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tif" ContentType="image/tiff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D.1 - Zpevněné plochy" sheetId="2" r:id="rId2"/>
    <sheet name="D.2 - Oplocení" sheetId="3" r:id="rId3"/>
    <sheet name="D.3 - Odvodnění zpevněnýc..." sheetId="4" r:id="rId4"/>
    <sheet name="D.4 - Veřejné osvětlení" sheetId="5" r:id="rId5"/>
    <sheet name="VRN - Vedlejší rozpočtové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'D.1 - Zpevněné plochy'!$C$91:$K$349</definedName>
    <definedName name="_xlnm.Print_Area" localSheetId="1">'D.1 - Zpevněné plochy'!$C$4:$J$39,'D.1 - Zpevněné plochy'!$C$45:$J$73,'D.1 - Zpevněné plochy'!$C$79:$K$349</definedName>
    <definedName name="_xlnm.Print_Titles" localSheetId="1">'D.1 - Zpevněné plochy'!$91:$91</definedName>
    <definedName name="_xlnm._FilterDatabase" localSheetId="2" hidden="1">'D.2 - Oplocení'!$C$89:$K$339</definedName>
    <definedName name="_xlnm.Print_Area" localSheetId="2">'D.2 - Oplocení'!$C$4:$J$39,'D.2 - Oplocení'!$C$45:$J$71,'D.2 - Oplocení'!$C$77:$K$339</definedName>
    <definedName name="_xlnm.Print_Titles" localSheetId="2">'D.2 - Oplocení'!$89:$89</definedName>
    <definedName name="_xlnm._FilterDatabase" localSheetId="3" hidden="1">'D.3 - Odvodnění zpevněnýc...'!$C$86:$K$163</definedName>
    <definedName name="_xlnm.Print_Area" localSheetId="3">'D.3 - Odvodnění zpevněnýc...'!$C$4:$J$39,'D.3 - Odvodnění zpevněnýc...'!$C$45:$J$68,'D.3 - Odvodnění zpevněnýc...'!$C$74:$K$163</definedName>
    <definedName name="_xlnm.Print_Titles" localSheetId="3">'D.3 - Odvodnění zpevněnýc...'!$86:$86</definedName>
    <definedName name="_xlnm._FilterDatabase" localSheetId="4" hidden="1">'D.4 - Veřejné osvětlení'!$C$84:$K$188</definedName>
    <definedName name="_xlnm.Print_Area" localSheetId="4">'D.4 - Veřejné osvětlení'!$C$4:$J$39,'D.4 - Veřejné osvětlení'!$C$45:$J$66,'D.4 - Veřejné osvětlení'!$C$72:$K$188</definedName>
    <definedName name="_xlnm.Print_Titles" localSheetId="4">'D.4 - Veřejné osvětlení'!$84:$84</definedName>
    <definedName name="_xlnm._FilterDatabase" localSheetId="5" hidden="1">'VRN - Vedlejší rozpočtové...'!$C$81:$K$99</definedName>
    <definedName name="_xlnm.Print_Area" localSheetId="5">'VRN - Vedlejší rozpočtové...'!$C$4:$J$39,'VRN - Vedlejší rozpočtové...'!$C$45:$J$63,'VRN - Vedlejší rozpočtové...'!$C$69:$K$99</definedName>
    <definedName name="_xlnm.Print_Titles" localSheetId="5">'VRN - Vedlejší rozpočtové...'!$81:$81</definedName>
    <definedName name="_xlnm.Print_Area" localSheetId="6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98"/>
  <c r="BH98"/>
  <c r="BG98"/>
  <c r="BF98"/>
  <c r="T98"/>
  <c r="R98"/>
  <c r="P98"/>
  <c r="BI96"/>
  <c r="BH96"/>
  <c r="BG96"/>
  <c r="BF96"/>
  <c r="T96"/>
  <c r="R96"/>
  <c r="P96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7"/>
  <c r="BH87"/>
  <c r="BG87"/>
  <c r="BF87"/>
  <c r="T87"/>
  <c r="R87"/>
  <c r="P87"/>
  <c r="BI85"/>
  <c r="BH85"/>
  <c r="BG85"/>
  <c r="BF85"/>
  <c r="T85"/>
  <c r="R85"/>
  <c r="P85"/>
  <c r="J79"/>
  <c r="J78"/>
  <c r="F78"/>
  <c r="F76"/>
  <c r="E74"/>
  <c r="J55"/>
  <c r="J54"/>
  <c r="F54"/>
  <c r="F52"/>
  <c r="E50"/>
  <c r="J18"/>
  <c r="E18"/>
  <c r="F55"/>
  <c r="J17"/>
  <c r="J12"/>
  <c r="J52"/>
  <c r="E7"/>
  <c r="E48"/>
  <c i="5" r="J37"/>
  <c r="J36"/>
  <c i="1" r="AY58"/>
  <c i="5" r="J35"/>
  <c i="1" r="AX58"/>
  <c i="5"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2"/>
  <c r="BH122"/>
  <c r="BG122"/>
  <c r="BF122"/>
  <c r="T122"/>
  <c r="R122"/>
  <c r="P122"/>
  <c r="BI121"/>
  <c r="BH121"/>
  <c r="BG121"/>
  <c r="BF121"/>
  <c r="T121"/>
  <c r="R121"/>
  <c r="P121"/>
  <c r="BI120"/>
  <c r="BH120"/>
  <c r="BG120"/>
  <c r="BF120"/>
  <c r="T120"/>
  <c r="R120"/>
  <c r="P120"/>
  <c r="BI119"/>
  <c r="BH119"/>
  <c r="BG119"/>
  <c r="BF119"/>
  <c r="T119"/>
  <c r="R119"/>
  <c r="P119"/>
  <c r="BI118"/>
  <c r="BH118"/>
  <c r="BG118"/>
  <c r="BF118"/>
  <c r="T118"/>
  <c r="R118"/>
  <c r="P118"/>
  <c r="BI117"/>
  <c r="BH117"/>
  <c r="BG117"/>
  <c r="BF117"/>
  <c r="T117"/>
  <c r="R117"/>
  <c r="P117"/>
  <c r="BI116"/>
  <c r="BH116"/>
  <c r="BG116"/>
  <c r="BF116"/>
  <c r="T116"/>
  <c r="R116"/>
  <c r="P116"/>
  <c r="BI115"/>
  <c r="BH115"/>
  <c r="BG115"/>
  <c r="BF115"/>
  <c r="T115"/>
  <c r="R115"/>
  <c r="P115"/>
  <c r="BI114"/>
  <c r="BH114"/>
  <c r="BG114"/>
  <c r="BF114"/>
  <c r="T114"/>
  <c r="R114"/>
  <c r="P114"/>
  <c r="BI113"/>
  <c r="BH113"/>
  <c r="BG113"/>
  <c r="BF113"/>
  <c r="T113"/>
  <c r="R113"/>
  <c r="P113"/>
  <c r="BI112"/>
  <c r="BH112"/>
  <c r="BG112"/>
  <c r="BF112"/>
  <c r="T112"/>
  <c r="R112"/>
  <c r="P112"/>
  <c r="BI111"/>
  <c r="BH111"/>
  <c r="BG111"/>
  <c r="BF111"/>
  <c r="T111"/>
  <c r="R111"/>
  <c r="P111"/>
  <c r="BI110"/>
  <c r="BH110"/>
  <c r="BG110"/>
  <c r="BF110"/>
  <c r="T110"/>
  <c r="R110"/>
  <c r="P110"/>
  <c r="BI109"/>
  <c r="BH109"/>
  <c r="BG109"/>
  <c r="BF109"/>
  <c r="T109"/>
  <c r="R109"/>
  <c r="P109"/>
  <c r="BI108"/>
  <c r="BH108"/>
  <c r="BG108"/>
  <c r="BF108"/>
  <c r="T108"/>
  <c r="R108"/>
  <c r="P108"/>
  <c r="BI107"/>
  <c r="BH107"/>
  <c r="BG107"/>
  <c r="BF107"/>
  <c r="T107"/>
  <c r="R107"/>
  <c r="P107"/>
  <c r="BI106"/>
  <c r="BH106"/>
  <c r="BG106"/>
  <c r="BF106"/>
  <c r="T106"/>
  <c r="R106"/>
  <c r="P106"/>
  <c r="BI105"/>
  <c r="BH105"/>
  <c r="BG105"/>
  <c r="BF105"/>
  <c r="T105"/>
  <c r="R105"/>
  <c r="P105"/>
  <c r="BI104"/>
  <c r="BH104"/>
  <c r="BG104"/>
  <c r="BF104"/>
  <c r="T104"/>
  <c r="R104"/>
  <c r="P104"/>
  <c r="BI103"/>
  <c r="BH103"/>
  <c r="BG103"/>
  <c r="BF103"/>
  <c r="T103"/>
  <c r="R103"/>
  <c r="P103"/>
  <c r="BI102"/>
  <c r="BH102"/>
  <c r="BG102"/>
  <c r="BF102"/>
  <c r="T102"/>
  <c r="R102"/>
  <c r="P102"/>
  <c r="BI101"/>
  <c r="BH101"/>
  <c r="BG101"/>
  <c r="BF101"/>
  <c r="T101"/>
  <c r="R101"/>
  <c r="P101"/>
  <c r="BI100"/>
  <c r="BH100"/>
  <c r="BG100"/>
  <c r="BF100"/>
  <c r="T100"/>
  <c r="R100"/>
  <c r="P100"/>
  <c r="BI99"/>
  <c r="BH99"/>
  <c r="BG99"/>
  <c r="BF99"/>
  <c r="T99"/>
  <c r="R99"/>
  <c r="P99"/>
  <c r="BI98"/>
  <c r="BH98"/>
  <c r="BG98"/>
  <c r="BF98"/>
  <c r="T98"/>
  <c r="R98"/>
  <c r="P98"/>
  <c r="BI97"/>
  <c r="BH97"/>
  <c r="BG97"/>
  <c r="BF97"/>
  <c r="T97"/>
  <c r="R97"/>
  <c r="P97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J82"/>
  <c r="J81"/>
  <c r="F81"/>
  <c r="F79"/>
  <c r="E77"/>
  <c r="J55"/>
  <c r="J54"/>
  <c r="F54"/>
  <c r="F52"/>
  <c r="E50"/>
  <c r="J18"/>
  <c r="E18"/>
  <c r="F55"/>
  <c r="J17"/>
  <c r="J12"/>
  <c r="J52"/>
  <c r="E7"/>
  <c r="E48"/>
  <c i="4" r="J37"/>
  <c r="J36"/>
  <c i="1" r="AY57"/>
  <c i="4" r="J35"/>
  <c i="1" r="AX57"/>
  <c i="4" r="BI162"/>
  <c r="BH162"/>
  <c r="BG162"/>
  <c r="BF162"/>
  <c r="T162"/>
  <c r="T161"/>
  <c r="R162"/>
  <c r="R161"/>
  <c r="P162"/>
  <c r="P161"/>
  <c r="BI159"/>
  <c r="BH159"/>
  <c r="BG159"/>
  <c r="BF159"/>
  <c r="T159"/>
  <c r="R159"/>
  <c r="P159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7"/>
  <c r="BH137"/>
  <c r="BG137"/>
  <c r="BF137"/>
  <c r="T137"/>
  <c r="R137"/>
  <c r="P137"/>
  <c r="BI135"/>
  <c r="BH135"/>
  <c r="BG135"/>
  <c r="BF135"/>
  <c r="T135"/>
  <c r="R135"/>
  <c r="P135"/>
  <c r="BI133"/>
  <c r="BH133"/>
  <c r="BG133"/>
  <c r="BF133"/>
  <c r="T133"/>
  <c r="R133"/>
  <c r="P133"/>
  <c r="BI132"/>
  <c r="BH132"/>
  <c r="BG132"/>
  <c r="BF132"/>
  <c r="T132"/>
  <c r="R132"/>
  <c r="P132"/>
  <c r="BI131"/>
  <c r="BH131"/>
  <c r="BG131"/>
  <c r="BF131"/>
  <c r="T131"/>
  <c r="R131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0"/>
  <c r="BH120"/>
  <c r="BG120"/>
  <c r="BF120"/>
  <c r="T120"/>
  <c r="T119"/>
  <c r="R120"/>
  <c r="R119"/>
  <c r="P120"/>
  <c r="P119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9"/>
  <c r="BH109"/>
  <c r="BG109"/>
  <c r="BF109"/>
  <c r="T109"/>
  <c r="R109"/>
  <c r="P109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4"/>
  <c r="BH94"/>
  <c r="BG94"/>
  <c r="BF94"/>
  <c r="T94"/>
  <c r="R94"/>
  <c r="P94"/>
  <c r="BI92"/>
  <c r="BH92"/>
  <c r="BG92"/>
  <c r="BF92"/>
  <c r="T92"/>
  <c r="R92"/>
  <c r="P92"/>
  <c r="BI90"/>
  <c r="BH90"/>
  <c r="BG90"/>
  <c r="BF90"/>
  <c r="T90"/>
  <c r="R90"/>
  <c r="P90"/>
  <c r="J84"/>
  <c r="J83"/>
  <c r="F83"/>
  <c r="F81"/>
  <c r="E79"/>
  <c r="J55"/>
  <c r="J54"/>
  <c r="F54"/>
  <c r="F52"/>
  <c r="E50"/>
  <c r="J18"/>
  <c r="E18"/>
  <c r="F55"/>
  <c r="J17"/>
  <c r="J12"/>
  <c r="J52"/>
  <c r="E7"/>
  <c r="E48"/>
  <c i="3" r="J37"/>
  <c r="J36"/>
  <c i="1" r="AY56"/>
  <c i="3" r="J35"/>
  <c i="1" r="AX56"/>
  <c i="3" r="BI337"/>
  <c r="BH337"/>
  <c r="BG337"/>
  <c r="BF337"/>
  <c r="T337"/>
  <c r="T336"/>
  <c r="R337"/>
  <c r="R336"/>
  <c r="P337"/>
  <c r="P336"/>
  <c r="BI334"/>
  <c r="BH334"/>
  <c r="BG334"/>
  <c r="BF334"/>
  <c r="T334"/>
  <c r="R334"/>
  <c r="P334"/>
  <c r="BI330"/>
  <c r="BH330"/>
  <c r="BG330"/>
  <c r="BF330"/>
  <c r="T330"/>
  <c r="R330"/>
  <c r="P330"/>
  <c r="BI327"/>
  <c r="BH327"/>
  <c r="BG327"/>
  <c r="BF327"/>
  <c r="T327"/>
  <c r="R327"/>
  <c r="P327"/>
  <c r="BI324"/>
  <c r="BH324"/>
  <c r="BG324"/>
  <c r="BF324"/>
  <c r="T324"/>
  <c r="R324"/>
  <c r="P324"/>
  <c r="BI322"/>
  <c r="BH322"/>
  <c r="BG322"/>
  <c r="BF322"/>
  <c r="T322"/>
  <c r="R322"/>
  <c r="P322"/>
  <c r="BI319"/>
  <c r="BH319"/>
  <c r="BG319"/>
  <c r="BF319"/>
  <c r="T319"/>
  <c r="R319"/>
  <c r="P319"/>
  <c r="BI317"/>
  <c r="BH317"/>
  <c r="BG317"/>
  <c r="BF317"/>
  <c r="T317"/>
  <c r="R317"/>
  <c r="P317"/>
  <c r="BI314"/>
  <c r="BH314"/>
  <c r="BG314"/>
  <c r="BF314"/>
  <c r="T314"/>
  <c r="R314"/>
  <c r="P314"/>
  <c r="BI310"/>
  <c r="BH310"/>
  <c r="BG310"/>
  <c r="BF310"/>
  <c r="T310"/>
  <c r="T309"/>
  <c r="R310"/>
  <c r="R309"/>
  <c r="P310"/>
  <c r="P309"/>
  <c r="BI307"/>
  <c r="BH307"/>
  <c r="BG307"/>
  <c r="BF307"/>
  <c r="T307"/>
  <c r="R307"/>
  <c r="P307"/>
  <c r="BI305"/>
  <c r="BH305"/>
  <c r="BG305"/>
  <c r="BF305"/>
  <c r="T305"/>
  <c r="R305"/>
  <c r="P305"/>
  <c r="BI303"/>
  <c r="BH303"/>
  <c r="BG303"/>
  <c r="BF303"/>
  <c r="T303"/>
  <c r="R303"/>
  <c r="P303"/>
  <c r="BI301"/>
  <c r="BH301"/>
  <c r="BG301"/>
  <c r="BF301"/>
  <c r="T301"/>
  <c r="R301"/>
  <c r="P301"/>
  <c r="BI299"/>
  <c r="BH299"/>
  <c r="BG299"/>
  <c r="BF299"/>
  <c r="T299"/>
  <c r="R299"/>
  <c r="P299"/>
  <c r="BI297"/>
  <c r="BH297"/>
  <c r="BG297"/>
  <c r="BF297"/>
  <c r="T297"/>
  <c r="R297"/>
  <c r="P297"/>
  <c r="BI290"/>
  <c r="BH290"/>
  <c r="BG290"/>
  <c r="BF290"/>
  <c r="T290"/>
  <c r="R290"/>
  <c r="P290"/>
  <c r="BI289"/>
  <c r="BH289"/>
  <c r="BG289"/>
  <c r="BF289"/>
  <c r="T289"/>
  <c r="R289"/>
  <c r="P289"/>
  <c r="BI282"/>
  <c r="BH282"/>
  <c r="BG282"/>
  <c r="BF282"/>
  <c r="T282"/>
  <c r="R282"/>
  <c r="P282"/>
  <c r="BI276"/>
  <c r="BH276"/>
  <c r="BG276"/>
  <c r="BF276"/>
  <c r="T276"/>
  <c r="R276"/>
  <c r="P276"/>
  <c r="BI270"/>
  <c r="BH270"/>
  <c r="BG270"/>
  <c r="BF270"/>
  <c r="T270"/>
  <c r="R270"/>
  <c r="P270"/>
  <c r="BI265"/>
  <c r="BH265"/>
  <c r="BG265"/>
  <c r="BF265"/>
  <c r="T265"/>
  <c r="R265"/>
  <c r="P265"/>
  <c r="BI261"/>
  <c r="BH261"/>
  <c r="BG261"/>
  <c r="BF261"/>
  <c r="T261"/>
  <c r="R261"/>
  <c r="P261"/>
  <c r="BI257"/>
  <c r="BH257"/>
  <c r="BG257"/>
  <c r="BF257"/>
  <c r="T257"/>
  <c r="R257"/>
  <c r="P257"/>
  <c r="BI256"/>
  <c r="BH256"/>
  <c r="BG256"/>
  <c r="BF256"/>
  <c r="T256"/>
  <c r="R256"/>
  <c r="P256"/>
  <c r="BI253"/>
  <c r="BH253"/>
  <c r="BG253"/>
  <c r="BF253"/>
  <c r="T253"/>
  <c r="R253"/>
  <c r="P253"/>
  <c r="BI252"/>
  <c r="BH252"/>
  <c r="BG252"/>
  <c r="BF252"/>
  <c r="T252"/>
  <c r="R252"/>
  <c r="P252"/>
  <c r="BI249"/>
  <c r="BH249"/>
  <c r="BG249"/>
  <c r="BF249"/>
  <c r="T249"/>
  <c r="R249"/>
  <c r="P249"/>
  <c r="BI248"/>
  <c r="BH248"/>
  <c r="BG248"/>
  <c r="BF248"/>
  <c r="T248"/>
  <c r="R248"/>
  <c r="P248"/>
  <c r="BI245"/>
  <c r="BH245"/>
  <c r="BG245"/>
  <c r="BF245"/>
  <c r="T245"/>
  <c r="R245"/>
  <c r="P245"/>
  <c r="BI244"/>
  <c r="BH244"/>
  <c r="BG244"/>
  <c r="BF244"/>
  <c r="T244"/>
  <c r="R244"/>
  <c r="P244"/>
  <c r="BI241"/>
  <c r="BH241"/>
  <c r="BG241"/>
  <c r="BF241"/>
  <c r="T241"/>
  <c r="R241"/>
  <c r="P241"/>
  <c r="BI237"/>
  <c r="BH237"/>
  <c r="BG237"/>
  <c r="BF237"/>
  <c r="T237"/>
  <c r="R237"/>
  <c r="P237"/>
  <c r="BI233"/>
  <c r="BH233"/>
  <c r="BG233"/>
  <c r="BF233"/>
  <c r="T233"/>
  <c r="R233"/>
  <c r="P233"/>
  <c r="BI229"/>
  <c r="BH229"/>
  <c r="BG229"/>
  <c r="BF229"/>
  <c r="T229"/>
  <c r="R229"/>
  <c r="P229"/>
  <c r="BI227"/>
  <c r="BH227"/>
  <c r="BG227"/>
  <c r="BF227"/>
  <c r="T227"/>
  <c r="R227"/>
  <c r="P227"/>
  <c r="BI221"/>
  <c r="BH221"/>
  <c r="BG221"/>
  <c r="BF221"/>
  <c r="T221"/>
  <c r="R221"/>
  <c r="P221"/>
  <c r="BI218"/>
  <c r="BH218"/>
  <c r="BG218"/>
  <c r="BF218"/>
  <c r="T218"/>
  <c r="R218"/>
  <c r="P218"/>
  <c r="BI212"/>
  <c r="BH212"/>
  <c r="BG212"/>
  <c r="BF212"/>
  <c r="T212"/>
  <c r="R212"/>
  <c r="P212"/>
  <c r="BI210"/>
  <c r="BH210"/>
  <c r="BG210"/>
  <c r="BF210"/>
  <c r="T210"/>
  <c r="R210"/>
  <c r="P210"/>
  <c r="BI207"/>
  <c r="BH207"/>
  <c r="BG207"/>
  <c r="BF207"/>
  <c r="T207"/>
  <c r="R207"/>
  <c r="P207"/>
  <c r="BI204"/>
  <c r="BH204"/>
  <c r="BG204"/>
  <c r="BF204"/>
  <c r="T204"/>
  <c r="R204"/>
  <c r="P204"/>
  <c r="BI199"/>
  <c r="BH199"/>
  <c r="BG199"/>
  <c r="BF199"/>
  <c r="T199"/>
  <c r="R199"/>
  <c r="P199"/>
  <c r="BI196"/>
  <c r="BH196"/>
  <c r="BG196"/>
  <c r="BF196"/>
  <c r="T196"/>
  <c r="R196"/>
  <c r="P196"/>
  <c r="BI191"/>
  <c r="BH191"/>
  <c r="BG191"/>
  <c r="BF191"/>
  <c r="T191"/>
  <c r="R191"/>
  <c r="P191"/>
  <c r="BI186"/>
  <c r="BH186"/>
  <c r="BG186"/>
  <c r="BF186"/>
  <c r="T186"/>
  <c r="R186"/>
  <c r="P186"/>
  <c r="BI183"/>
  <c r="BH183"/>
  <c r="BG183"/>
  <c r="BF183"/>
  <c r="T183"/>
  <c r="R183"/>
  <c r="P183"/>
  <c r="BI181"/>
  <c r="BH181"/>
  <c r="BG181"/>
  <c r="BF181"/>
  <c r="T181"/>
  <c r="R181"/>
  <c r="P181"/>
  <c r="BI173"/>
  <c r="BH173"/>
  <c r="BG173"/>
  <c r="BF173"/>
  <c r="T173"/>
  <c r="R173"/>
  <c r="P173"/>
  <c r="BI162"/>
  <c r="BH162"/>
  <c r="BG162"/>
  <c r="BF162"/>
  <c r="T162"/>
  <c r="R162"/>
  <c r="P162"/>
  <c r="BI158"/>
  <c r="BH158"/>
  <c r="BG158"/>
  <c r="BF158"/>
  <c r="T158"/>
  <c r="R158"/>
  <c r="P158"/>
  <c r="BI150"/>
  <c r="BH150"/>
  <c r="BG150"/>
  <c r="BF150"/>
  <c r="T150"/>
  <c r="R150"/>
  <c r="P150"/>
  <c r="BI147"/>
  <c r="BH147"/>
  <c r="BG147"/>
  <c r="BF147"/>
  <c r="T147"/>
  <c r="R147"/>
  <c r="P147"/>
  <c r="BI144"/>
  <c r="BH144"/>
  <c r="BG144"/>
  <c r="BF144"/>
  <c r="T144"/>
  <c r="R144"/>
  <c r="P144"/>
  <c r="BI141"/>
  <c r="BH141"/>
  <c r="BG141"/>
  <c r="BF141"/>
  <c r="T141"/>
  <c r="R141"/>
  <c r="P141"/>
  <c r="BI138"/>
  <c r="BH138"/>
  <c r="BG138"/>
  <c r="BF138"/>
  <c r="T138"/>
  <c r="R138"/>
  <c r="P138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3"/>
  <c r="BH123"/>
  <c r="BG123"/>
  <c r="BF123"/>
  <c r="T123"/>
  <c r="R123"/>
  <c r="P123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06"/>
  <c r="BH106"/>
  <c r="BG106"/>
  <c r="BF106"/>
  <c r="T106"/>
  <c r="R106"/>
  <c r="P106"/>
  <c r="BI101"/>
  <c r="BH101"/>
  <c r="BG101"/>
  <c r="BF101"/>
  <c r="T101"/>
  <c r="R101"/>
  <c r="P101"/>
  <c r="BI96"/>
  <c r="BH96"/>
  <c r="BG96"/>
  <c r="BF96"/>
  <c r="T96"/>
  <c r="R96"/>
  <c r="P96"/>
  <c r="BI93"/>
  <c r="BH93"/>
  <c r="BG93"/>
  <c r="BF93"/>
  <c r="T93"/>
  <c r="R93"/>
  <c r="P93"/>
  <c r="J87"/>
  <c r="J86"/>
  <c r="F86"/>
  <c r="F84"/>
  <c r="E82"/>
  <c r="J55"/>
  <c r="J54"/>
  <c r="F54"/>
  <c r="F52"/>
  <c r="E50"/>
  <c r="J18"/>
  <c r="E18"/>
  <c r="F55"/>
  <c r="J17"/>
  <c r="J12"/>
  <c r="J52"/>
  <c r="E7"/>
  <c r="E80"/>
  <c i="2" r="J37"/>
  <c r="J36"/>
  <c i="1" r="AY55"/>
  <c i="2" r="J35"/>
  <c i="1" r="AX55"/>
  <c i="2" r="BI347"/>
  <c r="BH347"/>
  <c r="BG347"/>
  <c r="BF347"/>
  <c r="T347"/>
  <c r="T346"/>
  <c r="T345"/>
  <c r="R347"/>
  <c r="R346"/>
  <c r="R345"/>
  <c r="P347"/>
  <c r="P346"/>
  <c r="P345"/>
  <c r="BI343"/>
  <c r="BH343"/>
  <c r="BG343"/>
  <c r="BF343"/>
  <c r="T343"/>
  <c r="T342"/>
  <c r="R343"/>
  <c r="R342"/>
  <c r="P343"/>
  <c r="P342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30"/>
  <c r="BH330"/>
  <c r="BG330"/>
  <c r="BF330"/>
  <c r="T330"/>
  <c r="R330"/>
  <c r="P330"/>
  <c r="BI327"/>
  <c r="BH327"/>
  <c r="BG327"/>
  <c r="BF327"/>
  <c r="T327"/>
  <c r="R327"/>
  <c r="P327"/>
  <c r="BI322"/>
  <c r="BH322"/>
  <c r="BG322"/>
  <c r="BF322"/>
  <c r="T322"/>
  <c r="R322"/>
  <c r="P322"/>
  <c r="BI321"/>
  <c r="BH321"/>
  <c r="BG321"/>
  <c r="BF321"/>
  <c r="T321"/>
  <c r="R321"/>
  <c r="P321"/>
  <c r="BI319"/>
  <c r="BH319"/>
  <c r="BG319"/>
  <c r="BF319"/>
  <c r="T319"/>
  <c r="R319"/>
  <c r="P319"/>
  <c r="BI318"/>
  <c r="BH318"/>
  <c r="BG318"/>
  <c r="BF318"/>
  <c r="T318"/>
  <c r="R318"/>
  <c r="P318"/>
  <c r="BI317"/>
  <c r="BH317"/>
  <c r="BG317"/>
  <c r="BF317"/>
  <c r="T317"/>
  <c r="R317"/>
  <c r="P317"/>
  <c r="BI315"/>
  <c r="BH315"/>
  <c r="BG315"/>
  <c r="BF315"/>
  <c r="T315"/>
  <c r="R315"/>
  <c r="P315"/>
  <c r="BI314"/>
  <c r="BH314"/>
  <c r="BG314"/>
  <c r="BF314"/>
  <c r="T314"/>
  <c r="R314"/>
  <c r="P314"/>
  <c r="BI313"/>
  <c r="BH313"/>
  <c r="BG313"/>
  <c r="BF313"/>
  <c r="T313"/>
  <c r="R313"/>
  <c r="P313"/>
  <c r="BI312"/>
  <c r="BH312"/>
  <c r="BG312"/>
  <c r="BF312"/>
  <c r="T312"/>
  <c r="R312"/>
  <c r="P312"/>
  <c r="BI308"/>
  <c r="BH308"/>
  <c r="BG308"/>
  <c r="BF308"/>
  <c r="T308"/>
  <c r="R308"/>
  <c r="P308"/>
  <c r="BI306"/>
  <c r="BH306"/>
  <c r="BG306"/>
  <c r="BF306"/>
  <c r="T306"/>
  <c r="R306"/>
  <c r="P306"/>
  <c r="BI305"/>
  <c r="BH305"/>
  <c r="BG305"/>
  <c r="BF305"/>
  <c r="T305"/>
  <c r="R305"/>
  <c r="P305"/>
  <c r="BI304"/>
  <c r="BH304"/>
  <c r="BG304"/>
  <c r="BF304"/>
  <c r="T304"/>
  <c r="R304"/>
  <c r="P304"/>
  <c r="BI303"/>
  <c r="BH303"/>
  <c r="BG303"/>
  <c r="BF303"/>
  <c r="T303"/>
  <c r="R303"/>
  <c r="P303"/>
  <c r="BI302"/>
  <c r="BH302"/>
  <c r="BG302"/>
  <c r="BF302"/>
  <c r="T302"/>
  <c r="R302"/>
  <c r="P302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8"/>
  <c r="BH298"/>
  <c r="BG298"/>
  <c r="BF298"/>
  <c r="T298"/>
  <c r="R298"/>
  <c r="P298"/>
  <c r="BI295"/>
  <c r="BH295"/>
  <c r="BG295"/>
  <c r="BF295"/>
  <c r="T295"/>
  <c r="T294"/>
  <c r="R295"/>
  <c r="R294"/>
  <c r="P295"/>
  <c r="P294"/>
  <c r="BI290"/>
  <c r="BH290"/>
  <c r="BG290"/>
  <c r="BF290"/>
  <c r="T290"/>
  <c r="R290"/>
  <c r="P290"/>
  <c r="BI285"/>
  <c r="BH285"/>
  <c r="BG285"/>
  <c r="BF285"/>
  <c r="T285"/>
  <c r="R285"/>
  <c r="P285"/>
  <c r="BI280"/>
  <c r="BH280"/>
  <c r="BG280"/>
  <c r="BF280"/>
  <c r="T280"/>
  <c r="R280"/>
  <c r="P280"/>
  <c r="BI278"/>
  <c r="BH278"/>
  <c r="BG278"/>
  <c r="BF278"/>
  <c r="T278"/>
  <c r="R278"/>
  <c r="P278"/>
  <c r="BI276"/>
  <c r="BH276"/>
  <c r="BG276"/>
  <c r="BF276"/>
  <c r="T276"/>
  <c r="R276"/>
  <c r="P276"/>
  <c r="BI274"/>
  <c r="BH274"/>
  <c r="BG274"/>
  <c r="BF274"/>
  <c r="T274"/>
  <c r="R274"/>
  <c r="P274"/>
  <c r="BI272"/>
  <c r="BH272"/>
  <c r="BG272"/>
  <c r="BF272"/>
  <c r="T272"/>
  <c r="R272"/>
  <c r="P272"/>
  <c r="BI271"/>
  <c r="BH271"/>
  <c r="BG271"/>
  <c r="BF271"/>
  <c r="T271"/>
  <c r="R271"/>
  <c r="P271"/>
  <c r="BI269"/>
  <c r="BH269"/>
  <c r="BG269"/>
  <c r="BF269"/>
  <c r="T269"/>
  <c r="R269"/>
  <c r="P269"/>
  <c r="BI267"/>
  <c r="BH267"/>
  <c r="BG267"/>
  <c r="BF267"/>
  <c r="T267"/>
  <c r="R267"/>
  <c r="P267"/>
  <c r="BI265"/>
  <c r="BH265"/>
  <c r="BG265"/>
  <c r="BF265"/>
  <c r="T265"/>
  <c r="R265"/>
  <c r="P265"/>
  <c r="BI263"/>
  <c r="BH263"/>
  <c r="BG263"/>
  <c r="BF263"/>
  <c r="T263"/>
  <c r="R263"/>
  <c r="P263"/>
  <c r="BI261"/>
  <c r="BH261"/>
  <c r="BG261"/>
  <c r="BF261"/>
  <c r="T261"/>
  <c r="R261"/>
  <c r="P261"/>
  <c r="BI258"/>
  <c r="BH258"/>
  <c r="BG258"/>
  <c r="BF258"/>
  <c r="T258"/>
  <c r="R258"/>
  <c r="P258"/>
  <c r="BI257"/>
  <c r="BH257"/>
  <c r="BG257"/>
  <c r="BF257"/>
  <c r="T257"/>
  <c r="R257"/>
  <c r="P257"/>
  <c r="BI254"/>
  <c r="BH254"/>
  <c r="BG254"/>
  <c r="BF254"/>
  <c r="T254"/>
  <c r="R254"/>
  <c r="P254"/>
  <c r="BI250"/>
  <c r="BH250"/>
  <c r="BG250"/>
  <c r="BF250"/>
  <c r="T250"/>
  <c r="R250"/>
  <c r="P250"/>
  <c r="BI245"/>
  <c r="BH245"/>
  <c r="BG245"/>
  <c r="BF245"/>
  <c r="T245"/>
  <c r="R245"/>
  <c r="P245"/>
  <c r="BI240"/>
  <c r="BH240"/>
  <c r="BG240"/>
  <c r="BF240"/>
  <c r="T240"/>
  <c r="R240"/>
  <c r="P240"/>
  <c r="BI236"/>
  <c r="BH236"/>
  <c r="BG236"/>
  <c r="BF236"/>
  <c r="T236"/>
  <c r="R236"/>
  <c r="P236"/>
  <c r="BI232"/>
  <c r="BH232"/>
  <c r="BG232"/>
  <c r="BF232"/>
  <c r="T232"/>
  <c r="R232"/>
  <c r="P232"/>
  <c r="BI228"/>
  <c r="BH228"/>
  <c r="BG228"/>
  <c r="BF228"/>
  <c r="T228"/>
  <c r="R228"/>
  <c r="P228"/>
  <c r="BI224"/>
  <c r="BH224"/>
  <c r="BG224"/>
  <c r="BF224"/>
  <c r="T224"/>
  <c r="R224"/>
  <c r="P224"/>
  <c r="BI219"/>
  <c r="BH219"/>
  <c r="BG219"/>
  <c r="BF219"/>
  <c r="T219"/>
  <c r="R219"/>
  <c r="P219"/>
  <c r="BI212"/>
  <c r="BH212"/>
  <c r="BG212"/>
  <c r="BF212"/>
  <c r="T212"/>
  <c r="R212"/>
  <c r="P212"/>
  <c r="BI205"/>
  <c r="BH205"/>
  <c r="BG205"/>
  <c r="BF205"/>
  <c r="T205"/>
  <c r="R205"/>
  <c r="P205"/>
  <c r="BI201"/>
  <c r="BH201"/>
  <c r="BG201"/>
  <c r="BF201"/>
  <c r="T201"/>
  <c r="R201"/>
  <c r="P201"/>
  <c r="BI199"/>
  <c r="BH199"/>
  <c r="BG199"/>
  <c r="BF199"/>
  <c r="T199"/>
  <c r="R199"/>
  <c r="P199"/>
  <c r="BI196"/>
  <c r="BH196"/>
  <c r="BG196"/>
  <c r="BF196"/>
  <c r="T196"/>
  <c r="R196"/>
  <c r="P196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T184"/>
  <c r="R185"/>
  <c r="R184"/>
  <c r="P185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79"/>
  <c r="BH179"/>
  <c r="BG179"/>
  <c r="BF179"/>
  <c r="T179"/>
  <c r="R179"/>
  <c r="P179"/>
  <c r="BI174"/>
  <c r="BH174"/>
  <c r="BG174"/>
  <c r="BF174"/>
  <c r="T174"/>
  <c r="R174"/>
  <c r="P174"/>
  <c r="BI171"/>
  <c r="BH171"/>
  <c r="BG171"/>
  <c r="BF171"/>
  <c r="T171"/>
  <c r="R171"/>
  <c r="P171"/>
  <c r="BI168"/>
  <c r="BH168"/>
  <c r="BG168"/>
  <c r="BF168"/>
  <c r="T168"/>
  <c r="R168"/>
  <c r="P168"/>
  <c r="BI156"/>
  <c r="BH156"/>
  <c r="BG156"/>
  <c r="BF156"/>
  <c r="T156"/>
  <c r="R156"/>
  <c r="P156"/>
  <c r="BI154"/>
  <c r="BH154"/>
  <c r="BG154"/>
  <c r="BF154"/>
  <c r="T154"/>
  <c r="R154"/>
  <c r="P154"/>
  <c r="BI151"/>
  <c r="BH151"/>
  <c r="BG151"/>
  <c r="BF151"/>
  <c r="T151"/>
  <c r="R151"/>
  <c r="P151"/>
  <c r="BI149"/>
  <c r="BH149"/>
  <c r="BG149"/>
  <c r="BF149"/>
  <c r="T149"/>
  <c r="R149"/>
  <c r="P149"/>
  <c r="BI145"/>
  <c r="BH145"/>
  <c r="BG145"/>
  <c r="BF145"/>
  <c r="T145"/>
  <c r="R145"/>
  <c r="P145"/>
  <c r="BI141"/>
  <c r="BH141"/>
  <c r="BG141"/>
  <c r="BF141"/>
  <c r="T141"/>
  <c r="R141"/>
  <c r="P141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5"/>
  <c r="BH115"/>
  <c r="BG115"/>
  <c r="BF115"/>
  <c r="T115"/>
  <c r="R115"/>
  <c r="P115"/>
  <c r="BI113"/>
  <c r="BH113"/>
  <c r="BG113"/>
  <c r="BF113"/>
  <c r="T113"/>
  <c r="R113"/>
  <c r="P113"/>
  <c r="BI111"/>
  <c r="BH111"/>
  <c r="BG111"/>
  <c r="BF111"/>
  <c r="T111"/>
  <c r="R111"/>
  <c r="P111"/>
  <c r="BI109"/>
  <c r="BH109"/>
  <c r="BG109"/>
  <c r="BF109"/>
  <c r="T109"/>
  <c r="R109"/>
  <c r="P109"/>
  <c r="BI107"/>
  <c r="BH107"/>
  <c r="BG107"/>
  <c r="BF107"/>
  <c r="T107"/>
  <c r="R107"/>
  <c r="P107"/>
  <c r="BI105"/>
  <c r="BH105"/>
  <c r="BG105"/>
  <c r="BF105"/>
  <c r="T105"/>
  <c r="R105"/>
  <c r="P105"/>
  <c r="BI103"/>
  <c r="BH103"/>
  <c r="BG103"/>
  <c r="BF103"/>
  <c r="T103"/>
  <c r="R103"/>
  <c r="P103"/>
  <c r="BI101"/>
  <c r="BH101"/>
  <c r="BG101"/>
  <c r="BF101"/>
  <c r="T101"/>
  <c r="R101"/>
  <c r="P101"/>
  <c r="BI99"/>
  <c r="BH99"/>
  <c r="BG99"/>
  <c r="BF99"/>
  <c r="T99"/>
  <c r="R99"/>
  <c r="P99"/>
  <c r="BI97"/>
  <c r="BH97"/>
  <c r="BG97"/>
  <c r="BF97"/>
  <c r="T97"/>
  <c r="R97"/>
  <c r="P97"/>
  <c r="BI95"/>
  <c r="BH95"/>
  <c r="BG95"/>
  <c r="BF95"/>
  <c r="T95"/>
  <c r="R95"/>
  <c r="P95"/>
  <c r="J89"/>
  <c r="J88"/>
  <c r="F88"/>
  <c r="F86"/>
  <c r="E84"/>
  <c r="J55"/>
  <c r="J54"/>
  <c r="F54"/>
  <c r="F52"/>
  <c r="E50"/>
  <c r="J18"/>
  <c r="E18"/>
  <c r="F55"/>
  <c r="J17"/>
  <c r="J12"/>
  <c r="J52"/>
  <c r="E7"/>
  <c r="E48"/>
  <c i="1" r="L50"/>
  <c r="AM50"/>
  <c r="AM49"/>
  <c r="L49"/>
  <c r="AM47"/>
  <c r="L47"/>
  <c r="L45"/>
  <c r="L44"/>
  <c i="3" r="BK276"/>
  <c i="5" r="J92"/>
  <c r="BK173"/>
  <c i="2" r="J318"/>
  <c r="BK295"/>
  <c i="3" r="J330"/>
  <c i="5" r="J158"/>
  <c r="BK129"/>
  <c i="2" r="BK117"/>
  <c i="3" r="BK221"/>
  <c r="J307"/>
  <c i="5" r="J138"/>
  <c i="2" r="BK298"/>
  <c r="J181"/>
  <c i="5" r="BK117"/>
  <c i="2" r="J314"/>
  <c r="J250"/>
  <c i="3" r="J158"/>
  <c i="5" r="BK171"/>
  <c i="4" r="BK94"/>
  <c i="5" r="J134"/>
  <c i="2" r="BK196"/>
  <c i="3" r="BK183"/>
  <c r="J141"/>
  <c i="5" r="BK144"/>
  <c r="BK112"/>
  <c r="BK88"/>
  <c i="2" r="J312"/>
  <c r="BK183"/>
  <c i="3" r="BK307"/>
  <c i="5" r="J101"/>
  <c i="2" r="BK265"/>
  <c i="3" r="BK138"/>
  <c i="4" r="BK145"/>
  <c i="2" r="J179"/>
  <c r="J274"/>
  <c i="3" r="BK256"/>
  <c i="5" r="BK145"/>
  <c r="J106"/>
  <c r="BK103"/>
  <c i="2" r="J224"/>
  <c r="J156"/>
  <c i="3" r="BK253"/>
  <c i="5" r="J95"/>
  <c i="6" r="BK85"/>
  <c i="3" r="BK290"/>
  <c i="4" r="J92"/>
  <c i="3" r="BK310"/>
  <c i="4" r="BK155"/>
  <c i="5" r="J112"/>
  <c r="J119"/>
  <c i="2" r="F35"/>
  <c i="3" r="BK314"/>
  <c i="5" r="J89"/>
  <c i="6" r="BK93"/>
  <c i="2" r="J245"/>
  <c i="3" r="J245"/>
  <c r="BK322"/>
  <c i="5" r="BK185"/>
  <c r="BK138"/>
  <c r="BK133"/>
  <c i="3" r="J150"/>
  <c i="4" r="BK115"/>
  <c i="5" r="BK153"/>
  <c i="2" r="J139"/>
  <c r="BK250"/>
  <c r="BK119"/>
  <c i="3" r="J212"/>
  <c r="J221"/>
  <c i="5" r="J157"/>
  <c r="J155"/>
  <c r="J114"/>
  <c r="J137"/>
  <c i="2" r="BK315"/>
  <c r="BK271"/>
  <c i="3" r="BK144"/>
  <c r="BK289"/>
  <c i="4" r="BK109"/>
  <c i="5" r="J129"/>
  <c i="6" r="J93"/>
  <c i="2" r="BK267"/>
  <c r="J149"/>
  <c i="3" r="J253"/>
  <c i="4" r="J102"/>
  <c i="5" r="BK108"/>
  <c r="J99"/>
  <c i="2" r="BK317"/>
  <c r="J113"/>
  <c r="J298"/>
  <c i="3" r="J314"/>
  <c i="4" r="BK111"/>
  <c i="5" r="J186"/>
  <c r="J118"/>
  <c i="4" r="BK102"/>
  <c i="5" r="J168"/>
  <c r="J132"/>
  <c r="J184"/>
  <c i="2" r="BK308"/>
  <c r="J183"/>
  <c i="5" r="J161"/>
  <c i="2" r="J306"/>
  <c i="3" r="BK147"/>
  <c r="BK199"/>
  <c i="4" r="J162"/>
  <c i="5" r="J110"/>
  <c r="J109"/>
  <c i="4" r="J128"/>
  <c i="5" r="J151"/>
  <c r="BK93"/>
  <c r="J126"/>
  <c i="2" r="J201"/>
  <c i="3" r="J301"/>
  <c r="J244"/>
  <c i="4" r="BK159"/>
  <c i="5" r="J145"/>
  <c i="6" r="J85"/>
  <c i="3" r="J265"/>
  <c i="4" r="BK117"/>
  <c i="5" r="J102"/>
  <c r="BK109"/>
  <c i="2" r="J115"/>
  <c r="BK299"/>
  <c r="J340"/>
  <c i="3" r="BK261"/>
  <c i="4" r="J141"/>
  <c i="5" r="J113"/>
  <c r="BK104"/>
  <c i="2" r="BK313"/>
  <c r="BK303"/>
  <c r="BK261"/>
  <c i="3" r="BK305"/>
  <c r="BK334"/>
  <c i="5" r="J181"/>
  <c r="J166"/>
  <c i="2" r="BK103"/>
  <c r="BK340"/>
  <c i="3" r="BK150"/>
  <c r="J237"/>
  <c i="5" r="BK132"/>
  <c r="BK95"/>
  <c i="2" r="BK257"/>
  <c r="BK319"/>
  <c i="3" r="J96"/>
  <c r="BK319"/>
  <c i="5" r="BK187"/>
  <c i="2" r="J34"/>
  <c i="5" r="BK120"/>
  <c i="2" r="BK205"/>
  <c r="J103"/>
  <c i="3" r="BK299"/>
  <c i="4" r="J90"/>
  <c i="5" r="J177"/>
  <c i="2" r="J95"/>
  <c r="J240"/>
  <c r="J332"/>
  <c i="3" r="J249"/>
  <c r="J204"/>
  <c i="5" r="BK142"/>
  <c r="J149"/>
  <c i="4" r="BK126"/>
  <c i="5" r="J170"/>
  <c r="BK119"/>
  <c r="BK122"/>
  <c i="2" r="BK306"/>
  <c i="4" r="BK132"/>
  <c i="5" r="J135"/>
  <c i="6" r="J96"/>
  <c i="2" r="BK182"/>
  <c r="J192"/>
  <c i="3" r="BK101"/>
  <c r="BK212"/>
  <c i="4" r="J151"/>
  <c i="5" r="J159"/>
  <c i="2" r="J121"/>
  <c i="5" r="J183"/>
  <c r="J160"/>
  <c i="2" r="BK272"/>
  <c i="3" r="J297"/>
  <c r="J199"/>
  <c r="J261"/>
  <c i="5" r="J147"/>
  <c i="4" r="J148"/>
  <c i="5" r="J108"/>
  <c i="2" r="BK232"/>
  <c i="3" r="J126"/>
  <c i="5" r="BK164"/>
  <c i="2" r="BK151"/>
  <c r="BK212"/>
  <c r="BK97"/>
  <c i="4" r="J126"/>
  <c i="5" r="J131"/>
  <c i="2" r="BK135"/>
  <c r="J199"/>
  <c i="3" r="J233"/>
  <c i="5" r="J133"/>
  <c i="2" r="BK228"/>
  <c i="3" r="J129"/>
  <c i="5" r="J188"/>
  <c i="2" r="J330"/>
  <c i="5" r="J143"/>
  <c i="2" r="BK280"/>
  <c r="BK301"/>
  <c i="4" r="BK139"/>
  <c i="5" r="BK118"/>
  <c r="BK139"/>
  <c i="2" r="J236"/>
  <c i="3" r="J147"/>
  <c r="BK248"/>
  <c i="5" r="BK98"/>
  <c r="BK116"/>
  <c i="2" r="J131"/>
  <c i="3" r="BK196"/>
  <c i="5" r="BK147"/>
  <c i="2" r="BK285"/>
  <c i="3" r="J183"/>
  <c i="4" r="BK137"/>
  <c i="6" r="J89"/>
  <c i="5" r="BK165"/>
  <c r="BK182"/>
  <c i="2" r="J99"/>
  <c i="4" r="BK148"/>
  <c i="5" r="BK156"/>
  <c i="2" r="BK290"/>
  <c r="BK258"/>
  <c r="J135"/>
  <c i="3" r="J115"/>
  <c i="4" r="J117"/>
  <c i="5" r="J144"/>
  <c i="3" r="BK249"/>
  <c i="4" r="BK92"/>
  <c i="5" r="J111"/>
  <c i="2" r="BK107"/>
  <c i="3" r="J303"/>
  <c r="J319"/>
  <c i="5" r="J91"/>
  <c i="4" r="J98"/>
  <c i="5" r="BK140"/>
  <c i="2" r="J174"/>
  <c r="J127"/>
  <c i="3" r="J218"/>
  <c r="J252"/>
  <c i="4" r="J137"/>
  <c i="5" r="BK90"/>
  <c r="BK143"/>
  <c i="6" r="BK96"/>
  <c i="2" r="J107"/>
  <c r="J205"/>
  <c r="J299"/>
  <c i="3" r="J257"/>
  <c r="BK210"/>
  <c i="4" r="J94"/>
  <c i="5" r="BK97"/>
  <c i="2" r="J304"/>
  <c r="BK149"/>
  <c r="BK139"/>
  <c i="3" r="J256"/>
  <c r="BK245"/>
  <c i="4" r="J106"/>
  <c i="5" r="BK137"/>
  <c i="2" r="J263"/>
  <c r="J301"/>
  <c i="3" r="J117"/>
  <c r="BK270"/>
  <c r="BK237"/>
  <c i="5" r="BK184"/>
  <c i="3" r="BK327"/>
  <c i="4" r="BK124"/>
  <c i="5" r="J139"/>
  <c i="6" r="BK98"/>
  <c i="2" r="J302"/>
  <c r="BK181"/>
  <c i="3" r="BK252"/>
  <c i="4" r="BK106"/>
  <c i="5" r="BK175"/>
  <c r="J122"/>
  <c r="J125"/>
  <c r="J164"/>
  <c i="2" r="BK99"/>
  <c r="BK224"/>
  <c r="BK201"/>
  <c r="J168"/>
  <c i="3" r="BK117"/>
  <c i="4" r="J149"/>
  <c i="5" r="BK154"/>
  <c r="BK114"/>
  <c i="2" r="BK312"/>
  <c r="BK240"/>
  <c i="3" r="BK141"/>
  <c r="J322"/>
  <c i="5" r="J182"/>
  <c r="J146"/>
  <c i="2" r="J280"/>
  <c r="BK192"/>
  <c r="BK145"/>
  <c i="3" r="J144"/>
  <c r="J186"/>
  <c i="5" r="J152"/>
  <c r="BK126"/>
  <c i="3" r="BK330"/>
  <c i="5" r="J165"/>
  <c r="BK183"/>
  <c r="BK172"/>
  <c r="BK181"/>
  <c r="BK166"/>
  <c i="2" r="BK322"/>
  <c i="4" r="BK135"/>
  <c i="5" r="J180"/>
  <c r="BK136"/>
  <c i="2" r="BK305"/>
  <c r="J101"/>
  <c r="BK300"/>
  <c i="3" r="J210"/>
  <c r="BK204"/>
  <c i="5" r="J90"/>
  <c r="BK135"/>
  <c i="2" r="F34"/>
  <c i="3" r="J229"/>
  <c r="BK241"/>
  <c r="J324"/>
  <c i="4" r="J153"/>
  <c i="5" r="BK152"/>
  <c r="BK107"/>
  <c i="3" r="J181"/>
  <c i="5" r="BK94"/>
  <c i="2" r="BK327"/>
  <c r="BK171"/>
  <c i="3" r="BK126"/>
  <c i="4" r="BK120"/>
  <c i="5" r="BK111"/>
  <c i="2" r="J265"/>
  <c i="3" r="BK113"/>
  <c i="5" r="J116"/>
  <c i="2" r="BK156"/>
  <c r="J308"/>
  <c i="3" r="J113"/>
  <c i="5" r="J174"/>
  <c i="2" r="J327"/>
  <c r="J343"/>
  <c i="3" r="BK229"/>
  <c i="4" r="BK133"/>
  <c i="5" r="BK92"/>
  <c r="BK110"/>
  <c r="BK89"/>
  <c i="2" r="J171"/>
  <c i="3" r="BK123"/>
  <c i="4" r="BK143"/>
  <c i="5" r="J167"/>
  <c r="BK146"/>
  <c i="6" r="J98"/>
  <c i="2" r="BK245"/>
  <c i="3" r="BK158"/>
  <c i="4" r="BK153"/>
  <c i="5" r="J105"/>
  <c i="2" r="J196"/>
  <c r="J347"/>
  <c i="3" r="J241"/>
  <c i="5" r="BK148"/>
  <c i="2" r="BK269"/>
  <c i="3" r="BK233"/>
  <c r="BK297"/>
  <c i="5" r="BK106"/>
  <c i="3" r="BK317"/>
  <c i="5" r="BK100"/>
  <c r="BK113"/>
  <c i="6" r="BK87"/>
  <c i="5" r="J117"/>
  <c i="2" r="BK330"/>
  <c r="J319"/>
  <c r="J254"/>
  <c r="BK199"/>
  <c r="BK343"/>
  <c r="J317"/>
  <c i="5" r="BK157"/>
  <c i="3" r="BK96"/>
  <c i="4" r="J150"/>
  <c i="5" r="BK125"/>
  <c i="6" r="BK91"/>
  <c i="3" r="BK162"/>
  <c i="5" r="BK163"/>
  <c i="4" r="J131"/>
  <c i="5" r="BK177"/>
  <c i="2" r="J272"/>
  <c r="BK115"/>
  <c i="4" r="J132"/>
  <c i="5" r="BK167"/>
  <c i="2" r="J232"/>
  <c r="J97"/>
  <c i="3" r="BK337"/>
  <c i="4" r="BK98"/>
  <c i="5" r="J93"/>
  <c i="2" r="BK219"/>
  <c i="3" r="BK106"/>
  <c r="BK218"/>
  <c i="5" r="BK102"/>
  <c i="2" r="J109"/>
  <c r="J154"/>
  <c i="4" r="BK129"/>
  <c i="5" r="J148"/>
  <c i="4" r="BK149"/>
  <c i="2" r="J303"/>
  <c r="J257"/>
  <c i="3" r="BK129"/>
  <c i="5" r="J103"/>
  <c r="J120"/>
  <c r="BK115"/>
  <c i="2" r="J321"/>
  <c i="3" r="J123"/>
  <c i="4" r="J145"/>
  <c i="5" r="BK105"/>
  <c i="2" r="BK111"/>
  <c r="BK254"/>
  <c i="3" r="J162"/>
  <c i="5" r="BK124"/>
  <c i="2" r="J151"/>
  <c r="J212"/>
  <c i="3" r="BK93"/>
  <c i="5" r="J128"/>
  <c i="3" r="BK324"/>
  <c i="5" r="J121"/>
  <c i="2" r="BK168"/>
  <c i="4" r="J159"/>
  <c i="3" r="J248"/>
  <c i="4" r="J109"/>
  <c i="5" r="J104"/>
  <c i="1" r="AS54"/>
  <c i="5" r="BK169"/>
  <c i="3" r="J305"/>
  <c i="5" r="BK170"/>
  <c r="J88"/>
  <c i="2" r="BK123"/>
  <c i="5" r="J115"/>
  <c r="J98"/>
  <c i="2" r="BK189"/>
  <c r="J276"/>
  <c i="3" r="BK173"/>
  <c r="BK257"/>
  <c i="4" r="BK150"/>
  <c i="5" r="BK161"/>
  <c i="2" r="J111"/>
  <c r="J305"/>
  <c i="3" r="J227"/>
  <c r="J337"/>
  <c i="4" r="BK140"/>
  <c i="5" r="BK150"/>
  <c i="6" r="BK89"/>
  <c i="2" r="BK131"/>
  <c r="J267"/>
  <c i="3" r="J289"/>
  <c i="4" r="BK90"/>
  <c i="5" r="BK151"/>
  <c r="BK134"/>
  <c i="2" r="BK314"/>
  <c r="J278"/>
  <c r="J336"/>
  <c i="3" r="BK227"/>
  <c i="4" r="BK141"/>
  <c i="5" r="J107"/>
  <c i="6" r="J91"/>
  <c i="3" r="J207"/>
  <c i="5" r="J176"/>
  <c r="J100"/>
  <c i="2" r="BK321"/>
  <c r="BK318"/>
  <c r="J269"/>
  <c i="3" r="J138"/>
  <c r="J327"/>
  <c i="5" r="J179"/>
  <c r="J169"/>
  <c r="BK168"/>
  <c r="J87"/>
  <c i="2" r="BK101"/>
  <c r="BK105"/>
  <c r="J123"/>
  <c r="J117"/>
  <c i="3" r="J299"/>
  <c r="J317"/>
  <c i="4" r="BK162"/>
  <c i="5" r="BK176"/>
  <c i="2" r="BK347"/>
  <c r="BK154"/>
  <c i="3" r="BK282"/>
  <c r="J334"/>
  <c i="5" r="BK99"/>
  <c i="2" r="BK113"/>
  <c i="3" r="BK303"/>
  <c r="J191"/>
  <c i="5" r="BK186"/>
  <c i="2" r="BK109"/>
  <c i="3" r="BK115"/>
  <c i="5" r="J142"/>
  <c r="BK160"/>
  <c r="BK159"/>
  <c r="BK180"/>
  <c i="2" r="BK336"/>
  <c r="J258"/>
  <c i="4" r="BK131"/>
  <c i="5" r="BK174"/>
  <c i="2" r="BK121"/>
  <c r="BK276"/>
  <c r="J189"/>
  <c r="BK263"/>
  <c i="3" r="J196"/>
  <c r="J290"/>
  <c r="J270"/>
  <c i="5" r="J97"/>
  <c r="BK155"/>
  <c i="3" r="BK265"/>
  <c r="J310"/>
  <c i="5" r="J172"/>
  <c r="BK141"/>
  <c r="J127"/>
  <c i="2" r="J219"/>
  <c i="4" r="J133"/>
  <c r="J140"/>
  <c i="5" r="J154"/>
  <c i="3" r="J106"/>
  <c i="5" r="BK127"/>
  <c i="2" r="J300"/>
  <c i="3" r="BK301"/>
  <c i="4" r="BK151"/>
  <c i="5" r="BK158"/>
  <c i="2" r="BK236"/>
  <c r="BK174"/>
  <c i="3" r="BK131"/>
  <c i="5" r="J185"/>
  <c r="J140"/>
  <c i="2" r="BK274"/>
  <c i="3" r="BK181"/>
  <c i="4" r="J143"/>
  <c i="2" r="J105"/>
  <c r="BK185"/>
  <c i="3" r="BK191"/>
  <c i="5" r="J124"/>
  <c i="4" r="J129"/>
  <c i="5" r="J171"/>
  <c i="2" r="J145"/>
  <c r="BK278"/>
  <c i="3" r="BK244"/>
  <c i="4" r="J111"/>
  <c i="5" r="J173"/>
  <c r="J150"/>
  <c r="J94"/>
  <c i="2" r="J261"/>
  <c r="J271"/>
  <c i="3" r="J276"/>
  <c i="5" r="BK179"/>
  <c i="2" r="J315"/>
  <c r="J313"/>
  <c i="3" r="J282"/>
  <c i="5" r="BK149"/>
  <c i="2" r="BK302"/>
  <c i="4" r="J155"/>
  <c i="2" r="F36"/>
  <c i="5" r="BK91"/>
  <c i="6" r="J87"/>
  <c i="2" r="J228"/>
  <c r="BK95"/>
  <c i="3" r="BK186"/>
  <c i="5" r="BK121"/>
  <c i="2" r="J295"/>
  <c r="J141"/>
  <c i="3" r="BK207"/>
  <c i="4" r="J124"/>
  <c i="5" r="J141"/>
  <c i="2" r="BK304"/>
  <c r="J322"/>
  <c i="3" r="J131"/>
  <c i="4" r="BK128"/>
  <c i="2" r="J119"/>
  <c i="3" r="J101"/>
  <c i="4" r="J135"/>
  <c i="5" r="J136"/>
  <c r="BK87"/>
  <c r="BK101"/>
  <c i="2" r="BK179"/>
  <c i="3" r="J173"/>
  <c i="4" r="J139"/>
  <c i="5" r="J187"/>
  <c r="J163"/>
  <c r="J175"/>
  <c i="2" r="J290"/>
  <c r="BK332"/>
  <c i="3" r="J93"/>
  <c i="5" r="BK131"/>
  <c i="2" r="BK127"/>
  <c r="J285"/>
  <c i="4" r="J120"/>
  <c i="5" r="J153"/>
  <c i="2" r="BK141"/>
  <c r="J185"/>
  <c i="4" r="J115"/>
  <c i="2" r="J182"/>
  <c i="5" r="J156"/>
  <c r="BK128"/>
  <c r="BK188"/>
  <c i="2" r="F37"/>
  <c l="1" r="P178"/>
  <c r="T275"/>
  <c i="3" r="T203"/>
  <c r="R288"/>
  <c i="2" r="T188"/>
  <c r="R329"/>
  <c i="3" r="P92"/>
  <c r="R296"/>
  <c i="4" r="R89"/>
  <c r="BK152"/>
  <c r="J152"/>
  <c r="J66"/>
  <c i="2" r="R94"/>
  <c r="P297"/>
  <c i="3" r="BK269"/>
  <c r="J269"/>
  <c r="J64"/>
  <c r="T288"/>
  <c i="4" r="BK114"/>
  <c r="J114"/>
  <c r="J62"/>
  <c r="T142"/>
  <c i="2" r="P94"/>
  <c r="R178"/>
  <c i="3" r="BK92"/>
  <c r="J92"/>
  <c r="J61"/>
  <c r="R269"/>
  <c i="4" r="R142"/>
  <c i="5" r="BK123"/>
  <c r="J123"/>
  <c r="J62"/>
  <c i="2" r="BK167"/>
  <c r="J167"/>
  <c r="J62"/>
  <c r="T297"/>
  <c i="3" r="BK203"/>
  <c r="J203"/>
  <c r="J63"/>
  <c r="BK288"/>
  <c r="J288"/>
  <c r="J65"/>
  <c i="4" r="T89"/>
  <c r="BK142"/>
  <c r="J142"/>
  <c r="J65"/>
  <c i="5" r="T86"/>
  <c r="BK162"/>
  <c r="J162"/>
  <c r="J64"/>
  <c i="2" r="BK94"/>
  <c r="J94"/>
  <c r="J61"/>
  <c r="T178"/>
  <c r="R275"/>
  <c r="T329"/>
  <c i="3" r="P203"/>
  <c r="BK313"/>
  <c r="J313"/>
  <c r="J69"/>
  <c i="4" r="P89"/>
  <c r="P123"/>
  <c i="5" r="T96"/>
  <c r="P123"/>
  <c r="BK178"/>
  <c r="J178"/>
  <c r="J65"/>
  <c i="2" r="T167"/>
  <c i="3" r="T137"/>
  <c r="T313"/>
  <c r="T312"/>
  <c i="4" r="P114"/>
  <c r="R152"/>
  <c i="5" r="P86"/>
  <c r="R162"/>
  <c i="2" r="P188"/>
  <c r="P329"/>
  <c i="3" r="R92"/>
  <c r="BK296"/>
  <c r="J296"/>
  <c r="J66"/>
  <c i="4" r="T114"/>
  <c i="5" r="T130"/>
  <c i="2" r="BK178"/>
  <c r="J178"/>
  <c r="J63"/>
  <c r="BK275"/>
  <c r="J275"/>
  <c r="J66"/>
  <c i="3" r="T269"/>
  <c i="4" r="BK123"/>
  <c r="J123"/>
  <c r="J64"/>
  <c i="5" r="R96"/>
  <c r="R123"/>
  <c r="R178"/>
  <c i="2" r="BK188"/>
  <c r="J188"/>
  <c r="J65"/>
  <c r="BK329"/>
  <c r="J329"/>
  <c r="J69"/>
  <c i="3" r="R137"/>
  <c r="R313"/>
  <c r="R312"/>
  <c i="4" r="R123"/>
  <c i="5" r="P96"/>
  <c r="P162"/>
  <c i="2" r="R167"/>
  <c r="P275"/>
  <c i="3" r="T92"/>
  <c r="T91"/>
  <c r="T90"/>
  <c r="T296"/>
  <c i="4" r="T152"/>
  <c i="5" r="BK86"/>
  <c r="J86"/>
  <c r="J60"/>
  <c r="R86"/>
  <c r="T123"/>
  <c r="T178"/>
  <c i="2" r="P167"/>
  <c r="BK297"/>
  <c r="J297"/>
  <c r="J68"/>
  <c i="3" r="BK137"/>
  <c r="J137"/>
  <c r="J62"/>
  <c r="P296"/>
  <c i="4" r="R114"/>
  <c r="P142"/>
  <c i="5" r="P130"/>
  <c i="2" r="R188"/>
  <c i="3" r="R203"/>
  <c r="P313"/>
  <c r="P312"/>
  <c i="4" r="BK89"/>
  <c r="J89"/>
  <c r="J61"/>
  <c r="T123"/>
  <c i="5" r="R130"/>
  <c i="6" r="BK84"/>
  <c i="2" r="T94"/>
  <c r="T93"/>
  <c r="T92"/>
  <c r="R297"/>
  <c i="3" r="P137"/>
  <c r="P288"/>
  <c i="4" r="P152"/>
  <c i="5" r="BK96"/>
  <c r="J96"/>
  <c r="J61"/>
  <c r="T162"/>
  <c i="3" r="P269"/>
  <c i="5" r="BK130"/>
  <c r="J130"/>
  <c r="J63"/>
  <c r="P178"/>
  <c i="6" r="P84"/>
  <c r="P83"/>
  <c r="P82"/>
  <c i="1" r="AU59"/>
  <c i="6" r="R84"/>
  <c r="R83"/>
  <c r="R82"/>
  <c r="T84"/>
  <c r="BK95"/>
  <c r="J95"/>
  <c r="J62"/>
  <c r="P95"/>
  <c r="R95"/>
  <c r="T95"/>
  <c i="3" r="BK336"/>
  <c r="J336"/>
  <c r="J70"/>
  <c i="2" r="BK294"/>
  <c r="J294"/>
  <c r="J67"/>
  <c i="4" r="BK119"/>
  <c r="J119"/>
  <c r="J63"/>
  <c i="2" r="BK346"/>
  <c r="J346"/>
  <c r="J72"/>
  <c i="3" r="BK309"/>
  <c r="J309"/>
  <c r="J67"/>
  <c i="2" r="BK184"/>
  <c r="J184"/>
  <c r="J64"/>
  <c r="BK342"/>
  <c r="J342"/>
  <c r="J70"/>
  <c i="4" r="BK161"/>
  <c r="J161"/>
  <c r="J67"/>
  <c i="6" r="J76"/>
  <c r="BE93"/>
  <c r="E72"/>
  <c r="BE85"/>
  <c r="BE98"/>
  <c r="F79"/>
  <c r="BE91"/>
  <c r="BE87"/>
  <c r="BE89"/>
  <c r="BE96"/>
  <c i="5" r="BE87"/>
  <c r="BE91"/>
  <c r="BE104"/>
  <c r="BE125"/>
  <c r="BE129"/>
  <c r="BE133"/>
  <c r="BE150"/>
  <c r="BE89"/>
  <c r="BE97"/>
  <c r="BE118"/>
  <c r="BE127"/>
  <c r="BE143"/>
  <c r="BE145"/>
  <c r="BE154"/>
  <c r="BE157"/>
  <c r="BE166"/>
  <c r="BE168"/>
  <c r="BE175"/>
  <c r="BE98"/>
  <c r="BE105"/>
  <c r="BE110"/>
  <c r="BE116"/>
  <c r="BE136"/>
  <c r="BE151"/>
  <c r="BE159"/>
  <c r="BE176"/>
  <c r="F82"/>
  <c r="BE88"/>
  <c r="BE94"/>
  <c r="BE101"/>
  <c r="BE106"/>
  <c r="BE122"/>
  <c r="BE137"/>
  <c r="BE142"/>
  <c r="BE158"/>
  <c r="BE165"/>
  <c i="4" r="BK88"/>
  <c r="J88"/>
  <c r="J60"/>
  <c i="5" r="BE90"/>
  <c r="BE113"/>
  <c r="BE124"/>
  <c r="BE140"/>
  <c r="BE153"/>
  <c r="J79"/>
  <c r="BE167"/>
  <c r="BE169"/>
  <c r="BE107"/>
  <c r="BE109"/>
  <c r="BE112"/>
  <c r="BE152"/>
  <c r="BE156"/>
  <c r="BE171"/>
  <c r="BE102"/>
  <c r="BE128"/>
  <c r="BE132"/>
  <c r="BE135"/>
  <c r="BE147"/>
  <c r="BE160"/>
  <c r="BE170"/>
  <c r="BE173"/>
  <c r="BE181"/>
  <c r="BE184"/>
  <c r="BE185"/>
  <c r="BE187"/>
  <c r="BE188"/>
  <c r="E75"/>
  <c r="BE93"/>
  <c r="BE120"/>
  <c r="BE134"/>
  <c r="BE149"/>
  <c r="BE164"/>
  <c r="BE172"/>
  <c r="BE179"/>
  <c r="BE95"/>
  <c r="BE111"/>
  <c r="BE114"/>
  <c r="BE119"/>
  <c r="BE141"/>
  <c r="BE155"/>
  <c r="BE161"/>
  <c r="BE108"/>
  <c r="BE139"/>
  <c r="BE174"/>
  <c r="BE177"/>
  <c r="BE180"/>
  <c r="BE92"/>
  <c r="BE103"/>
  <c r="BE115"/>
  <c r="BE117"/>
  <c r="BE126"/>
  <c r="BE148"/>
  <c r="BE121"/>
  <c r="BE146"/>
  <c r="BE163"/>
  <c r="BE186"/>
  <c r="BE99"/>
  <c r="BE131"/>
  <c r="BE182"/>
  <c r="BE100"/>
  <c r="BE138"/>
  <c r="BE144"/>
  <c r="BE183"/>
  <c i="4" r="E77"/>
  <c r="BE132"/>
  <c r="BE117"/>
  <c r="BE131"/>
  <c r="BE148"/>
  <c r="BE115"/>
  <c r="BE128"/>
  <c r="BE133"/>
  <c r="BE140"/>
  <c r="J81"/>
  <c r="BE139"/>
  <c r="BE155"/>
  <c i="3" r="BK91"/>
  <c r="J91"/>
  <c r="J60"/>
  <c r="BK312"/>
  <c r="J312"/>
  <c r="J68"/>
  <c i="4" r="F84"/>
  <c r="BE151"/>
  <c r="BE92"/>
  <c r="BE109"/>
  <c r="BE102"/>
  <c r="BE135"/>
  <c r="BE94"/>
  <c r="BE150"/>
  <c r="BE159"/>
  <c r="BE162"/>
  <c r="BE106"/>
  <c r="BE141"/>
  <c r="BE124"/>
  <c r="BE137"/>
  <c r="BE145"/>
  <c r="BE153"/>
  <c r="BE111"/>
  <c r="BE120"/>
  <c r="BE126"/>
  <c r="BE129"/>
  <c r="BE143"/>
  <c r="BE98"/>
  <c r="BE90"/>
  <c r="BE149"/>
  <c i="2" r="BK93"/>
  <c r="J93"/>
  <c r="J60"/>
  <c i="3" r="BE290"/>
  <c r="J84"/>
  <c r="BE212"/>
  <c r="BE245"/>
  <c r="BE303"/>
  <c r="BE319"/>
  <c r="BE324"/>
  <c r="F87"/>
  <c r="BE144"/>
  <c r="BE199"/>
  <c r="BE249"/>
  <c r="BE301"/>
  <c r="BE314"/>
  <c r="BE276"/>
  <c r="BE307"/>
  <c r="BE317"/>
  <c i="2" r="BK345"/>
  <c r="J345"/>
  <c r="J71"/>
  <c i="3" r="BE96"/>
  <c r="BE101"/>
  <c r="BE117"/>
  <c r="BE227"/>
  <c r="BE237"/>
  <c r="BE270"/>
  <c r="BE289"/>
  <c r="BE310"/>
  <c r="BE322"/>
  <c r="BE327"/>
  <c r="BE113"/>
  <c r="BE131"/>
  <c r="BE173"/>
  <c r="BE196"/>
  <c r="BE218"/>
  <c r="BE233"/>
  <c r="BE257"/>
  <c r="BE330"/>
  <c r="BE334"/>
  <c r="BE337"/>
  <c r="BE150"/>
  <c r="BE181"/>
  <c r="BE253"/>
  <c r="BE115"/>
  <c r="BE129"/>
  <c r="BE141"/>
  <c r="BE299"/>
  <c r="E48"/>
  <c r="BE158"/>
  <c r="BE191"/>
  <c r="BE207"/>
  <c r="BE244"/>
  <c r="BE261"/>
  <c r="BE305"/>
  <c r="BE106"/>
  <c r="BE123"/>
  <c r="BE183"/>
  <c r="BE204"/>
  <c r="BE210"/>
  <c r="BE93"/>
  <c r="BE147"/>
  <c r="BE162"/>
  <c r="BE221"/>
  <c r="BE252"/>
  <c r="BE265"/>
  <c r="BE126"/>
  <c r="BE229"/>
  <c r="BE256"/>
  <c r="BE138"/>
  <c r="BE186"/>
  <c r="BE241"/>
  <c r="BE248"/>
  <c r="BE282"/>
  <c r="BE297"/>
  <c i="2" r="E82"/>
  <c r="BE121"/>
  <c r="BE131"/>
  <c r="BE149"/>
  <c r="BE174"/>
  <c r="BE196"/>
  <c r="BE199"/>
  <c r="BE212"/>
  <c r="BE236"/>
  <c r="BE245"/>
  <c r="BE265"/>
  <c r="BE267"/>
  <c r="BE276"/>
  <c r="BE300"/>
  <c i="1" r="AW55"/>
  <c i="2" r="BE332"/>
  <c r="BE336"/>
  <c i="1" r="BC55"/>
  <c i="2" r="BE99"/>
  <c r="BE103"/>
  <c r="BE179"/>
  <c r="BE182"/>
  <c r="BE183"/>
  <c r="BE192"/>
  <c r="BE201"/>
  <c r="BE205"/>
  <c r="BE219"/>
  <c r="BE263"/>
  <c r="BE272"/>
  <c r="BE280"/>
  <c r="BE295"/>
  <c r="BE298"/>
  <c r="BE303"/>
  <c r="BE305"/>
  <c r="BE319"/>
  <c r="BE321"/>
  <c r="BE347"/>
  <c r="F89"/>
  <c r="BE109"/>
  <c r="BE111"/>
  <c r="BE145"/>
  <c r="BE156"/>
  <c r="BE340"/>
  <c r="BE343"/>
  <c i="1" r="BA55"/>
  <c i="2" r="BE95"/>
  <c r="BE105"/>
  <c r="BE107"/>
  <c r="BE151"/>
  <c r="BE154"/>
  <c r="BE224"/>
  <c r="BE232"/>
  <c r="BE257"/>
  <c r="BE269"/>
  <c r="BE271"/>
  <c r="BE285"/>
  <c r="BE304"/>
  <c r="BE312"/>
  <c r="BE314"/>
  <c r="BE315"/>
  <c r="BE317"/>
  <c r="BE318"/>
  <c r="BE322"/>
  <c i="1" r="BB55"/>
  <c i="2" r="J86"/>
  <c r="BE115"/>
  <c r="BE168"/>
  <c r="BE171"/>
  <c r="BE185"/>
  <c r="BE228"/>
  <c r="BE250"/>
  <c r="BE258"/>
  <c r="BE261"/>
  <c r="BE274"/>
  <c r="BE278"/>
  <c r="BE290"/>
  <c r="BE299"/>
  <c r="BE306"/>
  <c r="BE308"/>
  <c r="BE313"/>
  <c r="BE97"/>
  <c r="BE117"/>
  <c r="BE123"/>
  <c r="BE127"/>
  <c r="BE139"/>
  <c r="BE189"/>
  <c r="BE240"/>
  <c r="BE254"/>
  <c r="BE301"/>
  <c r="BE302"/>
  <c r="BE113"/>
  <c r="BE119"/>
  <c r="BE135"/>
  <c r="BE141"/>
  <c r="BE181"/>
  <c r="BE327"/>
  <c r="BE330"/>
  <c r="BE101"/>
  <c i="1" r="BD55"/>
  <c i="6" r="F37"/>
  <c i="1" r="BD59"/>
  <c i="6" r="J34"/>
  <c i="1" r="AW59"/>
  <c i="6" r="F35"/>
  <c i="1" r="BB59"/>
  <c i="3" r="F34"/>
  <c i="1" r="BA56"/>
  <c i="3" r="F36"/>
  <c i="1" r="BC56"/>
  <c i="5" r="F37"/>
  <c i="1" r="BD58"/>
  <c i="4" r="F35"/>
  <c i="1" r="BB57"/>
  <c i="6" r="F34"/>
  <c i="1" r="BA59"/>
  <c i="4" r="F36"/>
  <c i="1" r="BC57"/>
  <c i="3" r="F37"/>
  <c i="1" r="BD56"/>
  <c i="3" r="J34"/>
  <c i="1" r="AW56"/>
  <c i="5" r="F34"/>
  <c i="1" r="BA58"/>
  <c i="5" r="J34"/>
  <c i="1" r="AW58"/>
  <c i="5" r="F36"/>
  <c i="1" r="BC58"/>
  <c i="6" r="F36"/>
  <c i="1" r="BC59"/>
  <c i="4" r="F37"/>
  <c i="1" r="BD57"/>
  <c i="4" r="F34"/>
  <c i="1" r="BA57"/>
  <c i="5" r="F35"/>
  <c i="1" r="BB58"/>
  <c i="4" r="J34"/>
  <c i="1" r="AW57"/>
  <c i="3" r="F35"/>
  <c i="1" r="BB56"/>
  <c i="6" l="1" r="T83"/>
  <c r="T82"/>
  <c r="BK83"/>
  <c r="BK82"/>
  <c r="J82"/>
  <c r="J59"/>
  <c i="5" r="R85"/>
  <c i="4" r="T88"/>
  <c r="T87"/>
  <c i="5" r="T85"/>
  <c r="P85"/>
  <c i="1" r="AU58"/>
  <c i="2" r="R93"/>
  <c r="R92"/>
  <c i="4" r="R88"/>
  <c r="R87"/>
  <c r="P88"/>
  <c r="P87"/>
  <c i="1" r="AU57"/>
  <c i="2" r="P93"/>
  <c r="P92"/>
  <c i="1" r="AU55"/>
  <c i="3" r="R91"/>
  <c r="R90"/>
  <c r="P91"/>
  <c r="P90"/>
  <c i="1" r="AU56"/>
  <c i="5" r="BK85"/>
  <c r="J85"/>
  <c i="6" r="J84"/>
  <c r="J61"/>
  <c i="5" r="J59"/>
  <c i="4" r="BK87"/>
  <c r="J87"/>
  <c i="3" r="BK90"/>
  <c r="J90"/>
  <c r="J59"/>
  <c i="2" r="BK92"/>
  <c r="J92"/>
  <c i="5" r="J30"/>
  <c i="4" r="J30"/>
  <c i="1" r="AG57"/>
  <c i="6" r="F33"/>
  <c i="1" r="AZ59"/>
  <c r="BD54"/>
  <c r="W33"/>
  <c i="6" r="J33"/>
  <c i="1" r="AV59"/>
  <c r="AT59"/>
  <c i="3" r="J33"/>
  <c i="1" r="AV56"/>
  <c r="AT56"/>
  <c i="4" r="F33"/>
  <c i="1" r="AZ57"/>
  <c i="2" r="J33"/>
  <c i="1" r="AV55"/>
  <c r="AT55"/>
  <c i="2" r="F33"/>
  <c i="1" r="AZ55"/>
  <c i="3" r="F33"/>
  <c i="1" r="AZ56"/>
  <c i="2" r="J30"/>
  <c i="1" r="AG55"/>
  <c i="5" r="F33"/>
  <c i="1" r="AZ58"/>
  <c i="4" r="J33"/>
  <c i="1" r="AV57"/>
  <c r="AT57"/>
  <c r="BA54"/>
  <c r="AW54"/>
  <c r="AK30"/>
  <c r="BB54"/>
  <c r="AX54"/>
  <c r="BC54"/>
  <c r="AY54"/>
  <c i="5" r="J33"/>
  <c i="1" r="AV58"/>
  <c r="AT58"/>
  <c l="1" r="AG58"/>
  <c i="6" r="J83"/>
  <c r="J60"/>
  <c i="1" r="AN57"/>
  <c i="4" r="J59"/>
  <c i="5" r="J39"/>
  <c i="4" r="J39"/>
  <c i="1" r="AN55"/>
  <c i="2" r="J59"/>
  <c r="J39"/>
  <c i="1" r="AN58"/>
  <c r="AU54"/>
  <c i="6" r="J30"/>
  <c i="1" r="AG59"/>
  <c r="W31"/>
  <c r="W30"/>
  <c r="AZ54"/>
  <c r="W29"/>
  <c i="3" r="J30"/>
  <c i="1" r="AG56"/>
  <c r="W32"/>
  <c i="6" l="1" r="J39"/>
  <c i="3" r="J39"/>
  <c i="1" r="AN56"/>
  <c r="AN59"/>
  <c r="AG54"/>
  <c r="AK26"/>
  <c r="AV54"/>
  <c r="AK29"/>
  <c r="AK35"/>
  <c l="1"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<sst xmlns="http://schemas.openxmlformats.org/spreadsheetml/2006/main">
  <si>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</si>
  <si>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</si>
  <si>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</si>
  <si>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</si>
  <si>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</si>
  <si>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{08e45a14-12bc-4c7b-8e43-94afad94f1c4}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</si>
  <si>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</si>
  <si>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</si>
  <si>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</si>
  <si>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</si>
  <si>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</si>
  <si>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</si>
  <si>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</si>
  <si>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</si>
  <si>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Z03_2025_10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</si>
  <si>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</si>
  <si>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</si>
  <si>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MODERNIZACE A ROZŠÍŘENÍ ŠKOLNÍHO HŘIŠTĚ - ZŠ 1.Máje K.Vary-Dvory</t>
  </si>
  <si>
    <t>KSO:</t>
  </si>
  <si>
    <t>823 33 95</t>
  </si>
  <si>
    <t>CC-CZ:</t>
  </si>
  <si>
    <t>241112</t>
  </si>
  <si>
    <t>Místo:</t>
  </si>
  <si>
    <t xml:space="preserve"> Karlovy Vary - Dvory_ p.p.č. 290/5</t>
  </si>
  <si>
    <t>Datum:</t>
  </si>
  <si>
    <t>14. 11. 2025</t>
  </si>
  <si>
    <t>Zadavatel:</t>
  </si>
  <si>
    <t>IČ:</t>
  </si>
  <si>
    <t/>
  </si>
  <si>
    <t>Statutární město K.Vary</t>
  </si>
  <si>
    <t>DIČ:</t>
  </si>
  <si>
    <t>Účastník:</t>
  </si>
  <si>
    <t>Vyplň údaj</t>
  </si>
  <si>
    <t>Projektant:</t>
  </si>
  <si>
    <t>Michal Jung, Ostrov</t>
  </si>
  <si>
    <t>True</t>
  </si>
  <si>
    <t>Zpracovatel:</t>
  </si>
  <si>
    <t xml:space="preserve"> FJ Atelier - Michal Jung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</si>
  <si>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</si>
  <si>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</si>
  <si>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</si>
  <si>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</si>
  <si>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</si>
  <si>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</si>
  <si>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</si>
  <si>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</si>
  <si>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</si>
  <si>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</si>
  <si>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</si>
  <si>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</si>
  <si>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</si>
  <si>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</si>
  <si>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</si>
  <si>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</si>
  <si>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</si>
  <si>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</si>
  <si>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</si>
  <si>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</si>
  <si>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</si>
  <si>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</si>
  <si>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</si>
  <si>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</si>
  <si>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</si>
  <si>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</si>
  <si>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</si>
  <si>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</si>
  <si>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</si>
  <si>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</si>
  <si>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</si>
  <si>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</si>
  <si>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</si>
  <si>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</si>
  <si>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</si>
  <si>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</si>
  <si>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</si>
  <si>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</si>
  <si>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</si>
  <si>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</si>
  <si>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</si>
  <si>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D.1</t>
  </si>
  <si>
    <t>Zpevněné plochy</t>
  </si>
  <si>
    <t>STA</t>
  </si>
  <si>
    <t>1</t>
  </si>
  <si>
    <t>{1103f334-01fe-43b4-9027-c5e8c55062f3}</t>
  </si>
  <si>
    <t>2</t>
  </si>
  <si>
    <t>D.2</t>
  </si>
  <si>
    <t>Oplocení</t>
  </si>
  <si>
    <t>{b3ec35d8-a6a5-4ec4-a31f-c594253a782f}</t>
  </si>
  <si>
    <t>D.3</t>
  </si>
  <si>
    <t>Odvodnění zpevněných ploch</t>
  </si>
  <si>
    <t>{3ee1b17b-83f2-48a9-937a-9dee70fdf573}</t>
  </si>
  <si>
    <t>D.4</t>
  </si>
  <si>
    <t>Veřejné osvětlení</t>
  </si>
  <si>
    <t>{138c6c2d-a212-4198-9fc3-8944bcd780f6}</t>
  </si>
  <si>
    <t>VRN</t>
  </si>
  <si>
    <t xml:space="preserve">Vedlejší rozpočtové náklady </t>
  </si>
  <si>
    <t>{feba2f3c-8464-4be3-9c82-819ab52c8386}</t>
  </si>
  <si>
    <t>KRYCÍ LIST SOUPISU PRACÍ</t>
  </si>
  <si>
    <t>Objekt:</t>
  </si>
  <si>
    <t>D.1 - Zpevněné plochy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</si>
  <si>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</si>
  <si>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</si>
  <si>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</si>
  <si>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</si>
  <si>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</si>
  <si>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</si>
  <si>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</si>
  <si>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</si>
  <si>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</si>
  <si>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5 - Komunikace pozemní</t>
  </si>
  <si>
    <t xml:space="preserve">    SA05 - Sanace tl. 0,2 m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</si>
  <si>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</si>
  <si>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</si>
  <si>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</si>
  <si>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</si>
  <si>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</si>
  <si>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767 - Konstrukce zámečnické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</si>
  <si>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</si>
  <si>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</si>
  <si>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</si>
  <si>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</si>
  <si>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</si>
  <si>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</si>
  <si>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</si>
  <si>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</si>
  <si>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</si>
  <si>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</si>
  <si>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</si>
  <si>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</si>
  <si>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</si>
  <si>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</si>
  <si>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</si>
  <si>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</si>
  <si>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</si>
  <si>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</si>
  <si>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112251101</t>
  </si>
  <si>
    <t>Odstranění pařezů strojně s jejich vykopáním nebo vytrháním průměru přes 100 do 300 mm</t>
  </si>
  <si>
    <t>kus</t>
  </si>
  <si>
    <t>CS ÚRS 2025 02</t>
  </si>
  <si>
    <t>4</t>
  </si>
  <si>
    <t>8</t>
  </si>
  <si>
    <t>Online PSC</t>
  </si>
  <si>
    <t>https://podminky.urs.cz/item/CS_URS_2025_02/112251101</t>
  </si>
  <si>
    <t>112251102</t>
  </si>
  <si>
    <t>Odstranění pařezů strojně s jejich vykopáním nebo vytrháním průměru přes 300 do 500 mm</t>
  </si>
  <si>
    <t>10</t>
  </si>
  <si>
    <t>https://podminky.urs.cz/item/CS_URS_2025_02/112251102</t>
  </si>
  <si>
    <t>3</t>
  </si>
  <si>
    <t>112251103</t>
  </si>
  <si>
    <t>Odstranění pařezů strojně s jejich vykopáním nebo vytrháním průměru přes 500 do 700 mm</t>
  </si>
  <si>
    <t>12</t>
  </si>
  <si>
    <t>https://podminky.urs.cz/item/CS_URS_2025_02/112251103</t>
  </si>
  <si>
    <t>162201411</t>
  </si>
  <si>
    <t>Vodorovné přemístění větví, kmenů nebo pařezů s naložením, složením a dopravou do 1000 m kmenů stromů listnatých, průměru přes 100 do 300 mm</t>
  </si>
  <si>
    <t>14</t>
  </si>
  <si>
    <t>https://podminky.urs.cz/item/CS_URS_2025_02/162201411</t>
  </si>
  <si>
    <t>5</t>
  </si>
  <si>
    <t>162201412</t>
  </si>
  <si>
    <t>Vodorovné přemístění větví, kmenů nebo pařezů s naložením, složením a dopravou do 1000 m kmenů stromů listnatých, průměru přes 300 do 500 mm</t>
  </si>
  <si>
    <t>18</t>
  </si>
  <si>
    <t>https://podminky.urs.cz/item/CS_URS_2025_02/162201412</t>
  </si>
  <si>
    <t>6</t>
  </si>
  <si>
    <t>162201413</t>
  </si>
  <si>
    <t>Vodorovné přemístění větví, kmenů nebo pařezů s naložením, složením a dopravou do 1000 m kmenů stromů listnatých, průměru přes 500 do 700 mm</t>
  </si>
  <si>
    <t>22</t>
  </si>
  <si>
    <t>https://podminky.urs.cz/item/CS_URS_2025_02/162201413</t>
  </si>
  <si>
    <t>7</t>
  </si>
  <si>
    <t>113106132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</si>
  <si>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</si>
  <si>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m2</t>
  </si>
  <si>
    <t>38</t>
  </si>
  <si>
    <t>https://podminky.urs.cz/item/CS_URS_2025_02/113106132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</si>
  <si>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</si>
  <si>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</si>
  <si>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40</t>
  </si>
  <si>
    <t>https://podminky.urs.cz/item/CS_URS_2025_02/113106134</t>
  </si>
  <si>
    <t>9</t>
  </si>
  <si>
    <t>113106241</t>
  </si>
  <si>
    <t>Rozebrání dílců vozovek a ploch s přemístěním hmot na skládku na vzdálenost do 3 m nebo s naložením na dopravní prostředek, ze silničních dílců jakýchkoliv rozměrů, s ložem z kameniva nebo živice strojně plochy jednotlivě přes 200 m2 se spárami zalitými živicí</t>
  </si>
  <si>
    <t>42</t>
  </si>
  <si>
    <t>https://podminky.urs.cz/item/CS_URS_2025_02/113106241</t>
  </si>
  <si>
    <t>113107170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</si>
  <si>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</si>
  <si>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44</t>
  </si>
  <si>
    <t>https://podminky.urs.cz/item/CS_URS_2025_02/113107170</t>
  </si>
  <si>
    <t>11</t>
  </si>
  <si>
    <t>113107221</t>
  </si>
  <si>
    <t>Odstranění podkladů nebo krytů strojně plochy jednotlivě přes 200 m2 s přemístěním hmot na skládku na vzdálenost do 20 m nebo s naložením na dopravní prostředek z kameniva hrubého drceného, o tl. vrstvy do 100 mm</t>
  </si>
  <si>
    <t>46</t>
  </si>
  <si>
    <t>https://podminky.urs.cz/item/CS_URS_2025_02/113107221</t>
  </si>
  <si>
    <t>113204111</t>
  </si>
  <si>
    <t>Vytrhání obrub s vybouráním lože, s přemístěním hmot na skládku na vzdálenost do 3 m nebo s naložením na dopravní prostředek záhonových</t>
  </si>
  <si>
    <t>m</t>
  </si>
  <si>
    <t>48</t>
  </si>
  <si>
    <t>https://podminky.urs.cz/item/CS_URS_2025_02/113204111</t>
  </si>
  <si>
    <t>13</t>
  </si>
  <si>
    <t>121151123</t>
  </si>
  <si>
    <t>Sejmutí ornice strojně při souvislé ploše přes 500 m2, tl. vrstvy do 200 mm</t>
  </si>
  <si>
    <t>50</t>
  </si>
  <si>
    <t>https://podminky.urs.cz/item/CS_URS_2025_02/121151123</t>
  </si>
  <si>
    <t>122252205</t>
  </si>
  <si>
    <t>Odkopávky a prokopávky nezapažené pro silnice a dálnice strojně v hornině třídy těžitelnosti I přes 500 do 1 000 m3</t>
  </si>
  <si>
    <t>m3</t>
  </si>
  <si>
    <t>52</t>
  </si>
  <si>
    <t>https://podminky.urs.cz/item/CS_URS_2025_02/122252205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</si>
  <si>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</si>
  <si>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</si>
  <si>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54</t>
  </si>
  <si>
    <t>https://podminky.urs.cz/item/CS_URS_2025_02/162351103</t>
  </si>
  <si>
    <t>VV</t>
  </si>
  <si>
    <t>320+110</t>
  </si>
  <si>
    <t>Součet</t>
  </si>
  <si>
    <t>16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</si>
  <si>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</si>
  <si>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</si>
  <si>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56</t>
  </si>
  <si>
    <t>https://podminky.urs.cz/item/CS_URS_2025_02/162751117</t>
  </si>
  <si>
    <t>(880-320)+(290-110)</t>
  </si>
  <si>
    <t>17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</si>
  <si>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</si>
  <si>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</si>
  <si>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58</t>
  </si>
  <si>
    <t>https://podminky.urs.cz/item/CS_URS_2025_02/162751119</t>
  </si>
  <si>
    <t>2*((880-320)+(290-110))</t>
  </si>
  <si>
    <t>167151111</t>
  </si>
  <si>
    <t>Nakládání, skládání a překládání neulehlého výkopku nebo sypaniny strojně nakládání, množství přes 100 m3, z hornin třídy těžitelnosti I, skupiny 1 až 3</t>
  </si>
  <si>
    <t>60</t>
  </si>
  <si>
    <t>https://podminky.urs.cz/item/CS_URS_2025_02/167151111</t>
  </si>
  <si>
    <t>19</t>
  </si>
  <si>
    <t>171152101</t>
  </si>
  <si>
    <t>Uložení sypaniny do zhutněných násypů pro silnice, dálnice a letiště s rozprostřením sypaniny ve vrstvách, s hrubým urovnáním a uzavřením povrchu násypu z hornin soudržných</t>
  </si>
  <si>
    <t>62</t>
  </si>
  <si>
    <t>https://podminky.urs.cz/item/CS_URS_2025_02/171152101</t>
  </si>
  <si>
    <t>20</t>
  </si>
  <si>
    <t>171201201</t>
  </si>
  <si>
    <t>Uložení sypaniny na skládky nebo meziskládky bez hutnění s upravením uložené sypaniny do předepsaného tvaru</t>
  </si>
  <si>
    <t>64</t>
  </si>
  <si>
    <t>https://podminky.urs.cz/item/CS_URS_2025_02/171201201</t>
  </si>
  <si>
    <t>171201231</t>
  </si>
  <si>
    <t>Poplatek za uložení stavebního odpadu na recyklační skládce (skládkovné) zeminy a kamení zatříděného do Katalogu odpadů pod kódem 17 05 04</t>
  </si>
  <si>
    <t>t</t>
  </si>
  <si>
    <t>1114709038</t>
  </si>
  <si>
    <t>https://podminky.urs.cz/item/CS_URS_2025_02/171201231</t>
  </si>
  <si>
    <t>1,6*((880-320)+(290-110))</t>
  </si>
  <si>
    <t>181451121</t>
  </si>
  <si>
    <t>Založení trávníku na půdě předem připravené plochy přes 1000 m2 výsevem včetně utažení lučního v rovině nebo na svahu do 1:5</t>
  </si>
  <si>
    <t>68</t>
  </si>
  <si>
    <t>https://podminky.urs.cz/item/CS_URS_2025_02/181451121</t>
  </si>
  <si>
    <t>23</t>
  </si>
  <si>
    <t>M</t>
  </si>
  <si>
    <t>00572470</t>
  </si>
  <si>
    <t>osivo směs travní univerzál</t>
  </si>
  <si>
    <t>kg</t>
  </si>
  <si>
    <t>70</t>
  </si>
  <si>
    <t>1100*0,02 "Přepočtené koeficientem množství</t>
  </si>
  <si>
    <t>24</t>
  </si>
  <si>
    <t>182351133</t>
  </si>
  <si>
    <t>Rozprostření a urovnání ornice ve svahu sklonu přes 1:5 strojně při souvislé ploše přes 500 m2, tl. vrstvy do 200 mm</t>
  </si>
  <si>
    <t>72</t>
  </si>
  <si>
    <t>https://podminky.urs.cz/item/CS_URS_2025_02/182351133</t>
  </si>
  <si>
    <t>25</t>
  </si>
  <si>
    <t>181102302</t>
  </si>
  <si>
    <t>Úprava pláně na stavbách silnic a dálnic strojně v zářezech mimo skalních se zhutněním</t>
  </si>
  <si>
    <t>970229458</t>
  </si>
  <si>
    <t>https://podminky.urs.cz/item/CS_URS_2025_02/181102302</t>
  </si>
  <si>
    <t>"Skladba A" 560</t>
  </si>
  <si>
    <t>"Skladba B" 1330</t>
  </si>
  <si>
    <t>"Skladba C" 1110</t>
  </si>
  <si>
    <t>"Skladba D" 110</t>
  </si>
  <si>
    <t>"Skladba E" 250</t>
  </si>
  <si>
    <t>"Skladba F" 110</t>
  </si>
  <si>
    <t>"Doskočiště" 24</t>
  </si>
  <si>
    <t>"okapový chodník" 50</t>
  </si>
  <si>
    <t>Zakládání</t>
  </si>
  <si>
    <t>26</t>
  </si>
  <si>
    <t>271532212</t>
  </si>
  <si>
    <t>Podsyp pod základové konstrukce se zhutněním a urovnáním povrchu z kameniva hrubého, frakce 16 - 32 mm</t>
  </si>
  <si>
    <t>491949485</t>
  </si>
  <si>
    <t>https://podminky.urs.cz/item/CS_URS_2025_02/271532212</t>
  </si>
  <si>
    <t>0,8*0,8*0,2*2 "basket.koše</t>
  </si>
  <si>
    <t>27</t>
  </si>
  <si>
    <t>272322611</t>
  </si>
  <si>
    <t>Základy z betonu železového (bez výztuže) klenby z betonu se zvýšenými nároky na prostředí tř. C 30/37</t>
  </si>
  <si>
    <t>-567198557</t>
  </si>
  <si>
    <t>https://podminky.urs.cz/item/CS_URS_2025_02/272322611</t>
  </si>
  <si>
    <t>0,8*0,8*0,8*2 "basket.koše</t>
  </si>
  <si>
    <t>28</t>
  </si>
  <si>
    <t>275362021</t>
  </si>
  <si>
    <t>Výztuž základů patek ze svařovaných sítí z drátů typu KARI</t>
  </si>
  <si>
    <t>1831196272</t>
  </si>
  <si>
    <t>https://podminky.urs.cz/item/CS_URS_2025_02/275362021</t>
  </si>
  <si>
    <t>0,167" patka basket. košů"</t>
  </si>
  <si>
    <t>Svislé a kompletní konstrukce</t>
  </si>
  <si>
    <t>29</t>
  </si>
  <si>
    <t>327121111</t>
  </si>
  <si>
    <t>Montáž prefabrikovaných dílců opěrných nebo obkladních zdí z betonu železového včetně spojovací vrstvy z cementové malty, hmotnosti jednotlivě do 5 t</t>
  </si>
  <si>
    <t>76</t>
  </si>
  <si>
    <t>https://podminky.urs.cz/item/CS_URS_2025_02/327121111</t>
  </si>
  <si>
    <t>30</t>
  </si>
  <si>
    <t>5902113R1</t>
  </si>
  <si>
    <t>betonový prefabrikovaný blok řada A 1200x800x400 mm</t>
  </si>
  <si>
    <t>78</t>
  </si>
  <si>
    <t>31</t>
  </si>
  <si>
    <t>5902113R3</t>
  </si>
  <si>
    <t>betonový prefabrikovaný blok řada B 1200x400x400 mm</t>
  </si>
  <si>
    <t>80</t>
  </si>
  <si>
    <t>32</t>
  </si>
  <si>
    <t>5902113R4</t>
  </si>
  <si>
    <t>betonový prefabrikovaný blok řada B 1600x400x400 mm</t>
  </si>
  <si>
    <t>82</t>
  </si>
  <si>
    <t>Vodorovné konstrukce</t>
  </si>
  <si>
    <t>33</t>
  </si>
  <si>
    <t>451317777</t>
  </si>
  <si>
    <t>Podklad nebo lože pod dlažbu (přídlažbu) v ploše vodorovné nebo ve sklonu do 1:5, tloušťky od 50 do 100 mm z betonu prostého</t>
  </si>
  <si>
    <t>84</t>
  </si>
  <si>
    <t>https://podminky.urs.cz/item/CS_URS_2025_02/451317777</t>
  </si>
  <si>
    <t>P</t>
  </si>
  <si>
    <t>Poznámka k položce:_x000d_
Poznámka k položce: podklad pod legobloky</t>
  </si>
  <si>
    <t>Komunikace pozemní</t>
  </si>
  <si>
    <t>34</t>
  </si>
  <si>
    <t>564581111</t>
  </si>
  <si>
    <t>Zřízení podsypu nebo podkladu ze sypaniny s rozprostřením, vlhčením, a zhutněním plochy přes 100 m2, po zhutnění tl. 300 mm</t>
  </si>
  <si>
    <t>86</t>
  </si>
  <si>
    <t>https://podminky.urs.cz/item/CS_URS_2025_02/564581111</t>
  </si>
  <si>
    <t>Poznámka k položce:_x000d_
Poznámka k položce: doskočiště</t>
  </si>
  <si>
    <t>35</t>
  </si>
  <si>
    <t>58154410</t>
  </si>
  <si>
    <t>písek křemičitý sušený frakce 0,1</t>
  </si>
  <si>
    <t>88</t>
  </si>
  <si>
    <t>1,6*24*0,3</t>
  </si>
  <si>
    <t>36</t>
  </si>
  <si>
    <t>564801111</t>
  </si>
  <si>
    <t>Podklad ze štěrkodrti ŠD s rozprostřením a zhutněním plochy přes 100 m2, po zhutnění tl. 30 mm</t>
  </si>
  <si>
    <t>90</t>
  </si>
  <si>
    <t>https://podminky.urs.cz/item/CS_URS_2025_02/564801111</t>
  </si>
  <si>
    <t>Poznámka k položce:_x000d_
Poznámka k položce: skladba C kamenná drť frakce 0-4 mm</t>
  </si>
  <si>
    <t>37</t>
  </si>
  <si>
    <t>56471001R1</t>
  </si>
  <si>
    <t>Podklad z kameniva hrubého drceného vel. 4-8 mm tl 30 mm</t>
  </si>
  <si>
    <t>92</t>
  </si>
  <si>
    <t>Poznámka k položce:_x000d_
Poznámka k položce: skladba C</t>
  </si>
  <si>
    <t>564710012</t>
  </si>
  <si>
    <t>Podklad nebo kryt z kameniva hrubého drceného vel. 8-16 mm s rozprostřením a zhutněním plochy přes 100 m2, po zhutnění tl. 60 mm</t>
  </si>
  <si>
    <t>94</t>
  </si>
  <si>
    <t>https://podminky.urs.cz/item/CS_URS_2025_02/564710012</t>
  </si>
  <si>
    <t>39</t>
  </si>
  <si>
    <t>564751115</t>
  </si>
  <si>
    <t>Podklad nebo kryt z kameniva hrubého drceného vel. 32-63 mm s rozprostřením a zhutněním plochy přes 100 m2, po zhutnění tl. 190 mm</t>
  </si>
  <si>
    <t>96</t>
  </si>
  <si>
    <t>https://podminky.urs.cz/item/CS_URS_2025_02/564751115</t>
  </si>
  <si>
    <t>Poznámka k položce:_x000d_
Poznámka k položce: skladba A skladba B skladba C</t>
  </si>
  <si>
    <t xml:space="preserve">"Skladba C" 1110 </t>
  </si>
  <si>
    <t>564211111</t>
  </si>
  <si>
    <t>Podklad nebo podsyp ze štěrkopísku ŠP s rozprostřením, vlhčením a zhutněním plochy přes 100 m2, po zhutnění tl. 50 mm</t>
  </si>
  <si>
    <t>98</t>
  </si>
  <si>
    <t>https://podminky.urs.cz/item/CS_URS_2025_02/564211111</t>
  </si>
  <si>
    <t>41</t>
  </si>
  <si>
    <t>564811112</t>
  </si>
  <si>
    <t>Podklad ze štěrkodrti ŠD s rozprostřením a zhutněním plochy přes 100 m2, po zhutnění tl. 60 mm</t>
  </si>
  <si>
    <t>-150330646</t>
  </si>
  <si>
    <t>https://podminky.urs.cz/item/CS_URS_2025_02/564811112</t>
  </si>
  <si>
    <t>564831111</t>
  </si>
  <si>
    <t>Podklad ze štěrkodrti ŠD s rozprostřením a zhutněním plochy přes 100 m2, po zhutnění tl. 100 mm</t>
  </si>
  <si>
    <t>1935130497</t>
  </si>
  <si>
    <t>https://podminky.urs.cz/item/CS_URS_2025_02/564831111</t>
  </si>
  <si>
    <t>"pod opěrnou zeď" 40</t>
  </si>
  <si>
    <t>43</t>
  </si>
  <si>
    <t>564851111</t>
  </si>
  <si>
    <t>Podklad ze štěrkodrti ŠD s rozprostřením a zhutněním plochy přes 100 m2, po zhutnění tl. 150 mm</t>
  </si>
  <si>
    <t>457842352</t>
  </si>
  <si>
    <t>https://podminky.urs.cz/item/CS_URS_2025_02/564851111</t>
  </si>
  <si>
    <t>564871111</t>
  </si>
  <si>
    <t>Podklad ze štěrkodrti ŠD s rozprostřením a zhutněním plochy přes 100 m2, po zhutnění tl. 250 mm</t>
  </si>
  <si>
    <t>-637333534</t>
  </si>
  <si>
    <t>https://podminky.urs.cz/item/CS_URS_2025_02/564871111</t>
  </si>
  <si>
    <t>45</t>
  </si>
  <si>
    <t>571908112</t>
  </si>
  <si>
    <t>Kryt vymývaným dekoračním kamenivem (kačírkem) tl. 300 mm</t>
  </si>
  <si>
    <t>-567160987</t>
  </si>
  <si>
    <t>https://podminky.urs.cz/item/CS_URS_2025_02/571908112</t>
  </si>
  <si>
    <t>576136111</t>
  </si>
  <si>
    <t>Asfaltový koberec otevřený AKO 8 z modifikovaného asfaltu s rozprostřením a se zhutněním v pruhu šířky do 3 m, po zhutnění tl. 40 mm</t>
  </si>
  <si>
    <t>108</t>
  </si>
  <si>
    <t>https://podminky.urs.cz/item/CS_URS_2025_02/576136111</t>
  </si>
  <si>
    <t>Poznámka k položce:_x000d_
Poznámka k položce: skladba A skladba B</t>
  </si>
  <si>
    <t>560+1330</t>
  </si>
  <si>
    <t>47</t>
  </si>
  <si>
    <t>576136311</t>
  </si>
  <si>
    <t>Asfaltový koberec otevřený AKO 16 z nemodifikovaného asfaltu s rozprostřením a se zhutněním v pruhu šířky do 3 m, po zhutnění tl. 40 mm</t>
  </si>
  <si>
    <t>110</t>
  </si>
  <si>
    <t>https://podminky.urs.cz/item/CS_URS_2025_02/576136311</t>
  </si>
  <si>
    <t>579221222</t>
  </si>
  <si>
    <t>Venkovní lité pryžové povrchy na asfaltový podklad jednovrstvé tloušťky 13 mm s impregnací na podklad, prováděné strojně plochy přes 300 m2 jedna barva ostatní</t>
  </si>
  <si>
    <t>112</t>
  </si>
  <si>
    <t>https://podminky.urs.cz/item/CS_URS_2025_02/579221222</t>
  </si>
  <si>
    <t>49</t>
  </si>
  <si>
    <t>579291111</t>
  </si>
  <si>
    <t>Venkovní lité pryžové povrchy - vodorovné značení (lajnování) dvousložkovým elastickým lakem</t>
  </si>
  <si>
    <t>114</t>
  </si>
  <si>
    <t>https://podminky.urs.cz/item/CS_URS_2025_02/579291111</t>
  </si>
  <si>
    <t>Poznámka k položce:_x000d_
Poznámka k položce: skladba B</t>
  </si>
  <si>
    <t>27255777</t>
  </si>
  <si>
    <t>lak elastický matný lajnovací na litý PUR povrch</t>
  </si>
  <si>
    <t>116</t>
  </si>
  <si>
    <t>51</t>
  </si>
  <si>
    <t>589141121</t>
  </si>
  <si>
    <t>Umělý trávník pro sportovní povrchy multisport včetně zásypu pískem výška vlasu z monofilních vláken</t>
  </si>
  <si>
    <t>118</t>
  </si>
  <si>
    <t>https://podminky.urs.cz/item/CS_URS_2025_02/589141121</t>
  </si>
  <si>
    <t xml:space="preserve">Poznámka k položce:_x000d_
minimální technické parametry:_x000d_
-  Výška vlasu    min. 18 mm max. 20 mm_x000d_
-  Počet vpichů   min. 50 000 ks/m2_x000d_
-  Počet konců    min. 800 000 ks/m2_x000d_
-  Celková hmotnost   min. 2 500 g/m2</t>
  </si>
  <si>
    <t>589811111</t>
  </si>
  <si>
    <t>Umělý trávník pro sportovní povrchy vodorovné značení (lajnování) hřišť pro tenis a multisport šířky 5 cm</t>
  </si>
  <si>
    <t>-1555390741</t>
  </si>
  <si>
    <t>https://podminky.urs.cz/item/CS_URS_2025_02/589811111</t>
  </si>
  <si>
    <t>53</t>
  </si>
  <si>
    <t>589161112R</t>
  </si>
  <si>
    <t>Umělý trávník pro sportovní povrchy fotbalová hřiště včetně zásypu pískem výška vlasu do 35 mm, hmotnosti přes 2,6 kg/m2</t>
  </si>
  <si>
    <t>-898587595</t>
  </si>
  <si>
    <t xml:space="preserve">Poznámka k položce:_x000d_
minimální technické parametry:_x000d_
-  Výška vlasu    min. 30 mm max. 35mm_x000d_
-  Počet vpichů min. 20 000 ks/m2_x000d_
-  Počet konců min. 290 000 ks/m2_x000d_
-  Celková hmotnost min. 2 600 g/m2_x000d_
</t>
  </si>
  <si>
    <t>589211111</t>
  </si>
  <si>
    <t>podložka elastická pod umělý trávník tl 35mm</t>
  </si>
  <si>
    <t>-1754317604</t>
  </si>
  <si>
    <t>https://podminky.urs.cz/item/CS_URS_2025_02/589211111</t>
  </si>
  <si>
    <t>55</t>
  </si>
  <si>
    <t>589811121</t>
  </si>
  <si>
    <t>Umělý trávník pro sportovní povrchy vodorovné značení (lajnování) fotbalových hřišť šířky 10 cm</t>
  </si>
  <si>
    <t>-725106924</t>
  </si>
  <si>
    <t>https://podminky.urs.cz/item/CS_URS_2025_02/589811121</t>
  </si>
  <si>
    <t>596211122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</si>
  <si>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100 do 300 m2</t>
  </si>
  <si>
    <t>124</t>
  </si>
  <si>
    <t>https://podminky.urs.cz/item/CS_URS_2025_02/596211122</t>
  </si>
  <si>
    <t>57</t>
  </si>
  <si>
    <t>59245018</t>
  </si>
  <si>
    <t>dlažba skladebná betonová 200x100mm tl 60mm přírodní</t>
  </si>
  <si>
    <t>126</t>
  </si>
  <si>
    <t>596212221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</si>
  <si>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B, pro plochy přes 50 do 100 m2</t>
  </si>
  <si>
    <t>128</t>
  </si>
  <si>
    <t>https://podminky.urs.cz/item/CS_URS_2025_02/596212221</t>
  </si>
  <si>
    <t>59</t>
  </si>
  <si>
    <t>5924560R1</t>
  </si>
  <si>
    <t>dlažba desková betonová 500x500x50mm přírodní</t>
  </si>
  <si>
    <t>130</t>
  </si>
  <si>
    <t>SA05</t>
  </si>
  <si>
    <t>Sanace tl. 0,2 m</t>
  </si>
  <si>
    <t>122252203</t>
  </si>
  <si>
    <t>Odkopávky a prokopávky nezapažené pro silnice a dálnice strojně v hornině třídy těžitelnosti I do 100 m3</t>
  </si>
  <si>
    <t>132</t>
  </si>
  <si>
    <t>https://podminky.urs.cz/item/CS_URS_2025_02/122252203</t>
  </si>
  <si>
    <t>61</t>
  </si>
  <si>
    <t>162751117.1</t>
  </si>
  <si>
    <t>134</t>
  </si>
  <si>
    <t>https://podminky.urs.cz/item/CS_URS_2025_02/162751117.1</t>
  </si>
  <si>
    <t>162751119.1</t>
  </si>
  <si>
    <t>136</t>
  </si>
  <si>
    <t>https://podminky.urs.cz/item/CS_URS_2025_02/162751119.1</t>
  </si>
  <si>
    <t>SA*0,2</t>
  </si>
  <si>
    <t>628*10 "Přepočtené koeficientem množství</t>
  </si>
  <si>
    <t>63</t>
  </si>
  <si>
    <t>138</t>
  </si>
  <si>
    <t>628*2 "Přepočtené koeficientem množství</t>
  </si>
  <si>
    <t>564861111</t>
  </si>
  <si>
    <t>Podklad ze štěrkodrti ŠD s rozprostřením a zhutněním plochy přes 100 m2, po zhutnění tl. 200 mm</t>
  </si>
  <si>
    <t>140</t>
  </si>
  <si>
    <t>https://podminky.urs.cz/item/CS_URS_2025_02/564861111</t>
  </si>
  <si>
    <t>560+1470+1110</t>
  </si>
  <si>
    <t>Úpravy povrchů, podlahy a osazování výplní</t>
  </si>
  <si>
    <t>65</t>
  </si>
  <si>
    <t>637121111</t>
  </si>
  <si>
    <t>Okapový chodník z kameniva s udusáním a urovnáním povrchu z kačírku tl. 100 mm</t>
  </si>
  <si>
    <t>142</t>
  </si>
  <si>
    <t>https://podminky.urs.cz/item/CS_URS_2025_02/637121111</t>
  </si>
  <si>
    <t>Ostatní konstrukce a práce, bourání</t>
  </si>
  <si>
    <t>66</t>
  </si>
  <si>
    <t>90050002R</t>
  </si>
  <si>
    <t>Dod+mtz Street workout RVL13 (90m2)</t>
  </si>
  <si>
    <t>kpl</t>
  </si>
  <si>
    <t>1788938172</t>
  </si>
  <si>
    <t>67</t>
  </si>
  <si>
    <t>936009123R</t>
  </si>
  <si>
    <t>Dod+mtz dopadove plochy pod workoutovou sestavu tl.50mm, (40mm SBR granulat + 10mm EPDM granulat), barva dle okolního povrchu</t>
  </si>
  <si>
    <t>2098681366</t>
  </si>
  <si>
    <t>90050003R</t>
  </si>
  <si>
    <t>Dod+mtz stínící prvky -plachta trojúhelníková 5x3x3m, sloup Alu 3m s výztuhou vč.kotvení 4ks, kotvení ke sloupům záchytných sítí</t>
  </si>
  <si>
    <t>1830723924</t>
  </si>
  <si>
    <t>69</t>
  </si>
  <si>
    <t>90050004R</t>
  </si>
  <si>
    <t>Dod+mtz šplhací pyramida</t>
  </si>
  <si>
    <t>-749725394</t>
  </si>
  <si>
    <t>90050005R</t>
  </si>
  <si>
    <t>Dod+mtz balanční hemisféra</t>
  </si>
  <si>
    <t>1890272377</t>
  </si>
  <si>
    <t>71</t>
  </si>
  <si>
    <t>90050006R</t>
  </si>
  <si>
    <t>Dod+mtz zemní trampolína pro veřejná dětská hřiště -kruh pr.184</t>
  </si>
  <si>
    <t>-1662928747</t>
  </si>
  <si>
    <t>90050007R</t>
  </si>
  <si>
    <t>Dod+mtz basketbalová kce vyložení 2250mm vč.sklolaminátové desky, zemního pouzdra a čepu, koš a síťka</t>
  </si>
  <si>
    <t>pár</t>
  </si>
  <si>
    <t>703019678</t>
  </si>
  <si>
    <t>73</t>
  </si>
  <si>
    <t>90050011R</t>
  </si>
  <si>
    <t>Dod+mtz hliníková vitrýna 24xA4 dvoukřídlá</t>
  </si>
  <si>
    <t>358878248</t>
  </si>
  <si>
    <t>74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</si>
  <si>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</si>
  <si>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</si>
  <si>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144</t>
  </si>
  <si>
    <t>https://podminky.urs.cz/item/CS_URS_2025_02/916231213</t>
  </si>
  <si>
    <t>75</t>
  </si>
  <si>
    <t>59217035</t>
  </si>
  <si>
    <t>obrubník betonový obloukový vnější 780x150x250mm</t>
  </si>
  <si>
    <t>146</t>
  </si>
  <si>
    <t>"R0,5" 5</t>
  </si>
  <si>
    <t>"R1" 16</t>
  </si>
  <si>
    <t>59217077</t>
  </si>
  <si>
    <t>obrubník silniční rohový betonový 250x250x250mm</t>
  </si>
  <si>
    <t>148</t>
  </si>
  <si>
    <t>77</t>
  </si>
  <si>
    <t>59217016</t>
  </si>
  <si>
    <t>obrubník betonový chodníkový 1000x80x250mm</t>
  </si>
  <si>
    <t>150</t>
  </si>
  <si>
    <t>59217036</t>
  </si>
  <si>
    <t>obrubník parkový betonový 500x80x250mm přírodní</t>
  </si>
  <si>
    <t>152</t>
  </si>
  <si>
    <t>79</t>
  </si>
  <si>
    <t>936124112</t>
  </si>
  <si>
    <t>Montáž lavičky parkové obloukové se zabetonováním noh</t>
  </si>
  <si>
    <t>154</t>
  </si>
  <si>
    <t>https://podminky.urs.cz/item/CS_URS_2025_02/936124112</t>
  </si>
  <si>
    <t>74910100R1</t>
  </si>
  <si>
    <t>lavička parková nerezová do betonového základu</t>
  </si>
  <si>
    <t>156</t>
  </si>
  <si>
    <t>81</t>
  </si>
  <si>
    <t>74910100R2</t>
  </si>
  <si>
    <t>lavička parková nerezová oblouková do betonového základu</t>
  </si>
  <si>
    <t>160</t>
  </si>
  <si>
    <t>936174311</t>
  </si>
  <si>
    <t>Montáž stojanu na kola přichyceného kotevními šrouby 5 kol</t>
  </si>
  <si>
    <t>162</t>
  </si>
  <si>
    <t>https://podminky.urs.cz/item/CS_URS_2025_02/936174311</t>
  </si>
  <si>
    <t>83</t>
  </si>
  <si>
    <t>74910151</t>
  </si>
  <si>
    <t>stojan na kola na 5 kol jednostranný, kov 570x1750x500mm</t>
  </si>
  <si>
    <t>164</t>
  </si>
  <si>
    <t>961044111</t>
  </si>
  <si>
    <t>Bourání základů z betonu prostého</t>
  </si>
  <si>
    <t>166</t>
  </si>
  <si>
    <t>https://podminky.urs.cz/item/CS_URS_2025_02/961044111</t>
  </si>
  <si>
    <t>Poznámka k položce:_x000d_
Poznámka k položce: Vybourání podezdívek a opěrné zdi</t>
  </si>
  <si>
    <t>35+20</t>
  </si>
  <si>
    <t>85</t>
  </si>
  <si>
    <t>963042819</t>
  </si>
  <si>
    <t>Bourání schodišťových stupňů betonových zhotovených na místě</t>
  </si>
  <si>
    <t>168</t>
  </si>
  <si>
    <t>https://podminky.urs.cz/item/CS_URS_2025_02/963042819</t>
  </si>
  <si>
    <t>997</t>
  </si>
  <si>
    <t>Přesun sutě</t>
  </si>
  <si>
    <t>997221551</t>
  </si>
  <si>
    <t>Vodorovná doprava suti bez naložení, ale se složením a s hrubým urovnáním ze sypkých materiálů, na vzdálenost do 1 km</t>
  </si>
  <si>
    <t>170</t>
  </si>
  <si>
    <t>https://podminky.urs.cz/item/CS_URS_2025_02/997221551</t>
  </si>
  <si>
    <t>87</t>
  </si>
  <si>
    <t>997221559</t>
  </si>
  <si>
    <t>Vodorovná doprava suti bez naložení, ale se složením a s hrubým urovnáním ze sypkých materiálů, na vzdálenost Příplatek k ceně za každý další započatý 1 km přes 1 km</t>
  </si>
  <si>
    <t>172</t>
  </si>
  <si>
    <t>https://podminky.urs.cz/item/CS_URS_2025_02/997221559</t>
  </si>
  <si>
    <t>11*590,001</t>
  </si>
  <si>
    <t>997221861</t>
  </si>
  <si>
    <t>Poplatek za uložení stavebního odpadu na recyklační skládce (skládkovné) z prostého betonu zatříděného do Katalogu odpadů pod kódem 17 01 01</t>
  </si>
  <si>
    <t>1391088486</t>
  </si>
  <si>
    <t>https://podminky.urs.cz/item/CS_URS_2025_02/997221861</t>
  </si>
  <si>
    <t>8,925+20,8+114,24+26,4+3,6+110</t>
  </si>
  <si>
    <t>89</t>
  </si>
  <si>
    <t>997221873</t>
  </si>
  <si>
    <t>-996777968</t>
  </si>
  <si>
    <t>https://podminky.urs.cz/item/CS_URS_2025_02/997221873</t>
  </si>
  <si>
    <t>998</t>
  </si>
  <si>
    <t>Přesun hmot</t>
  </si>
  <si>
    <t>998225111</t>
  </si>
  <si>
    <t>Přesun hmot pro komunikace s krytem z kameniva, monolitickým betonovým nebo živičným dopravní vzdálenost do 200 m jakékoliv délky objektu</t>
  </si>
  <si>
    <t>178</t>
  </si>
  <si>
    <t>https://podminky.urs.cz/item/CS_URS_2025_02/998225111</t>
  </si>
  <si>
    <t>PSV</t>
  </si>
  <si>
    <t>Práce a dodávky PSV</t>
  </si>
  <si>
    <t>767</t>
  </si>
  <si>
    <t>Konstrukce zámečnické</t>
  </si>
  <si>
    <t>91</t>
  </si>
  <si>
    <t>76713281R3</t>
  </si>
  <si>
    <t>Demontáž stavebních buněk včetně zastřešení</t>
  </si>
  <si>
    <t>ks</t>
  </si>
  <si>
    <t>180</t>
  </si>
  <si>
    <t>Poznámka k položce:_x000d_
Poznámka k položce: Zázemí antukového kurtu</t>
  </si>
  <si>
    <t>2*1,12 'Přepočtené koeficientem množství</t>
  </si>
  <si>
    <t>D.2 - Oplocení</t>
  </si>
  <si>
    <t xml:space="preserve">    997 - Doprava suti a vybouraných hmot</t>
  </si>
  <si>
    <t xml:space="preserve">    711 - Izolace proti vodě, vlhkosti a plynům</t>
  </si>
  <si>
    <t>131151100</t>
  </si>
  <si>
    <t>Hloubení nezapažených jam a zářezů strojně s urovnáním dna do předepsaného profilu a spádu v hornině třídy těžitelnosti I skupiny 1 a 2 do 20 m3</t>
  </si>
  <si>
    <t>-139326624</t>
  </si>
  <si>
    <t>https://podminky.urs.cz/item/CS_URS_2025_02/131151100</t>
  </si>
  <si>
    <t>0,5*0,5*0,75 "zastávka</t>
  </si>
  <si>
    <t>131151343</t>
  </si>
  <si>
    <t>Vrtání jamek strojně průměru přes 200 do 300 mm</t>
  </si>
  <si>
    <t>106397373</t>
  </si>
  <si>
    <t>https://podminky.urs.cz/item/CS_URS_2025_02/131151343</t>
  </si>
  <si>
    <t>2*1,3*9 "plot C</t>
  </si>
  <si>
    <t>18*1,3 "plot B</t>
  </si>
  <si>
    <t>132151102</t>
  </si>
  <si>
    <t>Hloubení nezapažených rýh šířky do 800 mm strojně s urovnáním dna do předepsaného profilu a spádu v hornině třídy těžitelnosti I skupiny 1 a 2 přes 20 do 50 m3</t>
  </si>
  <si>
    <t>-1654889508</t>
  </si>
  <si>
    <t>https://podminky.urs.cz/item/CS_URS_2025_02/132151102</t>
  </si>
  <si>
    <t>8,7*0,5*0,75+2*0,75*0,3 "zastávka</t>
  </si>
  <si>
    <t>116,35*0,3*0,8 "plot A</t>
  </si>
  <si>
    <t>132151253</t>
  </si>
  <si>
    <t>Hloubení nezapažených rýh šířky přes 800 do 2 000 mm strojně s urovnáním dna do předepsaného profilu a spádu v hornině třídy těžitelnosti I skupiny 1 a 2 přes 50 do 100 m3</t>
  </si>
  <si>
    <t>242394042</t>
  </si>
  <si>
    <t>https://podminky.urs.cz/item/CS_URS_2025_02/132151253</t>
  </si>
  <si>
    <t>opěrka oplocení B+A</t>
  </si>
  <si>
    <t>(22,95+9,25)*1,3*0,45</t>
  </si>
  <si>
    <t>22,95*1,8*1,2</t>
  </si>
  <si>
    <t>9,25*1,8*1,05</t>
  </si>
  <si>
    <t>162211321</t>
  </si>
  <si>
    <t>Vodorovné přemístění výkopku nebo sypaniny stavebním kolečkem s vyprázdněním kolečka na hromady nebo do dopravního prostředku na vzdálenost do 10 m z horniny třídy těžitelnosti II, skupiny 4 a 5</t>
  </si>
  <si>
    <t>886387398</t>
  </si>
  <si>
    <t>https://podminky.urs.cz/item/CS_URS_2025_02/162211321</t>
  </si>
  <si>
    <t>162211329</t>
  </si>
  <si>
    <t>Vodorovné přemístění výkopku nebo sypaniny stavebním kolečkem s vyprázdněním kolečka na hromady nebo do dopravního prostředku na vzdálenost do 10 m Příplatek za každých dalších 10 m k ceně -1321</t>
  </si>
  <si>
    <t>1784750571</t>
  </si>
  <si>
    <t>https://podminky.urs.cz/item/CS_URS_2025_02/162211329</t>
  </si>
  <si>
    <t>-565004031</t>
  </si>
  <si>
    <t>3,713+0,188+27,924</t>
  </si>
  <si>
    <t>0,15*0,15*3,14*(11,7+11,7+23,4)</t>
  </si>
  <si>
    <t>85,892-46,219</t>
  </si>
  <si>
    <t>-72254400</t>
  </si>
  <si>
    <t>74,804*2 "do 12km</t>
  </si>
  <si>
    <t>470122513</t>
  </si>
  <si>
    <t>74,804*1,6</t>
  </si>
  <si>
    <t>171251201</t>
  </si>
  <si>
    <t>-1633750424</t>
  </si>
  <si>
    <t>https://podminky.urs.cz/item/CS_URS_2025_02/171251201</t>
  </si>
  <si>
    <t>174151101</t>
  </si>
  <si>
    <t>Zásyp sypaninou z jakékoliv horniny strojně s uložením výkopku ve vrstvách se zhutněním jam, šachet, rýh nebo kolem objektů v těchto vykopávkách</t>
  </si>
  <si>
    <t>640478264</t>
  </si>
  <si>
    <t>https://podminky.urs.cz/item/CS_URS_2025_02/174151101</t>
  </si>
  <si>
    <t>22,95*0,75*1,5+22,95*0,75*0,5</t>
  </si>
  <si>
    <t>9,25*0,75*1,2+9,25*0,75*0,5</t>
  </si>
  <si>
    <t>211531111</t>
  </si>
  <si>
    <t>Výplň kamenivem do rýh odvodňovacích žeber nebo trativodů bez zhutnění, s úpravou povrchu výplně kamenivem hrubým drceným frakce 16 až 63 mm</t>
  </si>
  <si>
    <t>1340854391</t>
  </si>
  <si>
    <t>https://podminky.urs.cz/item/CS_URS_2025_02/211531111</t>
  </si>
  <si>
    <t>(23+9,5)*0,3*0,45 "opěrka B+A</t>
  </si>
  <si>
    <t>211971110</t>
  </si>
  <si>
    <t>Zřízení opláštění výplně z geotextilie odvodňovacích žeber nebo trativodů v rýze nebo zářezu se stěnami šikmými o sklonu do 1:2</t>
  </si>
  <si>
    <t>-2108078217</t>
  </si>
  <si>
    <t>https://podminky.urs.cz/item/CS_URS_2025_02/211971110</t>
  </si>
  <si>
    <t>(23+9,5)*1,5 "opěrka B+A</t>
  </si>
  <si>
    <t>69311081</t>
  </si>
  <si>
    <t>geotextilie netkaná separační, ochranná, filtrační, drenážní PES 300g/m2</t>
  </si>
  <si>
    <t>-990217265</t>
  </si>
  <si>
    <t>48,75*1,15 "Přepočtené koeficientem množství</t>
  </si>
  <si>
    <t>56,063*1,1845 'Přepočtené koeficientem množství</t>
  </si>
  <si>
    <t>212755214</t>
  </si>
  <si>
    <t>Trativody bez lože a obsypu z drenážních trubek plastových flexibilních DN 100 mm</t>
  </si>
  <si>
    <t>-600750706</t>
  </si>
  <si>
    <t>https://podminky.urs.cz/item/CS_URS_2025_02/212755214</t>
  </si>
  <si>
    <t>23+9,5 "opěrka B+A</t>
  </si>
  <si>
    <t>-10404224</t>
  </si>
  <si>
    <t>0,15*0,15*3,14*9*0,1*2 "polot C</t>
  </si>
  <si>
    <t>0,15*0,15*3,14*18*0,1 "plot B</t>
  </si>
  <si>
    <t>(22,95+9,25)*1*0,15 "opěrka B+A</t>
  </si>
  <si>
    <t>8,7*0,5*0,1+0,5*0,5*0,1+2*0,65*0,3 "zastávka</t>
  </si>
  <si>
    <t>116,35*0,3*0,1 "plot A</t>
  </si>
  <si>
    <t>274321211</t>
  </si>
  <si>
    <t>Základy z betonu železového (bez výztuže) pasy z betonu bez zvláštních nároků na prostředí tř. C 12/15</t>
  </si>
  <si>
    <t>-1984030623</t>
  </si>
  <si>
    <t>https://podminky.urs.cz/item/CS_URS_2025_02/274321211</t>
  </si>
  <si>
    <t>opěrka B+A - PODKLADNÍ BETON</t>
  </si>
  <si>
    <t>(22,95+9,25)*1,1*0,1</t>
  </si>
  <si>
    <t>274322511</t>
  </si>
  <si>
    <t>Základy z betonu železového (bez výztuže) pasy z betonu se zvýšenými nároky na prostředí tř. C 25/30</t>
  </si>
  <si>
    <t>-1121856301</t>
  </si>
  <si>
    <t>https://podminky.urs.cz/item/CS_URS_2025_02/274322511</t>
  </si>
  <si>
    <t>opěrka B+A</t>
  </si>
  <si>
    <t>(22,95+9,25)*1*0,3</t>
  </si>
  <si>
    <t>22,95*1,65*0,3</t>
  </si>
  <si>
    <t>9,25*1,25*0,3</t>
  </si>
  <si>
    <t>zastávka</t>
  </si>
  <si>
    <t>8,7*0,5*0,65+2*0,3*0,65</t>
  </si>
  <si>
    <t>plot A</t>
  </si>
  <si>
    <t>7,5*0,3*1,05+0,95*0,3*2,05+64,2*0,3*1,3+28,85*0,3*1,2+14,85*0,3*1 "plot A</t>
  </si>
  <si>
    <t>274351121</t>
  </si>
  <si>
    <t>Bednění základů pasů rovné zřízení</t>
  </si>
  <si>
    <t>-95098812</t>
  </si>
  <si>
    <t>https://podminky.urs.cz/item/CS_URS_2025_02/274351121</t>
  </si>
  <si>
    <t>(22,95+9,25)*2*0,3</t>
  </si>
  <si>
    <t>22,95*1,65*2</t>
  </si>
  <si>
    <t>9,25*1,25*2</t>
  </si>
  <si>
    <t>(7,5*2*1,05+0,95*2*2,05+64,2*2*1,3+28,85*2*1,2+14,85*2*1)/2 "plot A</t>
  </si>
  <si>
    <t>274351122</t>
  </si>
  <si>
    <t>Bednění základů pasů rovné odstranění</t>
  </si>
  <si>
    <t>1493651424</t>
  </si>
  <si>
    <t>https://podminky.urs.cz/item/CS_URS_2025_02/274351122</t>
  </si>
  <si>
    <t>274361821</t>
  </si>
  <si>
    <t>Výztuž základů pasů z betonářské oceli 10 505 (R) nebo BSt 500</t>
  </si>
  <si>
    <t>1788273061</t>
  </si>
  <si>
    <t>https://podminky.urs.cz/item/CS_URS_2025_02/274361821</t>
  </si>
  <si>
    <t>3,007 "opěrka + podezdívka"</t>
  </si>
  <si>
    <t>274362021</t>
  </si>
  <si>
    <t>Výztuž základů pasů ze svařovaných sítí z drátů typu KARI</t>
  </si>
  <si>
    <t>457392579</t>
  </si>
  <si>
    <t>https://podminky.urs.cz/item/CS_URS_2025_02/274362021</t>
  </si>
  <si>
    <t>(8,7*0,65*2+2*0,65*2)*0,0065*1,08 "zastávka</t>
  </si>
  <si>
    <t>4,714" opěrné stěny+podezdívka"</t>
  </si>
  <si>
    <t>275313711</t>
  </si>
  <si>
    <t>Základy z betonu prostého patky a bloky z betonu kamenem neprokládaného tř. C 20/25</t>
  </si>
  <si>
    <t>-427547058</t>
  </si>
  <si>
    <t>https://podminky.urs.cz/item/CS_URS_2025_02/275313711</t>
  </si>
  <si>
    <t>0,15*0,15*3,14*9*1,2*2 "plot C</t>
  </si>
  <si>
    <t>0,15*0,15*3,14*18*1,2 "plot B</t>
  </si>
  <si>
    <t>275322511</t>
  </si>
  <si>
    <t>Základy z betonu železového (bez výztuže) patky z betonu se zvýšenými nároky na prostředí tř. C 25/30</t>
  </si>
  <si>
    <t>-773560338</t>
  </si>
  <si>
    <t>https://podminky.urs.cz/item/CS_URS_2025_02/275322511</t>
  </si>
  <si>
    <t>0,5*0,5*0,65 "zastávka</t>
  </si>
  <si>
    <t>27535001R</t>
  </si>
  <si>
    <t>Dod+mtz PVC pouzdro pro uložení sloupku pr.108/3 do bet.patky</t>
  </si>
  <si>
    <t>975340341</t>
  </si>
  <si>
    <t>9*2 "plot C</t>
  </si>
  <si>
    <t>27 "plot B</t>
  </si>
  <si>
    <t>311321411</t>
  </si>
  <si>
    <t>Nadzákladové zdi z betonu železového (bez výztuže) nosné bez zvláštních nároků na vliv prostředí tř. C 25/30</t>
  </si>
  <si>
    <t>-1438177193</t>
  </si>
  <si>
    <t>https://podminky.urs.cz/item/CS_URS_2025_02/311321411</t>
  </si>
  <si>
    <t>1,4*2*0,25+8,7*0,35*0,25 "autobus zastávka</t>
  </si>
  <si>
    <t>311351121</t>
  </si>
  <si>
    <t>Bednění nadzákladových zdí nosných rovné oboustranné za každou stranu zřízení</t>
  </si>
  <si>
    <t>385191835</t>
  </si>
  <si>
    <t>https://podminky.urs.cz/item/CS_URS_2025_02/311351121</t>
  </si>
  <si>
    <t>1,4*2*2+0,25*2*2+8,7*0,35*2 "zastávka</t>
  </si>
  <si>
    <t>311351122</t>
  </si>
  <si>
    <t>Bednění nadzákladových zdí nosných rovné oboustranné za každou stranu odstranění</t>
  </si>
  <si>
    <t>676015311</t>
  </si>
  <si>
    <t>https://podminky.urs.cz/item/CS_URS_2025_02/311351122</t>
  </si>
  <si>
    <t>311351911</t>
  </si>
  <si>
    <t>Bednění nadzákladových zdí nosných Příplatek k cenám bednění za pohledový beton</t>
  </si>
  <si>
    <t>507302597</t>
  </si>
  <si>
    <t>https://podminky.urs.cz/item/CS_URS_2025_02/311351911</t>
  </si>
  <si>
    <t>22,95*1,2 + 9,25*0,75 "opěrka B+A -pohledové plochy</t>
  </si>
  <si>
    <t>12,69 "zastávka</t>
  </si>
  <si>
    <t>7,5*1 + 0,95*3 + 64,2*1,25 + 28,85*1,05 + 14,85*0,75 "plot A</t>
  </si>
  <si>
    <t>311361821</t>
  </si>
  <si>
    <t>Výztuž nadzákladových zdí nosných svislých nebo odkloněných od svislice, rovných nebo oblých z betonářské oceli 10 505 (R) nebo BSt 500</t>
  </si>
  <si>
    <t>-520494801</t>
  </si>
  <si>
    <t>https://podminky.urs.cz/item/CS_URS_2025_02/311361821</t>
  </si>
  <si>
    <t>1,461*0,15 "150kg/m3 -zastávka</t>
  </si>
  <si>
    <t>783826605</t>
  </si>
  <si>
    <t>Hydrofobizační nátěr omítek silikonový, transparentní, povrchů hladkých betonových povrchů nebo povrchů z desek na bázi dřeva (dřevovláknitých apod.)</t>
  </si>
  <si>
    <t>-1377704893</t>
  </si>
  <si>
    <t>https://podminky.urs.cz/item/CS_URS_2025_02/783826605</t>
  </si>
  <si>
    <t>22,95*1,2*2+9,25*0,75*2 "opěrka B+A -pohledové plochy</t>
  </si>
  <si>
    <t>12,69*2 "zastávka</t>
  </si>
  <si>
    <t>7,5*1,8+0,95*3,9+64,2*1,95+28,85*1,95+14,85*1,25 " plot A</t>
  </si>
  <si>
    <t>33820000R</t>
  </si>
  <si>
    <t>Dod+mtz zdvojený sloupek z trubky 44,5x3,2 s navař.patním plechem, objímky pro kotvení polí vč.povrch.úpravy</t>
  </si>
  <si>
    <t>-1627069788</t>
  </si>
  <si>
    <t>85 "plot A</t>
  </si>
  <si>
    <t>33820001R</t>
  </si>
  <si>
    <t>Dod+mtz sloupek dl. 5,2 m pr.100/3 s ukončovací čepičkou vč.povrch.úpravy - žárově zinkováno</t>
  </si>
  <si>
    <t>-1036511826</t>
  </si>
  <si>
    <t>33820002R</t>
  </si>
  <si>
    <t>Dod+mtz diagonály a ztužující prvky z trubky pr.80/3 vč.povrch.úpravy - žárově zinkováno</t>
  </si>
  <si>
    <t>888595475</t>
  </si>
  <si>
    <t>5*2*2 "plot C</t>
  </si>
  <si>
    <t>5*3+4,7+4,5*2 "plot B</t>
  </si>
  <si>
    <t>33820003R</t>
  </si>
  <si>
    <t>Dod+mtz horní profily 60/40/3mm vč.povrch.úpravy - žárově zinkováno</t>
  </si>
  <si>
    <t>-604106914</t>
  </si>
  <si>
    <t>24*2 "plot C</t>
  </si>
  <si>
    <t>22,8+19,5+30,6+8 "plot B</t>
  </si>
  <si>
    <t>348101210</t>
  </si>
  <si>
    <t>Osazení vrat nebo vrátek k oplocení na sloupky ocelové, plochy jednotlivě do 2 m2</t>
  </si>
  <si>
    <t>832768334</t>
  </si>
  <si>
    <t>https://podminky.urs.cz/item/CS_URS_2025_02/348101210</t>
  </si>
  <si>
    <t>1 "plot A</t>
  </si>
  <si>
    <t>5534230R</t>
  </si>
  <si>
    <t>branka plotová jednokřídlá 1200x1300mm vč.povrch.úpravy - žárově zinkováno</t>
  </si>
  <si>
    <t>492335283</t>
  </si>
  <si>
    <t>348101220</t>
  </si>
  <si>
    <t>Osazení vrat nebo vrátek k oplocení na sloupky ocelové, plochy jednotlivě přes 2 do 4 m2</t>
  </si>
  <si>
    <t>-659198850</t>
  </si>
  <si>
    <t>https://podminky.urs.cz/item/CS_URS_2025_02/348101220</t>
  </si>
  <si>
    <t>1 "plot B</t>
  </si>
  <si>
    <t>5534233R</t>
  </si>
  <si>
    <t xml:space="preserve">branka vstupní jednokřídlá -ocel.rám s výplní ze záchytné sítě  1200x2400mm vč.povrchové úpravy - žárově zinkováno</t>
  </si>
  <si>
    <t>-1839737361</t>
  </si>
  <si>
    <t>348101250</t>
  </si>
  <si>
    <t>Osazení vrat nebo vrátek k oplocení na sloupky ocelové, plochy jednotlivě přes 8 do 10 m2</t>
  </si>
  <si>
    <t>-477424594</t>
  </si>
  <si>
    <t>https://podminky.urs.cz/item/CS_URS_2025_02/348101250</t>
  </si>
  <si>
    <t>5534234R</t>
  </si>
  <si>
    <t>brána vstupní dvoukřídlá -ocel.rám s výplní ze záchytné sítě 2800x2350mm vč.povrchové úpravy - žárově zinkováno</t>
  </si>
  <si>
    <t>-1781905133</t>
  </si>
  <si>
    <t>348171110</t>
  </si>
  <si>
    <t>Montáž oplocení z dílců kovových rámových, na ocelové sloupky, výšky do 1,0 m</t>
  </si>
  <si>
    <t>825374935</t>
  </si>
  <si>
    <t>https://podminky.urs.cz/item/CS_URS_2025_02/348171110</t>
  </si>
  <si>
    <t>1,65*74+1+0,8*2+0,9 "polt A</t>
  </si>
  <si>
    <t>5534241R</t>
  </si>
  <si>
    <t>plotové pole drátěné v 1,0m -pletivo+rám dle PD vč. povrchové úpravy vč.povrchové úpravy</t>
  </si>
  <si>
    <t>-1457404193</t>
  </si>
  <si>
    <t>34840114R</t>
  </si>
  <si>
    <t xml:space="preserve">Montáž záchytných sítí do nosné ocel.kce v do 4,0m napnutá nerez lankem pr.4mm </t>
  </si>
  <si>
    <t>-1225404671</t>
  </si>
  <si>
    <t>24*4*2 "plot C</t>
  </si>
  <si>
    <t>30,6*4+19,5*4+22,8*4 "plot B</t>
  </si>
  <si>
    <t>3131110R</t>
  </si>
  <si>
    <t>Ochranná síť PP 4,0 mm, oko 45 mm (vysokopevnostní polypropylen) - multifunkční hřiště</t>
  </si>
  <si>
    <t>1211668553</t>
  </si>
  <si>
    <t>30,6*4+19,5*4+22,8*3,3 "plot B</t>
  </si>
  <si>
    <t>275,64*1,2 'Přepočtené koeficientem množství</t>
  </si>
  <si>
    <t>3131111R</t>
  </si>
  <si>
    <t>Ochranná síť PP 5,0 mm, oko 120 mm (vysokopevnostní polypropylen) - zachytné sítě</t>
  </si>
  <si>
    <t>270519310</t>
  </si>
  <si>
    <t>192*1,1 'Přepočtené koeficientem množství</t>
  </si>
  <si>
    <t>567132115</t>
  </si>
  <si>
    <t>Podklad ze směsi stmelené cementem SC bez dilatačních spár, s rozprostřením a zhutněním SC C 8/10 (KSC I), po zhutnění tl. 200 mm</t>
  </si>
  <si>
    <t>-871726099</t>
  </si>
  <si>
    <t>https://podminky.urs.cz/item/CS_URS_2025_02/567132115</t>
  </si>
  <si>
    <t xml:space="preserve">Poznámka k položce:_x000d_
Doplnění stávajícího chodníku k nové plotové podezdívce </t>
  </si>
  <si>
    <t>42 "plot A segment 2 a 3"</t>
  </si>
  <si>
    <t>17 "plot A segment 4 a 5"</t>
  </si>
  <si>
    <t>573211111</t>
  </si>
  <si>
    <t>Postřik spojovací PS bez posypu kamenivem z asfaltu silničního, v množství 0,60 kg/m2</t>
  </si>
  <si>
    <t>636632934</t>
  </si>
  <si>
    <t>https://podminky.urs.cz/item/CS_URS_2025_02/573211111</t>
  </si>
  <si>
    <t>577143101</t>
  </si>
  <si>
    <t>Asfaltový beton vrstva obrusná ACO 8 z nemodifikovaného asfaltu s rozprostřením a se zhutněním ACO 8 v pruhu šířky do 1,5 m, po zhutnění v tl. 50 mm</t>
  </si>
  <si>
    <t>2115641424</t>
  </si>
  <si>
    <t>https://podminky.urs.cz/item/CS_URS_2025_02/577143101</t>
  </si>
  <si>
    <t>90050001R</t>
  </si>
  <si>
    <t>Dod+mtz autobusová zastávka -komplet dle PD</t>
  </si>
  <si>
    <t>1117732628</t>
  </si>
  <si>
    <t>985324111</t>
  </si>
  <si>
    <t>Ochranný nátěr betonu na bázi silanu impregnační dvojnásobný S1 (OS-A)</t>
  </si>
  <si>
    <t>2102696133</t>
  </si>
  <si>
    <t>https://podminky.urs.cz/item/CS_URS_2025_02/985324111</t>
  </si>
  <si>
    <t>22,95*1,2+9,25*0,75 "opěrka B+A -pohledové plochy</t>
  </si>
  <si>
    <t>7,5*1+0,95*3+64,2*1,25+28,85*1,05+14,85*0,75 "plot A</t>
  </si>
  <si>
    <t>Doprava suti a vybouraných hmot</t>
  </si>
  <si>
    <t>1692644982</t>
  </si>
  <si>
    <t>997221611</t>
  </si>
  <si>
    <t>Nakládání na dopravní prostředky pro vodorovnou dopravu suti</t>
  </si>
  <si>
    <t>-125515690</t>
  </si>
  <si>
    <t>https://podminky.urs.cz/item/CS_URS_2025_02/997221611</t>
  </si>
  <si>
    <t>997221612</t>
  </si>
  <si>
    <t>Nakládání na dopravní prostředky pro vodorovnou dopravu vybouraných hmot</t>
  </si>
  <si>
    <t>314316032</t>
  </si>
  <si>
    <t>https://podminky.urs.cz/item/CS_URS_2025_02/997221612</t>
  </si>
  <si>
    <t>997221655</t>
  </si>
  <si>
    <t>Poplatek za uložení stavebního odpadu na skládce (skládkovné) zeminy a kamení zatříděného do Katalogu odpadů pod kódem 17 05 04</t>
  </si>
  <si>
    <t>-920375544</t>
  </si>
  <si>
    <t>https://podminky.urs.cz/item/CS_URS_2025_02/997221655</t>
  </si>
  <si>
    <t>129027398</t>
  </si>
  <si>
    <t>997221875</t>
  </si>
  <si>
    <t>Poplatek za uložení stavebního odpadu na recyklační skládce (skládkovné) asfaltového bez obsahu dehtu zatříděného do Katalogu odpadů pod kódem 17 03 02</t>
  </si>
  <si>
    <t>-1634826138</t>
  </si>
  <si>
    <t>https://podminky.urs.cz/item/CS_URS_2025_02/997221875</t>
  </si>
  <si>
    <t>998232111</t>
  </si>
  <si>
    <t>Přesun hmot pro oplocení se svislou nosnou konstrukcí zděnou z cihel, tvárnic, bloků, popř. kovovou nebo dřevěnou vodorovná dopravní vzdálenost do 50 m, pro oplocení výšky přes 3 do 10 m</t>
  </si>
  <si>
    <t>-103299087</t>
  </si>
  <si>
    <t>https://podminky.urs.cz/item/CS_URS_2025_02/998232111</t>
  </si>
  <si>
    <t>711</t>
  </si>
  <si>
    <t>Izolace proti vodě, vlhkosti a plynům</t>
  </si>
  <si>
    <t>711112001</t>
  </si>
  <si>
    <t>Provedení izolace proti zemní vlhkosti natěradly a tmely za studena na ploše svislé S jednonásobným nátěrem penetračním</t>
  </si>
  <si>
    <t>528546661</t>
  </si>
  <si>
    <t>https://podminky.urs.cz/item/CS_URS_2025_02/711112001</t>
  </si>
  <si>
    <t>22,95*1,85+9,25*1,55 "opěrka B+A</t>
  </si>
  <si>
    <t>11163150</t>
  </si>
  <si>
    <t>lak penetrační asfaltový</t>
  </si>
  <si>
    <t>413112534</t>
  </si>
  <si>
    <t>56,795*0,00034 "Přepočtené koeficientem množství</t>
  </si>
  <si>
    <t>711142559</t>
  </si>
  <si>
    <t>Provedení izolace proti zemní vlhkosti pásy přitavením NAIP na ploše svislé S</t>
  </si>
  <si>
    <t>780418305</t>
  </si>
  <si>
    <t>https://podminky.urs.cz/item/CS_URS_2025_02/711142559</t>
  </si>
  <si>
    <t>62853004</t>
  </si>
  <si>
    <t>pás asfaltový natavitelný modifikovaný SBS s vložkou ze skleněné tkaniny a spalitelnou PE fólií nebo jemnozrnným minerálním posypem na horním povrchu tl 4,0mm</t>
  </si>
  <si>
    <t>865940634</t>
  </si>
  <si>
    <t>56,795*1,15 "Přepočtené koeficientem množství</t>
  </si>
  <si>
    <t>711161215</t>
  </si>
  <si>
    <t>Izolace proti zemní vlhkosti a beztlakové vodě nopovými fóliemi na ploše svislé S vrstva ochranná, odvětrávací a drenážní výška nopu 20,0 mm, tl. fólie do 1,0 mm</t>
  </si>
  <si>
    <t>-1537792584</t>
  </si>
  <si>
    <t>https://podminky.urs.cz/item/CS_URS_2025_02/711161215</t>
  </si>
  <si>
    <t>711491272</t>
  </si>
  <si>
    <t>Provedení doplňků izolace proti vodě textilií na ploše svislé S vrstva ochranná</t>
  </si>
  <si>
    <t>852487149</t>
  </si>
  <si>
    <t>https://podminky.urs.cz/item/CS_URS_2025_02/711491272</t>
  </si>
  <si>
    <t>1209298390</t>
  </si>
  <si>
    <t>56,795</t>
  </si>
  <si>
    <t>65,314*1,05 'Přepočtené koeficientem množství</t>
  </si>
  <si>
    <t>998711201</t>
  </si>
  <si>
    <t>Přesun hmot pro izolace proti vodě, vlhkosti a plynům stanovený procentní sazbou (%) z ceny vodorovná dopravní vzdálenost do 50 m základní v objektech výšky do 6 m</t>
  </si>
  <si>
    <t>%</t>
  </si>
  <si>
    <t>1579920583</t>
  </si>
  <si>
    <t>https://podminky.urs.cz/item/CS_URS_2025_02/998711201</t>
  </si>
  <si>
    <t>767996702</t>
  </si>
  <si>
    <t>Demontáž ostatních zámečnických konstrukcí řezáním o hmotnosti jednotlivých dílů přes 50 do 100 kg</t>
  </si>
  <si>
    <t>-33183878</t>
  </si>
  <si>
    <t>https://podminky.urs.cz/item/CS_URS_2025_02/767996702</t>
  </si>
  <si>
    <t xml:space="preserve">1500 "oplocení  (odvoz do sběru za cenu odkoupeného železa)</t>
  </si>
  <si>
    <t>D.3 - Odvodnění zpevněných ploch</t>
  </si>
  <si>
    <t xml:space="preserve">    8 - Trubní vedení</t>
  </si>
  <si>
    <t>131151203</t>
  </si>
  <si>
    <t>Hloubení zapažených jam a zářezů strojně s urovnáním dna do předepsaného profilu a spádu v hornině třídy těžitelnosti I skupiny 1 a 2 přes 50 do 100 m3</t>
  </si>
  <si>
    <t>https://podminky.urs.cz/item/CS_URS_2025_02/131151203</t>
  </si>
  <si>
    <t>132154104</t>
  </si>
  <si>
    <t>Hloubení zapažených rýh šířky do 800 mm strojně s urovnáním dna do předepsaného profilu a spádu v hornině třídy těžitelnosti I skupiny 1 a 2 přes 100 m3</t>
  </si>
  <si>
    <t>https://podminky.urs.cz/item/CS_URS_2025_02/132154104</t>
  </si>
  <si>
    <t>80+270</t>
  </si>
  <si>
    <t>2*350</t>
  </si>
  <si>
    <t>-1429581075</t>
  </si>
  <si>
    <t>350*1,6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</si>
  <si>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</si>
  <si>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</si>
  <si>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https://podminky.urs.cz/item/CS_URS_2025_02/175151101</t>
  </si>
  <si>
    <t>58343872</t>
  </si>
  <si>
    <t>kamenivo drcené hrubé frakce 8/16</t>
  </si>
  <si>
    <t>165*2 "Přepočtené koeficientem množství</t>
  </si>
  <si>
    <t>212752111</t>
  </si>
  <si>
    <t>Trativody z drenážních trubek pro liniové stavby a komunikace se zřízením štěrkového lože pod trubky a s jejich obsypem v otevřeném výkopu trubka korugovaná sendvičová PE-HD SN 4 perforace 220° DN 100</t>
  </si>
  <si>
    <t>-1511256315</t>
  </si>
  <si>
    <t>https://podminky.urs.cz/item/CS_URS_2025_02/212752111</t>
  </si>
  <si>
    <t>212752113</t>
  </si>
  <si>
    <t>Trativody z drenážních trubek pro liniové stavby a komunikace se zřízením štěrkového lože pod trubky a s jejich obsypem v otevřeném výkopu trubka korugovaná sendvičová PE-HD SN 4 perforace 220° DN 200</t>
  </si>
  <si>
    <t>-2090706415</t>
  </si>
  <si>
    <t>https://podminky.urs.cz/item/CS_URS_2025_02/212752113</t>
  </si>
  <si>
    <t>359901111</t>
  </si>
  <si>
    <t>Vyčištění stok jakékoliv výšky</t>
  </si>
  <si>
    <t>https://podminky.urs.cz/item/CS_URS_2025_02/359901111</t>
  </si>
  <si>
    <t>Poznámka k položce:_x000d_
Poznámka k položce: Čištění stávající dešťové kanalizace</t>
  </si>
  <si>
    <t>Trubní vedení</t>
  </si>
  <si>
    <t>830361811</t>
  </si>
  <si>
    <t>Bourání stávajícího potrubí z kameninových trub v otevřeném výkopu DN přes 150 do 250</t>
  </si>
  <si>
    <t>https://podminky.urs.cz/item/CS_URS_2025_02/830361811</t>
  </si>
  <si>
    <t>877260330</t>
  </si>
  <si>
    <t>Montáž tvarovek na kanalizačním plastovém potrubí z PP nebo PVC-U hladkého plnostěnného spojek nebo redukcí DN 100</t>
  </si>
  <si>
    <t>1131438509</t>
  </si>
  <si>
    <t>https://podminky.urs.cz/item/CS_URS_2025_02/877260330</t>
  </si>
  <si>
    <t>28610494</t>
  </si>
  <si>
    <t>tvarovka T-kus drenážního tunelového potrubí systému inženýrských liniových staveb DN 100</t>
  </si>
  <si>
    <t>-1140622075</t>
  </si>
  <si>
    <t>877350330</t>
  </si>
  <si>
    <t>Montáž tvarovek na kanalizačním plastovém potrubí z PP nebo PVC-U hladkého plnostěnného spojek nebo redukcí DN 200</t>
  </si>
  <si>
    <t>-497053264</t>
  </si>
  <si>
    <t>https://podminky.urs.cz/item/CS_URS_2025_02/877350330</t>
  </si>
  <si>
    <t>28610522</t>
  </si>
  <si>
    <t>tvarovka T-kus drenážního tunelového potrubí systému inženýrských liniových staveb s redukcí DN 200/100</t>
  </si>
  <si>
    <t>-237687860</t>
  </si>
  <si>
    <t>28610501</t>
  </si>
  <si>
    <t>odbočka 45° levá drenážního tunelového systému inženýrských liniových staveb DN 200</t>
  </si>
  <si>
    <t>-1279851534</t>
  </si>
  <si>
    <t>895270101</t>
  </si>
  <si>
    <t>Proplachovací a kontrolní šachta z PE-HD pro drenáže liniových staveb DN 400 užitné výšky do 500 mm šachtové dno (DN šachty/DN vedení) DN 400/250 průchozí</t>
  </si>
  <si>
    <t>https://podminky.urs.cz/item/CS_URS_2025_02/895270101</t>
  </si>
  <si>
    <t>895270151</t>
  </si>
  <si>
    <t>Proplachovací a kontrolní šachta z PE-HD pro drenáže liniových staveb DN 400 užitné výšky do 500 mm redukce DN 250/100-200</t>
  </si>
  <si>
    <t>https://podminky.urs.cz/item/CS_URS_2025_02/895270151</t>
  </si>
  <si>
    <t>897171112</t>
  </si>
  <si>
    <t>Akumulační boxy z polypropylenu PP pro vsakování dešťových vod pro pochozí a pod plochy zatížené osobními automobily o celkovém akumulačním objemu přes 10 do 30 m3</t>
  </si>
  <si>
    <t>https://podminky.urs.cz/item/CS_URS_2025_02/897171112</t>
  </si>
  <si>
    <t>56241730</t>
  </si>
  <si>
    <t>plastový obloukový vsakovací tunel pro RD, 1220x800x510 s možností propojení, zatížitelný do 3,5t</t>
  </si>
  <si>
    <t>56241731</t>
  </si>
  <si>
    <t>sada koncových desek pro ukončení vsakovacího obloukového tunelu pro RD 1220x800x510mm</t>
  </si>
  <si>
    <t>56241734</t>
  </si>
  <si>
    <t>kontrolní šachta vsakovacího tunelu DN 200</t>
  </si>
  <si>
    <t>935113111</t>
  </si>
  <si>
    <t>Osazení odvodňovacího žlabu s krycím roštem polymerbetonového šířky do 210 mm</t>
  </si>
  <si>
    <t>https://podminky.urs.cz/item/CS_URS_2025_02/935113111</t>
  </si>
  <si>
    <t>59227006</t>
  </si>
  <si>
    <t>žlab odvodňovací z polymerbetonu se spádem dna 0,5% 130x155/160mm</t>
  </si>
  <si>
    <t>23+3+9</t>
  </si>
  <si>
    <t>56241404</t>
  </si>
  <si>
    <t>vpusť s kalovým košem bez roštu pro PE žlaby A15-D 400 š 100mm</t>
  </si>
  <si>
    <t>56241004</t>
  </si>
  <si>
    <t>rošt mřížkový A15 Pz pro žlab š 100mm</t>
  </si>
  <si>
    <t>56241010</t>
  </si>
  <si>
    <t>rošt mřížkový B125 Pz pro žlab š 100mm</t>
  </si>
  <si>
    <t>56241012</t>
  </si>
  <si>
    <t>rošt mřížkový C250 Pz pro žlab š 100mm</t>
  </si>
  <si>
    <t>997221561</t>
  </si>
  <si>
    <t>Vodorovná doprava suti bez naložení, ale se složením a s hrubým urovnáním z kusových materiálů, na vzdálenost do 1 km</t>
  </si>
  <si>
    <t>https://podminky.urs.cz/item/CS_URS_2025_02/997221561</t>
  </si>
  <si>
    <t>997221569</t>
  </si>
  <si>
    <t>Vodorovná doprava suti bez naložení, ale se složením a s hrubým urovnáním z kusových materiálů, na vzdálenost Příplatek k ceně za každý další započatý 1 km přes 1 km</t>
  </si>
  <si>
    <t>https://podminky.urs.cz/item/CS_URS_2025_02/997221569</t>
  </si>
  <si>
    <t>1,625*11</t>
  </si>
  <si>
    <t>997221615</t>
  </si>
  <si>
    <t>Poplatek za uložení stavebního odpadu na skládce (skládkovné) z prostého betonu zatříděného do Katalogu odpadů pod kódem 17 01 01</t>
  </si>
  <si>
    <t>https://podminky.urs.cz/item/CS_URS_2025_02/997221615</t>
  </si>
  <si>
    <t>998276101</t>
  </si>
  <si>
    <t>Přesun hmot pro trubní vedení hloubené z trub z plastických hmot nebo sklolaminátových pro vodovody, kanalizace, teplovody, produktovody v otevřeném výkopu dopravní vzdálenost do 15 m</t>
  </si>
  <si>
    <t>-1525409061</t>
  </si>
  <si>
    <t>https://podminky.urs.cz/item/CS_URS_2025_02/998276101</t>
  </si>
  <si>
    <t>D.4 - Veřejné osvětlení</t>
  </si>
  <si>
    <t>D1 - Dodávka zařízení</t>
  </si>
  <si>
    <t>D2 - Materiál elektromontážní</t>
  </si>
  <si>
    <t>D3 - Materiál zemní a stavební</t>
  </si>
  <si>
    <t>D4 - Elektromontáže</t>
  </si>
  <si>
    <t>D5 - Zemní práce</t>
  </si>
  <si>
    <t>D6 - Ostatní náklady</t>
  </si>
  <si>
    <t>D1</t>
  </si>
  <si>
    <t>Dodávka zařízení</t>
  </si>
  <si>
    <t>000900001</t>
  </si>
  <si>
    <t>RVO oceloplech.skříň pod om.IP54,635x760x180mm vč.náplně (viz rozpis v PD)</t>
  </si>
  <si>
    <t>-1441551751</t>
  </si>
  <si>
    <t>000900001.1</t>
  </si>
  <si>
    <t>OS1 oceloplech.skříň pod om.IP54,435x460x180mm pro tlačítka (viz rozpis v PD)</t>
  </si>
  <si>
    <t>545998765</t>
  </si>
  <si>
    <t>000721642</t>
  </si>
  <si>
    <t>Rozv.měření 1x3fáz elektroměr-ČEZ,do 40A, IP44, pilíř,termoset 320x1815x220mm</t>
  </si>
  <si>
    <t>640479923</t>
  </si>
  <si>
    <t>000540206</t>
  </si>
  <si>
    <t>LED reflektor tř.I, IP66, 166W/230V/4000K/19364lm, CRI 80, přep.10kV</t>
  </si>
  <si>
    <t>656980364</t>
  </si>
  <si>
    <t>000540206.1</t>
  </si>
  <si>
    <t>LED reflektor tř.I, IP66,317W/230V/4000K/33876lm, CRI 80, přep.10kV</t>
  </si>
  <si>
    <t>-482832514</t>
  </si>
  <si>
    <t>000563224</t>
  </si>
  <si>
    <t>Kuželový ocel.,bezpatic.stož.VO ze žár.Zn, 8m, prům.186/76mm</t>
  </si>
  <si>
    <t>-557028324</t>
  </si>
  <si>
    <t>000563224.1</t>
  </si>
  <si>
    <t>Termoplastická povrchová úprava stožáru vetk.1,2m, po dolní hranu dvířek</t>
  </si>
  <si>
    <t>-918481283</t>
  </si>
  <si>
    <t>000574212</t>
  </si>
  <si>
    <t>Držák pro reflektory 2/76-1500 ze žár.Zn</t>
  </si>
  <si>
    <t>1231873900</t>
  </si>
  <si>
    <t>000574212.1</t>
  </si>
  <si>
    <t>Držák pro reflektory 3/76-1500 ze žár.Zn</t>
  </si>
  <si>
    <t>-2101725394</t>
  </si>
  <si>
    <t>D2</t>
  </si>
  <si>
    <t>Materiál elektromontážní</t>
  </si>
  <si>
    <t>000435165</t>
  </si>
  <si>
    <t>jistič 3pól/ch.B/10kA 40A</t>
  </si>
  <si>
    <t>1813328573</t>
  </si>
  <si>
    <t>000431163</t>
  </si>
  <si>
    <t>pojistková patrona PNA000 63A</t>
  </si>
  <si>
    <t>1197570110</t>
  </si>
  <si>
    <t>000450632</t>
  </si>
  <si>
    <t>Tlačítka zap/vyp (zelená/červená) v ovl.skříňce IP66 kompaktní</t>
  </si>
  <si>
    <t>1705150360</t>
  </si>
  <si>
    <t>000900001.2</t>
  </si>
  <si>
    <t>Zásuvka na povrch 2P+E 16A/230V,s bezpeč.blokováním, vč.vypínače, IP67</t>
  </si>
  <si>
    <t>2074242936</t>
  </si>
  <si>
    <t>000579232</t>
  </si>
  <si>
    <t>stožárová výzbroj průchozí/TNS do 10mm2,3x svork.pojist</t>
  </si>
  <si>
    <t>1141266892</t>
  </si>
  <si>
    <t>000430014</t>
  </si>
  <si>
    <t>pojistková vložka T/6,3A keramická 5x20mm</t>
  </si>
  <si>
    <t>-201952167</t>
  </si>
  <si>
    <t>000579236</t>
  </si>
  <si>
    <t>stožárová výzbroj odbočná/TNS do 10mm2,3x svork.pojist.</t>
  </si>
  <si>
    <t>-981228346</t>
  </si>
  <si>
    <t>-1361230643</t>
  </si>
  <si>
    <t>000579231</t>
  </si>
  <si>
    <t>stožárová výzbroj průchozí/TNS do 6mm2,2x svork.pojist</t>
  </si>
  <si>
    <t>-1852755233</t>
  </si>
  <si>
    <t>1483757739</t>
  </si>
  <si>
    <t>000579235</t>
  </si>
  <si>
    <t>stožárová výzbroj odbočná/TNS do 6mm2, 2x svork.pojist</t>
  </si>
  <si>
    <t>1141082214</t>
  </si>
  <si>
    <t>-453631143</t>
  </si>
  <si>
    <t>000101210</t>
  </si>
  <si>
    <t>kabel CYKY-J 4x16</t>
  </si>
  <si>
    <t>1957433139</t>
  </si>
  <si>
    <t>000101309</t>
  </si>
  <si>
    <t>kabel CYKY-J 5x10</t>
  </si>
  <si>
    <t>-996765616</t>
  </si>
  <si>
    <t>000101308</t>
  </si>
  <si>
    <t>kabel CYKY-J 5x6</t>
  </si>
  <si>
    <t>1264315432</t>
  </si>
  <si>
    <t>000101106</t>
  </si>
  <si>
    <t>kabel CYKY-J 3x2,5</t>
  </si>
  <si>
    <t>-123391444</t>
  </si>
  <si>
    <t>000101105</t>
  </si>
  <si>
    <t>kabel CYKY-J 3x1,5</t>
  </si>
  <si>
    <t>-1790521995</t>
  </si>
  <si>
    <t>000101305</t>
  </si>
  <si>
    <t>kabel CYKY-O 5x1,5</t>
  </si>
  <si>
    <t>-1489409285</t>
  </si>
  <si>
    <t>000161105</t>
  </si>
  <si>
    <t>šňůra HO7RN-F 3G1,5</t>
  </si>
  <si>
    <t>1635278599</t>
  </si>
  <si>
    <t>000321501</t>
  </si>
  <si>
    <t>roura korugovaná do země pr.50/41mm</t>
  </si>
  <si>
    <t>1871493038</t>
  </si>
  <si>
    <t>000321500</t>
  </si>
  <si>
    <t>roura korugovaná do země pr.40/32mm</t>
  </si>
  <si>
    <t>1962703557</t>
  </si>
  <si>
    <t>000199097</t>
  </si>
  <si>
    <t>ekvipotenciální svorkovnice v krabici</t>
  </si>
  <si>
    <t>-1675930787</t>
  </si>
  <si>
    <t>000295011</t>
  </si>
  <si>
    <t>vedení FeZn pr.10mm(0,63kg/m)</t>
  </si>
  <si>
    <t>-1289809000</t>
  </si>
  <si>
    <t>000295772</t>
  </si>
  <si>
    <t>svorka připojovací SP 1šroub nerez</t>
  </si>
  <si>
    <t>1083662163</t>
  </si>
  <si>
    <t>000295073</t>
  </si>
  <si>
    <t>svorka drátu zemnící Rd10/Rd10 FeZn</t>
  </si>
  <si>
    <t>306403743</t>
  </si>
  <si>
    <t>10.342.10</t>
  </si>
  <si>
    <t>Páska plastová š.100 mm protikorozní 10m</t>
  </si>
  <si>
    <t>KS</t>
  </si>
  <si>
    <t>-681289713</t>
  </si>
  <si>
    <t>D3</t>
  </si>
  <si>
    <t>Materiál zemní a stavební</t>
  </si>
  <si>
    <t>000046134</t>
  </si>
  <si>
    <t>beton B13,5</t>
  </si>
  <si>
    <t>-2095431002</t>
  </si>
  <si>
    <t>000046453</t>
  </si>
  <si>
    <t>stožárové pouzdro plast SP315/1000</t>
  </si>
  <si>
    <t>1733148459</t>
  </si>
  <si>
    <t>000046114</t>
  </si>
  <si>
    <t>písek kopaný 0-2mm</t>
  </si>
  <si>
    <t>-44138106</t>
  </si>
  <si>
    <t>000046383</t>
  </si>
  <si>
    <t>výstražná fólie šířka 0,34m</t>
  </si>
  <si>
    <t>507139270</t>
  </si>
  <si>
    <t>1072831089</t>
  </si>
  <si>
    <t>1875357304</t>
  </si>
  <si>
    <t>D4</t>
  </si>
  <si>
    <t>Elektromontáže</t>
  </si>
  <si>
    <t>210010123</t>
  </si>
  <si>
    <t>trubka plast volně uložená do pr.50mm</t>
  </si>
  <si>
    <t>-1242180019</t>
  </si>
  <si>
    <t>-986071885</t>
  </si>
  <si>
    <t>210111031</t>
  </si>
  <si>
    <t>zásuvka nástěnná od IP.2 vč.zapojení 2P+Z</t>
  </si>
  <si>
    <t>-577053539</t>
  </si>
  <si>
    <t>210120103</t>
  </si>
  <si>
    <t>patrona nožové pojistky do 630A</t>
  </si>
  <si>
    <t>-1811265571</t>
  </si>
  <si>
    <t>210120452</t>
  </si>
  <si>
    <t>jistič vč.zapojení 3pól/63A</t>
  </si>
  <si>
    <t>1548339046</t>
  </si>
  <si>
    <t>210140432</t>
  </si>
  <si>
    <t>ovladač v Al skříni vč.zapojení 2-tlačítkový</t>
  </si>
  <si>
    <t>-89435652</t>
  </si>
  <si>
    <t>210191546</t>
  </si>
  <si>
    <t>pilíř plast 1-dílný pro kabelovou skříň</t>
  </si>
  <si>
    <t>-235004656</t>
  </si>
  <si>
    <t>210192121</t>
  </si>
  <si>
    <t>skříň litinová, Al nebo plast do hmotnosti 10kg</t>
  </si>
  <si>
    <t>1601707333</t>
  </si>
  <si>
    <t>210192122</t>
  </si>
  <si>
    <t>skříň litinová, Al nebo plast do hmotnosti 20kg</t>
  </si>
  <si>
    <t>-335431298</t>
  </si>
  <si>
    <t>210192562</t>
  </si>
  <si>
    <t>ochranná svorkovnice(nulový můstek)vč.zapoj.do 63A</t>
  </si>
  <si>
    <t>172793957</t>
  </si>
  <si>
    <t>210202201</t>
  </si>
  <si>
    <t>LED reflektor na držák do 400W</t>
  </si>
  <si>
    <t>-1804538720</t>
  </si>
  <si>
    <t>232189932</t>
  </si>
  <si>
    <t>210204011</t>
  </si>
  <si>
    <t>stožár osvětlovací ocelový do 12m</t>
  </si>
  <si>
    <t>-1536130621</t>
  </si>
  <si>
    <t>210204103</t>
  </si>
  <si>
    <t>výložník na stožár 1-ramenný do 35kg</t>
  </si>
  <si>
    <t>-1140236344</t>
  </si>
  <si>
    <t>-1055785104</t>
  </si>
  <si>
    <t>210204202</t>
  </si>
  <si>
    <t>elektrovýzbroj stožárů pro 3 okruhy</t>
  </si>
  <si>
    <t>1197685072</t>
  </si>
  <si>
    <t>1126394336</t>
  </si>
  <si>
    <t>210204202.1</t>
  </si>
  <si>
    <t>elektrovýzbroj stožárů pro 2 okruhy</t>
  </si>
  <si>
    <t>-854521890</t>
  </si>
  <si>
    <t>-2098237621</t>
  </si>
  <si>
    <t>210220022</t>
  </si>
  <si>
    <t>uzemňov.vedení v zemi úplná mtž FeZn pr.8-10mm</t>
  </si>
  <si>
    <t>628273935</t>
  </si>
  <si>
    <t>210220301</t>
  </si>
  <si>
    <t>svorka hromosvodová do 2 šroubů</t>
  </si>
  <si>
    <t>1414081880</t>
  </si>
  <si>
    <t>-1410683504</t>
  </si>
  <si>
    <t>210220442</t>
  </si>
  <si>
    <t>ochrana zemní svorky plast.páskou protikorozní</t>
  </si>
  <si>
    <t>1420231520</t>
  </si>
  <si>
    <t>210802633</t>
  </si>
  <si>
    <t>šňůra těžká volně uložená do 3x4/5x2,5/7x1,5</t>
  </si>
  <si>
    <t>-1116890779</t>
  </si>
  <si>
    <t>210810008</t>
  </si>
  <si>
    <t>kabel(-CYKY) volně uložený do 3x6/4x4/7x2,5</t>
  </si>
  <si>
    <t>1416147018</t>
  </si>
  <si>
    <t>1574433086</t>
  </si>
  <si>
    <t>765883735</t>
  </si>
  <si>
    <t>210810012</t>
  </si>
  <si>
    <t>kabel(-CYKY) volně uložený do 5x6/7x4/12x1,5</t>
  </si>
  <si>
    <t>-443610177</t>
  </si>
  <si>
    <t>210810013</t>
  </si>
  <si>
    <t>kabel(-CYKY) volně ulož.do 5x10/12x4/19x2,5/24x1,5</t>
  </si>
  <si>
    <t>565663115</t>
  </si>
  <si>
    <t>210810081</t>
  </si>
  <si>
    <t>kabel Cu(-1kV CYKY) volně uložený do 3x35/4x25</t>
  </si>
  <si>
    <t>606496970</t>
  </si>
  <si>
    <t>210990001</t>
  </si>
  <si>
    <t>montáž a sestavení rozvaděče RVO</t>
  </si>
  <si>
    <t>2038572</t>
  </si>
  <si>
    <t>D5</t>
  </si>
  <si>
    <t>460050703</t>
  </si>
  <si>
    <t>výkop jámy do 2m3 pro stožár VO ruční tz.3/ko1.0</t>
  </si>
  <si>
    <t>1042177979</t>
  </si>
  <si>
    <t>460100003</t>
  </si>
  <si>
    <t>pouzdrový základ VO mimo trasu kabelu pr.0,3/1,5m</t>
  </si>
  <si>
    <t>659982799</t>
  </si>
  <si>
    <t>460200163</t>
  </si>
  <si>
    <t>výkop kabel.rýhy šířka 35/hloubka 80cm tz.3/ko1.0</t>
  </si>
  <si>
    <t>-725880599</t>
  </si>
  <si>
    <t>460200263</t>
  </si>
  <si>
    <t>výkop kabel.rýhy šířka 50/hloubka 80cm tz.3/ko1.0</t>
  </si>
  <si>
    <t>675341879</t>
  </si>
  <si>
    <t>460420022</t>
  </si>
  <si>
    <t>kabelové lože 2x10cm kopaný písek šířka do 65cm</t>
  </si>
  <si>
    <t>590424777</t>
  </si>
  <si>
    <t>-1989881590</t>
  </si>
  <si>
    <t>460490012</t>
  </si>
  <si>
    <t>výstražná fólie šířka nad 30cm</t>
  </si>
  <si>
    <t>595604853</t>
  </si>
  <si>
    <t>1364072037</t>
  </si>
  <si>
    <t>460560163</t>
  </si>
  <si>
    <t>zához kabelové rýhy šířka 35/hloubka 80cm tz.3</t>
  </si>
  <si>
    <t>1729435618</t>
  </si>
  <si>
    <t>460560263</t>
  </si>
  <si>
    <t>zához kabelové rýhy šířka 50/hloubka 80cm tz.3</t>
  </si>
  <si>
    <t>760495573</t>
  </si>
  <si>
    <t>460600001</t>
  </si>
  <si>
    <t>odvoz zeminy do 10km vč.poplatku za skládku</t>
  </si>
  <si>
    <t>64612003</t>
  </si>
  <si>
    <t>-1526924608</t>
  </si>
  <si>
    <t>-474077829</t>
  </si>
  <si>
    <t>460620013</t>
  </si>
  <si>
    <t>provizorní úprava terénu třída zeminy 3</t>
  </si>
  <si>
    <t>1164726967</t>
  </si>
  <si>
    <t>1387087682</t>
  </si>
  <si>
    <t>D6</t>
  </si>
  <si>
    <t>Ostatní náklady</t>
  </si>
  <si>
    <t>218009001</t>
  </si>
  <si>
    <t>poplatek za recyklaci svítidla přes 50cm</t>
  </si>
  <si>
    <t>763854429</t>
  </si>
  <si>
    <t>-1731834474</t>
  </si>
  <si>
    <t>218009005</t>
  </si>
  <si>
    <t>Doprava dodávek (3,6%)</t>
  </si>
  <si>
    <t>-704880182</t>
  </si>
  <si>
    <t>218009006</t>
  </si>
  <si>
    <t>Přesun dodávek (1%)</t>
  </si>
  <si>
    <t>1916426734</t>
  </si>
  <si>
    <t>218009007</t>
  </si>
  <si>
    <t>Prořez pro elektromateriál (5%)</t>
  </si>
  <si>
    <t>1791984333</t>
  </si>
  <si>
    <t>93</t>
  </si>
  <si>
    <t>218009008</t>
  </si>
  <si>
    <t>Podružný materiál pro elektromateriál (3%)</t>
  </si>
  <si>
    <t>-1221095808</t>
  </si>
  <si>
    <t>218009009</t>
  </si>
  <si>
    <t>PPV pro elektromontáže (1%)</t>
  </si>
  <si>
    <t>-146047367</t>
  </si>
  <si>
    <t>95</t>
  </si>
  <si>
    <t>218009010</t>
  </si>
  <si>
    <t>PPV pro zemní práce (1%)</t>
  </si>
  <si>
    <t>-1280860747</t>
  </si>
  <si>
    <t>218009011</t>
  </si>
  <si>
    <t>Revize</t>
  </si>
  <si>
    <t>976556021</t>
  </si>
  <si>
    <t>97</t>
  </si>
  <si>
    <t>218009012</t>
  </si>
  <si>
    <t>Ostatní práce</t>
  </si>
  <si>
    <t>785163517</t>
  </si>
  <si>
    <t xml:space="preserve">VRN - Vedlejší rozpočtové náklady </t>
  </si>
  <si>
    <t>VRN - Vedlejší rozpočtové náklady</t>
  </si>
  <si>
    <t xml:space="preserve">    VRN1 - Průzkumné, geodetické a projektové práce</t>
  </si>
  <si>
    <t xml:space="preserve">    VRN3 - Zařízení staveniště</t>
  </si>
  <si>
    <t>Vedlejší rozpočtové náklady</t>
  </si>
  <si>
    <t>VRN1</t>
  </si>
  <si>
    <t>Průzkumné, geodetické a projektové práce</t>
  </si>
  <si>
    <t>012002000</t>
  </si>
  <si>
    <t>Zeměměřičské práce</t>
  </si>
  <si>
    <t>Kč</t>
  </si>
  <si>
    <t>1024</t>
  </si>
  <si>
    <t>-117210737</t>
  </si>
  <si>
    <t>https://podminky.urs.cz/item/CS_URS_2025_02/012002000</t>
  </si>
  <si>
    <t>012312400</t>
  </si>
  <si>
    <t>Měření při zatěžovacích zkouškách stavebních konstrukcí</t>
  </si>
  <si>
    <t>539511787</t>
  </si>
  <si>
    <t>https://podminky.urs.cz/item/CS_URS_2025_02/012312400</t>
  </si>
  <si>
    <t>012344000</t>
  </si>
  <si>
    <t>Vytyčovací práce</t>
  </si>
  <si>
    <t>-1809940687</t>
  </si>
  <si>
    <t>https://podminky.urs.cz/item/CS_URS_2025_02/012344000</t>
  </si>
  <si>
    <t>013254000</t>
  </si>
  <si>
    <t>Dokumentace skutečného provedení stavby</t>
  </si>
  <si>
    <t>-939339102</t>
  </si>
  <si>
    <t>https://podminky.urs.cz/item/CS_URS_2025_02/013254000</t>
  </si>
  <si>
    <t>013294000</t>
  </si>
  <si>
    <t>Ostatní dokumentace stavby</t>
  </si>
  <si>
    <t>-800746684</t>
  </si>
  <si>
    <t>https://podminky.urs.cz/item/CS_URS_2025_02/013294000</t>
  </si>
  <si>
    <t>VRN3</t>
  </si>
  <si>
    <t>Zařízení staveniště</t>
  </si>
  <si>
    <t>030001000</t>
  </si>
  <si>
    <t>-664587193</t>
  </si>
  <si>
    <t>https://podminky.urs.cz/item/CS_URS_2025_02/030001000</t>
  </si>
  <si>
    <t>032803000</t>
  </si>
  <si>
    <t>Ostatní vybavení staveniště</t>
  </si>
  <si>
    <t>-1583295430</t>
  </si>
  <si>
    <t>https://podminky.urs.cz/item/CS_URS_2025_02/032803000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</si>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</sst>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7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9" fillId="0" borderId="15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166" fontId="29" fillId="0" borderId="21" xfId="0" applyNumberFormat="1" applyFont="1" applyBorder="1" applyAlignment="1" applyProtection="1">
      <alignment vertical="center"/>
    </xf>
    <xf numFmtId="4" fontId="29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39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 applyProtection="1">
      <alignment horizontal="center" vertical="center"/>
    </xf>
    <xf numFmtId="166" fontId="23" fillId="0" borderId="21" xfId="0" applyNumberFormat="1" applyFont="1" applyBorder="1" applyAlignment="1" applyProtection="1">
      <alignment vertical="center"/>
    </xf>
    <xf numFmtId="166" fontId="23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2" fillId="0" borderId="29" xfId="0" applyFont="1" applyBorder="1" applyAlignment="1">
      <alignment horizontal="left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horizontal="left" vertical="center" wrapText="1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tif" /><Relationship Id="rId2" Type="http://schemas.openxmlformats.org/officeDocument/2006/relationships/image" Target="../media/image2.tif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tif" /><Relationship Id="rId2" Type="http://schemas.openxmlformats.org/officeDocument/2006/relationships/image" Target="../media/image5.tif" /><Relationship Id="rId3" Type="http://schemas.openxmlformats.org/officeDocument/2006/relationships/image" Target="../media/image6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tif" /><Relationship Id="rId2" Type="http://schemas.openxmlformats.org/officeDocument/2006/relationships/image" Target="../media/image9.tif" /><Relationship Id="rId3" Type="http://schemas.openxmlformats.org/officeDocument/2006/relationships/image" Target="../media/image10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tif" /><Relationship Id="rId2" Type="http://schemas.openxmlformats.org/officeDocument/2006/relationships/image" Target="../media/image13.tif" /><Relationship Id="rId3" Type="http://schemas.openxmlformats.org/officeDocument/2006/relationships/image" Target="../media/image14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tif" /><Relationship Id="rId2" Type="http://schemas.openxmlformats.org/officeDocument/2006/relationships/image" Target="../media/image17.tif" /><Relationship Id="rId3" Type="http://schemas.openxmlformats.org/officeDocument/2006/relationships/image" Target="../media/image18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image" Target="../media/image20.tif" /><Relationship Id="rId2" Type="http://schemas.openxmlformats.org/officeDocument/2006/relationships/image" Target="../media/image21.tif" /><Relationship Id="rId3" Type="http://schemas.openxmlformats.org/officeDocument/2006/relationships/image" Target="../media/image22.tif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5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43</xdr:row>
      <xdr:rowOff>80010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78</xdr:row>
      <xdr:rowOff>0</xdr:rowOff>
    </xdr:from>
    <xdr:to>
      <xdr:col>9</xdr:col>
      <xdr:colOff>1215390</xdr:colOff>
      <xdr:row>80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76</xdr:row>
      <xdr:rowOff>0</xdr:rowOff>
    </xdr:from>
    <xdr:to>
      <xdr:col>9</xdr:col>
      <xdr:colOff>1215390</xdr:colOff>
      <xdr:row>78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73</xdr:row>
      <xdr:rowOff>0</xdr:rowOff>
    </xdr:from>
    <xdr:to>
      <xdr:col>9</xdr:col>
      <xdr:colOff>1215390</xdr:colOff>
      <xdr:row>75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1215390</xdr:colOff>
      <xdr:row>73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5</xdr:row>
      <xdr:rowOff>28575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46</xdr:row>
      <xdr:rowOff>28575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70</xdr:row>
      <xdr:rowOff>28575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12251101" TargetMode="External" /><Relationship Id="rId2" Type="http://schemas.openxmlformats.org/officeDocument/2006/relationships/hyperlink" Target="https://podminky.urs.cz/item/CS_URS_2025_02/112251102" TargetMode="External" /><Relationship Id="rId3" Type="http://schemas.openxmlformats.org/officeDocument/2006/relationships/hyperlink" Target="https://podminky.urs.cz/item/CS_URS_2025_02/112251103" TargetMode="External" /><Relationship Id="rId4" Type="http://schemas.openxmlformats.org/officeDocument/2006/relationships/hyperlink" Target="https://podminky.urs.cz/item/CS_URS_2025_02/162201411" TargetMode="External" /><Relationship Id="rId5" Type="http://schemas.openxmlformats.org/officeDocument/2006/relationships/hyperlink" Target="https://podminky.urs.cz/item/CS_URS_2025_02/162201412" TargetMode="External" /><Relationship Id="rId6" Type="http://schemas.openxmlformats.org/officeDocument/2006/relationships/hyperlink" Target="https://podminky.urs.cz/item/CS_URS_2025_02/162201413" TargetMode="External" /><Relationship Id="rId7" Type="http://schemas.openxmlformats.org/officeDocument/2006/relationships/hyperlink" Target="https://podminky.urs.cz/item/CS_URS_2025_02/113106132" TargetMode="External" /><Relationship Id="rId8" Type="http://schemas.openxmlformats.org/officeDocument/2006/relationships/hyperlink" Target="https://podminky.urs.cz/item/CS_URS_2025_02/113106134" TargetMode="External" /><Relationship Id="rId9" Type="http://schemas.openxmlformats.org/officeDocument/2006/relationships/hyperlink" Target="https://podminky.urs.cz/item/CS_URS_2025_02/113106241" TargetMode="External" /><Relationship Id="rId10" Type="http://schemas.openxmlformats.org/officeDocument/2006/relationships/hyperlink" Target="https://podminky.urs.cz/item/CS_URS_2025_02/113107170" TargetMode="External" /><Relationship Id="rId11" Type="http://schemas.openxmlformats.org/officeDocument/2006/relationships/hyperlink" Target="https://podminky.urs.cz/item/CS_URS_2025_02/113107221" TargetMode="External" /><Relationship Id="rId12" Type="http://schemas.openxmlformats.org/officeDocument/2006/relationships/hyperlink" Target="https://podminky.urs.cz/item/CS_URS_2025_02/113204111" TargetMode="External" /><Relationship Id="rId13" Type="http://schemas.openxmlformats.org/officeDocument/2006/relationships/hyperlink" Target="https://podminky.urs.cz/item/CS_URS_2025_02/121151123" TargetMode="External" /><Relationship Id="rId14" Type="http://schemas.openxmlformats.org/officeDocument/2006/relationships/hyperlink" Target="https://podminky.urs.cz/item/CS_URS_2025_02/122252205" TargetMode="External" /><Relationship Id="rId15" Type="http://schemas.openxmlformats.org/officeDocument/2006/relationships/hyperlink" Target="https://podminky.urs.cz/item/CS_URS_2025_02/162351103" TargetMode="External" /><Relationship Id="rId16" Type="http://schemas.openxmlformats.org/officeDocument/2006/relationships/hyperlink" Target="https://podminky.urs.cz/item/CS_URS_2025_02/162751117" TargetMode="External" /><Relationship Id="rId17" Type="http://schemas.openxmlformats.org/officeDocument/2006/relationships/hyperlink" Target="https://podminky.urs.cz/item/CS_URS_2025_02/162751119" TargetMode="External" /><Relationship Id="rId18" Type="http://schemas.openxmlformats.org/officeDocument/2006/relationships/hyperlink" Target="https://podminky.urs.cz/item/CS_URS_2025_02/167151111" TargetMode="External" /><Relationship Id="rId19" Type="http://schemas.openxmlformats.org/officeDocument/2006/relationships/hyperlink" Target="https://podminky.urs.cz/item/CS_URS_2025_02/171152101" TargetMode="External" /><Relationship Id="rId20" Type="http://schemas.openxmlformats.org/officeDocument/2006/relationships/hyperlink" Target="https://podminky.urs.cz/item/CS_URS_2025_02/171201201" TargetMode="External" /><Relationship Id="rId21" Type="http://schemas.openxmlformats.org/officeDocument/2006/relationships/hyperlink" Target="https://podminky.urs.cz/item/CS_URS_2025_02/171201231" TargetMode="External" /><Relationship Id="rId22" Type="http://schemas.openxmlformats.org/officeDocument/2006/relationships/hyperlink" Target="https://podminky.urs.cz/item/CS_URS_2025_02/181451121" TargetMode="External" /><Relationship Id="rId23" Type="http://schemas.openxmlformats.org/officeDocument/2006/relationships/hyperlink" Target="https://podminky.urs.cz/item/CS_URS_2025_02/182351133" TargetMode="External" /><Relationship Id="rId24" Type="http://schemas.openxmlformats.org/officeDocument/2006/relationships/hyperlink" Target="https://podminky.urs.cz/item/CS_URS_2025_02/181102302" TargetMode="External" /><Relationship Id="rId25" Type="http://schemas.openxmlformats.org/officeDocument/2006/relationships/hyperlink" Target="https://podminky.urs.cz/item/CS_URS_2025_02/271532212" TargetMode="External" /><Relationship Id="rId26" Type="http://schemas.openxmlformats.org/officeDocument/2006/relationships/hyperlink" Target="https://podminky.urs.cz/item/CS_URS_2025_02/272322611" TargetMode="External" /><Relationship Id="rId27" Type="http://schemas.openxmlformats.org/officeDocument/2006/relationships/hyperlink" Target="https://podminky.urs.cz/item/CS_URS_2025_02/275362021" TargetMode="External" /><Relationship Id="rId28" Type="http://schemas.openxmlformats.org/officeDocument/2006/relationships/hyperlink" Target="https://podminky.urs.cz/item/CS_URS_2025_02/327121111" TargetMode="External" /><Relationship Id="rId29" Type="http://schemas.openxmlformats.org/officeDocument/2006/relationships/hyperlink" Target="https://podminky.urs.cz/item/CS_URS_2025_02/451317777" TargetMode="External" /><Relationship Id="rId30" Type="http://schemas.openxmlformats.org/officeDocument/2006/relationships/hyperlink" Target="https://podminky.urs.cz/item/CS_URS_2025_02/564581111" TargetMode="External" /><Relationship Id="rId31" Type="http://schemas.openxmlformats.org/officeDocument/2006/relationships/hyperlink" Target="https://podminky.urs.cz/item/CS_URS_2025_02/564801111" TargetMode="External" /><Relationship Id="rId32" Type="http://schemas.openxmlformats.org/officeDocument/2006/relationships/hyperlink" Target="https://podminky.urs.cz/item/CS_URS_2025_02/564710012" TargetMode="External" /><Relationship Id="rId33" Type="http://schemas.openxmlformats.org/officeDocument/2006/relationships/hyperlink" Target="https://podminky.urs.cz/item/CS_URS_2025_02/564751115" TargetMode="External" /><Relationship Id="rId34" Type="http://schemas.openxmlformats.org/officeDocument/2006/relationships/hyperlink" Target="https://podminky.urs.cz/item/CS_URS_2025_02/564211111" TargetMode="External" /><Relationship Id="rId35" Type="http://schemas.openxmlformats.org/officeDocument/2006/relationships/hyperlink" Target="https://podminky.urs.cz/item/CS_URS_2025_02/564811112" TargetMode="External" /><Relationship Id="rId36" Type="http://schemas.openxmlformats.org/officeDocument/2006/relationships/hyperlink" Target="https://podminky.urs.cz/item/CS_URS_2025_02/564831111" TargetMode="External" /><Relationship Id="rId37" Type="http://schemas.openxmlformats.org/officeDocument/2006/relationships/hyperlink" Target="https://podminky.urs.cz/item/CS_URS_2025_02/564851111" TargetMode="External" /><Relationship Id="rId38" Type="http://schemas.openxmlformats.org/officeDocument/2006/relationships/hyperlink" Target="https://podminky.urs.cz/item/CS_URS_2025_02/564871111" TargetMode="External" /><Relationship Id="rId39" Type="http://schemas.openxmlformats.org/officeDocument/2006/relationships/hyperlink" Target="https://podminky.urs.cz/item/CS_URS_2025_02/571908112" TargetMode="External" /><Relationship Id="rId40" Type="http://schemas.openxmlformats.org/officeDocument/2006/relationships/hyperlink" Target="https://podminky.urs.cz/item/CS_URS_2025_02/576136111" TargetMode="External" /><Relationship Id="rId41" Type="http://schemas.openxmlformats.org/officeDocument/2006/relationships/hyperlink" Target="https://podminky.urs.cz/item/CS_URS_2025_02/576136311" TargetMode="External" /><Relationship Id="rId42" Type="http://schemas.openxmlformats.org/officeDocument/2006/relationships/hyperlink" Target="https://podminky.urs.cz/item/CS_URS_2025_02/579221222" TargetMode="External" /><Relationship Id="rId43" Type="http://schemas.openxmlformats.org/officeDocument/2006/relationships/hyperlink" Target="https://podminky.urs.cz/item/CS_URS_2025_02/579291111" TargetMode="External" /><Relationship Id="rId44" Type="http://schemas.openxmlformats.org/officeDocument/2006/relationships/hyperlink" Target="https://podminky.urs.cz/item/CS_URS_2025_02/589141121" TargetMode="External" /><Relationship Id="rId45" Type="http://schemas.openxmlformats.org/officeDocument/2006/relationships/hyperlink" Target="https://podminky.urs.cz/item/CS_URS_2025_02/589811111" TargetMode="External" /><Relationship Id="rId46" Type="http://schemas.openxmlformats.org/officeDocument/2006/relationships/hyperlink" Target="https://podminky.urs.cz/item/CS_URS_2025_02/589211111" TargetMode="External" /><Relationship Id="rId47" Type="http://schemas.openxmlformats.org/officeDocument/2006/relationships/hyperlink" Target="https://podminky.urs.cz/item/CS_URS_2025_02/589811121" TargetMode="External" /><Relationship Id="rId48" Type="http://schemas.openxmlformats.org/officeDocument/2006/relationships/hyperlink" Target="https://podminky.urs.cz/item/CS_URS_2025_02/596211122" TargetMode="External" /><Relationship Id="rId49" Type="http://schemas.openxmlformats.org/officeDocument/2006/relationships/hyperlink" Target="https://podminky.urs.cz/item/CS_URS_2025_02/596212221" TargetMode="External" /><Relationship Id="rId50" Type="http://schemas.openxmlformats.org/officeDocument/2006/relationships/hyperlink" Target="https://podminky.urs.cz/item/CS_URS_2025_02/122252203" TargetMode="External" /><Relationship Id="rId51" Type="http://schemas.openxmlformats.org/officeDocument/2006/relationships/hyperlink" Target="https://podminky.urs.cz/item/CS_URS_2025_02/162751117.1" TargetMode="External" /><Relationship Id="rId52" Type="http://schemas.openxmlformats.org/officeDocument/2006/relationships/hyperlink" Target="https://podminky.urs.cz/item/CS_URS_2025_02/162751119.1" TargetMode="External" /><Relationship Id="rId53" Type="http://schemas.openxmlformats.org/officeDocument/2006/relationships/hyperlink" Target="https://podminky.urs.cz/item/CS_URS_2025_02/171201231" TargetMode="External" /><Relationship Id="rId54" Type="http://schemas.openxmlformats.org/officeDocument/2006/relationships/hyperlink" Target="https://podminky.urs.cz/item/CS_URS_2025_02/564861111" TargetMode="External" /><Relationship Id="rId55" Type="http://schemas.openxmlformats.org/officeDocument/2006/relationships/hyperlink" Target="https://podminky.urs.cz/item/CS_URS_2025_02/637121111" TargetMode="External" /><Relationship Id="rId56" Type="http://schemas.openxmlformats.org/officeDocument/2006/relationships/hyperlink" Target="https://podminky.urs.cz/item/CS_URS_2025_02/916231213" TargetMode="External" /><Relationship Id="rId57" Type="http://schemas.openxmlformats.org/officeDocument/2006/relationships/hyperlink" Target="https://podminky.urs.cz/item/CS_URS_2025_02/936124112" TargetMode="External" /><Relationship Id="rId58" Type="http://schemas.openxmlformats.org/officeDocument/2006/relationships/hyperlink" Target="https://podminky.urs.cz/item/CS_URS_2025_02/936174311" TargetMode="External" /><Relationship Id="rId59" Type="http://schemas.openxmlformats.org/officeDocument/2006/relationships/hyperlink" Target="https://podminky.urs.cz/item/CS_URS_2025_02/961044111" TargetMode="External" /><Relationship Id="rId60" Type="http://schemas.openxmlformats.org/officeDocument/2006/relationships/hyperlink" Target="https://podminky.urs.cz/item/CS_URS_2025_02/963042819" TargetMode="External" /><Relationship Id="rId61" Type="http://schemas.openxmlformats.org/officeDocument/2006/relationships/hyperlink" Target="https://podminky.urs.cz/item/CS_URS_2025_02/997221551" TargetMode="External" /><Relationship Id="rId62" Type="http://schemas.openxmlformats.org/officeDocument/2006/relationships/hyperlink" Target="https://podminky.urs.cz/item/CS_URS_2025_02/997221559" TargetMode="External" /><Relationship Id="rId63" Type="http://schemas.openxmlformats.org/officeDocument/2006/relationships/hyperlink" Target="https://podminky.urs.cz/item/CS_URS_2025_02/997221861" TargetMode="External" /><Relationship Id="rId64" Type="http://schemas.openxmlformats.org/officeDocument/2006/relationships/hyperlink" Target="https://podminky.urs.cz/item/CS_URS_2025_02/997221873" TargetMode="External" /><Relationship Id="rId65" Type="http://schemas.openxmlformats.org/officeDocument/2006/relationships/hyperlink" Target="https://podminky.urs.cz/item/CS_URS_2025_02/998225111" TargetMode="External" /><Relationship Id="rId66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100" TargetMode="External" /><Relationship Id="rId2" Type="http://schemas.openxmlformats.org/officeDocument/2006/relationships/hyperlink" Target="https://podminky.urs.cz/item/CS_URS_2025_02/131151343" TargetMode="External" /><Relationship Id="rId3" Type="http://schemas.openxmlformats.org/officeDocument/2006/relationships/hyperlink" Target="https://podminky.urs.cz/item/CS_URS_2025_02/132151102" TargetMode="External" /><Relationship Id="rId4" Type="http://schemas.openxmlformats.org/officeDocument/2006/relationships/hyperlink" Target="https://podminky.urs.cz/item/CS_URS_2025_02/132151253" TargetMode="External" /><Relationship Id="rId5" Type="http://schemas.openxmlformats.org/officeDocument/2006/relationships/hyperlink" Target="https://podminky.urs.cz/item/CS_URS_2025_02/162211321" TargetMode="External" /><Relationship Id="rId6" Type="http://schemas.openxmlformats.org/officeDocument/2006/relationships/hyperlink" Target="https://podminky.urs.cz/item/CS_URS_2025_02/162211329" TargetMode="External" /><Relationship Id="rId7" Type="http://schemas.openxmlformats.org/officeDocument/2006/relationships/hyperlink" Target="https://podminky.urs.cz/item/CS_URS_2025_02/162751117" TargetMode="External" /><Relationship Id="rId8" Type="http://schemas.openxmlformats.org/officeDocument/2006/relationships/hyperlink" Target="https://podminky.urs.cz/item/CS_URS_2025_02/162751119" TargetMode="External" /><Relationship Id="rId9" Type="http://schemas.openxmlformats.org/officeDocument/2006/relationships/hyperlink" Target="https://podminky.urs.cz/item/CS_URS_2025_02/171201231" TargetMode="External" /><Relationship Id="rId10" Type="http://schemas.openxmlformats.org/officeDocument/2006/relationships/hyperlink" Target="https://podminky.urs.cz/item/CS_URS_2025_02/171251201" TargetMode="External" /><Relationship Id="rId11" Type="http://schemas.openxmlformats.org/officeDocument/2006/relationships/hyperlink" Target="https://podminky.urs.cz/item/CS_URS_2025_02/174151101" TargetMode="External" /><Relationship Id="rId12" Type="http://schemas.openxmlformats.org/officeDocument/2006/relationships/hyperlink" Target="https://podminky.urs.cz/item/CS_URS_2025_02/211531111" TargetMode="External" /><Relationship Id="rId13" Type="http://schemas.openxmlformats.org/officeDocument/2006/relationships/hyperlink" Target="https://podminky.urs.cz/item/CS_URS_2025_02/211971110" TargetMode="External" /><Relationship Id="rId14" Type="http://schemas.openxmlformats.org/officeDocument/2006/relationships/hyperlink" Target="https://podminky.urs.cz/item/CS_URS_2025_02/212755214" TargetMode="External" /><Relationship Id="rId15" Type="http://schemas.openxmlformats.org/officeDocument/2006/relationships/hyperlink" Target="https://podminky.urs.cz/item/CS_URS_2025_02/271532212" TargetMode="External" /><Relationship Id="rId16" Type="http://schemas.openxmlformats.org/officeDocument/2006/relationships/hyperlink" Target="https://podminky.urs.cz/item/CS_URS_2025_02/274321211" TargetMode="External" /><Relationship Id="rId17" Type="http://schemas.openxmlformats.org/officeDocument/2006/relationships/hyperlink" Target="https://podminky.urs.cz/item/CS_URS_2025_02/274322511" TargetMode="External" /><Relationship Id="rId18" Type="http://schemas.openxmlformats.org/officeDocument/2006/relationships/hyperlink" Target="https://podminky.urs.cz/item/CS_URS_2025_02/274351121" TargetMode="External" /><Relationship Id="rId19" Type="http://schemas.openxmlformats.org/officeDocument/2006/relationships/hyperlink" Target="https://podminky.urs.cz/item/CS_URS_2025_02/274351122" TargetMode="External" /><Relationship Id="rId20" Type="http://schemas.openxmlformats.org/officeDocument/2006/relationships/hyperlink" Target="https://podminky.urs.cz/item/CS_URS_2025_02/274361821" TargetMode="External" /><Relationship Id="rId21" Type="http://schemas.openxmlformats.org/officeDocument/2006/relationships/hyperlink" Target="https://podminky.urs.cz/item/CS_URS_2025_02/274362021" TargetMode="External" /><Relationship Id="rId22" Type="http://schemas.openxmlformats.org/officeDocument/2006/relationships/hyperlink" Target="https://podminky.urs.cz/item/CS_URS_2025_02/275313711" TargetMode="External" /><Relationship Id="rId23" Type="http://schemas.openxmlformats.org/officeDocument/2006/relationships/hyperlink" Target="https://podminky.urs.cz/item/CS_URS_2025_02/275322511" TargetMode="External" /><Relationship Id="rId24" Type="http://schemas.openxmlformats.org/officeDocument/2006/relationships/hyperlink" Target="https://podminky.urs.cz/item/CS_URS_2025_02/311321411" TargetMode="External" /><Relationship Id="rId25" Type="http://schemas.openxmlformats.org/officeDocument/2006/relationships/hyperlink" Target="https://podminky.urs.cz/item/CS_URS_2025_02/311351121" TargetMode="External" /><Relationship Id="rId26" Type="http://schemas.openxmlformats.org/officeDocument/2006/relationships/hyperlink" Target="https://podminky.urs.cz/item/CS_URS_2025_02/311351122" TargetMode="External" /><Relationship Id="rId27" Type="http://schemas.openxmlformats.org/officeDocument/2006/relationships/hyperlink" Target="https://podminky.urs.cz/item/CS_URS_2025_02/311351911" TargetMode="External" /><Relationship Id="rId28" Type="http://schemas.openxmlformats.org/officeDocument/2006/relationships/hyperlink" Target="https://podminky.urs.cz/item/CS_URS_2025_02/311361821" TargetMode="External" /><Relationship Id="rId29" Type="http://schemas.openxmlformats.org/officeDocument/2006/relationships/hyperlink" Target="https://podminky.urs.cz/item/CS_URS_2025_02/783826605" TargetMode="External" /><Relationship Id="rId30" Type="http://schemas.openxmlformats.org/officeDocument/2006/relationships/hyperlink" Target="https://podminky.urs.cz/item/CS_URS_2025_02/348101210" TargetMode="External" /><Relationship Id="rId31" Type="http://schemas.openxmlformats.org/officeDocument/2006/relationships/hyperlink" Target="https://podminky.urs.cz/item/CS_URS_2025_02/348101220" TargetMode="External" /><Relationship Id="rId32" Type="http://schemas.openxmlformats.org/officeDocument/2006/relationships/hyperlink" Target="https://podminky.urs.cz/item/CS_URS_2025_02/348101250" TargetMode="External" /><Relationship Id="rId33" Type="http://schemas.openxmlformats.org/officeDocument/2006/relationships/hyperlink" Target="https://podminky.urs.cz/item/CS_URS_2025_02/348171110" TargetMode="External" /><Relationship Id="rId34" Type="http://schemas.openxmlformats.org/officeDocument/2006/relationships/hyperlink" Target="https://podminky.urs.cz/item/CS_URS_2025_02/567132115" TargetMode="External" /><Relationship Id="rId35" Type="http://schemas.openxmlformats.org/officeDocument/2006/relationships/hyperlink" Target="https://podminky.urs.cz/item/CS_URS_2025_02/573211111" TargetMode="External" /><Relationship Id="rId36" Type="http://schemas.openxmlformats.org/officeDocument/2006/relationships/hyperlink" Target="https://podminky.urs.cz/item/CS_URS_2025_02/577143101" TargetMode="External" /><Relationship Id="rId37" Type="http://schemas.openxmlformats.org/officeDocument/2006/relationships/hyperlink" Target="https://podminky.urs.cz/item/CS_URS_2025_02/985324111" TargetMode="External" /><Relationship Id="rId38" Type="http://schemas.openxmlformats.org/officeDocument/2006/relationships/hyperlink" Target="https://podminky.urs.cz/item/CS_URS_2025_02/997221551" TargetMode="External" /><Relationship Id="rId39" Type="http://schemas.openxmlformats.org/officeDocument/2006/relationships/hyperlink" Target="https://podminky.urs.cz/item/CS_URS_2025_02/997221611" TargetMode="External" /><Relationship Id="rId40" Type="http://schemas.openxmlformats.org/officeDocument/2006/relationships/hyperlink" Target="https://podminky.urs.cz/item/CS_URS_2025_02/997221612" TargetMode="External" /><Relationship Id="rId41" Type="http://schemas.openxmlformats.org/officeDocument/2006/relationships/hyperlink" Target="https://podminky.urs.cz/item/CS_URS_2025_02/997221655" TargetMode="External" /><Relationship Id="rId42" Type="http://schemas.openxmlformats.org/officeDocument/2006/relationships/hyperlink" Target="https://podminky.urs.cz/item/CS_URS_2025_02/997221873" TargetMode="External" /><Relationship Id="rId43" Type="http://schemas.openxmlformats.org/officeDocument/2006/relationships/hyperlink" Target="https://podminky.urs.cz/item/CS_URS_2025_02/997221875" TargetMode="External" /><Relationship Id="rId44" Type="http://schemas.openxmlformats.org/officeDocument/2006/relationships/hyperlink" Target="https://podminky.urs.cz/item/CS_URS_2025_02/998232111" TargetMode="External" /><Relationship Id="rId45" Type="http://schemas.openxmlformats.org/officeDocument/2006/relationships/hyperlink" Target="https://podminky.urs.cz/item/CS_URS_2025_02/711112001" TargetMode="External" /><Relationship Id="rId46" Type="http://schemas.openxmlformats.org/officeDocument/2006/relationships/hyperlink" Target="https://podminky.urs.cz/item/CS_URS_2025_02/711142559" TargetMode="External" /><Relationship Id="rId47" Type="http://schemas.openxmlformats.org/officeDocument/2006/relationships/hyperlink" Target="https://podminky.urs.cz/item/CS_URS_2025_02/711161215" TargetMode="External" /><Relationship Id="rId48" Type="http://schemas.openxmlformats.org/officeDocument/2006/relationships/hyperlink" Target="https://podminky.urs.cz/item/CS_URS_2025_02/711491272" TargetMode="External" /><Relationship Id="rId49" Type="http://schemas.openxmlformats.org/officeDocument/2006/relationships/hyperlink" Target="https://podminky.urs.cz/item/CS_URS_2025_02/998711201" TargetMode="External" /><Relationship Id="rId50" Type="http://schemas.openxmlformats.org/officeDocument/2006/relationships/hyperlink" Target="https://podminky.urs.cz/item/CS_URS_2025_02/767996702" TargetMode="External" /><Relationship Id="rId5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131151203" TargetMode="External" /><Relationship Id="rId2" Type="http://schemas.openxmlformats.org/officeDocument/2006/relationships/hyperlink" Target="https://podminky.urs.cz/item/CS_URS_2025_02/132154104" TargetMode="External" /><Relationship Id="rId3" Type="http://schemas.openxmlformats.org/officeDocument/2006/relationships/hyperlink" Target="https://podminky.urs.cz/item/CS_URS_2025_02/162751117" TargetMode="External" /><Relationship Id="rId4" Type="http://schemas.openxmlformats.org/officeDocument/2006/relationships/hyperlink" Target="https://podminky.urs.cz/item/CS_URS_2025_02/162751119" TargetMode="External" /><Relationship Id="rId5" Type="http://schemas.openxmlformats.org/officeDocument/2006/relationships/hyperlink" Target="https://podminky.urs.cz/item/CS_URS_2025_02/171201201" TargetMode="External" /><Relationship Id="rId6" Type="http://schemas.openxmlformats.org/officeDocument/2006/relationships/hyperlink" Target="https://podminky.urs.cz/item/CS_URS_2025_02/171201231" TargetMode="External" /><Relationship Id="rId7" Type="http://schemas.openxmlformats.org/officeDocument/2006/relationships/hyperlink" Target="https://podminky.urs.cz/item/CS_URS_2025_02/175151101" TargetMode="External" /><Relationship Id="rId8" Type="http://schemas.openxmlformats.org/officeDocument/2006/relationships/hyperlink" Target="https://podminky.urs.cz/item/CS_URS_2025_02/212752111" TargetMode="External" /><Relationship Id="rId9" Type="http://schemas.openxmlformats.org/officeDocument/2006/relationships/hyperlink" Target="https://podminky.urs.cz/item/CS_URS_2025_02/212752113" TargetMode="External" /><Relationship Id="rId10" Type="http://schemas.openxmlformats.org/officeDocument/2006/relationships/hyperlink" Target="https://podminky.urs.cz/item/CS_URS_2025_02/359901111" TargetMode="External" /><Relationship Id="rId11" Type="http://schemas.openxmlformats.org/officeDocument/2006/relationships/hyperlink" Target="https://podminky.urs.cz/item/CS_URS_2025_02/830361811" TargetMode="External" /><Relationship Id="rId12" Type="http://schemas.openxmlformats.org/officeDocument/2006/relationships/hyperlink" Target="https://podminky.urs.cz/item/CS_URS_2025_02/877260330" TargetMode="External" /><Relationship Id="rId13" Type="http://schemas.openxmlformats.org/officeDocument/2006/relationships/hyperlink" Target="https://podminky.urs.cz/item/CS_URS_2025_02/877350330" TargetMode="External" /><Relationship Id="rId14" Type="http://schemas.openxmlformats.org/officeDocument/2006/relationships/hyperlink" Target="https://podminky.urs.cz/item/CS_URS_2025_02/895270101" TargetMode="External" /><Relationship Id="rId15" Type="http://schemas.openxmlformats.org/officeDocument/2006/relationships/hyperlink" Target="https://podminky.urs.cz/item/CS_URS_2025_02/895270151" TargetMode="External" /><Relationship Id="rId16" Type="http://schemas.openxmlformats.org/officeDocument/2006/relationships/hyperlink" Target="https://podminky.urs.cz/item/CS_URS_2025_02/897171112" TargetMode="External" /><Relationship Id="rId17" Type="http://schemas.openxmlformats.org/officeDocument/2006/relationships/hyperlink" Target="https://podminky.urs.cz/item/CS_URS_2025_02/935113111" TargetMode="External" /><Relationship Id="rId18" Type="http://schemas.openxmlformats.org/officeDocument/2006/relationships/hyperlink" Target="https://podminky.urs.cz/item/CS_URS_2025_02/997221561" TargetMode="External" /><Relationship Id="rId19" Type="http://schemas.openxmlformats.org/officeDocument/2006/relationships/hyperlink" Target="https://podminky.urs.cz/item/CS_URS_2025_02/997221569" TargetMode="External" /><Relationship Id="rId20" Type="http://schemas.openxmlformats.org/officeDocument/2006/relationships/hyperlink" Target="https://podminky.urs.cz/item/CS_URS_2025_02/997221615" TargetMode="External" /><Relationship Id="rId21" Type="http://schemas.openxmlformats.org/officeDocument/2006/relationships/hyperlink" Target="https://podminky.urs.cz/item/CS_URS_2025_02/998276101" TargetMode="External" /><Relationship Id="rId22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2/012002000" TargetMode="External" /><Relationship Id="rId2" Type="http://schemas.openxmlformats.org/officeDocument/2006/relationships/hyperlink" Target="https://podminky.urs.cz/item/CS_URS_2025_02/012312400" TargetMode="External" /><Relationship Id="rId3" Type="http://schemas.openxmlformats.org/officeDocument/2006/relationships/hyperlink" Target="https://podminky.urs.cz/item/CS_URS_2025_02/012344000" TargetMode="External" /><Relationship Id="rId4" Type="http://schemas.openxmlformats.org/officeDocument/2006/relationships/hyperlink" Target="https://podminky.urs.cz/item/CS_URS_2025_02/013254000" TargetMode="External" /><Relationship Id="rId5" Type="http://schemas.openxmlformats.org/officeDocument/2006/relationships/hyperlink" Target="https://podminky.urs.cz/item/CS_URS_2025_02/013294000" TargetMode="External" /><Relationship Id="rId6" Type="http://schemas.openxmlformats.org/officeDocument/2006/relationships/hyperlink" Target="https://podminky.urs.cz/item/CS_URS_2025_02/030001000" TargetMode="External" /><Relationship Id="rId7" Type="http://schemas.openxmlformats.org/officeDocument/2006/relationships/hyperlink" Target="https://podminky.urs.cz/item/CS_URS_2025_02/032803000" TargetMode="External" /><Relationship Id="rId8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21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22</v>
      </c>
      <c r="E8" s="24"/>
      <c r="F8" s="24"/>
      <c r="G8" s="24"/>
      <c r="H8" s="24"/>
      <c r="I8" s="24"/>
      <c r="J8" s="24"/>
      <c r="K8" s="29" t="s">
        <v>23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24</v>
      </c>
      <c r="AL8" s="24"/>
      <c r="AM8" s="24"/>
      <c r="AN8" s="35" t="s">
        <v>25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26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27</v>
      </c>
      <c r="AL10" s="24"/>
      <c r="AM10" s="24"/>
      <c r="AN10" s="29" t="s">
        <v>28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29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30</v>
      </c>
      <c r="AL11" s="24"/>
      <c r="AM11" s="24"/>
      <c r="AN11" s="29" t="s">
        <v>28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27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30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27</v>
      </c>
      <c r="AL16" s="24"/>
      <c r="AM16" s="24"/>
      <c r="AN16" s="29" t="s">
        <v>28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34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30</v>
      </c>
      <c r="AL17" s="24"/>
      <c r="AM17" s="24"/>
      <c r="AN17" s="29" t="s">
        <v>28</v>
      </c>
      <c r="AO17" s="24"/>
      <c r="AP17" s="24"/>
      <c r="AQ17" s="24"/>
      <c r="AR17" s="22"/>
      <c r="BE17" s="33"/>
      <c r="BS17" s="19" t="s">
        <v>35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36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27</v>
      </c>
      <c r="AL19" s="24"/>
      <c r="AM19" s="24"/>
      <c r="AN19" s="29" t="s">
        <v>28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37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30</v>
      </c>
      <c r="AL20" s="24"/>
      <c r="AM20" s="24"/>
      <c r="AN20" s="29" t="s">
        <v>28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38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39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40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41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42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43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44</v>
      </c>
      <c r="E29" s="49"/>
      <c r="F29" s="34" t="s">
        <v>45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46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47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48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49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51</v>
      </c>
      <c r="U35" s="56"/>
      <c r="V35" s="56"/>
      <c r="W35" s="56"/>
      <c r="X35" s="58" t="s">
        <v>52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53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Z03_2025_10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MODERNIZACE A ROZŠÍŘENÍ ŠKOLNÍHO HŘIŠTĚ - ZŠ 1.Máje K.Vary-Dvory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22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Karlovy Vary - Dvory_ p.p.č. 290/5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24</v>
      </c>
      <c r="AJ47" s="42"/>
      <c r="AK47" s="42"/>
      <c r="AL47" s="42"/>
      <c r="AM47" s="74" t="str">
        <f>IF(AN8= "","",AN8)</f>
        <v>14. 11. 2025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26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Statutární město K.Vary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Michal Jung, Ostrov</v>
      </c>
      <c r="AN49" s="66"/>
      <c r="AO49" s="66"/>
      <c r="AP49" s="66"/>
      <c r="AQ49" s="42"/>
      <c r="AR49" s="46"/>
      <c r="AS49" s="76" t="s">
        <v>54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36</v>
      </c>
      <c r="AJ50" s="42"/>
      <c r="AK50" s="42"/>
      <c r="AL50" s="42"/>
      <c r="AM50" s="75" t="str">
        <f>IF(E20="","",E20)</f>
        <v xml:space="preserve"> FJ Atelier - Michal Jung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55</v>
      </c>
      <c r="D52" s="89"/>
      <c r="E52" s="89"/>
      <c r="F52" s="89"/>
      <c r="G52" s="89"/>
      <c r="H52" s="90"/>
      <c r="I52" s="91" t="s">
        <v>56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57</v>
      </c>
      <c r="AH52" s="89"/>
      <c r="AI52" s="89"/>
      <c r="AJ52" s="89"/>
      <c r="AK52" s="89"/>
      <c r="AL52" s="89"/>
      <c r="AM52" s="89"/>
      <c r="AN52" s="91" t="s">
        <v>58</v>
      </c>
      <c r="AO52" s="89"/>
      <c r="AP52" s="89"/>
      <c r="AQ52" s="93" t="s">
        <v>59</v>
      </c>
      <c r="AR52" s="46"/>
      <c r="AS52" s="94" t="s">
        <v>60</v>
      </c>
      <c r="AT52" s="95" t="s">
        <v>61</v>
      </c>
      <c r="AU52" s="95" t="s">
        <v>62</v>
      </c>
      <c r="AV52" s="95" t="s">
        <v>63</v>
      </c>
      <c r="AW52" s="95" t="s">
        <v>64</v>
      </c>
      <c r="AX52" s="95" t="s">
        <v>65</v>
      </c>
      <c r="AY52" s="95" t="s">
        <v>66</v>
      </c>
      <c r="AZ52" s="95" t="s">
        <v>67</v>
      </c>
      <c r="BA52" s="95" t="s">
        <v>68</v>
      </c>
      <c r="BB52" s="95" t="s">
        <v>69</v>
      </c>
      <c r="BC52" s="95" t="s">
        <v>70</v>
      </c>
      <c r="BD52" s="96" t="s">
        <v>71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72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28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73</v>
      </c>
      <c r="BT54" s="111" t="s">
        <v>74</v>
      </c>
      <c r="BU54" s="112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16.5" customHeight="1">
      <c r="A55" s="113" t="s">
        <v>78</v>
      </c>
      <c r="B55" s="114"/>
      <c r="C55" s="115"/>
      <c r="D55" s="116" t="s">
        <v>79</v>
      </c>
      <c r="E55" s="116"/>
      <c r="F55" s="116"/>
      <c r="G55" s="116"/>
      <c r="H55" s="116"/>
      <c r="I55" s="117"/>
      <c r="J55" s="116" t="s">
        <v>80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'D.1 - Zpevněné plochy'!J30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81</v>
      </c>
      <c r="AR55" s="120"/>
      <c r="AS55" s="121">
        <v>0</v>
      </c>
      <c r="AT55" s="122">
        <f>ROUND(SUM(AV55:AW55),2)</f>
        <v>0</v>
      </c>
      <c r="AU55" s="123">
        <f>'D.1 - Zpevněné plochy'!P92</f>
        <v>0</v>
      </c>
      <c r="AV55" s="122">
        <f>'D.1 - Zpevněné plochy'!J33</f>
        <v>0</v>
      </c>
      <c r="AW55" s="122">
        <f>'D.1 - Zpevněné plochy'!J34</f>
        <v>0</v>
      </c>
      <c r="AX55" s="122">
        <f>'D.1 - Zpevněné plochy'!J35</f>
        <v>0</v>
      </c>
      <c r="AY55" s="122">
        <f>'D.1 - Zpevněné plochy'!J36</f>
        <v>0</v>
      </c>
      <c r="AZ55" s="122">
        <f>'D.1 - Zpevněné plochy'!F33</f>
        <v>0</v>
      </c>
      <c r="BA55" s="122">
        <f>'D.1 - Zpevněné plochy'!F34</f>
        <v>0</v>
      </c>
      <c r="BB55" s="122">
        <f>'D.1 - Zpevněné plochy'!F35</f>
        <v>0</v>
      </c>
      <c r="BC55" s="122">
        <f>'D.1 - Zpevněné plochy'!F36</f>
        <v>0</v>
      </c>
      <c r="BD55" s="124">
        <f>'D.1 - Zpevněné plochy'!F37</f>
        <v>0</v>
      </c>
      <c r="BE55" s="7"/>
      <c r="BT55" s="125" t="s">
        <v>82</v>
      </c>
      <c r="BV55" s="125" t="s">
        <v>76</v>
      </c>
      <c r="BW55" s="125" t="s">
        <v>83</v>
      </c>
      <c r="BX55" s="125" t="s">
        <v>5</v>
      </c>
      <c r="CL55" s="125" t="s">
        <v>28</v>
      </c>
      <c r="CM55" s="125" t="s">
        <v>84</v>
      </c>
    </row>
    <row r="56" s="7" customFormat="1" ht="16.5" customHeight="1">
      <c r="A56" s="113" t="s">
        <v>78</v>
      </c>
      <c r="B56" s="114"/>
      <c r="C56" s="115"/>
      <c r="D56" s="116" t="s">
        <v>85</v>
      </c>
      <c r="E56" s="116"/>
      <c r="F56" s="116"/>
      <c r="G56" s="116"/>
      <c r="H56" s="116"/>
      <c r="I56" s="117"/>
      <c r="J56" s="116" t="s">
        <v>86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'D.2 - Oplocení'!J30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81</v>
      </c>
      <c r="AR56" s="120"/>
      <c r="AS56" s="121">
        <v>0</v>
      </c>
      <c r="AT56" s="122">
        <f>ROUND(SUM(AV56:AW56),2)</f>
        <v>0</v>
      </c>
      <c r="AU56" s="123">
        <f>'D.2 - Oplocení'!P90</f>
        <v>0</v>
      </c>
      <c r="AV56" s="122">
        <f>'D.2 - Oplocení'!J33</f>
        <v>0</v>
      </c>
      <c r="AW56" s="122">
        <f>'D.2 - Oplocení'!J34</f>
        <v>0</v>
      </c>
      <c r="AX56" s="122">
        <f>'D.2 - Oplocení'!J35</f>
        <v>0</v>
      </c>
      <c r="AY56" s="122">
        <f>'D.2 - Oplocení'!J36</f>
        <v>0</v>
      </c>
      <c r="AZ56" s="122">
        <f>'D.2 - Oplocení'!F33</f>
        <v>0</v>
      </c>
      <c r="BA56" s="122">
        <f>'D.2 - Oplocení'!F34</f>
        <v>0</v>
      </c>
      <c r="BB56" s="122">
        <f>'D.2 - Oplocení'!F35</f>
        <v>0</v>
      </c>
      <c r="BC56" s="122">
        <f>'D.2 - Oplocení'!F36</f>
        <v>0</v>
      </c>
      <c r="BD56" s="124">
        <f>'D.2 - Oplocení'!F37</f>
        <v>0</v>
      </c>
      <c r="BE56" s="7"/>
      <c r="BT56" s="125" t="s">
        <v>82</v>
      </c>
      <c r="BV56" s="125" t="s">
        <v>76</v>
      </c>
      <c r="BW56" s="125" t="s">
        <v>87</v>
      </c>
      <c r="BX56" s="125" t="s">
        <v>5</v>
      </c>
      <c r="CL56" s="125" t="s">
        <v>28</v>
      </c>
      <c r="CM56" s="125" t="s">
        <v>84</v>
      </c>
    </row>
    <row r="57" s="7" customFormat="1" ht="16.5" customHeight="1">
      <c r="A57" s="113" t="s">
        <v>78</v>
      </c>
      <c r="B57" s="114"/>
      <c r="C57" s="115"/>
      <c r="D57" s="116" t="s">
        <v>88</v>
      </c>
      <c r="E57" s="116"/>
      <c r="F57" s="116"/>
      <c r="G57" s="116"/>
      <c r="H57" s="116"/>
      <c r="I57" s="117"/>
      <c r="J57" s="116" t="s">
        <v>89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'D.3 - Odvodnění zpevněnýc...'!J30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81</v>
      </c>
      <c r="AR57" s="120"/>
      <c r="AS57" s="121">
        <v>0</v>
      </c>
      <c r="AT57" s="122">
        <f>ROUND(SUM(AV57:AW57),2)</f>
        <v>0</v>
      </c>
      <c r="AU57" s="123">
        <f>'D.3 - Odvodnění zpevněnýc...'!P87</f>
        <v>0</v>
      </c>
      <c r="AV57" s="122">
        <f>'D.3 - Odvodnění zpevněnýc...'!J33</f>
        <v>0</v>
      </c>
      <c r="AW57" s="122">
        <f>'D.3 - Odvodnění zpevněnýc...'!J34</f>
        <v>0</v>
      </c>
      <c r="AX57" s="122">
        <f>'D.3 - Odvodnění zpevněnýc...'!J35</f>
        <v>0</v>
      </c>
      <c r="AY57" s="122">
        <f>'D.3 - Odvodnění zpevněnýc...'!J36</f>
        <v>0</v>
      </c>
      <c r="AZ57" s="122">
        <f>'D.3 - Odvodnění zpevněnýc...'!F33</f>
        <v>0</v>
      </c>
      <c r="BA57" s="122">
        <f>'D.3 - Odvodnění zpevněnýc...'!F34</f>
        <v>0</v>
      </c>
      <c r="BB57" s="122">
        <f>'D.3 - Odvodnění zpevněnýc...'!F35</f>
        <v>0</v>
      </c>
      <c r="BC57" s="122">
        <f>'D.3 - Odvodnění zpevněnýc...'!F36</f>
        <v>0</v>
      </c>
      <c r="BD57" s="124">
        <f>'D.3 - Odvodnění zpevněnýc...'!F37</f>
        <v>0</v>
      </c>
      <c r="BE57" s="7"/>
      <c r="BT57" s="125" t="s">
        <v>82</v>
      </c>
      <c r="BV57" s="125" t="s">
        <v>76</v>
      </c>
      <c r="BW57" s="125" t="s">
        <v>90</v>
      </c>
      <c r="BX57" s="125" t="s">
        <v>5</v>
      </c>
      <c r="CL57" s="125" t="s">
        <v>28</v>
      </c>
      <c r="CM57" s="125" t="s">
        <v>84</v>
      </c>
    </row>
    <row r="58" s="7" customFormat="1" ht="16.5" customHeight="1">
      <c r="A58" s="113" t="s">
        <v>78</v>
      </c>
      <c r="B58" s="114"/>
      <c r="C58" s="115"/>
      <c r="D58" s="116" t="s">
        <v>91</v>
      </c>
      <c r="E58" s="116"/>
      <c r="F58" s="116"/>
      <c r="G58" s="116"/>
      <c r="H58" s="116"/>
      <c r="I58" s="117"/>
      <c r="J58" s="116" t="s">
        <v>92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'D.4 - Veřejné osvětlení'!J30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81</v>
      </c>
      <c r="AR58" s="120"/>
      <c r="AS58" s="121">
        <v>0</v>
      </c>
      <c r="AT58" s="122">
        <f>ROUND(SUM(AV58:AW58),2)</f>
        <v>0</v>
      </c>
      <c r="AU58" s="123">
        <f>'D.4 - Veřejné osvětlení'!P85</f>
        <v>0</v>
      </c>
      <c r="AV58" s="122">
        <f>'D.4 - Veřejné osvětlení'!J33</f>
        <v>0</v>
      </c>
      <c r="AW58" s="122">
        <f>'D.4 - Veřejné osvětlení'!J34</f>
        <v>0</v>
      </c>
      <c r="AX58" s="122">
        <f>'D.4 - Veřejné osvětlení'!J35</f>
        <v>0</v>
      </c>
      <c r="AY58" s="122">
        <f>'D.4 - Veřejné osvětlení'!J36</f>
        <v>0</v>
      </c>
      <c r="AZ58" s="122">
        <f>'D.4 - Veřejné osvětlení'!F33</f>
        <v>0</v>
      </c>
      <c r="BA58" s="122">
        <f>'D.4 - Veřejné osvětlení'!F34</f>
        <v>0</v>
      </c>
      <c r="BB58" s="122">
        <f>'D.4 - Veřejné osvětlení'!F35</f>
        <v>0</v>
      </c>
      <c r="BC58" s="122">
        <f>'D.4 - Veřejné osvětlení'!F36</f>
        <v>0</v>
      </c>
      <c r="BD58" s="124">
        <f>'D.4 - Veřejné osvětlení'!F37</f>
        <v>0</v>
      </c>
      <c r="BE58" s="7"/>
      <c r="BT58" s="125" t="s">
        <v>82</v>
      </c>
      <c r="BV58" s="125" t="s">
        <v>76</v>
      </c>
      <c r="BW58" s="125" t="s">
        <v>93</v>
      </c>
      <c r="BX58" s="125" t="s">
        <v>5</v>
      </c>
      <c r="CL58" s="125" t="s">
        <v>28</v>
      </c>
      <c r="CM58" s="125" t="s">
        <v>84</v>
      </c>
    </row>
    <row r="59" s="7" customFormat="1" ht="16.5" customHeight="1">
      <c r="A59" s="113" t="s">
        <v>78</v>
      </c>
      <c r="B59" s="114"/>
      <c r="C59" s="115"/>
      <c r="D59" s="116" t="s">
        <v>94</v>
      </c>
      <c r="E59" s="116"/>
      <c r="F59" s="116"/>
      <c r="G59" s="116"/>
      <c r="H59" s="116"/>
      <c r="I59" s="117"/>
      <c r="J59" s="116" t="s">
        <v>95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'VRN - Vedlejší rozpočtové...'!J30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81</v>
      </c>
      <c r="AR59" s="120"/>
      <c r="AS59" s="126">
        <v>0</v>
      </c>
      <c r="AT59" s="127">
        <f>ROUND(SUM(AV59:AW59),2)</f>
        <v>0</v>
      </c>
      <c r="AU59" s="128">
        <f>'VRN - Vedlejší rozpočtové...'!P82</f>
        <v>0</v>
      </c>
      <c r="AV59" s="127">
        <f>'VRN - Vedlejší rozpočtové...'!J33</f>
        <v>0</v>
      </c>
      <c r="AW59" s="127">
        <f>'VRN - Vedlejší rozpočtové...'!J34</f>
        <v>0</v>
      </c>
      <c r="AX59" s="127">
        <f>'VRN - Vedlejší rozpočtové...'!J35</f>
        <v>0</v>
      </c>
      <c r="AY59" s="127">
        <f>'VRN - Vedlejší rozpočtové...'!J36</f>
        <v>0</v>
      </c>
      <c r="AZ59" s="127">
        <f>'VRN - Vedlejší rozpočtové...'!F33</f>
        <v>0</v>
      </c>
      <c r="BA59" s="127">
        <f>'VRN - Vedlejší rozpočtové...'!F34</f>
        <v>0</v>
      </c>
      <c r="BB59" s="127">
        <f>'VRN - Vedlejší rozpočtové...'!F35</f>
        <v>0</v>
      </c>
      <c r="BC59" s="127">
        <f>'VRN - Vedlejší rozpočtové...'!F36</f>
        <v>0</v>
      </c>
      <c r="BD59" s="129">
        <f>'VRN - Vedlejší rozpočtové...'!F37</f>
        <v>0</v>
      </c>
      <c r="BE59" s="7"/>
      <c r="BT59" s="125" t="s">
        <v>82</v>
      </c>
      <c r="BV59" s="125" t="s">
        <v>76</v>
      </c>
      <c r="BW59" s="125" t="s">
        <v>96</v>
      </c>
      <c r="BX59" s="125" t="s">
        <v>5</v>
      </c>
      <c r="CL59" s="125" t="s">
        <v>28</v>
      </c>
      <c r="CM59" s="125" t="s">
        <v>84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A9d0XLBoZZ7h9D2JnsQa7gHzMyb7Tao9ovdq78YzewUXIwQjK0bW3yKsEUkPadBjT/xgrJm3ydxejIkdeyflcQ==" hashValue="VYzNJF7hRilFDBndP0m3oOF3HrGbgeYeTgoChLunEXZuDgat9O0sa+UNd5aa4i2MBxZmtzteOehyzd3K7eIJ5w==" algorithmName="SHA-512" password="CC35"/>
  <mergeCells count="58">
    <mergeCell ref="L45:AJ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D.1 - Zpevněné plochy'!C2" display="/"/>
    <hyperlink ref="A56" location="'D.2 - Oplocení'!C2" display="/"/>
    <hyperlink ref="A57" location="'D.3 - Odvodnění zpevněnýc...'!C2" display="/"/>
    <hyperlink ref="A58" location="'D.4 - Veřejné osvětlení'!C2" display="/"/>
    <hyperlink ref="A59" location="'VRN - Vedlejší rozpočtové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99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14. 11. 2025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ROUND((SUM(BE92:BE349)),  2)</f>
        <v>0</v>
      </c>
      <c r="G33" s="40"/>
      <c r="H33" s="40"/>
      <c r="I33" s="150">
        <v>0.20999999999999999</v>
      </c>
      <c r="J33" s="149">
        <f>ROUND(((SUM(BE92:BE349))*I33),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ROUND((SUM(BF92:BF349)),  2)</f>
        <v>0</v>
      </c>
      <c r="G34" s="40"/>
      <c r="H34" s="40"/>
      <c r="I34" s="150">
        <v>0.14999999999999999</v>
      </c>
      <c r="J34" s="149">
        <f>ROUND(((SUM(BF92:BF349))*I34),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ROUND((SUM(BG92:BG349)),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ROUND((SUM(BH92:BH349)),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ROUND((SUM(BI92:BI349)),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D.1 - Zpevněné plochy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14. 11. 2025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J167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J178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108</v>
      </c>
      <c r="E64" s="176"/>
      <c r="F64" s="176"/>
      <c r="G64" s="176"/>
      <c r="H64" s="176"/>
      <c r="I64" s="176"/>
      <c r="J64" s="177">
        <f>J184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109</v>
      </c>
      <c r="E65" s="176"/>
      <c r="F65" s="176"/>
      <c r="G65" s="176"/>
      <c r="H65" s="176"/>
      <c r="I65" s="176"/>
      <c r="J65" s="177">
        <f>J188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110</v>
      </c>
      <c r="E66" s="176"/>
      <c r="F66" s="176"/>
      <c r="G66" s="176"/>
      <c r="H66" s="176"/>
      <c r="I66" s="176"/>
      <c r="J66" s="177">
        <f>J275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111</v>
      </c>
      <c r="E67" s="176"/>
      <c r="F67" s="176"/>
      <c r="G67" s="176"/>
      <c r="H67" s="176"/>
      <c r="I67" s="176"/>
      <c r="J67" s="177">
        <f>J294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73"/>
      <c r="C68" s="174"/>
      <c r="D68" s="175" t="s">
        <v>112</v>
      </c>
      <c r="E68" s="176"/>
      <c r="F68" s="176"/>
      <c r="G68" s="176"/>
      <c r="H68" s="176"/>
      <c r="I68" s="176"/>
      <c r="J68" s="177">
        <f>J297</f>
        <v>0</v>
      </c>
      <c r="K68" s="174"/>
      <c r="L68" s="17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73"/>
      <c r="C69" s="174"/>
      <c r="D69" s="175" t="s">
        <v>113</v>
      </c>
      <c r="E69" s="176"/>
      <c r="F69" s="176"/>
      <c r="G69" s="176"/>
      <c r="H69" s="176"/>
      <c r="I69" s="176"/>
      <c r="J69" s="177">
        <f>J329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114</v>
      </c>
      <c r="E70" s="176"/>
      <c r="F70" s="176"/>
      <c r="G70" s="176"/>
      <c r="H70" s="176"/>
      <c r="I70" s="176"/>
      <c r="J70" s="177">
        <f>J342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7"/>
      <c r="C71" s="168"/>
      <c r="D71" s="169" t="s">
        <v>115</v>
      </c>
      <c r="E71" s="170"/>
      <c r="F71" s="170"/>
      <c r="G71" s="170"/>
      <c r="H71" s="170"/>
      <c r="I71" s="170"/>
      <c r="J71" s="171">
        <f>J345</f>
        <v>0</v>
      </c>
      <c r="K71" s="168"/>
      <c r="L71" s="172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73"/>
      <c r="C72" s="174"/>
      <c r="D72" s="175" t="s">
        <v>116</v>
      </c>
      <c r="E72" s="176"/>
      <c r="F72" s="176"/>
      <c r="G72" s="176"/>
      <c r="H72" s="176"/>
      <c r="I72" s="176"/>
      <c r="J72" s="177">
        <f>J346</f>
        <v>0</v>
      </c>
      <c r="K72" s="174"/>
      <c r="L72" s="17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2" customFormat="1" ht="21.84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61"/>
      <c r="C74" s="62"/>
      <c r="D74" s="62"/>
      <c r="E74" s="62"/>
      <c r="F74" s="62"/>
      <c r="G74" s="62"/>
      <c r="H74" s="62"/>
      <c r="I74" s="62"/>
      <c r="J74" s="62"/>
      <c r="K74" s="6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8" s="2" customFormat="1" ht="6.96" customHeight="1">
      <c r="A78" s="40"/>
      <c r="B78" s="63"/>
      <c r="C78" s="64"/>
      <c r="D78" s="64"/>
      <c r="E78" s="64"/>
      <c r="F78" s="64"/>
      <c r="G78" s="64"/>
      <c r="H78" s="64"/>
      <c r="I78" s="64"/>
      <c r="J78" s="64"/>
      <c r="K78" s="64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4.96" customHeight="1">
      <c r="A79" s="40"/>
      <c r="B79" s="41"/>
      <c r="C79" s="25" t="s">
        <v>117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16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162" t="str">
        <f>E7</f>
        <v>MODERNIZACE A ROZŠÍŘENÍ ŠKOLNÍHO HŘIŠTĚ - ZŠ 1.Máje K.Vary-Dvory</v>
      </c>
      <c r="F82" s="34"/>
      <c r="G82" s="34"/>
      <c r="H82" s="34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98</v>
      </c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6.5" customHeight="1">
      <c r="A84" s="40"/>
      <c r="B84" s="41"/>
      <c r="C84" s="42"/>
      <c r="D84" s="42"/>
      <c r="E84" s="71" t="str">
        <f>E9</f>
        <v>D.1 - Zpevněné plochy</v>
      </c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22</v>
      </c>
      <c r="D86" s="42"/>
      <c r="E86" s="42"/>
      <c r="F86" s="29" t="str">
        <f>F12</f>
        <v xml:space="preserve"> Karlovy Vary - Dvory_ p.p.č. 290/5</v>
      </c>
      <c r="G86" s="42"/>
      <c r="H86" s="42"/>
      <c r="I86" s="34" t="s">
        <v>24</v>
      </c>
      <c r="J86" s="74" t="str">
        <f>IF(J12="","",J12)</f>
        <v>14. 11. 2025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26</v>
      </c>
      <c r="D88" s="42"/>
      <c r="E88" s="42"/>
      <c r="F88" s="29" t="str">
        <f>E15</f>
        <v>Statutární město K.Vary</v>
      </c>
      <c r="G88" s="42"/>
      <c r="H88" s="42"/>
      <c r="I88" s="34" t="s">
        <v>33</v>
      </c>
      <c r="J88" s="38" t="str">
        <f>E21</f>
        <v>Michal Jung, Ostrov</v>
      </c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25.65" customHeight="1">
      <c r="A89" s="40"/>
      <c r="B89" s="41"/>
      <c r="C89" s="34" t="s">
        <v>31</v>
      </c>
      <c r="D89" s="42"/>
      <c r="E89" s="42"/>
      <c r="F89" s="29" t="str">
        <f>IF(E18="","",E18)</f>
        <v>Vyplň údaj</v>
      </c>
      <c r="G89" s="42"/>
      <c r="H89" s="42"/>
      <c r="I89" s="34" t="s">
        <v>36</v>
      </c>
      <c r="J89" s="38" t="str">
        <f>E24</f>
        <v xml:space="preserve"> FJ Atelier - Michal Jung</v>
      </c>
      <c r="K89" s="42"/>
      <c r="L89" s="136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6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9"/>
      <c r="B91" s="180"/>
      <c r="C91" s="181" t="s">
        <v>118</v>
      </c>
      <c r="D91" s="182" t="s">
        <v>59</v>
      </c>
      <c r="E91" s="182" t="s">
        <v>55</v>
      </c>
      <c r="F91" s="182" t="s">
        <v>56</v>
      </c>
      <c r="G91" s="182" t="s">
        <v>119</v>
      </c>
      <c r="H91" s="182" t="s">
        <v>120</v>
      </c>
      <c r="I91" s="182" t="s">
        <v>121</v>
      </c>
      <c r="J91" s="182" t="s">
        <v>102</v>
      </c>
      <c r="K91" s="183" t="s">
        <v>122</v>
      </c>
      <c r="L91" s="184"/>
      <c r="M91" s="94" t="s">
        <v>28</v>
      </c>
      <c r="N91" s="95" t="s">
        <v>44</v>
      </c>
      <c r="O91" s="95" t="s">
        <v>123</v>
      </c>
      <c r="P91" s="95" t="s">
        <v>124</v>
      </c>
      <c r="Q91" s="95" t="s">
        <v>125</v>
      </c>
      <c r="R91" s="95" t="s">
        <v>126</v>
      </c>
      <c r="S91" s="95" t="s">
        <v>127</v>
      </c>
      <c r="T91" s="96" t="s">
        <v>128</v>
      </c>
      <c r="U91" s="179"/>
      <c r="V91" s="179"/>
      <c r="W91" s="179"/>
      <c r="X91" s="179"/>
      <c r="Y91" s="179"/>
      <c r="Z91" s="179"/>
      <c r="AA91" s="179"/>
      <c r="AB91" s="179"/>
      <c r="AC91" s="179"/>
      <c r="AD91" s="179"/>
      <c r="AE91" s="179"/>
    </row>
    <row r="92" s="2" customFormat="1" ht="22.8" customHeight="1">
      <c r="A92" s="40"/>
      <c r="B92" s="41"/>
      <c r="C92" s="101" t="s">
        <v>129</v>
      </c>
      <c r="D92" s="42"/>
      <c r="E92" s="42"/>
      <c r="F92" s="42"/>
      <c r="G92" s="42"/>
      <c r="H92" s="42"/>
      <c r="I92" s="42"/>
      <c r="J92" s="185">
        <f>BK92</f>
        <v>0</v>
      </c>
      <c r="K92" s="42"/>
      <c r="L92" s="46"/>
      <c r="M92" s="97"/>
      <c r="N92" s="186"/>
      <c r="O92" s="98"/>
      <c r="P92" s="187">
        <f>P93+P345</f>
        <v>0</v>
      </c>
      <c r="Q92" s="98"/>
      <c r="R92" s="187">
        <f>R93+R345</f>
        <v>130.63775747</v>
      </c>
      <c r="S92" s="98"/>
      <c r="T92" s="188">
        <f>T93+T345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73</v>
      </c>
      <c r="AU92" s="19" t="s">
        <v>103</v>
      </c>
      <c r="BK92" s="189">
        <f>BK93+BK345</f>
        <v>0</v>
      </c>
    </row>
    <row r="93" s="12" customFormat="1" ht="25.92" customHeight="1">
      <c r="A93" s="12"/>
      <c r="B93" s="190"/>
      <c r="C93" s="191"/>
      <c r="D93" s="192" t="s">
        <v>73</v>
      </c>
      <c r="E93" s="193" t="s">
        <v>130</v>
      </c>
      <c r="F93" s="193" t="s">
        <v>131</v>
      </c>
      <c r="G93" s="191"/>
      <c r="H93" s="191"/>
      <c r="I93" s="194"/>
      <c r="J93" s="195">
        <f>BK93</f>
        <v>0</v>
      </c>
      <c r="K93" s="191"/>
      <c r="L93" s="196"/>
      <c r="M93" s="197"/>
      <c r="N93" s="198"/>
      <c r="O93" s="198"/>
      <c r="P93" s="199">
        <f>P94+P167+P178+P184+P188+P275+P294+P297+P329+P342</f>
        <v>0</v>
      </c>
      <c r="Q93" s="198"/>
      <c r="R93" s="199">
        <f>R94+R167+R178+R184+R188+R275+R294+R297+R329+R342</f>
        <v>130.63775747</v>
      </c>
      <c r="S93" s="198"/>
      <c r="T93" s="200">
        <f>T94+T167+T178+T184+T188+T275+T294+T297+T329+T342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201" t="s">
        <v>82</v>
      </c>
      <c r="AT93" s="202" t="s">
        <v>73</v>
      </c>
      <c r="AU93" s="202" t="s">
        <v>74</v>
      </c>
      <c r="AY93" s="201" t="s">
        <v>132</v>
      </c>
      <c r="BK93" s="203">
        <f>BK94+BK167+BK178+BK184+BK188+BK275+BK294+BK297+BK329+BK342</f>
        <v>0</v>
      </c>
    </row>
    <row r="94" s="12" customFormat="1" ht="22.8" customHeight="1">
      <c r="A94" s="12"/>
      <c r="B94" s="190"/>
      <c r="C94" s="191"/>
      <c r="D94" s="192" t="s">
        <v>73</v>
      </c>
      <c r="E94" s="204" t="s">
        <v>82</v>
      </c>
      <c r="F94" s="204" t="s">
        <v>133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SUM(P95:P166)</f>
        <v>0</v>
      </c>
      <c r="Q94" s="198"/>
      <c r="R94" s="199">
        <f>SUM(R95:R166)</f>
        <v>0</v>
      </c>
      <c r="S94" s="198"/>
      <c r="T94" s="200">
        <f>SUM(T95:T166)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82</v>
      </c>
      <c r="AT94" s="202" t="s">
        <v>73</v>
      </c>
      <c r="AU94" s="202" t="s">
        <v>82</v>
      </c>
      <c r="AY94" s="201" t="s">
        <v>132</v>
      </c>
      <c r="BK94" s="203">
        <f>SUM(BK95:BK166)</f>
        <v>0</v>
      </c>
    </row>
    <row r="95" s="2" customFormat="1" ht="16.5" customHeight="1">
      <c r="A95" s="40"/>
      <c r="B95" s="41"/>
      <c r="C95" s="206" t="s">
        <v>82</v>
      </c>
      <c r="D95" s="206" t="s">
        <v>134</v>
      </c>
      <c r="E95" s="207" t="s">
        <v>135</v>
      </c>
      <c r="F95" s="208" t="s">
        <v>136</v>
      </c>
      <c r="G95" s="209" t="s">
        <v>137</v>
      </c>
      <c r="H95" s="210">
        <v>10</v>
      </c>
      <c r="I95" s="211"/>
      <c r="J95" s="212">
        <f>ROUND(I95*H95,2)</f>
        <v>0</v>
      </c>
      <c r="K95" s="208" t="s">
        <v>138</v>
      </c>
      <c r="L95" s="46"/>
      <c r="M95" s="213" t="s">
        <v>28</v>
      </c>
      <c r="N95" s="214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139</v>
      </c>
      <c r="AT95" s="217" t="s">
        <v>134</v>
      </c>
      <c r="AU95" s="217" t="s">
        <v>84</v>
      </c>
      <c r="AY95" s="19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139</v>
      </c>
      <c r="BM95" s="217" t="s">
        <v>140</v>
      </c>
    </row>
    <row r="96" s="2" customFormat="1">
      <c r="A96" s="40"/>
      <c r="B96" s="41"/>
      <c r="C96" s="42"/>
      <c r="D96" s="219" t="s">
        <v>141</v>
      </c>
      <c r="E96" s="42"/>
      <c r="F96" s="220" t="s">
        <v>142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141</v>
      </c>
      <c r="AU96" s="19" t="s">
        <v>84</v>
      </c>
    </row>
    <row r="97" s="2" customFormat="1" ht="16.5" customHeight="1">
      <c r="A97" s="40"/>
      <c r="B97" s="41"/>
      <c r="C97" s="206" t="s">
        <v>84</v>
      </c>
      <c r="D97" s="206" t="s">
        <v>134</v>
      </c>
      <c r="E97" s="207" t="s">
        <v>143</v>
      </c>
      <c r="F97" s="208" t="s">
        <v>144</v>
      </c>
      <c r="G97" s="209" t="s">
        <v>137</v>
      </c>
      <c r="H97" s="210">
        <v>2</v>
      </c>
      <c r="I97" s="211"/>
      <c r="J97" s="212">
        <f>ROUND(I97*H97,2)</f>
        <v>0</v>
      </c>
      <c r="K97" s="208" t="s">
        <v>138</v>
      </c>
      <c r="L97" s="46"/>
      <c r="M97" s="213" t="s">
        <v>28</v>
      </c>
      <c r="N97" s="214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139</v>
      </c>
      <c r="AT97" s="217" t="s">
        <v>134</v>
      </c>
      <c r="AU97" s="217" t="s">
        <v>84</v>
      </c>
      <c r="AY97" s="19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139</v>
      </c>
      <c r="BM97" s="217" t="s">
        <v>145</v>
      </c>
    </row>
    <row r="98" s="2" customFormat="1">
      <c r="A98" s="40"/>
      <c r="B98" s="41"/>
      <c r="C98" s="42"/>
      <c r="D98" s="219" t="s">
        <v>141</v>
      </c>
      <c r="E98" s="42"/>
      <c r="F98" s="220" t="s">
        <v>146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141</v>
      </c>
      <c r="AU98" s="19" t="s">
        <v>84</v>
      </c>
    </row>
    <row r="99" s="2" customFormat="1" ht="16.5" customHeight="1">
      <c r="A99" s="40"/>
      <c r="B99" s="41"/>
      <c r="C99" s="206" t="s">
        <v>147</v>
      </c>
      <c r="D99" s="206" t="s">
        <v>134</v>
      </c>
      <c r="E99" s="207" t="s">
        <v>148</v>
      </c>
      <c r="F99" s="208" t="s">
        <v>149</v>
      </c>
      <c r="G99" s="209" t="s">
        <v>137</v>
      </c>
      <c r="H99" s="210">
        <v>3</v>
      </c>
      <c r="I99" s="211"/>
      <c r="J99" s="212">
        <f>ROUND(I99*H99,2)</f>
        <v>0</v>
      </c>
      <c r="K99" s="208" t="s">
        <v>138</v>
      </c>
      <c r="L99" s="46"/>
      <c r="M99" s="213" t="s">
        <v>28</v>
      </c>
      <c r="N99" s="214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139</v>
      </c>
      <c r="AT99" s="217" t="s">
        <v>134</v>
      </c>
      <c r="AU99" s="217" t="s">
        <v>84</v>
      </c>
      <c r="AY99" s="19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139</v>
      </c>
      <c r="BM99" s="217" t="s">
        <v>150</v>
      </c>
    </row>
    <row r="100" s="2" customFormat="1">
      <c r="A100" s="40"/>
      <c r="B100" s="41"/>
      <c r="C100" s="42"/>
      <c r="D100" s="219" t="s">
        <v>141</v>
      </c>
      <c r="E100" s="42"/>
      <c r="F100" s="220" t="s">
        <v>151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141</v>
      </c>
      <c r="AU100" s="19" t="s">
        <v>84</v>
      </c>
    </row>
    <row r="101" s="2" customFormat="1" ht="24.15" customHeight="1">
      <c r="A101" s="40"/>
      <c r="B101" s="41"/>
      <c r="C101" s="206" t="s">
        <v>139</v>
      </c>
      <c r="D101" s="206" t="s">
        <v>134</v>
      </c>
      <c r="E101" s="207" t="s">
        <v>152</v>
      </c>
      <c r="F101" s="208" t="s">
        <v>153</v>
      </c>
      <c r="G101" s="209" t="s">
        <v>137</v>
      </c>
      <c r="H101" s="210">
        <v>10</v>
      </c>
      <c r="I101" s="211"/>
      <c r="J101" s="212">
        <f>ROUND(I101*H101,2)</f>
        <v>0</v>
      </c>
      <c r="K101" s="208" t="s">
        <v>138</v>
      </c>
      <c r="L101" s="46"/>
      <c r="M101" s="213" t="s">
        <v>28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139</v>
      </c>
      <c r="AT101" s="217" t="s">
        <v>134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154</v>
      </c>
    </row>
    <row r="102" s="2" customFormat="1">
      <c r="A102" s="40"/>
      <c r="B102" s="41"/>
      <c r="C102" s="42"/>
      <c r="D102" s="219" t="s">
        <v>141</v>
      </c>
      <c r="E102" s="42"/>
      <c r="F102" s="220" t="s">
        <v>155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141</v>
      </c>
      <c r="AU102" s="19" t="s">
        <v>84</v>
      </c>
    </row>
    <row r="103" s="2" customFormat="1" ht="24.15" customHeight="1">
      <c r="A103" s="40"/>
      <c r="B103" s="41"/>
      <c r="C103" s="206" t="s">
        <v>156</v>
      </c>
      <c r="D103" s="206" t="s">
        <v>134</v>
      </c>
      <c r="E103" s="207" t="s">
        <v>157</v>
      </c>
      <c r="F103" s="208" t="s">
        <v>158</v>
      </c>
      <c r="G103" s="209" t="s">
        <v>137</v>
      </c>
      <c r="H103" s="210">
        <v>2</v>
      </c>
      <c r="I103" s="211"/>
      <c r="J103" s="212">
        <f>ROUND(I103*H103,2)</f>
        <v>0</v>
      </c>
      <c r="K103" s="208" t="s">
        <v>138</v>
      </c>
      <c r="L103" s="46"/>
      <c r="M103" s="213" t="s">
        <v>28</v>
      </c>
      <c r="N103" s="214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139</v>
      </c>
      <c r="AT103" s="217" t="s">
        <v>134</v>
      </c>
      <c r="AU103" s="217" t="s">
        <v>84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139</v>
      </c>
      <c r="BM103" s="217" t="s">
        <v>159</v>
      </c>
    </row>
    <row r="104" s="2" customFormat="1">
      <c r="A104" s="40"/>
      <c r="B104" s="41"/>
      <c r="C104" s="42"/>
      <c r="D104" s="219" t="s">
        <v>141</v>
      </c>
      <c r="E104" s="42"/>
      <c r="F104" s="220" t="s">
        <v>160</v>
      </c>
      <c r="G104" s="42"/>
      <c r="H104" s="42"/>
      <c r="I104" s="221"/>
      <c r="J104" s="42"/>
      <c r="K104" s="42"/>
      <c r="L104" s="46"/>
      <c r="M104" s="222"/>
      <c r="N104" s="223"/>
      <c r="O104" s="86"/>
      <c r="P104" s="86"/>
      <c r="Q104" s="86"/>
      <c r="R104" s="86"/>
      <c r="S104" s="86"/>
      <c r="T104" s="87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T104" s="19" t="s">
        <v>141</v>
      </c>
      <c r="AU104" s="19" t="s">
        <v>84</v>
      </c>
    </row>
    <row r="105" s="2" customFormat="1" ht="24.15" customHeight="1">
      <c r="A105" s="40"/>
      <c r="B105" s="41"/>
      <c r="C105" s="206" t="s">
        <v>161</v>
      </c>
      <c r="D105" s="206" t="s">
        <v>134</v>
      </c>
      <c r="E105" s="207" t="s">
        <v>162</v>
      </c>
      <c r="F105" s="208" t="s">
        <v>163</v>
      </c>
      <c r="G105" s="209" t="s">
        <v>137</v>
      </c>
      <c r="H105" s="210">
        <v>3</v>
      </c>
      <c r="I105" s="211"/>
      <c r="J105" s="212">
        <f>ROUND(I105*H105,2)</f>
        <v>0</v>
      </c>
      <c r="K105" s="208" t="s">
        <v>138</v>
      </c>
      <c r="L105" s="46"/>
      <c r="M105" s="213" t="s">
        <v>28</v>
      </c>
      <c r="N105" s="214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139</v>
      </c>
      <c r="AT105" s="217" t="s">
        <v>134</v>
      </c>
      <c r="AU105" s="217" t="s">
        <v>84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139</v>
      </c>
      <c r="BM105" s="217" t="s">
        <v>164</v>
      </c>
    </row>
    <row r="106" s="2" customFormat="1">
      <c r="A106" s="40"/>
      <c r="B106" s="41"/>
      <c r="C106" s="42"/>
      <c r="D106" s="219" t="s">
        <v>141</v>
      </c>
      <c r="E106" s="42"/>
      <c r="F106" s="220" t="s">
        <v>165</v>
      </c>
      <c r="G106" s="42"/>
      <c r="H106" s="42"/>
      <c r="I106" s="221"/>
      <c r="J106" s="42"/>
      <c r="K106" s="42"/>
      <c r="L106" s="46"/>
      <c r="M106" s="222"/>
      <c r="N106" s="223"/>
      <c r="O106" s="86"/>
      <c r="P106" s="86"/>
      <c r="Q106" s="86"/>
      <c r="R106" s="86"/>
      <c r="S106" s="86"/>
      <c r="T106" s="87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T106" s="19" t="s">
        <v>141</v>
      </c>
      <c r="AU106" s="19" t="s">
        <v>84</v>
      </c>
    </row>
    <row r="107" s="2" customFormat="1" ht="44.25" customHeight="1">
      <c r="A107" s="40"/>
      <c r="B107" s="41"/>
      <c r="C107" s="206" t="s">
        <v>166</v>
      </c>
      <c r="D107" s="206" t="s">
        <v>134</v>
      </c>
      <c r="E107" s="207" t="s">
        <v>167</v>
      </c>
      <c r="F107" s="208" t="s">
        <v>168</v>
      </c>
      <c r="G107" s="209" t="s">
        <v>169</v>
      </c>
      <c r="H107" s="210">
        <v>35</v>
      </c>
      <c r="I107" s="211"/>
      <c r="J107" s="212">
        <f>ROUND(I107*H107,2)</f>
        <v>0</v>
      </c>
      <c r="K107" s="208" t="s">
        <v>138</v>
      </c>
      <c r="L107" s="46"/>
      <c r="M107" s="213" t="s">
        <v>28</v>
      </c>
      <c r="N107" s="214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139</v>
      </c>
      <c r="AT107" s="217" t="s">
        <v>134</v>
      </c>
      <c r="AU107" s="217" t="s">
        <v>84</v>
      </c>
      <c r="AY107" s="19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139</v>
      </c>
      <c r="BM107" s="217" t="s">
        <v>170</v>
      </c>
    </row>
    <row r="108" s="2" customFormat="1">
      <c r="A108" s="40"/>
      <c r="B108" s="41"/>
      <c r="C108" s="42"/>
      <c r="D108" s="219" t="s">
        <v>141</v>
      </c>
      <c r="E108" s="42"/>
      <c r="F108" s="220" t="s">
        <v>171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141</v>
      </c>
      <c r="AU108" s="19" t="s">
        <v>84</v>
      </c>
    </row>
    <row r="109" s="2" customFormat="1" ht="37.8" customHeight="1">
      <c r="A109" s="40"/>
      <c r="B109" s="41"/>
      <c r="C109" s="206" t="s">
        <v>140</v>
      </c>
      <c r="D109" s="206" t="s">
        <v>134</v>
      </c>
      <c r="E109" s="207" t="s">
        <v>172</v>
      </c>
      <c r="F109" s="208" t="s">
        <v>173</v>
      </c>
      <c r="G109" s="209" t="s">
        <v>169</v>
      </c>
      <c r="H109" s="210">
        <v>80</v>
      </c>
      <c r="I109" s="211"/>
      <c r="J109" s="212">
        <f>ROUND(I109*H109,2)</f>
        <v>0</v>
      </c>
      <c r="K109" s="208" t="s">
        <v>138</v>
      </c>
      <c r="L109" s="46"/>
      <c r="M109" s="213" t="s">
        <v>28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139</v>
      </c>
      <c r="AT109" s="217" t="s">
        <v>134</v>
      </c>
      <c r="AU109" s="217" t="s">
        <v>84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174</v>
      </c>
    </row>
    <row r="110" s="2" customFormat="1">
      <c r="A110" s="40"/>
      <c r="B110" s="41"/>
      <c r="C110" s="42"/>
      <c r="D110" s="219" t="s">
        <v>141</v>
      </c>
      <c r="E110" s="42"/>
      <c r="F110" s="220" t="s">
        <v>175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84</v>
      </c>
    </row>
    <row r="111" s="2" customFormat="1" ht="37.8" customHeight="1">
      <c r="A111" s="40"/>
      <c r="B111" s="41"/>
      <c r="C111" s="206" t="s">
        <v>176</v>
      </c>
      <c r="D111" s="206" t="s">
        <v>134</v>
      </c>
      <c r="E111" s="207" t="s">
        <v>177</v>
      </c>
      <c r="F111" s="208" t="s">
        <v>178</v>
      </c>
      <c r="G111" s="209" t="s">
        <v>169</v>
      </c>
      <c r="H111" s="210">
        <v>280</v>
      </c>
      <c r="I111" s="211"/>
      <c r="J111" s="212">
        <f>ROUND(I111*H111,2)</f>
        <v>0</v>
      </c>
      <c r="K111" s="208" t="s">
        <v>138</v>
      </c>
      <c r="L111" s="46"/>
      <c r="M111" s="213" t="s">
        <v>28</v>
      </c>
      <c r="N111" s="214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139</v>
      </c>
      <c r="AT111" s="217" t="s">
        <v>134</v>
      </c>
      <c r="AU111" s="217" t="s">
        <v>84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179</v>
      </c>
    </row>
    <row r="112" s="2" customFormat="1">
      <c r="A112" s="40"/>
      <c r="B112" s="41"/>
      <c r="C112" s="42"/>
      <c r="D112" s="219" t="s">
        <v>141</v>
      </c>
      <c r="E112" s="42"/>
      <c r="F112" s="220" t="s">
        <v>180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141</v>
      </c>
      <c r="AU112" s="19" t="s">
        <v>84</v>
      </c>
    </row>
    <row r="113" s="2" customFormat="1" ht="37.8" customHeight="1">
      <c r="A113" s="40"/>
      <c r="B113" s="41"/>
      <c r="C113" s="206" t="s">
        <v>145</v>
      </c>
      <c r="D113" s="206" t="s">
        <v>134</v>
      </c>
      <c r="E113" s="207" t="s">
        <v>181</v>
      </c>
      <c r="F113" s="208" t="s">
        <v>182</v>
      </c>
      <c r="G113" s="209" t="s">
        <v>169</v>
      </c>
      <c r="H113" s="210">
        <v>110</v>
      </c>
      <c r="I113" s="211"/>
      <c r="J113" s="212">
        <f>ROUND(I113*H113,2)</f>
        <v>0</v>
      </c>
      <c r="K113" s="208" t="s">
        <v>138</v>
      </c>
      <c r="L113" s="46"/>
      <c r="M113" s="213" t="s">
        <v>28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139</v>
      </c>
      <c r="AT113" s="217" t="s">
        <v>134</v>
      </c>
      <c r="AU113" s="217" t="s">
        <v>84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183</v>
      </c>
    </row>
    <row r="114" s="2" customFormat="1">
      <c r="A114" s="40"/>
      <c r="B114" s="41"/>
      <c r="C114" s="42"/>
      <c r="D114" s="219" t="s">
        <v>141</v>
      </c>
      <c r="E114" s="42"/>
      <c r="F114" s="220" t="s">
        <v>184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84</v>
      </c>
    </row>
    <row r="115" s="2" customFormat="1" ht="37.8" customHeight="1">
      <c r="A115" s="40"/>
      <c r="B115" s="41"/>
      <c r="C115" s="206" t="s">
        <v>185</v>
      </c>
      <c r="D115" s="206" t="s">
        <v>134</v>
      </c>
      <c r="E115" s="207" t="s">
        <v>186</v>
      </c>
      <c r="F115" s="208" t="s">
        <v>187</v>
      </c>
      <c r="G115" s="209" t="s">
        <v>169</v>
      </c>
      <c r="H115" s="210">
        <v>1800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188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189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24.15" customHeight="1">
      <c r="A117" s="40"/>
      <c r="B117" s="41"/>
      <c r="C117" s="206" t="s">
        <v>150</v>
      </c>
      <c r="D117" s="206" t="s">
        <v>134</v>
      </c>
      <c r="E117" s="207" t="s">
        <v>190</v>
      </c>
      <c r="F117" s="208" t="s">
        <v>191</v>
      </c>
      <c r="G117" s="209" t="s">
        <v>192</v>
      </c>
      <c r="H117" s="210">
        <v>90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193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194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2" customFormat="1" ht="16.5" customHeight="1">
      <c r="A119" s="40"/>
      <c r="B119" s="41"/>
      <c r="C119" s="206" t="s">
        <v>195</v>
      </c>
      <c r="D119" s="206" t="s">
        <v>134</v>
      </c>
      <c r="E119" s="207" t="s">
        <v>196</v>
      </c>
      <c r="F119" s="208" t="s">
        <v>197</v>
      </c>
      <c r="G119" s="209" t="s">
        <v>169</v>
      </c>
      <c r="H119" s="210">
        <v>2900</v>
      </c>
      <c r="I119" s="211"/>
      <c r="J119" s="212">
        <f>ROUND(I119*H119,2)</f>
        <v>0</v>
      </c>
      <c r="K119" s="208" t="s">
        <v>138</v>
      </c>
      <c r="L119" s="46"/>
      <c r="M119" s="213" t="s">
        <v>28</v>
      </c>
      <c r="N119" s="214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139</v>
      </c>
      <c r="AT119" s="217" t="s">
        <v>134</v>
      </c>
      <c r="AU119" s="217" t="s">
        <v>84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139</v>
      </c>
      <c r="BM119" s="217" t="s">
        <v>198</v>
      </c>
    </row>
    <row r="120" s="2" customFormat="1">
      <c r="A120" s="40"/>
      <c r="B120" s="41"/>
      <c r="C120" s="42"/>
      <c r="D120" s="219" t="s">
        <v>141</v>
      </c>
      <c r="E120" s="42"/>
      <c r="F120" s="220" t="s">
        <v>199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141</v>
      </c>
      <c r="AU120" s="19" t="s">
        <v>84</v>
      </c>
    </row>
    <row r="121" s="2" customFormat="1" ht="24.15" customHeight="1">
      <c r="A121" s="40"/>
      <c r="B121" s="41"/>
      <c r="C121" s="206" t="s">
        <v>154</v>
      </c>
      <c r="D121" s="206" t="s">
        <v>134</v>
      </c>
      <c r="E121" s="207" t="s">
        <v>200</v>
      </c>
      <c r="F121" s="208" t="s">
        <v>201</v>
      </c>
      <c r="G121" s="209" t="s">
        <v>202</v>
      </c>
      <c r="H121" s="210">
        <v>880</v>
      </c>
      <c r="I121" s="211"/>
      <c r="J121" s="212">
        <f>ROUND(I121*H121,2)</f>
        <v>0</v>
      </c>
      <c r="K121" s="208" t="s">
        <v>138</v>
      </c>
      <c r="L121" s="46"/>
      <c r="M121" s="213" t="s">
        <v>28</v>
      </c>
      <c r="N121" s="214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139</v>
      </c>
      <c r="AT121" s="217" t="s">
        <v>134</v>
      </c>
      <c r="AU121" s="217" t="s">
        <v>84</v>
      </c>
      <c r="AY121" s="19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139</v>
      </c>
      <c r="BM121" s="217" t="s">
        <v>203</v>
      </c>
    </row>
    <row r="122" s="2" customFormat="1">
      <c r="A122" s="40"/>
      <c r="B122" s="41"/>
      <c r="C122" s="42"/>
      <c r="D122" s="219" t="s">
        <v>141</v>
      </c>
      <c r="E122" s="42"/>
      <c r="F122" s="220" t="s">
        <v>204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141</v>
      </c>
      <c r="AU122" s="19" t="s">
        <v>84</v>
      </c>
    </row>
    <row r="123" s="2" customFormat="1" ht="37.8" customHeight="1">
      <c r="A123" s="40"/>
      <c r="B123" s="41"/>
      <c r="C123" s="206" t="s">
        <v>8</v>
      </c>
      <c r="D123" s="206" t="s">
        <v>134</v>
      </c>
      <c r="E123" s="207" t="s">
        <v>205</v>
      </c>
      <c r="F123" s="208" t="s">
        <v>206</v>
      </c>
      <c r="G123" s="209" t="s">
        <v>202</v>
      </c>
      <c r="H123" s="210">
        <v>430</v>
      </c>
      <c r="I123" s="211"/>
      <c r="J123" s="212">
        <f>ROUND(I123*H123,2)</f>
        <v>0</v>
      </c>
      <c r="K123" s="208" t="s">
        <v>138</v>
      </c>
      <c r="L123" s="46"/>
      <c r="M123" s="213" t="s">
        <v>28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139</v>
      </c>
      <c r="AT123" s="217" t="s">
        <v>134</v>
      </c>
      <c r="AU123" s="217" t="s">
        <v>84</v>
      </c>
      <c r="AY123" s="19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139</v>
      </c>
      <c r="BM123" s="217" t="s">
        <v>207</v>
      </c>
    </row>
    <row r="124" s="2" customFormat="1">
      <c r="A124" s="40"/>
      <c r="B124" s="41"/>
      <c r="C124" s="42"/>
      <c r="D124" s="219" t="s">
        <v>141</v>
      </c>
      <c r="E124" s="42"/>
      <c r="F124" s="220" t="s">
        <v>208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84</v>
      </c>
    </row>
    <row r="125" s="13" customFormat="1">
      <c r="A125" s="13"/>
      <c r="B125" s="224"/>
      <c r="C125" s="225"/>
      <c r="D125" s="226" t="s">
        <v>209</v>
      </c>
      <c r="E125" s="227" t="s">
        <v>28</v>
      </c>
      <c r="F125" s="228" t="s">
        <v>210</v>
      </c>
      <c r="G125" s="225"/>
      <c r="H125" s="229">
        <v>430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209</v>
      </c>
      <c r="AU125" s="235" t="s">
        <v>84</v>
      </c>
      <c r="AV125" s="13" t="s">
        <v>84</v>
      </c>
      <c r="AW125" s="13" t="s">
        <v>35</v>
      </c>
      <c r="AX125" s="13" t="s">
        <v>74</v>
      </c>
      <c r="AY125" s="235" t="s">
        <v>132</v>
      </c>
    </row>
    <row r="126" s="14" customFormat="1">
      <c r="A126" s="14"/>
      <c r="B126" s="236"/>
      <c r="C126" s="237"/>
      <c r="D126" s="226" t="s">
        <v>209</v>
      </c>
      <c r="E126" s="238" t="s">
        <v>28</v>
      </c>
      <c r="F126" s="239" t="s">
        <v>211</v>
      </c>
      <c r="G126" s="237"/>
      <c r="H126" s="240">
        <v>430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209</v>
      </c>
      <c r="AU126" s="246" t="s">
        <v>84</v>
      </c>
      <c r="AV126" s="14" t="s">
        <v>139</v>
      </c>
      <c r="AW126" s="14" t="s">
        <v>35</v>
      </c>
      <c r="AX126" s="14" t="s">
        <v>82</v>
      </c>
      <c r="AY126" s="246" t="s">
        <v>132</v>
      </c>
    </row>
    <row r="127" s="2" customFormat="1" ht="37.8" customHeight="1">
      <c r="A127" s="40"/>
      <c r="B127" s="41"/>
      <c r="C127" s="206" t="s">
        <v>212</v>
      </c>
      <c r="D127" s="206" t="s">
        <v>134</v>
      </c>
      <c r="E127" s="207" t="s">
        <v>213</v>
      </c>
      <c r="F127" s="208" t="s">
        <v>214</v>
      </c>
      <c r="G127" s="209" t="s">
        <v>202</v>
      </c>
      <c r="H127" s="210">
        <v>740</v>
      </c>
      <c r="I127" s="211"/>
      <c r="J127" s="212">
        <f>ROUND(I127*H127,2)</f>
        <v>0</v>
      </c>
      <c r="K127" s="208" t="s">
        <v>138</v>
      </c>
      <c r="L127" s="46"/>
      <c r="M127" s="213" t="s">
        <v>28</v>
      </c>
      <c r="N127" s="214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139</v>
      </c>
      <c r="AT127" s="217" t="s">
        <v>134</v>
      </c>
      <c r="AU127" s="217" t="s">
        <v>84</v>
      </c>
      <c r="AY127" s="19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139</v>
      </c>
      <c r="BM127" s="217" t="s">
        <v>215</v>
      </c>
    </row>
    <row r="128" s="2" customFormat="1">
      <c r="A128" s="40"/>
      <c r="B128" s="41"/>
      <c r="C128" s="42"/>
      <c r="D128" s="219" t="s">
        <v>141</v>
      </c>
      <c r="E128" s="42"/>
      <c r="F128" s="220" t="s">
        <v>216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141</v>
      </c>
      <c r="AU128" s="19" t="s">
        <v>84</v>
      </c>
    </row>
    <row r="129" s="13" customFormat="1">
      <c r="A129" s="13"/>
      <c r="B129" s="224"/>
      <c r="C129" s="225"/>
      <c r="D129" s="226" t="s">
        <v>209</v>
      </c>
      <c r="E129" s="227" t="s">
        <v>28</v>
      </c>
      <c r="F129" s="228" t="s">
        <v>217</v>
      </c>
      <c r="G129" s="225"/>
      <c r="H129" s="229">
        <v>740</v>
      </c>
      <c r="I129" s="230"/>
      <c r="J129" s="225"/>
      <c r="K129" s="225"/>
      <c r="L129" s="231"/>
      <c r="M129" s="232"/>
      <c r="N129" s="233"/>
      <c r="O129" s="233"/>
      <c r="P129" s="233"/>
      <c r="Q129" s="233"/>
      <c r="R129" s="233"/>
      <c r="S129" s="233"/>
      <c r="T129" s="234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35" t="s">
        <v>209</v>
      </c>
      <c r="AU129" s="235" t="s">
        <v>84</v>
      </c>
      <c r="AV129" s="13" t="s">
        <v>84</v>
      </c>
      <c r="AW129" s="13" t="s">
        <v>35</v>
      </c>
      <c r="AX129" s="13" t="s">
        <v>74</v>
      </c>
      <c r="AY129" s="235" t="s">
        <v>132</v>
      </c>
    </row>
    <row r="130" s="14" customFormat="1">
      <c r="A130" s="14"/>
      <c r="B130" s="236"/>
      <c r="C130" s="237"/>
      <c r="D130" s="226" t="s">
        <v>209</v>
      </c>
      <c r="E130" s="238" t="s">
        <v>28</v>
      </c>
      <c r="F130" s="239" t="s">
        <v>211</v>
      </c>
      <c r="G130" s="237"/>
      <c r="H130" s="240">
        <v>740</v>
      </c>
      <c r="I130" s="241"/>
      <c r="J130" s="237"/>
      <c r="K130" s="237"/>
      <c r="L130" s="242"/>
      <c r="M130" s="243"/>
      <c r="N130" s="244"/>
      <c r="O130" s="244"/>
      <c r="P130" s="244"/>
      <c r="Q130" s="244"/>
      <c r="R130" s="244"/>
      <c r="S130" s="244"/>
      <c r="T130" s="245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46" t="s">
        <v>209</v>
      </c>
      <c r="AU130" s="246" t="s">
        <v>84</v>
      </c>
      <c r="AV130" s="14" t="s">
        <v>139</v>
      </c>
      <c r="AW130" s="14" t="s">
        <v>35</v>
      </c>
      <c r="AX130" s="14" t="s">
        <v>82</v>
      </c>
      <c r="AY130" s="246" t="s">
        <v>132</v>
      </c>
    </row>
    <row r="131" s="2" customFormat="1" ht="37.8" customHeight="1">
      <c r="A131" s="40"/>
      <c r="B131" s="41"/>
      <c r="C131" s="206" t="s">
        <v>218</v>
      </c>
      <c r="D131" s="206" t="s">
        <v>134</v>
      </c>
      <c r="E131" s="207" t="s">
        <v>219</v>
      </c>
      <c r="F131" s="208" t="s">
        <v>220</v>
      </c>
      <c r="G131" s="209" t="s">
        <v>202</v>
      </c>
      <c r="H131" s="210">
        <v>1480</v>
      </c>
      <c r="I131" s="211"/>
      <c r="J131" s="212">
        <f>ROUND(I131*H131,2)</f>
        <v>0</v>
      </c>
      <c r="K131" s="208" t="s">
        <v>138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221</v>
      </c>
    </row>
    <row r="132" s="2" customFormat="1">
      <c r="A132" s="40"/>
      <c r="B132" s="41"/>
      <c r="C132" s="42"/>
      <c r="D132" s="219" t="s">
        <v>141</v>
      </c>
      <c r="E132" s="42"/>
      <c r="F132" s="220" t="s">
        <v>222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84</v>
      </c>
    </row>
    <row r="133" s="13" customFormat="1">
      <c r="A133" s="13"/>
      <c r="B133" s="224"/>
      <c r="C133" s="225"/>
      <c r="D133" s="226" t="s">
        <v>209</v>
      </c>
      <c r="E133" s="227" t="s">
        <v>28</v>
      </c>
      <c r="F133" s="228" t="s">
        <v>223</v>
      </c>
      <c r="G133" s="225"/>
      <c r="H133" s="229">
        <v>1480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209</v>
      </c>
      <c r="AU133" s="235" t="s">
        <v>84</v>
      </c>
      <c r="AV133" s="13" t="s">
        <v>84</v>
      </c>
      <c r="AW133" s="13" t="s">
        <v>35</v>
      </c>
      <c r="AX133" s="13" t="s">
        <v>74</v>
      </c>
      <c r="AY133" s="235" t="s">
        <v>132</v>
      </c>
    </row>
    <row r="134" s="14" customFormat="1">
      <c r="A134" s="14"/>
      <c r="B134" s="236"/>
      <c r="C134" s="237"/>
      <c r="D134" s="226" t="s">
        <v>209</v>
      </c>
      <c r="E134" s="238" t="s">
        <v>28</v>
      </c>
      <c r="F134" s="239" t="s">
        <v>211</v>
      </c>
      <c r="G134" s="237"/>
      <c r="H134" s="240">
        <v>1480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209</v>
      </c>
      <c r="AU134" s="246" t="s">
        <v>84</v>
      </c>
      <c r="AV134" s="14" t="s">
        <v>139</v>
      </c>
      <c r="AW134" s="14" t="s">
        <v>35</v>
      </c>
      <c r="AX134" s="14" t="s">
        <v>82</v>
      </c>
      <c r="AY134" s="246" t="s">
        <v>132</v>
      </c>
    </row>
    <row r="135" s="2" customFormat="1" ht="24.15" customHeight="1">
      <c r="A135" s="40"/>
      <c r="B135" s="41"/>
      <c r="C135" s="206" t="s">
        <v>159</v>
      </c>
      <c r="D135" s="206" t="s">
        <v>134</v>
      </c>
      <c r="E135" s="207" t="s">
        <v>224</v>
      </c>
      <c r="F135" s="208" t="s">
        <v>225</v>
      </c>
      <c r="G135" s="209" t="s">
        <v>202</v>
      </c>
      <c r="H135" s="210">
        <v>430</v>
      </c>
      <c r="I135" s="211"/>
      <c r="J135" s="212">
        <f>ROUND(I135*H135,2)</f>
        <v>0</v>
      </c>
      <c r="K135" s="208" t="s">
        <v>138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226</v>
      </c>
    </row>
    <row r="136" s="2" customFormat="1">
      <c r="A136" s="40"/>
      <c r="B136" s="41"/>
      <c r="C136" s="42"/>
      <c r="D136" s="219" t="s">
        <v>141</v>
      </c>
      <c r="E136" s="42"/>
      <c r="F136" s="220" t="s">
        <v>227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141</v>
      </c>
      <c r="AU136" s="19" t="s">
        <v>84</v>
      </c>
    </row>
    <row r="137" s="13" customFormat="1">
      <c r="A137" s="13"/>
      <c r="B137" s="224"/>
      <c r="C137" s="225"/>
      <c r="D137" s="226" t="s">
        <v>209</v>
      </c>
      <c r="E137" s="227" t="s">
        <v>28</v>
      </c>
      <c r="F137" s="228" t="s">
        <v>210</v>
      </c>
      <c r="G137" s="225"/>
      <c r="H137" s="229">
        <v>430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209</v>
      </c>
      <c r="AU137" s="235" t="s">
        <v>84</v>
      </c>
      <c r="AV137" s="13" t="s">
        <v>84</v>
      </c>
      <c r="AW137" s="13" t="s">
        <v>35</v>
      </c>
      <c r="AX137" s="13" t="s">
        <v>74</v>
      </c>
      <c r="AY137" s="235" t="s">
        <v>132</v>
      </c>
    </row>
    <row r="138" s="14" customFormat="1">
      <c r="A138" s="14"/>
      <c r="B138" s="236"/>
      <c r="C138" s="237"/>
      <c r="D138" s="226" t="s">
        <v>209</v>
      </c>
      <c r="E138" s="238" t="s">
        <v>28</v>
      </c>
      <c r="F138" s="239" t="s">
        <v>211</v>
      </c>
      <c r="G138" s="237"/>
      <c r="H138" s="240">
        <v>430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209</v>
      </c>
      <c r="AU138" s="246" t="s">
        <v>84</v>
      </c>
      <c r="AV138" s="14" t="s">
        <v>139</v>
      </c>
      <c r="AW138" s="14" t="s">
        <v>35</v>
      </c>
      <c r="AX138" s="14" t="s">
        <v>82</v>
      </c>
      <c r="AY138" s="246" t="s">
        <v>132</v>
      </c>
    </row>
    <row r="139" s="2" customFormat="1" ht="24.15" customHeight="1">
      <c r="A139" s="40"/>
      <c r="B139" s="41"/>
      <c r="C139" s="206" t="s">
        <v>228</v>
      </c>
      <c r="D139" s="206" t="s">
        <v>134</v>
      </c>
      <c r="E139" s="207" t="s">
        <v>229</v>
      </c>
      <c r="F139" s="208" t="s">
        <v>230</v>
      </c>
      <c r="G139" s="209" t="s">
        <v>202</v>
      </c>
      <c r="H139" s="210">
        <v>320</v>
      </c>
      <c r="I139" s="211"/>
      <c r="J139" s="212">
        <f>ROUND(I139*H139,2)</f>
        <v>0</v>
      </c>
      <c r="K139" s="208" t="s">
        <v>138</v>
      </c>
      <c r="L139" s="46"/>
      <c r="M139" s="213" t="s">
        <v>28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139</v>
      </c>
      <c r="AT139" s="217" t="s">
        <v>134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231</v>
      </c>
    </row>
    <row r="140" s="2" customFormat="1">
      <c r="A140" s="40"/>
      <c r="B140" s="41"/>
      <c r="C140" s="42"/>
      <c r="D140" s="219" t="s">
        <v>141</v>
      </c>
      <c r="E140" s="42"/>
      <c r="F140" s="220" t="s">
        <v>232</v>
      </c>
      <c r="G140" s="42"/>
      <c r="H140" s="42"/>
      <c r="I140" s="221"/>
      <c r="J140" s="42"/>
      <c r="K140" s="42"/>
      <c r="L140" s="46"/>
      <c r="M140" s="222"/>
      <c r="N140" s="223"/>
      <c r="O140" s="86"/>
      <c r="P140" s="86"/>
      <c r="Q140" s="86"/>
      <c r="R140" s="86"/>
      <c r="S140" s="86"/>
      <c r="T140" s="87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T140" s="19" t="s">
        <v>141</v>
      </c>
      <c r="AU140" s="19" t="s">
        <v>84</v>
      </c>
    </row>
    <row r="141" s="2" customFormat="1" ht="24.15" customHeight="1">
      <c r="A141" s="40"/>
      <c r="B141" s="41"/>
      <c r="C141" s="206" t="s">
        <v>233</v>
      </c>
      <c r="D141" s="206" t="s">
        <v>134</v>
      </c>
      <c r="E141" s="207" t="s">
        <v>234</v>
      </c>
      <c r="F141" s="208" t="s">
        <v>235</v>
      </c>
      <c r="G141" s="209" t="s">
        <v>202</v>
      </c>
      <c r="H141" s="210">
        <v>740</v>
      </c>
      <c r="I141" s="211"/>
      <c r="J141" s="212">
        <f>ROUND(I141*H141,2)</f>
        <v>0</v>
      </c>
      <c r="K141" s="208" t="s">
        <v>138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236</v>
      </c>
    </row>
    <row r="142" s="2" customFormat="1">
      <c r="A142" s="40"/>
      <c r="B142" s="41"/>
      <c r="C142" s="42"/>
      <c r="D142" s="219" t="s">
        <v>141</v>
      </c>
      <c r="E142" s="42"/>
      <c r="F142" s="220" t="s">
        <v>237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84</v>
      </c>
    </row>
    <row r="143" s="13" customFormat="1">
      <c r="A143" s="13"/>
      <c r="B143" s="224"/>
      <c r="C143" s="225"/>
      <c r="D143" s="226" t="s">
        <v>209</v>
      </c>
      <c r="E143" s="227" t="s">
        <v>28</v>
      </c>
      <c r="F143" s="228" t="s">
        <v>217</v>
      </c>
      <c r="G143" s="225"/>
      <c r="H143" s="229">
        <v>740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209</v>
      </c>
      <c r="AU143" s="235" t="s">
        <v>84</v>
      </c>
      <c r="AV143" s="13" t="s">
        <v>84</v>
      </c>
      <c r="AW143" s="13" t="s">
        <v>35</v>
      </c>
      <c r="AX143" s="13" t="s">
        <v>74</v>
      </c>
      <c r="AY143" s="235" t="s">
        <v>132</v>
      </c>
    </row>
    <row r="144" s="14" customFormat="1">
      <c r="A144" s="14"/>
      <c r="B144" s="236"/>
      <c r="C144" s="237"/>
      <c r="D144" s="226" t="s">
        <v>209</v>
      </c>
      <c r="E144" s="238" t="s">
        <v>28</v>
      </c>
      <c r="F144" s="239" t="s">
        <v>211</v>
      </c>
      <c r="G144" s="237"/>
      <c r="H144" s="240">
        <v>740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209</v>
      </c>
      <c r="AU144" s="246" t="s">
        <v>84</v>
      </c>
      <c r="AV144" s="14" t="s">
        <v>139</v>
      </c>
      <c r="AW144" s="14" t="s">
        <v>35</v>
      </c>
      <c r="AX144" s="14" t="s">
        <v>82</v>
      </c>
      <c r="AY144" s="246" t="s">
        <v>132</v>
      </c>
    </row>
    <row r="145" s="2" customFormat="1" ht="24.15" customHeight="1">
      <c r="A145" s="40"/>
      <c r="B145" s="41"/>
      <c r="C145" s="206" t="s">
        <v>7</v>
      </c>
      <c r="D145" s="206" t="s">
        <v>134</v>
      </c>
      <c r="E145" s="207" t="s">
        <v>238</v>
      </c>
      <c r="F145" s="208" t="s">
        <v>239</v>
      </c>
      <c r="G145" s="209" t="s">
        <v>240</v>
      </c>
      <c r="H145" s="210">
        <v>1184</v>
      </c>
      <c r="I145" s="211"/>
      <c r="J145" s="212">
        <f>ROUND(I145*H145,2)</f>
        <v>0</v>
      </c>
      <c r="K145" s="208" t="s">
        <v>138</v>
      </c>
      <c r="L145" s="46"/>
      <c r="M145" s="213" t="s">
        <v>28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139</v>
      </c>
      <c r="AT145" s="217" t="s">
        <v>134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241</v>
      </c>
    </row>
    <row r="146" s="2" customFormat="1">
      <c r="A146" s="40"/>
      <c r="B146" s="41"/>
      <c r="C146" s="42"/>
      <c r="D146" s="219" t="s">
        <v>141</v>
      </c>
      <c r="E146" s="42"/>
      <c r="F146" s="220" t="s">
        <v>242</v>
      </c>
      <c r="G146" s="42"/>
      <c r="H146" s="42"/>
      <c r="I146" s="221"/>
      <c r="J146" s="42"/>
      <c r="K146" s="42"/>
      <c r="L146" s="46"/>
      <c r="M146" s="222"/>
      <c r="N146" s="223"/>
      <c r="O146" s="86"/>
      <c r="P146" s="86"/>
      <c r="Q146" s="86"/>
      <c r="R146" s="86"/>
      <c r="S146" s="86"/>
      <c r="T146" s="87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T146" s="19" t="s">
        <v>141</v>
      </c>
      <c r="AU146" s="19" t="s">
        <v>84</v>
      </c>
    </row>
    <row r="147" s="13" customFormat="1">
      <c r="A147" s="13"/>
      <c r="B147" s="224"/>
      <c r="C147" s="225"/>
      <c r="D147" s="226" t="s">
        <v>209</v>
      </c>
      <c r="E147" s="227" t="s">
        <v>28</v>
      </c>
      <c r="F147" s="228" t="s">
        <v>243</v>
      </c>
      <c r="G147" s="225"/>
      <c r="H147" s="229">
        <v>1184</v>
      </c>
      <c r="I147" s="230"/>
      <c r="J147" s="225"/>
      <c r="K147" s="225"/>
      <c r="L147" s="231"/>
      <c r="M147" s="232"/>
      <c r="N147" s="233"/>
      <c r="O147" s="233"/>
      <c r="P147" s="233"/>
      <c r="Q147" s="233"/>
      <c r="R147" s="233"/>
      <c r="S147" s="233"/>
      <c r="T147" s="234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35" t="s">
        <v>209</v>
      </c>
      <c r="AU147" s="235" t="s">
        <v>84</v>
      </c>
      <c r="AV147" s="13" t="s">
        <v>84</v>
      </c>
      <c r="AW147" s="13" t="s">
        <v>35</v>
      </c>
      <c r="AX147" s="13" t="s">
        <v>74</v>
      </c>
      <c r="AY147" s="235" t="s">
        <v>132</v>
      </c>
    </row>
    <row r="148" s="14" customFormat="1">
      <c r="A148" s="14"/>
      <c r="B148" s="236"/>
      <c r="C148" s="237"/>
      <c r="D148" s="226" t="s">
        <v>209</v>
      </c>
      <c r="E148" s="238" t="s">
        <v>28</v>
      </c>
      <c r="F148" s="239" t="s">
        <v>211</v>
      </c>
      <c r="G148" s="237"/>
      <c r="H148" s="240">
        <v>1184</v>
      </c>
      <c r="I148" s="241"/>
      <c r="J148" s="237"/>
      <c r="K148" s="237"/>
      <c r="L148" s="242"/>
      <c r="M148" s="243"/>
      <c r="N148" s="244"/>
      <c r="O148" s="244"/>
      <c r="P148" s="244"/>
      <c r="Q148" s="244"/>
      <c r="R148" s="244"/>
      <c r="S148" s="244"/>
      <c r="T148" s="245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46" t="s">
        <v>209</v>
      </c>
      <c r="AU148" s="246" t="s">
        <v>84</v>
      </c>
      <c r="AV148" s="14" t="s">
        <v>139</v>
      </c>
      <c r="AW148" s="14" t="s">
        <v>35</v>
      </c>
      <c r="AX148" s="14" t="s">
        <v>82</v>
      </c>
      <c r="AY148" s="246" t="s">
        <v>132</v>
      </c>
    </row>
    <row r="149" s="2" customFormat="1" ht="24.15" customHeight="1">
      <c r="A149" s="40"/>
      <c r="B149" s="41"/>
      <c r="C149" s="206" t="s">
        <v>164</v>
      </c>
      <c r="D149" s="206" t="s">
        <v>134</v>
      </c>
      <c r="E149" s="207" t="s">
        <v>244</v>
      </c>
      <c r="F149" s="208" t="s">
        <v>245</v>
      </c>
      <c r="G149" s="209" t="s">
        <v>169</v>
      </c>
      <c r="H149" s="210">
        <v>1100</v>
      </c>
      <c r="I149" s="211"/>
      <c r="J149" s="212">
        <f>ROUND(I149*H149,2)</f>
        <v>0</v>
      </c>
      <c r="K149" s="208" t="s">
        <v>138</v>
      </c>
      <c r="L149" s="46"/>
      <c r="M149" s="213" t="s">
        <v>28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139</v>
      </c>
      <c r="AT149" s="217" t="s">
        <v>134</v>
      </c>
      <c r="AU149" s="217" t="s">
        <v>84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246</v>
      </c>
    </row>
    <row r="150" s="2" customFormat="1">
      <c r="A150" s="40"/>
      <c r="B150" s="41"/>
      <c r="C150" s="42"/>
      <c r="D150" s="219" t="s">
        <v>141</v>
      </c>
      <c r="E150" s="42"/>
      <c r="F150" s="220" t="s">
        <v>247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141</v>
      </c>
      <c r="AU150" s="19" t="s">
        <v>84</v>
      </c>
    </row>
    <row r="151" s="2" customFormat="1" ht="16.5" customHeight="1">
      <c r="A151" s="40"/>
      <c r="B151" s="41"/>
      <c r="C151" s="247" t="s">
        <v>248</v>
      </c>
      <c r="D151" s="247" t="s">
        <v>249</v>
      </c>
      <c r="E151" s="248" t="s">
        <v>250</v>
      </c>
      <c r="F151" s="249" t="s">
        <v>251</v>
      </c>
      <c r="G151" s="250" t="s">
        <v>252</v>
      </c>
      <c r="H151" s="251">
        <v>22</v>
      </c>
      <c r="I151" s="252"/>
      <c r="J151" s="253">
        <f>ROUND(I151*H151,2)</f>
        <v>0</v>
      </c>
      <c r="K151" s="249" t="s">
        <v>138</v>
      </c>
      <c r="L151" s="254"/>
      <c r="M151" s="255" t="s">
        <v>28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249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253</v>
      </c>
    </row>
    <row r="152" s="13" customFormat="1">
      <c r="A152" s="13"/>
      <c r="B152" s="224"/>
      <c r="C152" s="225"/>
      <c r="D152" s="226" t="s">
        <v>209</v>
      </c>
      <c r="E152" s="227" t="s">
        <v>28</v>
      </c>
      <c r="F152" s="228" t="s">
        <v>254</v>
      </c>
      <c r="G152" s="225"/>
      <c r="H152" s="229">
        <v>22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209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132</v>
      </c>
    </row>
    <row r="153" s="14" customFormat="1">
      <c r="A153" s="14"/>
      <c r="B153" s="236"/>
      <c r="C153" s="237"/>
      <c r="D153" s="226" t="s">
        <v>209</v>
      </c>
      <c r="E153" s="238" t="s">
        <v>28</v>
      </c>
      <c r="F153" s="239" t="s">
        <v>211</v>
      </c>
      <c r="G153" s="237"/>
      <c r="H153" s="240">
        <v>22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209</v>
      </c>
      <c r="AU153" s="246" t="s">
        <v>84</v>
      </c>
      <c r="AV153" s="14" t="s">
        <v>139</v>
      </c>
      <c r="AW153" s="14" t="s">
        <v>35</v>
      </c>
      <c r="AX153" s="14" t="s">
        <v>82</v>
      </c>
      <c r="AY153" s="246" t="s">
        <v>132</v>
      </c>
    </row>
    <row r="154" s="2" customFormat="1" ht="24.15" customHeight="1">
      <c r="A154" s="40"/>
      <c r="B154" s="41"/>
      <c r="C154" s="206" t="s">
        <v>255</v>
      </c>
      <c r="D154" s="206" t="s">
        <v>134</v>
      </c>
      <c r="E154" s="207" t="s">
        <v>256</v>
      </c>
      <c r="F154" s="208" t="s">
        <v>257</v>
      </c>
      <c r="G154" s="209" t="s">
        <v>169</v>
      </c>
      <c r="H154" s="210">
        <v>1100</v>
      </c>
      <c r="I154" s="211"/>
      <c r="J154" s="212">
        <f>ROUND(I154*H154,2)</f>
        <v>0</v>
      </c>
      <c r="K154" s="208" t="s">
        <v>138</v>
      </c>
      <c r="L154" s="46"/>
      <c r="M154" s="213" t="s">
        <v>28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139</v>
      </c>
      <c r="AT154" s="217" t="s">
        <v>134</v>
      </c>
      <c r="AU154" s="217" t="s">
        <v>84</v>
      </c>
      <c r="AY154" s="19" t="s">
        <v>132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139</v>
      </c>
      <c r="BM154" s="217" t="s">
        <v>258</v>
      </c>
    </row>
    <row r="155" s="2" customFormat="1">
      <c r="A155" s="40"/>
      <c r="B155" s="41"/>
      <c r="C155" s="42"/>
      <c r="D155" s="219" t="s">
        <v>141</v>
      </c>
      <c r="E155" s="42"/>
      <c r="F155" s="220" t="s">
        <v>259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141</v>
      </c>
      <c r="AU155" s="19" t="s">
        <v>84</v>
      </c>
    </row>
    <row r="156" s="2" customFormat="1" ht="16.5" customHeight="1">
      <c r="A156" s="40"/>
      <c r="B156" s="41"/>
      <c r="C156" s="206" t="s">
        <v>260</v>
      </c>
      <c r="D156" s="206" t="s">
        <v>134</v>
      </c>
      <c r="E156" s="207" t="s">
        <v>261</v>
      </c>
      <c r="F156" s="208" t="s">
        <v>262</v>
      </c>
      <c r="G156" s="209" t="s">
        <v>169</v>
      </c>
      <c r="H156" s="210">
        <v>3544</v>
      </c>
      <c r="I156" s="211"/>
      <c r="J156" s="212">
        <f>ROUND(I156*H156,2)</f>
        <v>0</v>
      </c>
      <c r="K156" s="208" t="s">
        <v>138</v>
      </c>
      <c r="L156" s="46"/>
      <c r="M156" s="213" t="s">
        <v>28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139</v>
      </c>
      <c r="AT156" s="217" t="s">
        <v>134</v>
      </c>
      <c r="AU156" s="217" t="s">
        <v>84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139</v>
      </c>
      <c r="BM156" s="217" t="s">
        <v>263</v>
      </c>
    </row>
    <row r="157" s="2" customFormat="1">
      <c r="A157" s="40"/>
      <c r="B157" s="41"/>
      <c r="C157" s="42"/>
      <c r="D157" s="219" t="s">
        <v>141</v>
      </c>
      <c r="E157" s="42"/>
      <c r="F157" s="220" t="s">
        <v>264</v>
      </c>
      <c r="G157" s="42"/>
      <c r="H157" s="42"/>
      <c r="I157" s="221"/>
      <c r="J157" s="42"/>
      <c r="K157" s="42"/>
      <c r="L157" s="46"/>
      <c r="M157" s="222"/>
      <c r="N157" s="223"/>
      <c r="O157" s="86"/>
      <c r="P157" s="86"/>
      <c r="Q157" s="86"/>
      <c r="R157" s="86"/>
      <c r="S157" s="86"/>
      <c r="T157" s="87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T157" s="19" t="s">
        <v>141</v>
      </c>
      <c r="AU157" s="19" t="s">
        <v>84</v>
      </c>
    </row>
    <row r="158" s="13" customFormat="1">
      <c r="A158" s="13"/>
      <c r="B158" s="224"/>
      <c r="C158" s="225"/>
      <c r="D158" s="226" t="s">
        <v>209</v>
      </c>
      <c r="E158" s="227" t="s">
        <v>28</v>
      </c>
      <c r="F158" s="228" t="s">
        <v>265</v>
      </c>
      <c r="G158" s="225"/>
      <c r="H158" s="229">
        <v>560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209</v>
      </c>
      <c r="AU158" s="235" t="s">
        <v>84</v>
      </c>
      <c r="AV158" s="13" t="s">
        <v>84</v>
      </c>
      <c r="AW158" s="13" t="s">
        <v>35</v>
      </c>
      <c r="AX158" s="13" t="s">
        <v>74</v>
      </c>
      <c r="AY158" s="235" t="s">
        <v>132</v>
      </c>
    </row>
    <row r="159" s="13" customFormat="1">
      <c r="A159" s="13"/>
      <c r="B159" s="224"/>
      <c r="C159" s="225"/>
      <c r="D159" s="226" t="s">
        <v>209</v>
      </c>
      <c r="E159" s="227" t="s">
        <v>28</v>
      </c>
      <c r="F159" s="228" t="s">
        <v>266</v>
      </c>
      <c r="G159" s="225"/>
      <c r="H159" s="229">
        <v>1330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209</v>
      </c>
      <c r="AU159" s="235" t="s">
        <v>84</v>
      </c>
      <c r="AV159" s="13" t="s">
        <v>84</v>
      </c>
      <c r="AW159" s="13" t="s">
        <v>35</v>
      </c>
      <c r="AX159" s="13" t="s">
        <v>74</v>
      </c>
      <c r="AY159" s="235" t="s">
        <v>132</v>
      </c>
    </row>
    <row r="160" s="13" customFormat="1">
      <c r="A160" s="13"/>
      <c r="B160" s="224"/>
      <c r="C160" s="225"/>
      <c r="D160" s="226" t="s">
        <v>209</v>
      </c>
      <c r="E160" s="227" t="s">
        <v>28</v>
      </c>
      <c r="F160" s="228" t="s">
        <v>267</v>
      </c>
      <c r="G160" s="225"/>
      <c r="H160" s="229">
        <v>1110</v>
      </c>
      <c r="I160" s="230"/>
      <c r="J160" s="225"/>
      <c r="K160" s="225"/>
      <c r="L160" s="231"/>
      <c r="M160" s="232"/>
      <c r="N160" s="233"/>
      <c r="O160" s="233"/>
      <c r="P160" s="233"/>
      <c r="Q160" s="233"/>
      <c r="R160" s="233"/>
      <c r="S160" s="233"/>
      <c r="T160" s="234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5" t="s">
        <v>209</v>
      </c>
      <c r="AU160" s="235" t="s">
        <v>84</v>
      </c>
      <c r="AV160" s="13" t="s">
        <v>84</v>
      </c>
      <c r="AW160" s="13" t="s">
        <v>35</v>
      </c>
      <c r="AX160" s="13" t="s">
        <v>74</v>
      </c>
      <c r="AY160" s="235" t="s">
        <v>132</v>
      </c>
    </row>
    <row r="161" s="13" customFormat="1">
      <c r="A161" s="13"/>
      <c r="B161" s="224"/>
      <c r="C161" s="225"/>
      <c r="D161" s="226" t="s">
        <v>209</v>
      </c>
      <c r="E161" s="227" t="s">
        <v>28</v>
      </c>
      <c r="F161" s="228" t="s">
        <v>268</v>
      </c>
      <c r="G161" s="225"/>
      <c r="H161" s="229">
        <v>110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209</v>
      </c>
      <c r="AU161" s="235" t="s">
        <v>84</v>
      </c>
      <c r="AV161" s="13" t="s">
        <v>84</v>
      </c>
      <c r="AW161" s="13" t="s">
        <v>35</v>
      </c>
      <c r="AX161" s="13" t="s">
        <v>74</v>
      </c>
      <c r="AY161" s="235" t="s">
        <v>132</v>
      </c>
    </row>
    <row r="162" s="13" customFormat="1">
      <c r="A162" s="13"/>
      <c r="B162" s="224"/>
      <c r="C162" s="225"/>
      <c r="D162" s="226" t="s">
        <v>209</v>
      </c>
      <c r="E162" s="227" t="s">
        <v>28</v>
      </c>
      <c r="F162" s="228" t="s">
        <v>269</v>
      </c>
      <c r="G162" s="225"/>
      <c r="H162" s="229">
        <v>250</v>
      </c>
      <c r="I162" s="230"/>
      <c r="J162" s="225"/>
      <c r="K162" s="225"/>
      <c r="L162" s="231"/>
      <c r="M162" s="232"/>
      <c r="N162" s="233"/>
      <c r="O162" s="233"/>
      <c r="P162" s="233"/>
      <c r="Q162" s="233"/>
      <c r="R162" s="233"/>
      <c r="S162" s="233"/>
      <c r="T162" s="234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35" t="s">
        <v>209</v>
      </c>
      <c r="AU162" s="235" t="s">
        <v>84</v>
      </c>
      <c r="AV162" s="13" t="s">
        <v>84</v>
      </c>
      <c r="AW162" s="13" t="s">
        <v>35</v>
      </c>
      <c r="AX162" s="13" t="s">
        <v>74</v>
      </c>
      <c r="AY162" s="235" t="s">
        <v>132</v>
      </c>
    </row>
    <row r="163" s="13" customFormat="1">
      <c r="A163" s="13"/>
      <c r="B163" s="224"/>
      <c r="C163" s="225"/>
      <c r="D163" s="226" t="s">
        <v>209</v>
      </c>
      <c r="E163" s="227" t="s">
        <v>28</v>
      </c>
      <c r="F163" s="228" t="s">
        <v>270</v>
      </c>
      <c r="G163" s="225"/>
      <c r="H163" s="229">
        <v>110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209</v>
      </c>
      <c r="AU163" s="235" t="s">
        <v>84</v>
      </c>
      <c r="AV163" s="13" t="s">
        <v>84</v>
      </c>
      <c r="AW163" s="13" t="s">
        <v>35</v>
      </c>
      <c r="AX163" s="13" t="s">
        <v>74</v>
      </c>
      <c r="AY163" s="235" t="s">
        <v>132</v>
      </c>
    </row>
    <row r="164" s="13" customFormat="1">
      <c r="A164" s="13"/>
      <c r="B164" s="224"/>
      <c r="C164" s="225"/>
      <c r="D164" s="226" t="s">
        <v>209</v>
      </c>
      <c r="E164" s="227" t="s">
        <v>28</v>
      </c>
      <c r="F164" s="228" t="s">
        <v>271</v>
      </c>
      <c r="G164" s="225"/>
      <c r="H164" s="229">
        <v>24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209</v>
      </c>
      <c r="AU164" s="235" t="s">
        <v>84</v>
      </c>
      <c r="AV164" s="13" t="s">
        <v>84</v>
      </c>
      <c r="AW164" s="13" t="s">
        <v>35</v>
      </c>
      <c r="AX164" s="13" t="s">
        <v>74</v>
      </c>
      <c r="AY164" s="235" t="s">
        <v>132</v>
      </c>
    </row>
    <row r="165" s="13" customFormat="1">
      <c r="A165" s="13"/>
      <c r="B165" s="224"/>
      <c r="C165" s="225"/>
      <c r="D165" s="226" t="s">
        <v>209</v>
      </c>
      <c r="E165" s="227" t="s">
        <v>28</v>
      </c>
      <c r="F165" s="228" t="s">
        <v>272</v>
      </c>
      <c r="G165" s="225"/>
      <c r="H165" s="229">
        <v>50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209</v>
      </c>
      <c r="AU165" s="235" t="s">
        <v>84</v>
      </c>
      <c r="AV165" s="13" t="s">
        <v>84</v>
      </c>
      <c r="AW165" s="13" t="s">
        <v>35</v>
      </c>
      <c r="AX165" s="13" t="s">
        <v>74</v>
      </c>
      <c r="AY165" s="235" t="s">
        <v>132</v>
      </c>
    </row>
    <row r="166" s="14" customFormat="1">
      <c r="A166" s="14"/>
      <c r="B166" s="236"/>
      <c r="C166" s="237"/>
      <c r="D166" s="226" t="s">
        <v>209</v>
      </c>
      <c r="E166" s="238" t="s">
        <v>28</v>
      </c>
      <c r="F166" s="239" t="s">
        <v>211</v>
      </c>
      <c r="G166" s="237"/>
      <c r="H166" s="240">
        <v>3544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209</v>
      </c>
      <c r="AU166" s="246" t="s">
        <v>84</v>
      </c>
      <c r="AV166" s="14" t="s">
        <v>139</v>
      </c>
      <c r="AW166" s="14" t="s">
        <v>35</v>
      </c>
      <c r="AX166" s="14" t="s">
        <v>82</v>
      </c>
      <c r="AY166" s="246" t="s">
        <v>132</v>
      </c>
    </row>
    <row r="167" s="12" customFormat="1" ht="22.8" customHeight="1">
      <c r="A167" s="12"/>
      <c r="B167" s="190"/>
      <c r="C167" s="191"/>
      <c r="D167" s="192" t="s">
        <v>73</v>
      </c>
      <c r="E167" s="204" t="s">
        <v>84</v>
      </c>
      <c r="F167" s="204" t="s">
        <v>273</v>
      </c>
      <c r="G167" s="191"/>
      <c r="H167" s="191"/>
      <c r="I167" s="194"/>
      <c r="J167" s="205">
        <f>BK167</f>
        <v>0</v>
      </c>
      <c r="K167" s="191"/>
      <c r="L167" s="196"/>
      <c r="M167" s="197"/>
      <c r="N167" s="198"/>
      <c r="O167" s="198"/>
      <c r="P167" s="199">
        <f>SUM(P168:P177)</f>
        <v>0</v>
      </c>
      <c r="Q167" s="198"/>
      <c r="R167" s="199">
        <f>SUM(R168:R177)</f>
        <v>3.2923574699999998</v>
      </c>
      <c r="S167" s="198"/>
      <c r="T167" s="200">
        <f>SUM(T168:T177)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01" t="s">
        <v>82</v>
      </c>
      <c r="AT167" s="202" t="s">
        <v>73</v>
      </c>
      <c r="AU167" s="202" t="s">
        <v>82</v>
      </c>
      <c r="AY167" s="201" t="s">
        <v>132</v>
      </c>
      <c r="BK167" s="203">
        <f>SUM(BK168:BK177)</f>
        <v>0</v>
      </c>
    </row>
    <row r="168" s="2" customFormat="1" ht="21.75" customHeight="1">
      <c r="A168" s="40"/>
      <c r="B168" s="41"/>
      <c r="C168" s="206" t="s">
        <v>274</v>
      </c>
      <c r="D168" s="206" t="s">
        <v>134</v>
      </c>
      <c r="E168" s="207" t="s">
        <v>275</v>
      </c>
      <c r="F168" s="208" t="s">
        <v>276</v>
      </c>
      <c r="G168" s="209" t="s">
        <v>202</v>
      </c>
      <c r="H168" s="210">
        <v>0.25600000000000001</v>
      </c>
      <c r="I168" s="211"/>
      <c r="J168" s="212">
        <f>ROUND(I168*H168,2)</f>
        <v>0</v>
      </c>
      <c r="K168" s="208" t="s">
        <v>138</v>
      </c>
      <c r="L168" s="46"/>
      <c r="M168" s="213" t="s">
        <v>28</v>
      </c>
      <c r="N168" s="214" t="s">
        <v>45</v>
      </c>
      <c r="O168" s="86"/>
      <c r="P168" s="215">
        <f>O168*H168</f>
        <v>0</v>
      </c>
      <c r="Q168" s="215">
        <v>2.1600000000000001</v>
      </c>
      <c r="R168" s="215">
        <f>Q168*H168</f>
        <v>0.55296000000000001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139</v>
      </c>
      <c r="AT168" s="217" t="s">
        <v>134</v>
      </c>
      <c r="AU168" s="217" t="s">
        <v>84</v>
      </c>
      <c r="AY168" s="19" t="s">
        <v>132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139</v>
      </c>
      <c r="BM168" s="217" t="s">
        <v>277</v>
      </c>
    </row>
    <row r="169" s="2" customFormat="1">
      <c r="A169" s="40"/>
      <c r="B169" s="41"/>
      <c r="C169" s="42"/>
      <c r="D169" s="219" t="s">
        <v>141</v>
      </c>
      <c r="E169" s="42"/>
      <c r="F169" s="220" t="s">
        <v>278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141</v>
      </c>
      <c r="AU169" s="19" t="s">
        <v>84</v>
      </c>
    </row>
    <row r="170" s="13" customFormat="1">
      <c r="A170" s="13"/>
      <c r="B170" s="224"/>
      <c r="C170" s="225"/>
      <c r="D170" s="226" t="s">
        <v>209</v>
      </c>
      <c r="E170" s="227" t="s">
        <v>28</v>
      </c>
      <c r="F170" s="228" t="s">
        <v>279</v>
      </c>
      <c r="G170" s="225"/>
      <c r="H170" s="229">
        <v>0.25600000000000001</v>
      </c>
      <c r="I170" s="230"/>
      <c r="J170" s="225"/>
      <c r="K170" s="225"/>
      <c r="L170" s="231"/>
      <c r="M170" s="232"/>
      <c r="N170" s="233"/>
      <c r="O170" s="233"/>
      <c r="P170" s="233"/>
      <c r="Q170" s="233"/>
      <c r="R170" s="233"/>
      <c r="S170" s="233"/>
      <c r="T170" s="234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235" t="s">
        <v>209</v>
      </c>
      <c r="AU170" s="235" t="s">
        <v>84</v>
      </c>
      <c r="AV170" s="13" t="s">
        <v>84</v>
      </c>
      <c r="AW170" s="13" t="s">
        <v>35</v>
      </c>
      <c r="AX170" s="13" t="s">
        <v>82</v>
      </c>
      <c r="AY170" s="235" t="s">
        <v>132</v>
      </c>
    </row>
    <row r="171" s="2" customFormat="1" ht="21.75" customHeight="1">
      <c r="A171" s="40"/>
      <c r="B171" s="41"/>
      <c r="C171" s="206" t="s">
        <v>280</v>
      </c>
      <c r="D171" s="206" t="s">
        <v>134</v>
      </c>
      <c r="E171" s="207" t="s">
        <v>281</v>
      </c>
      <c r="F171" s="208" t="s">
        <v>282</v>
      </c>
      <c r="G171" s="209" t="s">
        <v>202</v>
      </c>
      <c r="H171" s="210">
        <v>1.024</v>
      </c>
      <c r="I171" s="211"/>
      <c r="J171" s="212">
        <f>ROUND(I171*H171,2)</f>
        <v>0</v>
      </c>
      <c r="K171" s="208" t="s">
        <v>138</v>
      </c>
      <c r="L171" s="46"/>
      <c r="M171" s="213" t="s">
        <v>28</v>
      </c>
      <c r="N171" s="214" t="s">
        <v>45</v>
      </c>
      <c r="O171" s="86"/>
      <c r="P171" s="215">
        <f>O171*H171</f>
        <v>0</v>
      </c>
      <c r="Q171" s="215">
        <v>2.5018699999999998</v>
      </c>
      <c r="R171" s="215">
        <f>Q171*H171</f>
        <v>2.5619148799999998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139</v>
      </c>
      <c r="AT171" s="217" t="s">
        <v>134</v>
      </c>
      <c r="AU171" s="217" t="s">
        <v>84</v>
      </c>
      <c r="AY171" s="19" t="s">
        <v>132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139</v>
      </c>
      <c r="BM171" s="217" t="s">
        <v>283</v>
      </c>
    </row>
    <row r="172" s="2" customFormat="1">
      <c r="A172" s="40"/>
      <c r="B172" s="41"/>
      <c r="C172" s="42"/>
      <c r="D172" s="219" t="s">
        <v>141</v>
      </c>
      <c r="E172" s="42"/>
      <c r="F172" s="220" t="s">
        <v>284</v>
      </c>
      <c r="G172" s="42"/>
      <c r="H172" s="42"/>
      <c r="I172" s="221"/>
      <c r="J172" s="42"/>
      <c r="K172" s="42"/>
      <c r="L172" s="46"/>
      <c r="M172" s="222"/>
      <c r="N172" s="223"/>
      <c r="O172" s="86"/>
      <c r="P172" s="86"/>
      <c r="Q172" s="86"/>
      <c r="R172" s="86"/>
      <c r="S172" s="86"/>
      <c r="T172" s="87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T172" s="19" t="s">
        <v>141</v>
      </c>
      <c r="AU172" s="19" t="s">
        <v>84</v>
      </c>
    </row>
    <row r="173" s="13" customFormat="1">
      <c r="A173" s="13"/>
      <c r="B173" s="224"/>
      <c r="C173" s="225"/>
      <c r="D173" s="226" t="s">
        <v>209</v>
      </c>
      <c r="E173" s="227" t="s">
        <v>28</v>
      </c>
      <c r="F173" s="228" t="s">
        <v>285</v>
      </c>
      <c r="G173" s="225"/>
      <c r="H173" s="229">
        <v>1.024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209</v>
      </c>
      <c r="AU173" s="235" t="s">
        <v>84</v>
      </c>
      <c r="AV173" s="13" t="s">
        <v>84</v>
      </c>
      <c r="AW173" s="13" t="s">
        <v>35</v>
      </c>
      <c r="AX173" s="13" t="s">
        <v>82</v>
      </c>
      <c r="AY173" s="235" t="s">
        <v>132</v>
      </c>
    </row>
    <row r="174" s="2" customFormat="1" ht="16.5" customHeight="1">
      <c r="A174" s="40"/>
      <c r="B174" s="41"/>
      <c r="C174" s="206" t="s">
        <v>286</v>
      </c>
      <c r="D174" s="206" t="s">
        <v>134</v>
      </c>
      <c r="E174" s="207" t="s">
        <v>287</v>
      </c>
      <c r="F174" s="208" t="s">
        <v>288</v>
      </c>
      <c r="G174" s="209" t="s">
        <v>240</v>
      </c>
      <c r="H174" s="210">
        <v>0.16700000000000001</v>
      </c>
      <c r="I174" s="211"/>
      <c r="J174" s="212">
        <f>ROUND(I174*H174,2)</f>
        <v>0</v>
      </c>
      <c r="K174" s="208" t="s">
        <v>138</v>
      </c>
      <c r="L174" s="46"/>
      <c r="M174" s="213" t="s">
        <v>28</v>
      </c>
      <c r="N174" s="214" t="s">
        <v>45</v>
      </c>
      <c r="O174" s="86"/>
      <c r="P174" s="215">
        <f>O174*H174</f>
        <v>0</v>
      </c>
      <c r="Q174" s="215">
        <v>1.06277</v>
      </c>
      <c r="R174" s="215">
        <f>Q174*H174</f>
        <v>0.17748259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139</v>
      </c>
      <c r="AT174" s="217" t="s">
        <v>134</v>
      </c>
      <c r="AU174" s="217" t="s">
        <v>84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139</v>
      </c>
      <c r="BM174" s="217" t="s">
        <v>289</v>
      </c>
    </row>
    <row r="175" s="2" customFormat="1">
      <c r="A175" s="40"/>
      <c r="B175" s="41"/>
      <c r="C175" s="42"/>
      <c r="D175" s="219" t="s">
        <v>141</v>
      </c>
      <c r="E175" s="42"/>
      <c r="F175" s="220" t="s">
        <v>290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141</v>
      </c>
      <c r="AU175" s="19" t="s">
        <v>84</v>
      </c>
    </row>
    <row r="176" s="13" customFormat="1">
      <c r="A176" s="13"/>
      <c r="B176" s="224"/>
      <c r="C176" s="225"/>
      <c r="D176" s="226" t="s">
        <v>209</v>
      </c>
      <c r="E176" s="227" t="s">
        <v>28</v>
      </c>
      <c r="F176" s="228" t="s">
        <v>291</v>
      </c>
      <c r="G176" s="225"/>
      <c r="H176" s="229">
        <v>0.16700000000000001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209</v>
      </c>
      <c r="AU176" s="235" t="s">
        <v>84</v>
      </c>
      <c r="AV176" s="13" t="s">
        <v>84</v>
      </c>
      <c r="AW176" s="13" t="s">
        <v>35</v>
      </c>
      <c r="AX176" s="13" t="s">
        <v>74</v>
      </c>
      <c r="AY176" s="235" t="s">
        <v>132</v>
      </c>
    </row>
    <row r="177" s="14" customFormat="1">
      <c r="A177" s="14"/>
      <c r="B177" s="236"/>
      <c r="C177" s="237"/>
      <c r="D177" s="226" t="s">
        <v>209</v>
      </c>
      <c r="E177" s="238" t="s">
        <v>28</v>
      </c>
      <c r="F177" s="239" t="s">
        <v>211</v>
      </c>
      <c r="G177" s="237"/>
      <c r="H177" s="240">
        <v>0.16700000000000001</v>
      </c>
      <c r="I177" s="241"/>
      <c r="J177" s="237"/>
      <c r="K177" s="237"/>
      <c r="L177" s="242"/>
      <c r="M177" s="243"/>
      <c r="N177" s="244"/>
      <c r="O177" s="244"/>
      <c r="P177" s="244"/>
      <c r="Q177" s="244"/>
      <c r="R177" s="244"/>
      <c r="S177" s="244"/>
      <c r="T177" s="245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46" t="s">
        <v>209</v>
      </c>
      <c r="AU177" s="246" t="s">
        <v>84</v>
      </c>
      <c r="AV177" s="14" t="s">
        <v>139</v>
      </c>
      <c r="AW177" s="14" t="s">
        <v>35</v>
      </c>
      <c r="AX177" s="14" t="s">
        <v>82</v>
      </c>
      <c r="AY177" s="246" t="s">
        <v>132</v>
      </c>
    </row>
    <row r="178" s="12" customFormat="1" ht="22.8" customHeight="1">
      <c r="A178" s="12"/>
      <c r="B178" s="190"/>
      <c r="C178" s="191"/>
      <c r="D178" s="192" t="s">
        <v>73</v>
      </c>
      <c r="E178" s="204" t="s">
        <v>147</v>
      </c>
      <c r="F178" s="204" t="s">
        <v>292</v>
      </c>
      <c r="G178" s="191"/>
      <c r="H178" s="191"/>
      <c r="I178" s="194"/>
      <c r="J178" s="205">
        <f>BK178</f>
        <v>0</v>
      </c>
      <c r="K178" s="191"/>
      <c r="L178" s="196"/>
      <c r="M178" s="197"/>
      <c r="N178" s="198"/>
      <c r="O178" s="198"/>
      <c r="P178" s="199">
        <f>SUM(P179:P183)</f>
        <v>0</v>
      </c>
      <c r="Q178" s="198"/>
      <c r="R178" s="199">
        <f>SUM(R179:R183)</f>
        <v>0</v>
      </c>
      <c r="S178" s="198"/>
      <c r="T178" s="200">
        <f>SUM(T179:T183)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82</v>
      </c>
      <c r="AT178" s="202" t="s">
        <v>73</v>
      </c>
      <c r="AU178" s="202" t="s">
        <v>82</v>
      </c>
      <c r="AY178" s="201" t="s">
        <v>132</v>
      </c>
      <c r="BK178" s="203">
        <f>SUM(BK179:BK183)</f>
        <v>0</v>
      </c>
    </row>
    <row r="179" s="2" customFormat="1" ht="24.15" customHeight="1">
      <c r="A179" s="40"/>
      <c r="B179" s="41"/>
      <c r="C179" s="206" t="s">
        <v>293</v>
      </c>
      <c r="D179" s="206" t="s">
        <v>134</v>
      </c>
      <c r="E179" s="207" t="s">
        <v>294</v>
      </c>
      <c r="F179" s="208" t="s">
        <v>295</v>
      </c>
      <c r="G179" s="209" t="s">
        <v>137</v>
      </c>
      <c r="H179" s="210">
        <v>57</v>
      </c>
      <c r="I179" s="211"/>
      <c r="J179" s="212">
        <f>ROUND(I179*H179,2)</f>
        <v>0</v>
      </c>
      <c r="K179" s="208" t="s">
        <v>138</v>
      </c>
      <c r="L179" s="46"/>
      <c r="M179" s="213" t="s">
        <v>28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139</v>
      </c>
      <c r="AT179" s="217" t="s">
        <v>134</v>
      </c>
      <c r="AU179" s="217" t="s">
        <v>84</v>
      </c>
      <c r="AY179" s="19" t="s">
        <v>132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139</v>
      </c>
      <c r="BM179" s="217" t="s">
        <v>296</v>
      </c>
    </row>
    <row r="180" s="2" customFormat="1">
      <c r="A180" s="40"/>
      <c r="B180" s="41"/>
      <c r="C180" s="42"/>
      <c r="D180" s="219" t="s">
        <v>141</v>
      </c>
      <c r="E180" s="42"/>
      <c r="F180" s="220" t="s">
        <v>297</v>
      </c>
      <c r="G180" s="42"/>
      <c r="H180" s="42"/>
      <c r="I180" s="221"/>
      <c r="J180" s="42"/>
      <c r="K180" s="42"/>
      <c r="L180" s="46"/>
      <c r="M180" s="222"/>
      <c r="N180" s="223"/>
      <c r="O180" s="86"/>
      <c r="P180" s="86"/>
      <c r="Q180" s="86"/>
      <c r="R180" s="86"/>
      <c r="S180" s="86"/>
      <c r="T180" s="87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T180" s="19" t="s">
        <v>141</v>
      </c>
      <c r="AU180" s="19" t="s">
        <v>84</v>
      </c>
    </row>
    <row r="181" s="2" customFormat="1" ht="16.5" customHeight="1">
      <c r="A181" s="40"/>
      <c r="B181" s="41"/>
      <c r="C181" s="247" t="s">
        <v>298</v>
      </c>
      <c r="D181" s="247" t="s">
        <v>249</v>
      </c>
      <c r="E181" s="248" t="s">
        <v>299</v>
      </c>
      <c r="F181" s="249" t="s">
        <v>300</v>
      </c>
      <c r="G181" s="250" t="s">
        <v>137</v>
      </c>
      <c r="H181" s="251">
        <v>37</v>
      </c>
      <c r="I181" s="252"/>
      <c r="J181" s="253">
        <f>ROUND(I181*H181,2)</f>
        <v>0</v>
      </c>
      <c r="K181" s="249" t="s">
        <v>28</v>
      </c>
      <c r="L181" s="254"/>
      <c r="M181" s="255" t="s">
        <v>28</v>
      </c>
      <c r="N181" s="256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140</v>
      </c>
      <c r="AT181" s="217" t="s">
        <v>249</v>
      </c>
      <c r="AU181" s="217" t="s">
        <v>84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301</v>
      </c>
    </row>
    <row r="182" s="2" customFormat="1" ht="16.5" customHeight="1">
      <c r="A182" s="40"/>
      <c r="B182" s="41"/>
      <c r="C182" s="247" t="s">
        <v>302</v>
      </c>
      <c r="D182" s="247" t="s">
        <v>249</v>
      </c>
      <c r="E182" s="248" t="s">
        <v>303</v>
      </c>
      <c r="F182" s="249" t="s">
        <v>304</v>
      </c>
      <c r="G182" s="250" t="s">
        <v>137</v>
      </c>
      <c r="H182" s="251">
        <v>2</v>
      </c>
      <c r="I182" s="252"/>
      <c r="J182" s="253">
        <f>ROUND(I182*H182,2)</f>
        <v>0</v>
      </c>
      <c r="K182" s="249" t="s">
        <v>28</v>
      </c>
      <c r="L182" s="254"/>
      <c r="M182" s="255" t="s">
        <v>28</v>
      </c>
      <c r="N182" s="256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140</v>
      </c>
      <c r="AT182" s="217" t="s">
        <v>249</v>
      </c>
      <c r="AU182" s="217" t="s">
        <v>84</v>
      </c>
      <c r="AY182" s="19" t="s">
        <v>132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139</v>
      </c>
      <c r="BM182" s="217" t="s">
        <v>305</v>
      </c>
    </row>
    <row r="183" s="2" customFormat="1" ht="16.5" customHeight="1">
      <c r="A183" s="40"/>
      <c r="B183" s="41"/>
      <c r="C183" s="247" t="s">
        <v>306</v>
      </c>
      <c r="D183" s="247" t="s">
        <v>249</v>
      </c>
      <c r="E183" s="248" t="s">
        <v>307</v>
      </c>
      <c r="F183" s="249" t="s">
        <v>308</v>
      </c>
      <c r="G183" s="250" t="s">
        <v>137</v>
      </c>
      <c r="H183" s="251">
        <v>18</v>
      </c>
      <c r="I183" s="252"/>
      <c r="J183" s="253">
        <f>ROUND(I183*H183,2)</f>
        <v>0</v>
      </c>
      <c r="K183" s="249" t="s">
        <v>28</v>
      </c>
      <c r="L183" s="254"/>
      <c r="M183" s="255" t="s">
        <v>28</v>
      </c>
      <c r="N183" s="256" t="s">
        <v>45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140</v>
      </c>
      <c r="AT183" s="217" t="s">
        <v>249</v>
      </c>
      <c r="AU183" s="217" t="s">
        <v>84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309</v>
      </c>
    </row>
    <row r="184" s="12" customFormat="1" ht="22.8" customHeight="1">
      <c r="A184" s="12"/>
      <c r="B184" s="190"/>
      <c r="C184" s="191"/>
      <c r="D184" s="192" t="s">
        <v>73</v>
      </c>
      <c r="E184" s="204" t="s">
        <v>139</v>
      </c>
      <c r="F184" s="204" t="s">
        <v>310</v>
      </c>
      <c r="G184" s="191"/>
      <c r="H184" s="191"/>
      <c r="I184" s="194"/>
      <c r="J184" s="205">
        <f>BK184</f>
        <v>0</v>
      </c>
      <c r="K184" s="191"/>
      <c r="L184" s="196"/>
      <c r="M184" s="197"/>
      <c r="N184" s="198"/>
      <c r="O184" s="198"/>
      <c r="P184" s="199">
        <f>SUM(P185:P187)</f>
        <v>0</v>
      </c>
      <c r="Q184" s="198"/>
      <c r="R184" s="199">
        <f>SUM(R185:R187)</f>
        <v>0</v>
      </c>
      <c r="S184" s="198"/>
      <c r="T184" s="200">
        <f>SUM(T185:T187)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01" t="s">
        <v>82</v>
      </c>
      <c r="AT184" s="202" t="s">
        <v>73</v>
      </c>
      <c r="AU184" s="202" t="s">
        <v>82</v>
      </c>
      <c r="AY184" s="201" t="s">
        <v>132</v>
      </c>
      <c r="BK184" s="203">
        <f>SUM(BK185:BK187)</f>
        <v>0</v>
      </c>
    </row>
    <row r="185" s="2" customFormat="1" ht="24.15" customHeight="1">
      <c r="A185" s="40"/>
      <c r="B185" s="41"/>
      <c r="C185" s="206" t="s">
        <v>311</v>
      </c>
      <c r="D185" s="206" t="s">
        <v>134</v>
      </c>
      <c r="E185" s="207" t="s">
        <v>312</v>
      </c>
      <c r="F185" s="208" t="s">
        <v>313</v>
      </c>
      <c r="G185" s="209" t="s">
        <v>169</v>
      </c>
      <c r="H185" s="210">
        <v>40</v>
      </c>
      <c r="I185" s="211"/>
      <c r="J185" s="212">
        <f>ROUND(I185*H185,2)</f>
        <v>0</v>
      </c>
      <c r="K185" s="208" t="s">
        <v>138</v>
      </c>
      <c r="L185" s="46"/>
      <c r="M185" s="213" t="s">
        <v>28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139</v>
      </c>
      <c r="AT185" s="217" t="s">
        <v>134</v>
      </c>
      <c r="AU185" s="217" t="s">
        <v>84</v>
      </c>
      <c r="AY185" s="19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139</v>
      </c>
      <c r="BM185" s="217" t="s">
        <v>314</v>
      </c>
    </row>
    <row r="186" s="2" customFormat="1">
      <c r="A186" s="40"/>
      <c r="B186" s="41"/>
      <c r="C186" s="42"/>
      <c r="D186" s="219" t="s">
        <v>141</v>
      </c>
      <c r="E186" s="42"/>
      <c r="F186" s="220" t="s">
        <v>315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141</v>
      </c>
      <c r="AU186" s="19" t="s">
        <v>84</v>
      </c>
    </row>
    <row r="187" s="2" customFormat="1">
      <c r="A187" s="40"/>
      <c r="B187" s="41"/>
      <c r="C187" s="42"/>
      <c r="D187" s="226" t="s">
        <v>316</v>
      </c>
      <c r="E187" s="42"/>
      <c r="F187" s="257" t="s">
        <v>317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316</v>
      </c>
      <c r="AU187" s="19" t="s">
        <v>84</v>
      </c>
    </row>
    <row r="188" s="12" customFormat="1" ht="22.8" customHeight="1">
      <c r="A188" s="12"/>
      <c r="B188" s="190"/>
      <c r="C188" s="191"/>
      <c r="D188" s="192" t="s">
        <v>73</v>
      </c>
      <c r="E188" s="204" t="s">
        <v>156</v>
      </c>
      <c r="F188" s="204" t="s">
        <v>318</v>
      </c>
      <c r="G188" s="191"/>
      <c r="H188" s="191"/>
      <c r="I188" s="194"/>
      <c r="J188" s="205">
        <f>BK188</f>
        <v>0</v>
      </c>
      <c r="K188" s="191"/>
      <c r="L188" s="196"/>
      <c r="M188" s="197"/>
      <c r="N188" s="198"/>
      <c r="O188" s="198"/>
      <c r="P188" s="199">
        <f>SUM(P189:P274)</f>
        <v>0</v>
      </c>
      <c r="Q188" s="198"/>
      <c r="R188" s="199">
        <f>SUM(R189:R274)</f>
        <v>35.313200000000002</v>
      </c>
      <c r="S188" s="198"/>
      <c r="T188" s="200">
        <f>SUM(T189:T274)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1" t="s">
        <v>82</v>
      </c>
      <c r="AT188" s="202" t="s">
        <v>73</v>
      </c>
      <c r="AU188" s="202" t="s">
        <v>82</v>
      </c>
      <c r="AY188" s="201" t="s">
        <v>132</v>
      </c>
      <c r="BK188" s="203">
        <f>SUM(BK189:BK274)</f>
        <v>0</v>
      </c>
    </row>
    <row r="189" s="2" customFormat="1" ht="24.15" customHeight="1">
      <c r="A189" s="40"/>
      <c r="B189" s="41"/>
      <c r="C189" s="206" t="s">
        <v>319</v>
      </c>
      <c r="D189" s="206" t="s">
        <v>134</v>
      </c>
      <c r="E189" s="207" t="s">
        <v>320</v>
      </c>
      <c r="F189" s="208" t="s">
        <v>321</v>
      </c>
      <c r="G189" s="209" t="s">
        <v>169</v>
      </c>
      <c r="H189" s="210">
        <v>24</v>
      </c>
      <c r="I189" s="211"/>
      <c r="J189" s="212">
        <f>ROUND(I189*H189,2)</f>
        <v>0</v>
      </c>
      <c r="K189" s="208" t="s">
        <v>138</v>
      </c>
      <c r="L189" s="46"/>
      <c r="M189" s="213" t="s">
        <v>28</v>
      </c>
      <c r="N189" s="214" t="s">
        <v>45</v>
      </c>
      <c r="O189" s="86"/>
      <c r="P189" s="215">
        <f>O189*H189</f>
        <v>0</v>
      </c>
      <c r="Q189" s="215">
        <v>0</v>
      </c>
      <c r="R189" s="215">
        <f>Q189*H189</f>
        <v>0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139</v>
      </c>
      <c r="AT189" s="217" t="s">
        <v>134</v>
      </c>
      <c r="AU189" s="217" t="s">
        <v>84</v>
      </c>
      <c r="AY189" s="19" t="s">
        <v>132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82</v>
      </c>
      <c r="BK189" s="218">
        <f>ROUND(I189*H189,2)</f>
        <v>0</v>
      </c>
      <c r="BL189" s="19" t="s">
        <v>139</v>
      </c>
      <c r="BM189" s="217" t="s">
        <v>322</v>
      </c>
    </row>
    <row r="190" s="2" customFormat="1">
      <c r="A190" s="40"/>
      <c r="B190" s="41"/>
      <c r="C190" s="42"/>
      <c r="D190" s="219" t="s">
        <v>141</v>
      </c>
      <c r="E190" s="42"/>
      <c r="F190" s="220" t="s">
        <v>323</v>
      </c>
      <c r="G190" s="42"/>
      <c r="H190" s="42"/>
      <c r="I190" s="221"/>
      <c r="J190" s="42"/>
      <c r="K190" s="42"/>
      <c r="L190" s="46"/>
      <c r="M190" s="222"/>
      <c r="N190" s="223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141</v>
      </c>
      <c r="AU190" s="19" t="s">
        <v>84</v>
      </c>
    </row>
    <row r="191" s="2" customFormat="1">
      <c r="A191" s="40"/>
      <c r="B191" s="41"/>
      <c r="C191" s="42"/>
      <c r="D191" s="226" t="s">
        <v>316</v>
      </c>
      <c r="E191" s="42"/>
      <c r="F191" s="257" t="s">
        <v>324</v>
      </c>
      <c r="G191" s="42"/>
      <c r="H191" s="42"/>
      <c r="I191" s="221"/>
      <c r="J191" s="42"/>
      <c r="K191" s="42"/>
      <c r="L191" s="46"/>
      <c r="M191" s="222"/>
      <c r="N191" s="223"/>
      <c r="O191" s="86"/>
      <c r="P191" s="86"/>
      <c r="Q191" s="86"/>
      <c r="R191" s="86"/>
      <c r="S191" s="86"/>
      <c r="T191" s="87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T191" s="19" t="s">
        <v>316</v>
      </c>
      <c r="AU191" s="19" t="s">
        <v>84</v>
      </c>
    </row>
    <row r="192" s="2" customFormat="1" ht="16.5" customHeight="1">
      <c r="A192" s="40"/>
      <c r="B192" s="41"/>
      <c r="C192" s="247" t="s">
        <v>325</v>
      </c>
      <c r="D192" s="247" t="s">
        <v>249</v>
      </c>
      <c r="E192" s="248" t="s">
        <v>326</v>
      </c>
      <c r="F192" s="249" t="s">
        <v>327</v>
      </c>
      <c r="G192" s="250" t="s">
        <v>240</v>
      </c>
      <c r="H192" s="251">
        <v>11.52</v>
      </c>
      <c r="I192" s="252"/>
      <c r="J192" s="253">
        <f>ROUND(I192*H192,2)</f>
        <v>0</v>
      </c>
      <c r="K192" s="249" t="s">
        <v>138</v>
      </c>
      <c r="L192" s="254"/>
      <c r="M192" s="255" t="s">
        <v>28</v>
      </c>
      <c r="N192" s="256" t="s">
        <v>45</v>
      </c>
      <c r="O192" s="86"/>
      <c r="P192" s="215">
        <f>O192*H192</f>
        <v>0</v>
      </c>
      <c r="Q192" s="215">
        <v>0</v>
      </c>
      <c r="R192" s="215">
        <f>Q192*H192</f>
        <v>0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140</v>
      </c>
      <c r="AT192" s="217" t="s">
        <v>249</v>
      </c>
      <c r="AU192" s="217" t="s">
        <v>84</v>
      </c>
      <c r="AY192" s="19" t="s">
        <v>132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82</v>
      </c>
      <c r="BK192" s="218">
        <f>ROUND(I192*H192,2)</f>
        <v>0</v>
      </c>
      <c r="BL192" s="19" t="s">
        <v>139</v>
      </c>
      <c r="BM192" s="217" t="s">
        <v>328</v>
      </c>
    </row>
    <row r="193" s="2" customFormat="1">
      <c r="A193" s="40"/>
      <c r="B193" s="41"/>
      <c r="C193" s="42"/>
      <c r="D193" s="226" t="s">
        <v>316</v>
      </c>
      <c r="E193" s="42"/>
      <c r="F193" s="257" t="s">
        <v>324</v>
      </c>
      <c r="G193" s="42"/>
      <c r="H193" s="42"/>
      <c r="I193" s="221"/>
      <c r="J193" s="42"/>
      <c r="K193" s="42"/>
      <c r="L193" s="46"/>
      <c r="M193" s="222"/>
      <c r="N193" s="223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316</v>
      </c>
      <c r="AU193" s="19" t="s">
        <v>84</v>
      </c>
    </row>
    <row r="194" s="13" customFormat="1">
      <c r="A194" s="13"/>
      <c r="B194" s="224"/>
      <c r="C194" s="225"/>
      <c r="D194" s="226" t="s">
        <v>209</v>
      </c>
      <c r="E194" s="227" t="s">
        <v>28</v>
      </c>
      <c r="F194" s="228" t="s">
        <v>329</v>
      </c>
      <c r="G194" s="225"/>
      <c r="H194" s="229">
        <v>11.52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209</v>
      </c>
      <c r="AU194" s="235" t="s">
        <v>84</v>
      </c>
      <c r="AV194" s="13" t="s">
        <v>84</v>
      </c>
      <c r="AW194" s="13" t="s">
        <v>35</v>
      </c>
      <c r="AX194" s="13" t="s">
        <v>74</v>
      </c>
      <c r="AY194" s="235" t="s">
        <v>132</v>
      </c>
    </row>
    <row r="195" s="14" customFormat="1">
      <c r="A195" s="14"/>
      <c r="B195" s="236"/>
      <c r="C195" s="237"/>
      <c r="D195" s="226" t="s">
        <v>209</v>
      </c>
      <c r="E195" s="238" t="s">
        <v>28</v>
      </c>
      <c r="F195" s="239" t="s">
        <v>211</v>
      </c>
      <c r="G195" s="237"/>
      <c r="H195" s="240">
        <v>11.52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209</v>
      </c>
      <c r="AU195" s="246" t="s">
        <v>84</v>
      </c>
      <c r="AV195" s="14" t="s">
        <v>139</v>
      </c>
      <c r="AW195" s="14" t="s">
        <v>35</v>
      </c>
      <c r="AX195" s="14" t="s">
        <v>82</v>
      </c>
      <c r="AY195" s="246" t="s">
        <v>132</v>
      </c>
    </row>
    <row r="196" s="2" customFormat="1" ht="21.75" customHeight="1">
      <c r="A196" s="40"/>
      <c r="B196" s="41"/>
      <c r="C196" s="206" t="s">
        <v>330</v>
      </c>
      <c r="D196" s="206" t="s">
        <v>134</v>
      </c>
      <c r="E196" s="207" t="s">
        <v>331</v>
      </c>
      <c r="F196" s="208" t="s">
        <v>332</v>
      </c>
      <c r="G196" s="209" t="s">
        <v>169</v>
      </c>
      <c r="H196" s="210">
        <v>1110</v>
      </c>
      <c r="I196" s="211"/>
      <c r="J196" s="212">
        <f>ROUND(I196*H196,2)</f>
        <v>0</v>
      </c>
      <c r="K196" s="208" t="s">
        <v>138</v>
      </c>
      <c r="L196" s="46"/>
      <c r="M196" s="213" t="s">
        <v>28</v>
      </c>
      <c r="N196" s="214" t="s">
        <v>45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139</v>
      </c>
      <c r="AT196" s="217" t="s">
        <v>134</v>
      </c>
      <c r="AU196" s="217" t="s">
        <v>84</v>
      </c>
      <c r="AY196" s="19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139</v>
      </c>
      <c r="BM196" s="217" t="s">
        <v>333</v>
      </c>
    </row>
    <row r="197" s="2" customFormat="1">
      <c r="A197" s="40"/>
      <c r="B197" s="41"/>
      <c r="C197" s="42"/>
      <c r="D197" s="219" t="s">
        <v>141</v>
      </c>
      <c r="E197" s="42"/>
      <c r="F197" s="220" t="s">
        <v>334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141</v>
      </c>
      <c r="AU197" s="19" t="s">
        <v>84</v>
      </c>
    </row>
    <row r="198" s="2" customFormat="1">
      <c r="A198" s="40"/>
      <c r="B198" s="41"/>
      <c r="C198" s="42"/>
      <c r="D198" s="226" t="s">
        <v>316</v>
      </c>
      <c r="E198" s="42"/>
      <c r="F198" s="257" t="s">
        <v>335</v>
      </c>
      <c r="G198" s="42"/>
      <c r="H198" s="42"/>
      <c r="I198" s="221"/>
      <c r="J198" s="42"/>
      <c r="K198" s="42"/>
      <c r="L198" s="46"/>
      <c r="M198" s="222"/>
      <c r="N198" s="223"/>
      <c r="O198" s="86"/>
      <c r="P198" s="86"/>
      <c r="Q198" s="86"/>
      <c r="R198" s="86"/>
      <c r="S198" s="86"/>
      <c r="T198" s="87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T198" s="19" t="s">
        <v>316</v>
      </c>
      <c r="AU198" s="19" t="s">
        <v>84</v>
      </c>
    </row>
    <row r="199" s="2" customFormat="1" ht="16.5" customHeight="1">
      <c r="A199" s="40"/>
      <c r="B199" s="41"/>
      <c r="C199" s="206" t="s">
        <v>336</v>
      </c>
      <c r="D199" s="206" t="s">
        <v>134</v>
      </c>
      <c r="E199" s="207" t="s">
        <v>337</v>
      </c>
      <c r="F199" s="208" t="s">
        <v>338</v>
      </c>
      <c r="G199" s="209" t="s">
        <v>169</v>
      </c>
      <c r="H199" s="210">
        <v>1110</v>
      </c>
      <c r="I199" s="211"/>
      <c r="J199" s="212">
        <f>ROUND(I199*H199,2)</f>
        <v>0</v>
      </c>
      <c r="K199" s="208" t="s">
        <v>28</v>
      </c>
      <c r="L199" s="46"/>
      <c r="M199" s="213" t="s">
        <v>28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139</v>
      </c>
      <c r="AT199" s="217" t="s">
        <v>134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139</v>
      </c>
      <c r="BM199" s="217" t="s">
        <v>339</v>
      </c>
    </row>
    <row r="200" s="2" customFormat="1">
      <c r="A200" s="40"/>
      <c r="B200" s="41"/>
      <c r="C200" s="42"/>
      <c r="D200" s="226" t="s">
        <v>316</v>
      </c>
      <c r="E200" s="42"/>
      <c r="F200" s="257" t="s">
        <v>340</v>
      </c>
      <c r="G200" s="42"/>
      <c r="H200" s="42"/>
      <c r="I200" s="221"/>
      <c r="J200" s="42"/>
      <c r="K200" s="42"/>
      <c r="L200" s="46"/>
      <c r="M200" s="222"/>
      <c r="N200" s="223"/>
      <c r="O200" s="86"/>
      <c r="P200" s="86"/>
      <c r="Q200" s="86"/>
      <c r="R200" s="86"/>
      <c r="S200" s="86"/>
      <c r="T200" s="87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T200" s="19" t="s">
        <v>316</v>
      </c>
      <c r="AU200" s="19" t="s">
        <v>84</v>
      </c>
    </row>
    <row r="201" s="2" customFormat="1" ht="24.15" customHeight="1">
      <c r="A201" s="40"/>
      <c r="B201" s="41"/>
      <c r="C201" s="206" t="s">
        <v>170</v>
      </c>
      <c r="D201" s="206" t="s">
        <v>134</v>
      </c>
      <c r="E201" s="207" t="s">
        <v>341</v>
      </c>
      <c r="F201" s="208" t="s">
        <v>342</v>
      </c>
      <c r="G201" s="209" t="s">
        <v>169</v>
      </c>
      <c r="H201" s="210">
        <v>1110</v>
      </c>
      <c r="I201" s="211"/>
      <c r="J201" s="212">
        <f>ROUND(I201*H201,2)</f>
        <v>0</v>
      </c>
      <c r="K201" s="208" t="s">
        <v>138</v>
      </c>
      <c r="L201" s="46"/>
      <c r="M201" s="213" t="s">
        <v>28</v>
      </c>
      <c r="N201" s="214" t="s">
        <v>45</v>
      </c>
      <c r="O201" s="86"/>
      <c r="P201" s="215">
        <f>O201*H201</f>
        <v>0</v>
      </c>
      <c r="Q201" s="215">
        <v>0</v>
      </c>
      <c r="R201" s="215">
        <f>Q201*H201</f>
        <v>0</v>
      </c>
      <c r="S201" s="215">
        <v>0</v>
      </c>
      <c r="T201" s="216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7" t="s">
        <v>139</v>
      </c>
      <c r="AT201" s="217" t="s">
        <v>134</v>
      </c>
      <c r="AU201" s="217" t="s">
        <v>84</v>
      </c>
      <c r="AY201" s="19" t="s">
        <v>132</v>
      </c>
      <c r="BE201" s="218">
        <f>IF(N201="základní",J201,0)</f>
        <v>0</v>
      </c>
      <c r="BF201" s="218">
        <f>IF(N201="snížená",J201,0)</f>
        <v>0</v>
      </c>
      <c r="BG201" s="218">
        <f>IF(N201="zákl. přenesená",J201,0)</f>
        <v>0</v>
      </c>
      <c r="BH201" s="218">
        <f>IF(N201="sníž. přenesená",J201,0)</f>
        <v>0</v>
      </c>
      <c r="BI201" s="218">
        <f>IF(N201="nulová",J201,0)</f>
        <v>0</v>
      </c>
      <c r="BJ201" s="19" t="s">
        <v>82</v>
      </c>
      <c r="BK201" s="218">
        <f>ROUND(I201*H201,2)</f>
        <v>0</v>
      </c>
      <c r="BL201" s="19" t="s">
        <v>139</v>
      </c>
      <c r="BM201" s="217" t="s">
        <v>343</v>
      </c>
    </row>
    <row r="202" s="2" customFormat="1">
      <c r="A202" s="40"/>
      <c r="B202" s="41"/>
      <c r="C202" s="42"/>
      <c r="D202" s="219" t="s">
        <v>141</v>
      </c>
      <c r="E202" s="42"/>
      <c r="F202" s="220" t="s">
        <v>344</v>
      </c>
      <c r="G202" s="42"/>
      <c r="H202" s="42"/>
      <c r="I202" s="221"/>
      <c r="J202" s="42"/>
      <c r="K202" s="42"/>
      <c r="L202" s="46"/>
      <c r="M202" s="222"/>
      <c r="N202" s="223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141</v>
      </c>
      <c r="AU202" s="19" t="s">
        <v>84</v>
      </c>
    </row>
    <row r="203" s="13" customFormat="1">
      <c r="A203" s="13"/>
      <c r="B203" s="224"/>
      <c r="C203" s="225"/>
      <c r="D203" s="226" t="s">
        <v>209</v>
      </c>
      <c r="E203" s="227" t="s">
        <v>28</v>
      </c>
      <c r="F203" s="228" t="s">
        <v>267</v>
      </c>
      <c r="G203" s="225"/>
      <c r="H203" s="229">
        <v>1110</v>
      </c>
      <c r="I203" s="230"/>
      <c r="J203" s="225"/>
      <c r="K203" s="225"/>
      <c r="L203" s="231"/>
      <c r="M203" s="232"/>
      <c r="N203" s="233"/>
      <c r="O203" s="233"/>
      <c r="P203" s="233"/>
      <c r="Q203" s="233"/>
      <c r="R203" s="233"/>
      <c r="S203" s="233"/>
      <c r="T203" s="234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35" t="s">
        <v>209</v>
      </c>
      <c r="AU203" s="235" t="s">
        <v>84</v>
      </c>
      <c r="AV203" s="13" t="s">
        <v>84</v>
      </c>
      <c r="AW203" s="13" t="s">
        <v>35</v>
      </c>
      <c r="AX203" s="13" t="s">
        <v>74</v>
      </c>
      <c r="AY203" s="235" t="s">
        <v>132</v>
      </c>
    </row>
    <row r="204" s="14" customFormat="1">
      <c r="A204" s="14"/>
      <c r="B204" s="236"/>
      <c r="C204" s="237"/>
      <c r="D204" s="226" t="s">
        <v>209</v>
      </c>
      <c r="E204" s="238" t="s">
        <v>28</v>
      </c>
      <c r="F204" s="239" t="s">
        <v>211</v>
      </c>
      <c r="G204" s="237"/>
      <c r="H204" s="240">
        <v>1110</v>
      </c>
      <c r="I204" s="241"/>
      <c r="J204" s="237"/>
      <c r="K204" s="237"/>
      <c r="L204" s="242"/>
      <c r="M204" s="243"/>
      <c r="N204" s="244"/>
      <c r="O204" s="244"/>
      <c r="P204" s="244"/>
      <c r="Q204" s="244"/>
      <c r="R204" s="244"/>
      <c r="S204" s="244"/>
      <c r="T204" s="245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46" t="s">
        <v>209</v>
      </c>
      <c r="AU204" s="246" t="s">
        <v>84</v>
      </c>
      <c r="AV204" s="14" t="s">
        <v>139</v>
      </c>
      <c r="AW204" s="14" t="s">
        <v>35</v>
      </c>
      <c r="AX204" s="14" t="s">
        <v>82</v>
      </c>
      <c r="AY204" s="246" t="s">
        <v>132</v>
      </c>
    </row>
    <row r="205" s="2" customFormat="1" ht="24.15" customHeight="1">
      <c r="A205" s="40"/>
      <c r="B205" s="41"/>
      <c r="C205" s="206" t="s">
        <v>345</v>
      </c>
      <c r="D205" s="206" t="s">
        <v>134</v>
      </c>
      <c r="E205" s="207" t="s">
        <v>346</v>
      </c>
      <c r="F205" s="208" t="s">
        <v>347</v>
      </c>
      <c r="G205" s="209" t="s">
        <v>169</v>
      </c>
      <c r="H205" s="210">
        <v>3000</v>
      </c>
      <c r="I205" s="211"/>
      <c r="J205" s="212">
        <f>ROUND(I205*H205,2)</f>
        <v>0</v>
      </c>
      <c r="K205" s="208" t="s">
        <v>138</v>
      </c>
      <c r="L205" s="46"/>
      <c r="M205" s="213" t="s">
        <v>28</v>
      </c>
      <c r="N205" s="214" t="s">
        <v>45</v>
      </c>
      <c r="O205" s="86"/>
      <c r="P205" s="215">
        <f>O205*H205</f>
        <v>0</v>
      </c>
      <c r="Q205" s="215">
        <v>0</v>
      </c>
      <c r="R205" s="215">
        <f>Q205*H205</f>
        <v>0</v>
      </c>
      <c r="S205" s="215">
        <v>0</v>
      </c>
      <c r="T205" s="216">
        <f>S205*H205</f>
        <v>0</v>
      </c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R205" s="217" t="s">
        <v>139</v>
      </c>
      <c r="AT205" s="217" t="s">
        <v>134</v>
      </c>
      <c r="AU205" s="217" t="s">
        <v>84</v>
      </c>
      <c r="AY205" s="19" t="s">
        <v>132</v>
      </c>
      <c r="BE205" s="218">
        <f>IF(N205="základní",J205,0)</f>
        <v>0</v>
      </c>
      <c r="BF205" s="218">
        <f>IF(N205="snížená",J205,0)</f>
        <v>0</v>
      </c>
      <c r="BG205" s="218">
        <f>IF(N205="zákl. přenesená",J205,0)</f>
        <v>0</v>
      </c>
      <c r="BH205" s="218">
        <f>IF(N205="sníž. přenesená",J205,0)</f>
        <v>0</v>
      </c>
      <c r="BI205" s="218">
        <f>IF(N205="nulová",J205,0)</f>
        <v>0</v>
      </c>
      <c r="BJ205" s="19" t="s">
        <v>82</v>
      </c>
      <c r="BK205" s="218">
        <f>ROUND(I205*H205,2)</f>
        <v>0</v>
      </c>
      <c r="BL205" s="19" t="s">
        <v>139</v>
      </c>
      <c r="BM205" s="217" t="s">
        <v>348</v>
      </c>
    </row>
    <row r="206" s="2" customFormat="1">
      <c r="A206" s="40"/>
      <c r="B206" s="41"/>
      <c r="C206" s="42"/>
      <c r="D206" s="219" t="s">
        <v>141</v>
      </c>
      <c r="E206" s="42"/>
      <c r="F206" s="220" t="s">
        <v>349</v>
      </c>
      <c r="G206" s="42"/>
      <c r="H206" s="42"/>
      <c r="I206" s="221"/>
      <c r="J206" s="42"/>
      <c r="K206" s="42"/>
      <c r="L206" s="46"/>
      <c r="M206" s="222"/>
      <c r="N206" s="223"/>
      <c r="O206" s="86"/>
      <c r="P206" s="86"/>
      <c r="Q206" s="86"/>
      <c r="R206" s="86"/>
      <c r="S206" s="86"/>
      <c r="T206" s="87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T206" s="19" t="s">
        <v>141</v>
      </c>
      <c r="AU206" s="19" t="s">
        <v>84</v>
      </c>
    </row>
    <row r="207" s="2" customFormat="1">
      <c r="A207" s="40"/>
      <c r="B207" s="41"/>
      <c r="C207" s="42"/>
      <c r="D207" s="226" t="s">
        <v>316</v>
      </c>
      <c r="E207" s="42"/>
      <c r="F207" s="257" t="s">
        <v>350</v>
      </c>
      <c r="G207" s="42"/>
      <c r="H207" s="42"/>
      <c r="I207" s="221"/>
      <c r="J207" s="42"/>
      <c r="K207" s="42"/>
      <c r="L207" s="46"/>
      <c r="M207" s="222"/>
      <c r="N207" s="223"/>
      <c r="O207" s="86"/>
      <c r="P207" s="86"/>
      <c r="Q207" s="86"/>
      <c r="R207" s="86"/>
      <c r="S207" s="86"/>
      <c r="T207" s="87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T207" s="19" t="s">
        <v>316</v>
      </c>
      <c r="AU207" s="19" t="s">
        <v>84</v>
      </c>
    </row>
    <row r="208" s="13" customFormat="1">
      <c r="A208" s="13"/>
      <c r="B208" s="224"/>
      <c r="C208" s="225"/>
      <c r="D208" s="226" t="s">
        <v>209</v>
      </c>
      <c r="E208" s="227" t="s">
        <v>28</v>
      </c>
      <c r="F208" s="228" t="s">
        <v>265</v>
      </c>
      <c r="G208" s="225"/>
      <c r="H208" s="229">
        <v>560</v>
      </c>
      <c r="I208" s="230"/>
      <c r="J208" s="225"/>
      <c r="K208" s="225"/>
      <c r="L208" s="231"/>
      <c r="M208" s="232"/>
      <c r="N208" s="233"/>
      <c r="O208" s="233"/>
      <c r="P208" s="233"/>
      <c r="Q208" s="233"/>
      <c r="R208" s="233"/>
      <c r="S208" s="233"/>
      <c r="T208" s="234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35" t="s">
        <v>209</v>
      </c>
      <c r="AU208" s="235" t="s">
        <v>84</v>
      </c>
      <c r="AV208" s="13" t="s">
        <v>84</v>
      </c>
      <c r="AW208" s="13" t="s">
        <v>35</v>
      </c>
      <c r="AX208" s="13" t="s">
        <v>74</v>
      </c>
      <c r="AY208" s="235" t="s">
        <v>132</v>
      </c>
    </row>
    <row r="209" s="13" customFormat="1">
      <c r="A209" s="13"/>
      <c r="B209" s="224"/>
      <c r="C209" s="225"/>
      <c r="D209" s="226" t="s">
        <v>209</v>
      </c>
      <c r="E209" s="227" t="s">
        <v>28</v>
      </c>
      <c r="F209" s="228" t="s">
        <v>266</v>
      </c>
      <c r="G209" s="225"/>
      <c r="H209" s="229">
        <v>1330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209</v>
      </c>
      <c r="AU209" s="235" t="s">
        <v>84</v>
      </c>
      <c r="AV209" s="13" t="s">
        <v>84</v>
      </c>
      <c r="AW209" s="13" t="s">
        <v>35</v>
      </c>
      <c r="AX209" s="13" t="s">
        <v>74</v>
      </c>
      <c r="AY209" s="235" t="s">
        <v>132</v>
      </c>
    </row>
    <row r="210" s="13" customFormat="1">
      <c r="A210" s="13"/>
      <c r="B210" s="224"/>
      <c r="C210" s="225"/>
      <c r="D210" s="226" t="s">
        <v>209</v>
      </c>
      <c r="E210" s="227" t="s">
        <v>28</v>
      </c>
      <c r="F210" s="228" t="s">
        <v>351</v>
      </c>
      <c r="G210" s="225"/>
      <c r="H210" s="229">
        <v>1110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209</v>
      </c>
      <c r="AU210" s="235" t="s">
        <v>84</v>
      </c>
      <c r="AV210" s="13" t="s">
        <v>84</v>
      </c>
      <c r="AW210" s="13" t="s">
        <v>35</v>
      </c>
      <c r="AX210" s="13" t="s">
        <v>74</v>
      </c>
      <c r="AY210" s="235" t="s">
        <v>132</v>
      </c>
    </row>
    <row r="211" s="14" customFormat="1">
      <c r="A211" s="14"/>
      <c r="B211" s="236"/>
      <c r="C211" s="237"/>
      <c r="D211" s="226" t="s">
        <v>209</v>
      </c>
      <c r="E211" s="238" t="s">
        <v>28</v>
      </c>
      <c r="F211" s="239" t="s">
        <v>211</v>
      </c>
      <c r="G211" s="237"/>
      <c r="H211" s="240">
        <v>3000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209</v>
      </c>
      <c r="AU211" s="246" t="s">
        <v>84</v>
      </c>
      <c r="AV211" s="14" t="s">
        <v>139</v>
      </c>
      <c r="AW211" s="14" t="s">
        <v>35</v>
      </c>
      <c r="AX211" s="14" t="s">
        <v>82</v>
      </c>
      <c r="AY211" s="246" t="s">
        <v>132</v>
      </c>
    </row>
    <row r="212" s="2" customFormat="1" ht="24.15" customHeight="1">
      <c r="A212" s="40"/>
      <c r="B212" s="41"/>
      <c r="C212" s="206" t="s">
        <v>174</v>
      </c>
      <c r="D212" s="206" t="s">
        <v>134</v>
      </c>
      <c r="E212" s="207" t="s">
        <v>352</v>
      </c>
      <c r="F212" s="208" t="s">
        <v>353</v>
      </c>
      <c r="G212" s="209" t="s">
        <v>169</v>
      </c>
      <c r="H212" s="210">
        <v>3000</v>
      </c>
      <c r="I212" s="211"/>
      <c r="J212" s="212">
        <f>ROUND(I212*H212,2)</f>
        <v>0</v>
      </c>
      <c r="K212" s="208" t="s">
        <v>138</v>
      </c>
      <c r="L212" s="46"/>
      <c r="M212" s="213" t="s">
        <v>28</v>
      </c>
      <c r="N212" s="214" t="s">
        <v>45</v>
      </c>
      <c r="O212" s="86"/>
      <c r="P212" s="215">
        <f>O212*H212</f>
        <v>0</v>
      </c>
      <c r="Q212" s="215">
        <v>0</v>
      </c>
      <c r="R212" s="215">
        <f>Q212*H212</f>
        <v>0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139</v>
      </c>
      <c r="AT212" s="217" t="s">
        <v>134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139</v>
      </c>
      <c r="BM212" s="217" t="s">
        <v>354</v>
      </c>
    </row>
    <row r="213" s="2" customFormat="1">
      <c r="A213" s="40"/>
      <c r="B213" s="41"/>
      <c r="C213" s="42"/>
      <c r="D213" s="219" t="s">
        <v>141</v>
      </c>
      <c r="E213" s="42"/>
      <c r="F213" s="220" t="s">
        <v>355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84</v>
      </c>
    </row>
    <row r="214" s="2" customFormat="1">
      <c r="A214" s="40"/>
      <c r="B214" s="41"/>
      <c r="C214" s="42"/>
      <c r="D214" s="226" t="s">
        <v>316</v>
      </c>
      <c r="E214" s="42"/>
      <c r="F214" s="257" t="s">
        <v>350</v>
      </c>
      <c r="G214" s="42"/>
      <c r="H214" s="42"/>
      <c r="I214" s="221"/>
      <c r="J214" s="42"/>
      <c r="K214" s="42"/>
      <c r="L214" s="46"/>
      <c r="M214" s="222"/>
      <c r="N214" s="223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316</v>
      </c>
      <c r="AU214" s="19" t="s">
        <v>84</v>
      </c>
    </row>
    <row r="215" s="13" customFormat="1">
      <c r="A215" s="13"/>
      <c r="B215" s="224"/>
      <c r="C215" s="225"/>
      <c r="D215" s="226" t="s">
        <v>209</v>
      </c>
      <c r="E215" s="227" t="s">
        <v>28</v>
      </c>
      <c r="F215" s="228" t="s">
        <v>265</v>
      </c>
      <c r="G215" s="225"/>
      <c r="H215" s="229">
        <v>560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209</v>
      </c>
      <c r="AU215" s="235" t="s">
        <v>84</v>
      </c>
      <c r="AV215" s="13" t="s">
        <v>84</v>
      </c>
      <c r="AW215" s="13" t="s">
        <v>35</v>
      </c>
      <c r="AX215" s="13" t="s">
        <v>74</v>
      </c>
      <c r="AY215" s="235" t="s">
        <v>132</v>
      </c>
    </row>
    <row r="216" s="13" customFormat="1">
      <c r="A216" s="13"/>
      <c r="B216" s="224"/>
      <c r="C216" s="225"/>
      <c r="D216" s="226" t="s">
        <v>209</v>
      </c>
      <c r="E216" s="227" t="s">
        <v>28</v>
      </c>
      <c r="F216" s="228" t="s">
        <v>266</v>
      </c>
      <c r="G216" s="225"/>
      <c r="H216" s="229">
        <v>1330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209</v>
      </c>
      <c r="AU216" s="235" t="s">
        <v>84</v>
      </c>
      <c r="AV216" s="13" t="s">
        <v>84</v>
      </c>
      <c r="AW216" s="13" t="s">
        <v>35</v>
      </c>
      <c r="AX216" s="13" t="s">
        <v>74</v>
      </c>
      <c r="AY216" s="235" t="s">
        <v>132</v>
      </c>
    </row>
    <row r="217" s="13" customFormat="1">
      <c r="A217" s="13"/>
      <c r="B217" s="224"/>
      <c r="C217" s="225"/>
      <c r="D217" s="226" t="s">
        <v>209</v>
      </c>
      <c r="E217" s="227" t="s">
        <v>28</v>
      </c>
      <c r="F217" s="228" t="s">
        <v>351</v>
      </c>
      <c r="G217" s="225"/>
      <c r="H217" s="229">
        <v>1110</v>
      </c>
      <c r="I217" s="230"/>
      <c r="J217" s="225"/>
      <c r="K217" s="225"/>
      <c r="L217" s="231"/>
      <c r="M217" s="232"/>
      <c r="N217" s="233"/>
      <c r="O217" s="233"/>
      <c r="P217" s="233"/>
      <c r="Q217" s="233"/>
      <c r="R217" s="233"/>
      <c r="S217" s="233"/>
      <c r="T217" s="234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235" t="s">
        <v>209</v>
      </c>
      <c r="AU217" s="235" t="s">
        <v>84</v>
      </c>
      <c r="AV217" s="13" t="s">
        <v>84</v>
      </c>
      <c r="AW217" s="13" t="s">
        <v>35</v>
      </c>
      <c r="AX217" s="13" t="s">
        <v>74</v>
      </c>
      <c r="AY217" s="235" t="s">
        <v>132</v>
      </c>
    </row>
    <row r="218" s="14" customFormat="1">
      <c r="A218" s="14"/>
      <c r="B218" s="236"/>
      <c r="C218" s="237"/>
      <c r="D218" s="226" t="s">
        <v>209</v>
      </c>
      <c r="E218" s="238" t="s">
        <v>28</v>
      </c>
      <c r="F218" s="239" t="s">
        <v>211</v>
      </c>
      <c r="G218" s="237"/>
      <c r="H218" s="240">
        <v>3000</v>
      </c>
      <c r="I218" s="241"/>
      <c r="J218" s="237"/>
      <c r="K218" s="237"/>
      <c r="L218" s="242"/>
      <c r="M218" s="243"/>
      <c r="N218" s="244"/>
      <c r="O218" s="244"/>
      <c r="P218" s="244"/>
      <c r="Q218" s="244"/>
      <c r="R218" s="244"/>
      <c r="S218" s="244"/>
      <c r="T218" s="245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46" t="s">
        <v>209</v>
      </c>
      <c r="AU218" s="246" t="s">
        <v>84</v>
      </c>
      <c r="AV218" s="14" t="s">
        <v>139</v>
      </c>
      <c r="AW218" s="14" t="s">
        <v>35</v>
      </c>
      <c r="AX218" s="14" t="s">
        <v>82</v>
      </c>
      <c r="AY218" s="246" t="s">
        <v>132</v>
      </c>
    </row>
    <row r="219" s="2" customFormat="1" ht="21.75" customHeight="1">
      <c r="A219" s="40"/>
      <c r="B219" s="41"/>
      <c r="C219" s="206" t="s">
        <v>356</v>
      </c>
      <c r="D219" s="206" t="s">
        <v>134</v>
      </c>
      <c r="E219" s="207" t="s">
        <v>357</v>
      </c>
      <c r="F219" s="208" t="s">
        <v>358</v>
      </c>
      <c r="G219" s="209" t="s">
        <v>169</v>
      </c>
      <c r="H219" s="210">
        <v>1890</v>
      </c>
      <c r="I219" s="211"/>
      <c r="J219" s="212">
        <f>ROUND(I219*H219,2)</f>
        <v>0</v>
      </c>
      <c r="K219" s="208" t="s">
        <v>138</v>
      </c>
      <c r="L219" s="46"/>
      <c r="M219" s="213" t="s">
        <v>28</v>
      </c>
      <c r="N219" s="214" t="s">
        <v>45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139</v>
      </c>
      <c r="AT219" s="217" t="s">
        <v>134</v>
      </c>
      <c r="AU219" s="217" t="s">
        <v>84</v>
      </c>
      <c r="AY219" s="19" t="s">
        <v>132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82</v>
      </c>
      <c r="BK219" s="218">
        <f>ROUND(I219*H219,2)</f>
        <v>0</v>
      </c>
      <c r="BL219" s="19" t="s">
        <v>139</v>
      </c>
      <c r="BM219" s="217" t="s">
        <v>359</v>
      </c>
    </row>
    <row r="220" s="2" customFormat="1">
      <c r="A220" s="40"/>
      <c r="B220" s="41"/>
      <c r="C220" s="42"/>
      <c r="D220" s="219" t="s">
        <v>141</v>
      </c>
      <c r="E220" s="42"/>
      <c r="F220" s="220" t="s">
        <v>360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141</v>
      </c>
      <c r="AU220" s="19" t="s">
        <v>84</v>
      </c>
    </row>
    <row r="221" s="13" customFormat="1">
      <c r="A221" s="13"/>
      <c r="B221" s="224"/>
      <c r="C221" s="225"/>
      <c r="D221" s="226" t="s">
        <v>209</v>
      </c>
      <c r="E221" s="227" t="s">
        <v>28</v>
      </c>
      <c r="F221" s="228" t="s">
        <v>265</v>
      </c>
      <c r="G221" s="225"/>
      <c r="H221" s="229">
        <v>560</v>
      </c>
      <c r="I221" s="230"/>
      <c r="J221" s="225"/>
      <c r="K221" s="225"/>
      <c r="L221" s="231"/>
      <c r="M221" s="232"/>
      <c r="N221" s="233"/>
      <c r="O221" s="233"/>
      <c r="P221" s="233"/>
      <c r="Q221" s="233"/>
      <c r="R221" s="233"/>
      <c r="S221" s="233"/>
      <c r="T221" s="234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35" t="s">
        <v>209</v>
      </c>
      <c r="AU221" s="235" t="s">
        <v>84</v>
      </c>
      <c r="AV221" s="13" t="s">
        <v>84</v>
      </c>
      <c r="AW221" s="13" t="s">
        <v>35</v>
      </c>
      <c r="AX221" s="13" t="s">
        <v>74</v>
      </c>
      <c r="AY221" s="235" t="s">
        <v>132</v>
      </c>
    </row>
    <row r="222" s="13" customFormat="1">
      <c r="A222" s="13"/>
      <c r="B222" s="224"/>
      <c r="C222" s="225"/>
      <c r="D222" s="226" t="s">
        <v>209</v>
      </c>
      <c r="E222" s="227" t="s">
        <v>28</v>
      </c>
      <c r="F222" s="228" t="s">
        <v>266</v>
      </c>
      <c r="G222" s="225"/>
      <c r="H222" s="229">
        <v>1330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209</v>
      </c>
      <c r="AU222" s="235" t="s">
        <v>84</v>
      </c>
      <c r="AV222" s="13" t="s">
        <v>84</v>
      </c>
      <c r="AW222" s="13" t="s">
        <v>35</v>
      </c>
      <c r="AX222" s="13" t="s">
        <v>74</v>
      </c>
      <c r="AY222" s="235" t="s">
        <v>132</v>
      </c>
    </row>
    <row r="223" s="14" customFormat="1">
      <c r="A223" s="14"/>
      <c r="B223" s="236"/>
      <c r="C223" s="237"/>
      <c r="D223" s="226" t="s">
        <v>209</v>
      </c>
      <c r="E223" s="238" t="s">
        <v>28</v>
      </c>
      <c r="F223" s="239" t="s">
        <v>211</v>
      </c>
      <c r="G223" s="237"/>
      <c r="H223" s="240">
        <v>1890</v>
      </c>
      <c r="I223" s="241"/>
      <c r="J223" s="237"/>
      <c r="K223" s="237"/>
      <c r="L223" s="242"/>
      <c r="M223" s="243"/>
      <c r="N223" s="244"/>
      <c r="O223" s="244"/>
      <c r="P223" s="244"/>
      <c r="Q223" s="244"/>
      <c r="R223" s="244"/>
      <c r="S223" s="244"/>
      <c r="T223" s="245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46" t="s">
        <v>209</v>
      </c>
      <c r="AU223" s="246" t="s">
        <v>84</v>
      </c>
      <c r="AV223" s="14" t="s">
        <v>139</v>
      </c>
      <c r="AW223" s="14" t="s">
        <v>35</v>
      </c>
      <c r="AX223" s="14" t="s">
        <v>82</v>
      </c>
      <c r="AY223" s="246" t="s">
        <v>132</v>
      </c>
    </row>
    <row r="224" s="2" customFormat="1" ht="21.75" customHeight="1">
      <c r="A224" s="40"/>
      <c r="B224" s="41"/>
      <c r="C224" s="206" t="s">
        <v>179</v>
      </c>
      <c r="D224" s="206" t="s">
        <v>134</v>
      </c>
      <c r="E224" s="207" t="s">
        <v>361</v>
      </c>
      <c r="F224" s="208" t="s">
        <v>362</v>
      </c>
      <c r="G224" s="209" t="s">
        <v>169</v>
      </c>
      <c r="H224" s="210">
        <v>40</v>
      </c>
      <c r="I224" s="211"/>
      <c r="J224" s="212">
        <f>ROUND(I224*H224,2)</f>
        <v>0</v>
      </c>
      <c r="K224" s="208" t="s">
        <v>138</v>
      </c>
      <c r="L224" s="46"/>
      <c r="M224" s="213" t="s">
        <v>28</v>
      </c>
      <c r="N224" s="214" t="s">
        <v>45</v>
      </c>
      <c r="O224" s="86"/>
      <c r="P224" s="215">
        <f>O224*H224</f>
        <v>0</v>
      </c>
      <c r="Q224" s="215">
        <v>0</v>
      </c>
      <c r="R224" s="215">
        <f>Q224*H224</f>
        <v>0</v>
      </c>
      <c r="S224" s="215">
        <v>0</v>
      </c>
      <c r="T224" s="216">
        <f>S224*H224</f>
        <v>0</v>
      </c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R224" s="217" t="s">
        <v>139</v>
      </c>
      <c r="AT224" s="217" t="s">
        <v>134</v>
      </c>
      <c r="AU224" s="217" t="s">
        <v>84</v>
      </c>
      <c r="AY224" s="19" t="s">
        <v>132</v>
      </c>
      <c r="BE224" s="218">
        <f>IF(N224="základní",J224,0)</f>
        <v>0</v>
      </c>
      <c r="BF224" s="218">
        <f>IF(N224="snížená",J224,0)</f>
        <v>0</v>
      </c>
      <c r="BG224" s="218">
        <f>IF(N224="zákl. přenesená",J224,0)</f>
        <v>0</v>
      </c>
      <c r="BH224" s="218">
        <f>IF(N224="sníž. přenesená",J224,0)</f>
        <v>0</v>
      </c>
      <c r="BI224" s="218">
        <f>IF(N224="nulová",J224,0)</f>
        <v>0</v>
      </c>
      <c r="BJ224" s="19" t="s">
        <v>82</v>
      </c>
      <c r="BK224" s="218">
        <f>ROUND(I224*H224,2)</f>
        <v>0</v>
      </c>
      <c r="BL224" s="19" t="s">
        <v>139</v>
      </c>
      <c r="BM224" s="217" t="s">
        <v>363</v>
      </c>
    </row>
    <row r="225" s="2" customFormat="1">
      <c r="A225" s="40"/>
      <c r="B225" s="41"/>
      <c r="C225" s="42"/>
      <c r="D225" s="219" t="s">
        <v>141</v>
      </c>
      <c r="E225" s="42"/>
      <c r="F225" s="220" t="s">
        <v>364</v>
      </c>
      <c r="G225" s="42"/>
      <c r="H225" s="42"/>
      <c r="I225" s="221"/>
      <c r="J225" s="42"/>
      <c r="K225" s="42"/>
      <c r="L225" s="46"/>
      <c r="M225" s="222"/>
      <c r="N225" s="223"/>
      <c r="O225" s="86"/>
      <c r="P225" s="86"/>
      <c r="Q225" s="86"/>
      <c r="R225" s="86"/>
      <c r="S225" s="86"/>
      <c r="T225" s="87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T225" s="19" t="s">
        <v>141</v>
      </c>
      <c r="AU225" s="19" t="s">
        <v>84</v>
      </c>
    </row>
    <row r="226" s="13" customFormat="1">
      <c r="A226" s="13"/>
      <c r="B226" s="224"/>
      <c r="C226" s="225"/>
      <c r="D226" s="226" t="s">
        <v>209</v>
      </c>
      <c r="E226" s="227" t="s">
        <v>28</v>
      </c>
      <c r="F226" s="228" t="s">
        <v>365</v>
      </c>
      <c r="G226" s="225"/>
      <c r="H226" s="229">
        <v>40</v>
      </c>
      <c r="I226" s="230"/>
      <c r="J226" s="225"/>
      <c r="K226" s="225"/>
      <c r="L226" s="231"/>
      <c r="M226" s="232"/>
      <c r="N226" s="233"/>
      <c r="O226" s="233"/>
      <c r="P226" s="233"/>
      <c r="Q226" s="233"/>
      <c r="R226" s="233"/>
      <c r="S226" s="233"/>
      <c r="T226" s="234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35" t="s">
        <v>209</v>
      </c>
      <c r="AU226" s="235" t="s">
        <v>84</v>
      </c>
      <c r="AV226" s="13" t="s">
        <v>84</v>
      </c>
      <c r="AW226" s="13" t="s">
        <v>35</v>
      </c>
      <c r="AX226" s="13" t="s">
        <v>74</v>
      </c>
      <c r="AY226" s="235" t="s">
        <v>132</v>
      </c>
    </row>
    <row r="227" s="14" customFormat="1">
      <c r="A227" s="14"/>
      <c r="B227" s="236"/>
      <c r="C227" s="237"/>
      <c r="D227" s="226" t="s">
        <v>209</v>
      </c>
      <c r="E227" s="238" t="s">
        <v>28</v>
      </c>
      <c r="F227" s="239" t="s">
        <v>211</v>
      </c>
      <c r="G227" s="237"/>
      <c r="H227" s="240">
        <v>40</v>
      </c>
      <c r="I227" s="241"/>
      <c r="J227" s="237"/>
      <c r="K227" s="237"/>
      <c r="L227" s="242"/>
      <c r="M227" s="243"/>
      <c r="N227" s="244"/>
      <c r="O227" s="244"/>
      <c r="P227" s="244"/>
      <c r="Q227" s="244"/>
      <c r="R227" s="244"/>
      <c r="S227" s="244"/>
      <c r="T227" s="245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46" t="s">
        <v>209</v>
      </c>
      <c r="AU227" s="246" t="s">
        <v>84</v>
      </c>
      <c r="AV227" s="14" t="s">
        <v>139</v>
      </c>
      <c r="AW227" s="14" t="s">
        <v>35</v>
      </c>
      <c r="AX227" s="14" t="s">
        <v>82</v>
      </c>
      <c r="AY227" s="246" t="s">
        <v>132</v>
      </c>
    </row>
    <row r="228" s="2" customFormat="1" ht="21.75" customHeight="1">
      <c r="A228" s="40"/>
      <c r="B228" s="41"/>
      <c r="C228" s="206" t="s">
        <v>366</v>
      </c>
      <c r="D228" s="206" t="s">
        <v>134</v>
      </c>
      <c r="E228" s="207" t="s">
        <v>367</v>
      </c>
      <c r="F228" s="208" t="s">
        <v>368</v>
      </c>
      <c r="G228" s="209" t="s">
        <v>169</v>
      </c>
      <c r="H228" s="210">
        <v>250</v>
      </c>
      <c r="I228" s="211"/>
      <c r="J228" s="212">
        <f>ROUND(I228*H228,2)</f>
        <v>0</v>
      </c>
      <c r="K228" s="208" t="s">
        <v>138</v>
      </c>
      <c r="L228" s="46"/>
      <c r="M228" s="213" t="s">
        <v>28</v>
      </c>
      <c r="N228" s="214" t="s">
        <v>45</v>
      </c>
      <c r="O228" s="86"/>
      <c r="P228" s="215">
        <f>O228*H228</f>
        <v>0</v>
      </c>
      <c r="Q228" s="215">
        <v>0</v>
      </c>
      <c r="R228" s="215">
        <f>Q228*H228</f>
        <v>0</v>
      </c>
      <c r="S228" s="215">
        <v>0</v>
      </c>
      <c r="T228" s="216">
        <f>S228*H228</f>
        <v>0</v>
      </c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R228" s="217" t="s">
        <v>139</v>
      </c>
      <c r="AT228" s="217" t="s">
        <v>134</v>
      </c>
      <c r="AU228" s="217" t="s">
        <v>84</v>
      </c>
      <c r="AY228" s="19" t="s">
        <v>132</v>
      </c>
      <c r="BE228" s="218">
        <f>IF(N228="základní",J228,0)</f>
        <v>0</v>
      </c>
      <c r="BF228" s="218">
        <f>IF(N228="snížená",J228,0)</f>
        <v>0</v>
      </c>
      <c r="BG228" s="218">
        <f>IF(N228="zákl. přenesená",J228,0)</f>
        <v>0</v>
      </c>
      <c r="BH228" s="218">
        <f>IF(N228="sníž. přenesená",J228,0)</f>
        <v>0</v>
      </c>
      <c r="BI228" s="218">
        <f>IF(N228="nulová",J228,0)</f>
        <v>0</v>
      </c>
      <c r="BJ228" s="19" t="s">
        <v>82</v>
      </c>
      <c r="BK228" s="218">
        <f>ROUND(I228*H228,2)</f>
        <v>0</v>
      </c>
      <c r="BL228" s="19" t="s">
        <v>139</v>
      </c>
      <c r="BM228" s="217" t="s">
        <v>369</v>
      </c>
    </row>
    <row r="229" s="2" customFormat="1">
      <c r="A229" s="40"/>
      <c r="B229" s="41"/>
      <c r="C229" s="42"/>
      <c r="D229" s="219" t="s">
        <v>141</v>
      </c>
      <c r="E229" s="42"/>
      <c r="F229" s="220" t="s">
        <v>370</v>
      </c>
      <c r="G229" s="42"/>
      <c r="H229" s="42"/>
      <c r="I229" s="221"/>
      <c r="J229" s="42"/>
      <c r="K229" s="42"/>
      <c r="L229" s="46"/>
      <c r="M229" s="222"/>
      <c r="N229" s="223"/>
      <c r="O229" s="86"/>
      <c r="P229" s="86"/>
      <c r="Q229" s="86"/>
      <c r="R229" s="86"/>
      <c r="S229" s="86"/>
      <c r="T229" s="87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T229" s="19" t="s">
        <v>141</v>
      </c>
      <c r="AU229" s="19" t="s">
        <v>84</v>
      </c>
    </row>
    <row r="230" s="13" customFormat="1">
      <c r="A230" s="13"/>
      <c r="B230" s="224"/>
      <c r="C230" s="225"/>
      <c r="D230" s="226" t="s">
        <v>209</v>
      </c>
      <c r="E230" s="227" t="s">
        <v>28</v>
      </c>
      <c r="F230" s="228" t="s">
        <v>269</v>
      </c>
      <c r="G230" s="225"/>
      <c r="H230" s="229">
        <v>250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209</v>
      </c>
      <c r="AU230" s="235" t="s">
        <v>84</v>
      </c>
      <c r="AV230" s="13" t="s">
        <v>84</v>
      </c>
      <c r="AW230" s="13" t="s">
        <v>35</v>
      </c>
      <c r="AX230" s="13" t="s">
        <v>74</v>
      </c>
      <c r="AY230" s="235" t="s">
        <v>132</v>
      </c>
    </row>
    <row r="231" s="14" customFormat="1">
      <c r="A231" s="14"/>
      <c r="B231" s="236"/>
      <c r="C231" s="237"/>
      <c r="D231" s="226" t="s">
        <v>209</v>
      </c>
      <c r="E231" s="238" t="s">
        <v>28</v>
      </c>
      <c r="F231" s="239" t="s">
        <v>211</v>
      </c>
      <c r="G231" s="237"/>
      <c r="H231" s="240">
        <v>250</v>
      </c>
      <c r="I231" s="241"/>
      <c r="J231" s="237"/>
      <c r="K231" s="237"/>
      <c r="L231" s="242"/>
      <c r="M231" s="243"/>
      <c r="N231" s="244"/>
      <c r="O231" s="244"/>
      <c r="P231" s="244"/>
      <c r="Q231" s="244"/>
      <c r="R231" s="244"/>
      <c r="S231" s="244"/>
      <c r="T231" s="245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46" t="s">
        <v>209</v>
      </c>
      <c r="AU231" s="246" t="s">
        <v>84</v>
      </c>
      <c r="AV231" s="14" t="s">
        <v>139</v>
      </c>
      <c r="AW231" s="14" t="s">
        <v>35</v>
      </c>
      <c r="AX231" s="14" t="s">
        <v>82</v>
      </c>
      <c r="AY231" s="246" t="s">
        <v>132</v>
      </c>
    </row>
    <row r="232" s="2" customFormat="1" ht="21.75" customHeight="1">
      <c r="A232" s="40"/>
      <c r="B232" s="41"/>
      <c r="C232" s="206" t="s">
        <v>183</v>
      </c>
      <c r="D232" s="206" t="s">
        <v>134</v>
      </c>
      <c r="E232" s="207" t="s">
        <v>371</v>
      </c>
      <c r="F232" s="208" t="s">
        <v>372</v>
      </c>
      <c r="G232" s="209" t="s">
        <v>169</v>
      </c>
      <c r="H232" s="210">
        <v>110</v>
      </c>
      <c r="I232" s="211"/>
      <c r="J232" s="212">
        <f>ROUND(I232*H232,2)</f>
        <v>0</v>
      </c>
      <c r="K232" s="208" t="s">
        <v>138</v>
      </c>
      <c r="L232" s="46"/>
      <c r="M232" s="213" t="s">
        <v>28</v>
      </c>
      <c r="N232" s="214" t="s">
        <v>45</v>
      </c>
      <c r="O232" s="86"/>
      <c r="P232" s="215">
        <f>O232*H232</f>
        <v>0</v>
      </c>
      <c r="Q232" s="215">
        <v>0</v>
      </c>
      <c r="R232" s="215">
        <f>Q232*H232</f>
        <v>0</v>
      </c>
      <c r="S232" s="215">
        <v>0</v>
      </c>
      <c r="T232" s="216">
        <f>S232*H232</f>
        <v>0</v>
      </c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R232" s="217" t="s">
        <v>139</v>
      </c>
      <c r="AT232" s="217" t="s">
        <v>134</v>
      </c>
      <c r="AU232" s="217" t="s">
        <v>84</v>
      </c>
      <c r="AY232" s="19" t="s">
        <v>132</v>
      </c>
      <c r="BE232" s="218">
        <f>IF(N232="základní",J232,0)</f>
        <v>0</v>
      </c>
      <c r="BF232" s="218">
        <f>IF(N232="snížená",J232,0)</f>
        <v>0</v>
      </c>
      <c r="BG232" s="218">
        <f>IF(N232="zákl. přenesená",J232,0)</f>
        <v>0</v>
      </c>
      <c r="BH232" s="218">
        <f>IF(N232="sníž. přenesená",J232,0)</f>
        <v>0</v>
      </c>
      <c r="BI232" s="218">
        <f>IF(N232="nulová",J232,0)</f>
        <v>0</v>
      </c>
      <c r="BJ232" s="19" t="s">
        <v>82</v>
      </c>
      <c r="BK232" s="218">
        <f>ROUND(I232*H232,2)</f>
        <v>0</v>
      </c>
      <c r="BL232" s="19" t="s">
        <v>139</v>
      </c>
      <c r="BM232" s="217" t="s">
        <v>373</v>
      </c>
    </row>
    <row r="233" s="2" customFormat="1">
      <c r="A233" s="40"/>
      <c r="B233" s="41"/>
      <c r="C233" s="42"/>
      <c r="D233" s="219" t="s">
        <v>141</v>
      </c>
      <c r="E233" s="42"/>
      <c r="F233" s="220" t="s">
        <v>374</v>
      </c>
      <c r="G233" s="42"/>
      <c r="H233" s="42"/>
      <c r="I233" s="221"/>
      <c r="J233" s="42"/>
      <c r="K233" s="42"/>
      <c r="L233" s="46"/>
      <c r="M233" s="222"/>
      <c r="N233" s="223"/>
      <c r="O233" s="86"/>
      <c r="P233" s="86"/>
      <c r="Q233" s="86"/>
      <c r="R233" s="86"/>
      <c r="S233" s="86"/>
      <c r="T233" s="87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T233" s="19" t="s">
        <v>141</v>
      </c>
      <c r="AU233" s="19" t="s">
        <v>84</v>
      </c>
    </row>
    <row r="234" s="13" customFormat="1">
      <c r="A234" s="13"/>
      <c r="B234" s="224"/>
      <c r="C234" s="225"/>
      <c r="D234" s="226" t="s">
        <v>209</v>
      </c>
      <c r="E234" s="227" t="s">
        <v>28</v>
      </c>
      <c r="F234" s="228" t="s">
        <v>268</v>
      </c>
      <c r="G234" s="225"/>
      <c r="H234" s="229">
        <v>110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209</v>
      </c>
      <c r="AU234" s="235" t="s">
        <v>84</v>
      </c>
      <c r="AV234" s="13" t="s">
        <v>84</v>
      </c>
      <c r="AW234" s="13" t="s">
        <v>35</v>
      </c>
      <c r="AX234" s="13" t="s">
        <v>74</v>
      </c>
      <c r="AY234" s="235" t="s">
        <v>132</v>
      </c>
    </row>
    <row r="235" s="14" customFormat="1">
      <c r="A235" s="14"/>
      <c r="B235" s="236"/>
      <c r="C235" s="237"/>
      <c r="D235" s="226" t="s">
        <v>209</v>
      </c>
      <c r="E235" s="238" t="s">
        <v>28</v>
      </c>
      <c r="F235" s="239" t="s">
        <v>211</v>
      </c>
      <c r="G235" s="237"/>
      <c r="H235" s="240">
        <v>110</v>
      </c>
      <c r="I235" s="241"/>
      <c r="J235" s="237"/>
      <c r="K235" s="237"/>
      <c r="L235" s="242"/>
      <c r="M235" s="243"/>
      <c r="N235" s="244"/>
      <c r="O235" s="244"/>
      <c r="P235" s="244"/>
      <c r="Q235" s="244"/>
      <c r="R235" s="244"/>
      <c r="S235" s="244"/>
      <c r="T235" s="245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46" t="s">
        <v>209</v>
      </c>
      <c r="AU235" s="246" t="s">
        <v>84</v>
      </c>
      <c r="AV235" s="14" t="s">
        <v>139</v>
      </c>
      <c r="AW235" s="14" t="s">
        <v>35</v>
      </c>
      <c r="AX235" s="14" t="s">
        <v>82</v>
      </c>
      <c r="AY235" s="246" t="s">
        <v>132</v>
      </c>
    </row>
    <row r="236" s="2" customFormat="1" ht="16.5" customHeight="1">
      <c r="A236" s="40"/>
      <c r="B236" s="41"/>
      <c r="C236" s="206" t="s">
        <v>375</v>
      </c>
      <c r="D236" s="206" t="s">
        <v>134</v>
      </c>
      <c r="E236" s="207" t="s">
        <v>376</v>
      </c>
      <c r="F236" s="208" t="s">
        <v>377</v>
      </c>
      <c r="G236" s="209" t="s">
        <v>169</v>
      </c>
      <c r="H236" s="210">
        <v>110</v>
      </c>
      <c r="I236" s="211"/>
      <c r="J236" s="212">
        <f>ROUND(I236*H236,2)</f>
        <v>0</v>
      </c>
      <c r="K236" s="208" t="s">
        <v>138</v>
      </c>
      <c r="L236" s="46"/>
      <c r="M236" s="213" t="s">
        <v>28</v>
      </c>
      <c r="N236" s="214" t="s">
        <v>45</v>
      </c>
      <c r="O236" s="86"/>
      <c r="P236" s="215">
        <f>O236*H236</f>
        <v>0</v>
      </c>
      <c r="Q236" s="215">
        <v>0</v>
      </c>
      <c r="R236" s="215">
        <f>Q236*H236</f>
        <v>0</v>
      </c>
      <c r="S236" s="215">
        <v>0</v>
      </c>
      <c r="T236" s="216">
        <f>S236*H236</f>
        <v>0</v>
      </c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R236" s="217" t="s">
        <v>139</v>
      </c>
      <c r="AT236" s="217" t="s">
        <v>134</v>
      </c>
      <c r="AU236" s="217" t="s">
        <v>84</v>
      </c>
      <c r="AY236" s="19" t="s">
        <v>132</v>
      </c>
      <c r="BE236" s="218">
        <f>IF(N236="základní",J236,0)</f>
        <v>0</v>
      </c>
      <c r="BF236" s="218">
        <f>IF(N236="snížená",J236,0)</f>
        <v>0</v>
      </c>
      <c r="BG236" s="218">
        <f>IF(N236="zákl. přenesená",J236,0)</f>
        <v>0</v>
      </c>
      <c r="BH236" s="218">
        <f>IF(N236="sníž. přenesená",J236,0)</f>
        <v>0</v>
      </c>
      <c r="BI236" s="218">
        <f>IF(N236="nulová",J236,0)</f>
        <v>0</v>
      </c>
      <c r="BJ236" s="19" t="s">
        <v>82</v>
      </c>
      <c r="BK236" s="218">
        <f>ROUND(I236*H236,2)</f>
        <v>0</v>
      </c>
      <c r="BL236" s="19" t="s">
        <v>139</v>
      </c>
      <c r="BM236" s="217" t="s">
        <v>378</v>
      </c>
    </row>
    <row r="237" s="2" customFormat="1">
      <c r="A237" s="40"/>
      <c r="B237" s="41"/>
      <c r="C237" s="42"/>
      <c r="D237" s="219" t="s">
        <v>141</v>
      </c>
      <c r="E237" s="42"/>
      <c r="F237" s="220" t="s">
        <v>379</v>
      </c>
      <c r="G237" s="42"/>
      <c r="H237" s="42"/>
      <c r="I237" s="221"/>
      <c r="J237" s="42"/>
      <c r="K237" s="42"/>
      <c r="L237" s="46"/>
      <c r="M237" s="222"/>
      <c r="N237" s="223"/>
      <c r="O237" s="86"/>
      <c r="P237" s="86"/>
      <c r="Q237" s="86"/>
      <c r="R237" s="86"/>
      <c r="S237" s="86"/>
      <c r="T237" s="87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T237" s="19" t="s">
        <v>141</v>
      </c>
      <c r="AU237" s="19" t="s">
        <v>84</v>
      </c>
    </row>
    <row r="238" s="13" customFormat="1">
      <c r="A238" s="13"/>
      <c r="B238" s="224"/>
      <c r="C238" s="225"/>
      <c r="D238" s="226" t="s">
        <v>209</v>
      </c>
      <c r="E238" s="227" t="s">
        <v>28</v>
      </c>
      <c r="F238" s="228" t="s">
        <v>270</v>
      </c>
      <c r="G238" s="225"/>
      <c r="H238" s="229">
        <v>110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209</v>
      </c>
      <c r="AU238" s="235" t="s">
        <v>84</v>
      </c>
      <c r="AV238" s="13" t="s">
        <v>84</v>
      </c>
      <c r="AW238" s="13" t="s">
        <v>35</v>
      </c>
      <c r="AX238" s="13" t="s">
        <v>74</v>
      </c>
      <c r="AY238" s="235" t="s">
        <v>132</v>
      </c>
    </row>
    <row r="239" s="14" customFormat="1">
      <c r="A239" s="14"/>
      <c r="B239" s="236"/>
      <c r="C239" s="237"/>
      <c r="D239" s="226" t="s">
        <v>209</v>
      </c>
      <c r="E239" s="238" t="s">
        <v>28</v>
      </c>
      <c r="F239" s="239" t="s">
        <v>211</v>
      </c>
      <c r="G239" s="237"/>
      <c r="H239" s="240">
        <v>110</v>
      </c>
      <c r="I239" s="241"/>
      <c r="J239" s="237"/>
      <c r="K239" s="237"/>
      <c r="L239" s="242"/>
      <c r="M239" s="243"/>
      <c r="N239" s="244"/>
      <c r="O239" s="244"/>
      <c r="P239" s="244"/>
      <c r="Q239" s="244"/>
      <c r="R239" s="244"/>
      <c r="S239" s="244"/>
      <c r="T239" s="245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46" t="s">
        <v>209</v>
      </c>
      <c r="AU239" s="246" t="s">
        <v>84</v>
      </c>
      <c r="AV239" s="14" t="s">
        <v>139</v>
      </c>
      <c r="AW239" s="14" t="s">
        <v>35</v>
      </c>
      <c r="AX239" s="14" t="s">
        <v>82</v>
      </c>
      <c r="AY239" s="246" t="s">
        <v>132</v>
      </c>
    </row>
    <row r="240" s="2" customFormat="1" ht="24.15" customHeight="1">
      <c r="A240" s="40"/>
      <c r="B240" s="41"/>
      <c r="C240" s="206" t="s">
        <v>188</v>
      </c>
      <c r="D240" s="206" t="s">
        <v>134</v>
      </c>
      <c r="E240" s="207" t="s">
        <v>380</v>
      </c>
      <c r="F240" s="208" t="s">
        <v>381</v>
      </c>
      <c r="G240" s="209" t="s">
        <v>169</v>
      </c>
      <c r="H240" s="210">
        <v>1890</v>
      </c>
      <c r="I240" s="211"/>
      <c r="J240" s="212">
        <f>ROUND(I240*H240,2)</f>
        <v>0</v>
      </c>
      <c r="K240" s="208" t="s">
        <v>138</v>
      </c>
      <c r="L240" s="46"/>
      <c r="M240" s="213" t="s">
        <v>28</v>
      </c>
      <c r="N240" s="214" t="s">
        <v>45</v>
      </c>
      <c r="O240" s="86"/>
      <c r="P240" s="215">
        <f>O240*H240</f>
        <v>0</v>
      </c>
      <c r="Q240" s="215">
        <v>0</v>
      </c>
      <c r="R240" s="215">
        <f>Q240*H240</f>
        <v>0</v>
      </c>
      <c r="S240" s="215">
        <v>0</v>
      </c>
      <c r="T240" s="216">
        <f>S240*H240</f>
        <v>0</v>
      </c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R240" s="217" t="s">
        <v>139</v>
      </c>
      <c r="AT240" s="217" t="s">
        <v>134</v>
      </c>
      <c r="AU240" s="217" t="s">
        <v>84</v>
      </c>
      <c r="AY240" s="19" t="s">
        <v>132</v>
      </c>
      <c r="BE240" s="218">
        <f>IF(N240="základní",J240,0)</f>
        <v>0</v>
      </c>
      <c r="BF240" s="218">
        <f>IF(N240="snížená",J240,0)</f>
        <v>0</v>
      </c>
      <c r="BG240" s="218">
        <f>IF(N240="zákl. přenesená",J240,0)</f>
        <v>0</v>
      </c>
      <c r="BH240" s="218">
        <f>IF(N240="sníž. přenesená",J240,0)</f>
        <v>0</v>
      </c>
      <c r="BI240" s="218">
        <f>IF(N240="nulová",J240,0)</f>
        <v>0</v>
      </c>
      <c r="BJ240" s="19" t="s">
        <v>82</v>
      </c>
      <c r="BK240" s="218">
        <f>ROUND(I240*H240,2)</f>
        <v>0</v>
      </c>
      <c r="BL240" s="19" t="s">
        <v>139</v>
      </c>
      <c r="BM240" s="217" t="s">
        <v>382</v>
      </c>
    </row>
    <row r="241" s="2" customFormat="1">
      <c r="A241" s="40"/>
      <c r="B241" s="41"/>
      <c r="C241" s="42"/>
      <c r="D241" s="219" t="s">
        <v>141</v>
      </c>
      <c r="E241" s="42"/>
      <c r="F241" s="220" t="s">
        <v>383</v>
      </c>
      <c r="G241" s="42"/>
      <c r="H241" s="42"/>
      <c r="I241" s="221"/>
      <c r="J241" s="42"/>
      <c r="K241" s="42"/>
      <c r="L241" s="46"/>
      <c r="M241" s="222"/>
      <c r="N241" s="223"/>
      <c r="O241" s="86"/>
      <c r="P241" s="86"/>
      <c r="Q241" s="86"/>
      <c r="R241" s="86"/>
      <c r="S241" s="86"/>
      <c r="T241" s="87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T241" s="19" t="s">
        <v>141</v>
      </c>
      <c r="AU241" s="19" t="s">
        <v>84</v>
      </c>
    </row>
    <row r="242" s="2" customFormat="1">
      <c r="A242" s="40"/>
      <c r="B242" s="41"/>
      <c r="C242" s="42"/>
      <c r="D242" s="226" t="s">
        <v>316</v>
      </c>
      <c r="E242" s="42"/>
      <c r="F242" s="257" t="s">
        <v>384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316</v>
      </c>
      <c r="AU242" s="19" t="s">
        <v>84</v>
      </c>
    </row>
    <row r="243" s="13" customFormat="1">
      <c r="A243" s="13"/>
      <c r="B243" s="224"/>
      <c r="C243" s="225"/>
      <c r="D243" s="226" t="s">
        <v>209</v>
      </c>
      <c r="E243" s="227" t="s">
        <v>28</v>
      </c>
      <c r="F243" s="228" t="s">
        <v>385</v>
      </c>
      <c r="G243" s="225"/>
      <c r="H243" s="229">
        <v>1890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209</v>
      </c>
      <c r="AU243" s="235" t="s">
        <v>84</v>
      </c>
      <c r="AV243" s="13" t="s">
        <v>84</v>
      </c>
      <c r="AW243" s="13" t="s">
        <v>35</v>
      </c>
      <c r="AX243" s="13" t="s">
        <v>74</v>
      </c>
      <c r="AY243" s="235" t="s">
        <v>132</v>
      </c>
    </row>
    <row r="244" s="14" customFormat="1">
      <c r="A244" s="14"/>
      <c r="B244" s="236"/>
      <c r="C244" s="237"/>
      <c r="D244" s="226" t="s">
        <v>209</v>
      </c>
      <c r="E244" s="238" t="s">
        <v>28</v>
      </c>
      <c r="F244" s="239" t="s">
        <v>211</v>
      </c>
      <c r="G244" s="237"/>
      <c r="H244" s="240">
        <v>1890</v>
      </c>
      <c r="I244" s="241"/>
      <c r="J244" s="237"/>
      <c r="K244" s="237"/>
      <c r="L244" s="242"/>
      <c r="M244" s="243"/>
      <c r="N244" s="244"/>
      <c r="O244" s="244"/>
      <c r="P244" s="244"/>
      <c r="Q244" s="244"/>
      <c r="R244" s="244"/>
      <c r="S244" s="244"/>
      <c r="T244" s="245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46" t="s">
        <v>209</v>
      </c>
      <c r="AU244" s="246" t="s">
        <v>84</v>
      </c>
      <c r="AV244" s="14" t="s">
        <v>139</v>
      </c>
      <c r="AW244" s="14" t="s">
        <v>35</v>
      </c>
      <c r="AX244" s="14" t="s">
        <v>82</v>
      </c>
      <c r="AY244" s="246" t="s">
        <v>132</v>
      </c>
    </row>
    <row r="245" s="2" customFormat="1" ht="24.15" customHeight="1">
      <c r="A245" s="40"/>
      <c r="B245" s="41"/>
      <c r="C245" s="206" t="s">
        <v>386</v>
      </c>
      <c r="D245" s="206" t="s">
        <v>134</v>
      </c>
      <c r="E245" s="207" t="s">
        <v>387</v>
      </c>
      <c r="F245" s="208" t="s">
        <v>388</v>
      </c>
      <c r="G245" s="209" t="s">
        <v>169</v>
      </c>
      <c r="H245" s="210">
        <v>1890</v>
      </c>
      <c r="I245" s="211"/>
      <c r="J245" s="212">
        <f>ROUND(I245*H245,2)</f>
        <v>0</v>
      </c>
      <c r="K245" s="208" t="s">
        <v>138</v>
      </c>
      <c r="L245" s="46"/>
      <c r="M245" s="213" t="s">
        <v>28</v>
      </c>
      <c r="N245" s="214" t="s">
        <v>45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139</v>
      </c>
      <c r="AT245" s="217" t="s">
        <v>134</v>
      </c>
      <c r="AU245" s="217" t="s">
        <v>84</v>
      </c>
      <c r="AY245" s="19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82</v>
      </c>
      <c r="BK245" s="218">
        <f>ROUND(I245*H245,2)</f>
        <v>0</v>
      </c>
      <c r="BL245" s="19" t="s">
        <v>139</v>
      </c>
      <c r="BM245" s="217" t="s">
        <v>389</v>
      </c>
    </row>
    <row r="246" s="2" customFormat="1">
      <c r="A246" s="40"/>
      <c r="B246" s="41"/>
      <c r="C246" s="42"/>
      <c r="D246" s="219" t="s">
        <v>141</v>
      </c>
      <c r="E246" s="42"/>
      <c r="F246" s="220" t="s">
        <v>390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84</v>
      </c>
    </row>
    <row r="247" s="2" customFormat="1">
      <c r="A247" s="40"/>
      <c r="B247" s="41"/>
      <c r="C247" s="42"/>
      <c r="D247" s="226" t="s">
        <v>316</v>
      </c>
      <c r="E247" s="42"/>
      <c r="F247" s="257" t="s">
        <v>384</v>
      </c>
      <c r="G247" s="42"/>
      <c r="H247" s="42"/>
      <c r="I247" s="221"/>
      <c r="J247" s="42"/>
      <c r="K247" s="42"/>
      <c r="L247" s="46"/>
      <c r="M247" s="222"/>
      <c r="N247" s="223"/>
      <c r="O247" s="86"/>
      <c r="P247" s="86"/>
      <c r="Q247" s="86"/>
      <c r="R247" s="86"/>
      <c r="S247" s="86"/>
      <c r="T247" s="87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T247" s="19" t="s">
        <v>316</v>
      </c>
      <c r="AU247" s="19" t="s">
        <v>84</v>
      </c>
    </row>
    <row r="248" s="13" customFormat="1">
      <c r="A248" s="13"/>
      <c r="B248" s="224"/>
      <c r="C248" s="225"/>
      <c r="D248" s="226" t="s">
        <v>209</v>
      </c>
      <c r="E248" s="227" t="s">
        <v>28</v>
      </c>
      <c r="F248" s="228" t="s">
        <v>385</v>
      </c>
      <c r="G248" s="225"/>
      <c r="H248" s="229">
        <v>1890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209</v>
      </c>
      <c r="AU248" s="235" t="s">
        <v>84</v>
      </c>
      <c r="AV248" s="13" t="s">
        <v>84</v>
      </c>
      <c r="AW248" s="13" t="s">
        <v>35</v>
      </c>
      <c r="AX248" s="13" t="s">
        <v>74</v>
      </c>
      <c r="AY248" s="235" t="s">
        <v>132</v>
      </c>
    </row>
    <row r="249" s="14" customFormat="1">
      <c r="A249" s="14"/>
      <c r="B249" s="236"/>
      <c r="C249" s="237"/>
      <c r="D249" s="226" t="s">
        <v>209</v>
      </c>
      <c r="E249" s="238" t="s">
        <v>28</v>
      </c>
      <c r="F249" s="239" t="s">
        <v>211</v>
      </c>
      <c r="G249" s="237"/>
      <c r="H249" s="240">
        <v>1890</v>
      </c>
      <c r="I249" s="241"/>
      <c r="J249" s="237"/>
      <c r="K249" s="237"/>
      <c r="L249" s="242"/>
      <c r="M249" s="243"/>
      <c r="N249" s="244"/>
      <c r="O249" s="244"/>
      <c r="P249" s="244"/>
      <c r="Q249" s="244"/>
      <c r="R249" s="244"/>
      <c r="S249" s="244"/>
      <c r="T249" s="245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46" t="s">
        <v>209</v>
      </c>
      <c r="AU249" s="246" t="s">
        <v>84</v>
      </c>
      <c r="AV249" s="14" t="s">
        <v>139</v>
      </c>
      <c r="AW249" s="14" t="s">
        <v>35</v>
      </c>
      <c r="AX249" s="14" t="s">
        <v>82</v>
      </c>
      <c r="AY249" s="246" t="s">
        <v>132</v>
      </c>
    </row>
    <row r="250" s="2" customFormat="1" ht="24.15" customHeight="1">
      <c r="A250" s="40"/>
      <c r="B250" s="41"/>
      <c r="C250" s="206" t="s">
        <v>193</v>
      </c>
      <c r="D250" s="206" t="s">
        <v>134</v>
      </c>
      <c r="E250" s="207" t="s">
        <v>391</v>
      </c>
      <c r="F250" s="208" t="s">
        <v>392</v>
      </c>
      <c r="G250" s="209" t="s">
        <v>169</v>
      </c>
      <c r="H250" s="210">
        <v>1330</v>
      </c>
      <c r="I250" s="211"/>
      <c r="J250" s="212">
        <f>ROUND(I250*H250,2)</f>
        <v>0</v>
      </c>
      <c r="K250" s="208" t="s">
        <v>138</v>
      </c>
      <c r="L250" s="46"/>
      <c r="M250" s="213" t="s">
        <v>28</v>
      </c>
      <c r="N250" s="214" t="s">
        <v>45</v>
      </c>
      <c r="O250" s="86"/>
      <c r="P250" s="215">
        <f>O250*H250</f>
        <v>0</v>
      </c>
      <c r="Q250" s="215">
        <v>0</v>
      </c>
      <c r="R250" s="215">
        <f>Q250*H250</f>
        <v>0</v>
      </c>
      <c r="S250" s="215">
        <v>0</v>
      </c>
      <c r="T250" s="216">
        <f>S250*H250</f>
        <v>0</v>
      </c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R250" s="217" t="s">
        <v>139</v>
      </c>
      <c r="AT250" s="217" t="s">
        <v>134</v>
      </c>
      <c r="AU250" s="217" t="s">
        <v>84</v>
      </c>
      <c r="AY250" s="19" t="s">
        <v>132</v>
      </c>
      <c r="BE250" s="218">
        <f>IF(N250="základní",J250,0)</f>
        <v>0</v>
      </c>
      <c r="BF250" s="218">
        <f>IF(N250="snížená",J250,0)</f>
        <v>0</v>
      </c>
      <c r="BG250" s="218">
        <f>IF(N250="zákl. přenesená",J250,0)</f>
        <v>0</v>
      </c>
      <c r="BH250" s="218">
        <f>IF(N250="sníž. přenesená",J250,0)</f>
        <v>0</v>
      </c>
      <c r="BI250" s="218">
        <f>IF(N250="nulová",J250,0)</f>
        <v>0</v>
      </c>
      <c r="BJ250" s="19" t="s">
        <v>82</v>
      </c>
      <c r="BK250" s="218">
        <f>ROUND(I250*H250,2)</f>
        <v>0</v>
      </c>
      <c r="BL250" s="19" t="s">
        <v>139</v>
      </c>
      <c r="BM250" s="217" t="s">
        <v>393</v>
      </c>
    </row>
    <row r="251" s="2" customFormat="1">
      <c r="A251" s="40"/>
      <c r="B251" s="41"/>
      <c r="C251" s="42"/>
      <c r="D251" s="219" t="s">
        <v>141</v>
      </c>
      <c r="E251" s="42"/>
      <c r="F251" s="220" t="s">
        <v>394</v>
      </c>
      <c r="G251" s="42"/>
      <c r="H251" s="42"/>
      <c r="I251" s="221"/>
      <c r="J251" s="42"/>
      <c r="K251" s="42"/>
      <c r="L251" s="46"/>
      <c r="M251" s="222"/>
      <c r="N251" s="223"/>
      <c r="O251" s="86"/>
      <c r="P251" s="86"/>
      <c r="Q251" s="86"/>
      <c r="R251" s="86"/>
      <c r="S251" s="86"/>
      <c r="T251" s="87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T251" s="19" t="s">
        <v>141</v>
      </c>
      <c r="AU251" s="19" t="s">
        <v>84</v>
      </c>
    </row>
    <row r="252" s="13" customFormat="1">
      <c r="A252" s="13"/>
      <c r="B252" s="224"/>
      <c r="C252" s="225"/>
      <c r="D252" s="226" t="s">
        <v>209</v>
      </c>
      <c r="E252" s="227" t="s">
        <v>28</v>
      </c>
      <c r="F252" s="228" t="s">
        <v>266</v>
      </c>
      <c r="G252" s="225"/>
      <c r="H252" s="229">
        <v>1330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209</v>
      </c>
      <c r="AU252" s="235" t="s">
        <v>84</v>
      </c>
      <c r="AV252" s="13" t="s">
        <v>84</v>
      </c>
      <c r="AW252" s="13" t="s">
        <v>35</v>
      </c>
      <c r="AX252" s="13" t="s">
        <v>74</v>
      </c>
      <c r="AY252" s="235" t="s">
        <v>132</v>
      </c>
    </row>
    <row r="253" s="14" customFormat="1">
      <c r="A253" s="14"/>
      <c r="B253" s="236"/>
      <c r="C253" s="237"/>
      <c r="D253" s="226" t="s">
        <v>209</v>
      </c>
      <c r="E253" s="238" t="s">
        <v>28</v>
      </c>
      <c r="F253" s="239" t="s">
        <v>211</v>
      </c>
      <c r="G253" s="237"/>
      <c r="H253" s="240">
        <v>1330</v>
      </c>
      <c r="I253" s="241"/>
      <c r="J253" s="237"/>
      <c r="K253" s="237"/>
      <c r="L253" s="242"/>
      <c r="M253" s="243"/>
      <c r="N253" s="244"/>
      <c r="O253" s="244"/>
      <c r="P253" s="244"/>
      <c r="Q253" s="244"/>
      <c r="R253" s="244"/>
      <c r="S253" s="244"/>
      <c r="T253" s="245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46" t="s">
        <v>209</v>
      </c>
      <c r="AU253" s="246" t="s">
        <v>84</v>
      </c>
      <c r="AV253" s="14" t="s">
        <v>139</v>
      </c>
      <c r="AW253" s="14" t="s">
        <v>35</v>
      </c>
      <c r="AX253" s="14" t="s">
        <v>82</v>
      </c>
      <c r="AY253" s="246" t="s">
        <v>132</v>
      </c>
    </row>
    <row r="254" s="2" customFormat="1" ht="16.5" customHeight="1">
      <c r="A254" s="40"/>
      <c r="B254" s="41"/>
      <c r="C254" s="206" t="s">
        <v>395</v>
      </c>
      <c r="D254" s="206" t="s">
        <v>134</v>
      </c>
      <c r="E254" s="207" t="s">
        <v>396</v>
      </c>
      <c r="F254" s="208" t="s">
        <v>397</v>
      </c>
      <c r="G254" s="209" t="s">
        <v>192</v>
      </c>
      <c r="H254" s="210">
        <v>950</v>
      </c>
      <c r="I254" s="211"/>
      <c r="J254" s="212">
        <f>ROUND(I254*H254,2)</f>
        <v>0</v>
      </c>
      <c r="K254" s="208" t="s">
        <v>138</v>
      </c>
      <c r="L254" s="46"/>
      <c r="M254" s="213" t="s">
        <v>28</v>
      </c>
      <c r="N254" s="214" t="s">
        <v>45</v>
      </c>
      <c r="O254" s="86"/>
      <c r="P254" s="215">
        <f>O254*H254</f>
        <v>0</v>
      </c>
      <c r="Q254" s="215">
        <v>0</v>
      </c>
      <c r="R254" s="215">
        <f>Q254*H254</f>
        <v>0</v>
      </c>
      <c r="S254" s="215">
        <v>0</v>
      </c>
      <c r="T254" s="216">
        <f>S254*H254</f>
        <v>0</v>
      </c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R254" s="217" t="s">
        <v>139</v>
      </c>
      <c r="AT254" s="217" t="s">
        <v>134</v>
      </c>
      <c r="AU254" s="217" t="s">
        <v>84</v>
      </c>
      <c r="AY254" s="19" t="s">
        <v>132</v>
      </c>
      <c r="BE254" s="218">
        <f>IF(N254="základní",J254,0)</f>
        <v>0</v>
      </c>
      <c r="BF254" s="218">
        <f>IF(N254="snížená",J254,0)</f>
        <v>0</v>
      </c>
      <c r="BG254" s="218">
        <f>IF(N254="zákl. přenesená",J254,0)</f>
        <v>0</v>
      </c>
      <c r="BH254" s="218">
        <f>IF(N254="sníž. přenesená",J254,0)</f>
        <v>0</v>
      </c>
      <c r="BI254" s="218">
        <f>IF(N254="nulová",J254,0)</f>
        <v>0</v>
      </c>
      <c r="BJ254" s="19" t="s">
        <v>82</v>
      </c>
      <c r="BK254" s="218">
        <f>ROUND(I254*H254,2)</f>
        <v>0</v>
      </c>
      <c r="BL254" s="19" t="s">
        <v>139</v>
      </c>
      <c r="BM254" s="217" t="s">
        <v>398</v>
      </c>
    </row>
    <row r="255" s="2" customFormat="1">
      <c r="A255" s="40"/>
      <c r="B255" s="41"/>
      <c r="C255" s="42"/>
      <c r="D255" s="219" t="s">
        <v>141</v>
      </c>
      <c r="E255" s="42"/>
      <c r="F255" s="220" t="s">
        <v>399</v>
      </c>
      <c r="G255" s="42"/>
      <c r="H255" s="42"/>
      <c r="I255" s="221"/>
      <c r="J255" s="42"/>
      <c r="K255" s="42"/>
      <c r="L255" s="46"/>
      <c r="M255" s="222"/>
      <c r="N255" s="223"/>
      <c r="O255" s="86"/>
      <c r="P255" s="86"/>
      <c r="Q255" s="86"/>
      <c r="R255" s="86"/>
      <c r="S255" s="86"/>
      <c r="T255" s="87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T255" s="19" t="s">
        <v>141</v>
      </c>
      <c r="AU255" s="19" t="s">
        <v>84</v>
      </c>
    </row>
    <row r="256" s="2" customFormat="1">
      <c r="A256" s="40"/>
      <c r="B256" s="41"/>
      <c r="C256" s="42"/>
      <c r="D256" s="226" t="s">
        <v>316</v>
      </c>
      <c r="E256" s="42"/>
      <c r="F256" s="257" t="s">
        <v>400</v>
      </c>
      <c r="G256" s="42"/>
      <c r="H256" s="42"/>
      <c r="I256" s="221"/>
      <c r="J256" s="42"/>
      <c r="K256" s="42"/>
      <c r="L256" s="46"/>
      <c r="M256" s="222"/>
      <c r="N256" s="223"/>
      <c r="O256" s="86"/>
      <c r="P256" s="86"/>
      <c r="Q256" s="86"/>
      <c r="R256" s="86"/>
      <c r="S256" s="86"/>
      <c r="T256" s="87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T256" s="19" t="s">
        <v>316</v>
      </c>
      <c r="AU256" s="19" t="s">
        <v>84</v>
      </c>
    </row>
    <row r="257" s="2" customFormat="1" ht="16.5" customHeight="1">
      <c r="A257" s="40"/>
      <c r="B257" s="41"/>
      <c r="C257" s="247" t="s">
        <v>198</v>
      </c>
      <c r="D257" s="247" t="s">
        <v>249</v>
      </c>
      <c r="E257" s="248" t="s">
        <v>401</v>
      </c>
      <c r="F257" s="249" t="s">
        <v>402</v>
      </c>
      <c r="G257" s="250" t="s">
        <v>192</v>
      </c>
      <c r="H257" s="251">
        <v>950</v>
      </c>
      <c r="I257" s="252"/>
      <c r="J257" s="253">
        <f>ROUND(I257*H257,2)</f>
        <v>0</v>
      </c>
      <c r="K257" s="249" t="s">
        <v>138</v>
      </c>
      <c r="L257" s="254"/>
      <c r="M257" s="255" t="s">
        <v>28</v>
      </c>
      <c r="N257" s="256" t="s">
        <v>45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140</v>
      </c>
      <c r="AT257" s="217" t="s">
        <v>249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139</v>
      </c>
      <c r="BM257" s="217" t="s">
        <v>403</v>
      </c>
    </row>
    <row r="258" s="2" customFormat="1" ht="21.75" customHeight="1">
      <c r="A258" s="40"/>
      <c r="B258" s="41"/>
      <c r="C258" s="206" t="s">
        <v>404</v>
      </c>
      <c r="D258" s="206" t="s">
        <v>134</v>
      </c>
      <c r="E258" s="207" t="s">
        <v>405</v>
      </c>
      <c r="F258" s="208" t="s">
        <v>406</v>
      </c>
      <c r="G258" s="209" t="s">
        <v>169</v>
      </c>
      <c r="H258" s="210">
        <v>560</v>
      </c>
      <c r="I258" s="211"/>
      <c r="J258" s="212">
        <f>ROUND(I258*H258,2)</f>
        <v>0</v>
      </c>
      <c r="K258" s="208" t="s">
        <v>138</v>
      </c>
      <c r="L258" s="46"/>
      <c r="M258" s="213" t="s">
        <v>28</v>
      </c>
      <c r="N258" s="214" t="s">
        <v>45</v>
      </c>
      <c r="O258" s="86"/>
      <c r="P258" s="215">
        <f>O258*H258</f>
        <v>0</v>
      </c>
      <c r="Q258" s="215">
        <v>0</v>
      </c>
      <c r="R258" s="215">
        <f>Q258*H258</f>
        <v>0</v>
      </c>
      <c r="S258" s="215">
        <v>0</v>
      </c>
      <c r="T258" s="216">
        <f>S258*H258</f>
        <v>0</v>
      </c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R258" s="217" t="s">
        <v>139</v>
      </c>
      <c r="AT258" s="217" t="s">
        <v>134</v>
      </c>
      <c r="AU258" s="217" t="s">
        <v>84</v>
      </c>
      <c r="AY258" s="19" t="s">
        <v>132</v>
      </c>
      <c r="BE258" s="218">
        <f>IF(N258="základní",J258,0)</f>
        <v>0</v>
      </c>
      <c r="BF258" s="218">
        <f>IF(N258="snížená",J258,0)</f>
        <v>0</v>
      </c>
      <c r="BG258" s="218">
        <f>IF(N258="zákl. přenesená",J258,0)</f>
        <v>0</v>
      </c>
      <c r="BH258" s="218">
        <f>IF(N258="sníž. přenesená",J258,0)</f>
        <v>0</v>
      </c>
      <c r="BI258" s="218">
        <f>IF(N258="nulová",J258,0)</f>
        <v>0</v>
      </c>
      <c r="BJ258" s="19" t="s">
        <v>82</v>
      </c>
      <c r="BK258" s="218">
        <f>ROUND(I258*H258,2)</f>
        <v>0</v>
      </c>
      <c r="BL258" s="19" t="s">
        <v>139</v>
      </c>
      <c r="BM258" s="217" t="s">
        <v>407</v>
      </c>
    </row>
    <row r="259" s="2" customFormat="1">
      <c r="A259" s="40"/>
      <c r="B259" s="41"/>
      <c r="C259" s="42"/>
      <c r="D259" s="219" t="s">
        <v>141</v>
      </c>
      <c r="E259" s="42"/>
      <c r="F259" s="220" t="s">
        <v>408</v>
      </c>
      <c r="G259" s="42"/>
      <c r="H259" s="42"/>
      <c r="I259" s="221"/>
      <c r="J259" s="42"/>
      <c r="K259" s="42"/>
      <c r="L259" s="46"/>
      <c r="M259" s="222"/>
      <c r="N259" s="223"/>
      <c r="O259" s="86"/>
      <c r="P259" s="86"/>
      <c r="Q259" s="86"/>
      <c r="R259" s="86"/>
      <c r="S259" s="86"/>
      <c r="T259" s="87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T259" s="19" t="s">
        <v>141</v>
      </c>
      <c r="AU259" s="19" t="s">
        <v>84</v>
      </c>
    </row>
    <row r="260" s="2" customFormat="1">
      <c r="A260" s="40"/>
      <c r="B260" s="41"/>
      <c r="C260" s="42"/>
      <c r="D260" s="226" t="s">
        <v>316</v>
      </c>
      <c r="E260" s="42"/>
      <c r="F260" s="257" t="s">
        <v>409</v>
      </c>
      <c r="G260" s="42"/>
      <c r="H260" s="42"/>
      <c r="I260" s="221"/>
      <c r="J260" s="42"/>
      <c r="K260" s="42"/>
      <c r="L260" s="46"/>
      <c r="M260" s="222"/>
      <c r="N260" s="223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316</v>
      </c>
      <c r="AU260" s="19" t="s">
        <v>84</v>
      </c>
    </row>
    <row r="261" s="2" customFormat="1" ht="21.75" customHeight="1">
      <c r="A261" s="40"/>
      <c r="B261" s="41"/>
      <c r="C261" s="206" t="s">
        <v>203</v>
      </c>
      <c r="D261" s="206" t="s">
        <v>134</v>
      </c>
      <c r="E261" s="207" t="s">
        <v>410</v>
      </c>
      <c r="F261" s="208" t="s">
        <v>411</v>
      </c>
      <c r="G261" s="209" t="s">
        <v>192</v>
      </c>
      <c r="H261" s="210">
        <v>175</v>
      </c>
      <c r="I261" s="211"/>
      <c r="J261" s="212">
        <f>ROUND(I261*H261,2)</f>
        <v>0</v>
      </c>
      <c r="K261" s="208" t="s">
        <v>138</v>
      </c>
      <c r="L261" s="46"/>
      <c r="M261" s="213" t="s">
        <v>28</v>
      </c>
      <c r="N261" s="214" t="s">
        <v>45</v>
      </c>
      <c r="O261" s="86"/>
      <c r="P261" s="215">
        <f>O261*H261</f>
        <v>0</v>
      </c>
      <c r="Q261" s="215">
        <v>0.00031</v>
      </c>
      <c r="R261" s="215">
        <f>Q261*H261</f>
        <v>0.05425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139</v>
      </c>
      <c r="AT261" s="217" t="s">
        <v>134</v>
      </c>
      <c r="AU261" s="217" t="s">
        <v>84</v>
      </c>
      <c r="AY261" s="19" t="s">
        <v>132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139</v>
      </c>
      <c r="BM261" s="217" t="s">
        <v>412</v>
      </c>
    </row>
    <row r="262" s="2" customFormat="1">
      <c r="A262" s="40"/>
      <c r="B262" s="41"/>
      <c r="C262" s="42"/>
      <c r="D262" s="219" t="s">
        <v>141</v>
      </c>
      <c r="E262" s="42"/>
      <c r="F262" s="220" t="s">
        <v>413</v>
      </c>
      <c r="G262" s="42"/>
      <c r="H262" s="42"/>
      <c r="I262" s="221"/>
      <c r="J262" s="42"/>
      <c r="K262" s="42"/>
      <c r="L262" s="46"/>
      <c r="M262" s="222"/>
      <c r="N262" s="223"/>
      <c r="O262" s="86"/>
      <c r="P262" s="86"/>
      <c r="Q262" s="86"/>
      <c r="R262" s="86"/>
      <c r="S262" s="86"/>
      <c r="T262" s="87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T262" s="19" t="s">
        <v>141</v>
      </c>
      <c r="AU262" s="19" t="s">
        <v>84</v>
      </c>
    </row>
    <row r="263" s="2" customFormat="1" ht="24.15" customHeight="1">
      <c r="A263" s="40"/>
      <c r="B263" s="41"/>
      <c r="C263" s="206" t="s">
        <v>414</v>
      </c>
      <c r="D263" s="206" t="s">
        <v>134</v>
      </c>
      <c r="E263" s="207" t="s">
        <v>415</v>
      </c>
      <c r="F263" s="208" t="s">
        <v>416</v>
      </c>
      <c r="G263" s="209" t="s">
        <v>169</v>
      </c>
      <c r="H263" s="210">
        <v>1100</v>
      </c>
      <c r="I263" s="211"/>
      <c r="J263" s="212">
        <f>ROUND(I263*H263,2)</f>
        <v>0</v>
      </c>
      <c r="K263" s="208" t="s">
        <v>28</v>
      </c>
      <c r="L263" s="46"/>
      <c r="M263" s="213" t="s">
        <v>28</v>
      </c>
      <c r="N263" s="214" t="s">
        <v>45</v>
      </c>
      <c r="O263" s="86"/>
      <c r="P263" s="215">
        <f>O263*H263</f>
        <v>0</v>
      </c>
      <c r="Q263" s="215">
        <v>0.031890000000000002</v>
      </c>
      <c r="R263" s="215">
        <f>Q263*H263</f>
        <v>35.079000000000001</v>
      </c>
      <c r="S263" s="215">
        <v>0</v>
      </c>
      <c r="T263" s="216">
        <f>S263*H263</f>
        <v>0</v>
      </c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R263" s="217" t="s">
        <v>139</v>
      </c>
      <c r="AT263" s="217" t="s">
        <v>134</v>
      </c>
      <c r="AU263" s="217" t="s">
        <v>84</v>
      </c>
      <c r="AY263" s="19" t="s">
        <v>132</v>
      </c>
      <c r="BE263" s="218">
        <f>IF(N263="základní",J263,0)</f>
        <v>0</v>
      </c>
      <c r="BF263" s="218">
        <f>IF(N263="snížená",J263,0)</f>
        <v>0</v>
      </c>
      <c r="BG263" s="218">
        <f>IF(N263="zákl. přenesená",J263,0)</f>
        <v>0</v>
      </c>
      <c r="BH263" s="218">
        <f>IF(N263="sníž. přenesená",J263,0)</f>
        <v>0</v>
      </c>
      <c r="BI263" s="218">
        <f>IF(N263="nulová",J263,0)</f>
        <v>0</v>
      </c>
      <c r="BJ263" s="19" t="s">
        <v>82</v>
      </c>
      <c r="BK263" s="218">
        <f>ROUND(I263*H263,2)</f>
        <v>0</v>
      </c>
      <c r="BL263" s="19" t="s">
        <v>139</v>
      </c>
      <c r="BM263" s="217" t="s">
        <v>417</v>
      </c>
    </row>
    <row r="264" s="2" customFormat="1">
      <c r="A264" s="40"/>
      <c r="B264" s="41"/>
      <c r="C264" s="42"/>
      <c r="D264" s="226" t="s">
        <v>316</v>
      </c>
      <c r="E264" s="42"/>
      <c r="F264" s="257" t="s">
        <v>418</v>
      </c>
      <c r="G264" s="42"/>
      <c r="H264" s="42"/>
      <c r="I264" s="221"/>
      <c r="J264" s="42"/>
      <c r="K264" s="42"/>
      <c r="L264" s="46"/>
      <c r="M264" s="222"/>
      <c r="N264" s="223"/>
      <c r="O264" s="86"/>
      <c r="P264" s="86"/>
      <c r="Q264" s="86"/>
      <c r="R264" s="86"/>
      <c r="S264" s="86"/>
      <c r="T264" s="87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T264" s="19" t="s">
        <v>316</v>
      </c>
      <c r="AU264" s="19" t="s">
        <v>84</v>
      </c>
    </row>
    <row r="265" s="2" customFormat="1" ht="16.5" customHeight="1">
      <c r="A265" s="40"/>
      <c r="B265" s="41"/>
      <c r="C265" s="206" t="s">
        <v>207</v>
      </c>
      <c r="D265" s="206" t="s">
        <v>134</v>
      </c>
      <c r="E265" s="207" t="s">
        <v>419</v>
      </c>
      <c r="F265" s="208" t="s">
        <v>420</v>
      </c>
      <c r="G265" s="209" t="s">
        <v>169</v>
      </c>
      <c r="H265" s="210">
        <v>1100</v>
      </c>
      <c r="I265" s="211"/>
      <c r="J265" s="212">
        <f>ROUND(I265*H265,2)</f>
        <v>0</v>
      </c>
      <c r="K265" s="208" t="s">
        <v>138</v>
      </c>
      <c r="L265" s="46"/>
      <c r="M265" s="213" t="s">
        <v>28</v>
      </c>
      <c r="N265" s="214" t="s">
        <v>45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139</v>
      </c>
      <c r="AT265" s="217" t="s">
        <v>134</v>
      </c>
      <c r="AU265" s="217" t="s">
        <v>84</v>
      </c>
      <c r="AY265" s="19" t="s">
        <v>132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139</v>
      </c>
      <c r="BM265" s="217" t="s">
        <v>421</v>
      </c>
    </row>
    <row r="266" s="2" customFormat="1">
      <c r="A266" s="40"/>
      <c r="B266" s="41"/>
      <c r="C266" s="42"/>
      <c r="D266" s="219" t="s">
        <v>141</v>
      </c>
      <c r="E266" s="42"/>
      <c r="F266" s="220" t="s">
        <v>422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141</v>
      </c>
      <c r="AU266" s="19" t="s">
        <v>84</v>
      </c>
    </row>
    <row r="267" s="2" customFormat="1" ht="16.5" customHeight="1">
      <c r="A267" s="40"/>
      <c r="B267" s="41"/>
      <c r="C267" s="206" t="s">
        <v>423</v>
      </c>
      <c r="D267" s="206" t="s">
        <v>134</v>
      </c>
      <c r="E267" s="207" t="s">
        <v>424</v>
      </c>
      <c r="F267" s="208" t="s">
        <v>425</v>
      </c>
      <c r="G267" s="209" t="s">
        <v>192</v>
      </c>
      <c r="H267" s="210">
        <v>295</v>
      </c>
      <c r="I267" s="211"/>
      <c r="J267" s="212">
        <f>ROUND(I267*H267,2)</f>
        <v>0</v>
      </c>
      <c r="K267" s="208" t="s">
        <v>138</v>
      </c>
      <c r="L267" s="46"/>
      <c r="M267" s="213" t="s">
        <v>28</v>
      </c>
      <c r="N267" s="214" t="s">
        <v>45</v>
      </c>
      <c r="O267" s="86"/>
      <c r="P267" s="215">
        <f>O267*H267</f>
        <v>0</v>
      </c>
      <c r="Q267" s="215">
        <v>0.00060999999999999997</v>
      </c>
      <c r="R267" s="215">
        <f>Q267*H267</f>
        <v>0.17995</v>
      </c>
      <c r="S267" s="215">
        <v>0</v>
      </c>
      <c r="T267" s="216">
        <f>S267*H267</f>
        <v>0</v>
      </c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R267" s="217" t="s">
        <v>139</v>
      </c>
      <c r="AT267" s="217" t="s">
        <v>134</v>
      </c>
      <c r="AU267" s="217" t="s">
        <v>84</v>
      </c>
      <c r="AY267" s="19" t="s">
        <v>132</v>
      </c>
      <c r="BE267" s="218">
        <f>IF(N267="základní",J267,0)</f>
        <v>0</v>
      </c>
      <c r="BF267" s="218">
        <f>IF(N267="snížená",J267,0)</f>
        <v>0</v>
      </c>
      <c r="BG267" s="218">
        <f>IF(N267="zákl. přenesená",J267,0)</f>
        <v>0</v>
      </c>
      <c r="BH267" s="218">
        <f>IF(N267="sníž. přenesená",J267,0)</f>
        <v>0</v>
      </c>
      <c r="BI267" s="218">
        <f>IF(N267="nulová",J267,0)</f>
        <v>0</v>
      </c>
      <c r="BJ267" s="19" t="s">
        <v>82</v>
      </c>
      <c r="BK267" s="218">
        <f>ROUND(I267*H267,2)</f>
        <v>0</v>
      </c>
      <c r="BL267" s="19" t="s">
        <v>139</v>
      </c>
      <c r="BM267" s="217" t="s">
        <v>426</v>
      </c>
    </row>
    <row r="268" s="2" customFormat="1">
      <c r="A268" s="40"/>
      <c r="B268" s="41"/>
      <c r="C268" s="42"/>
      <c r="D268" s="219" t="s">
        <v>141</v>
      </c>
      <c r="E268" s="42"/>
      <c r="F268" s="220" t="s">
        <v>427</v>
      </c>
      <c r="G268" s="42"/>
      <c r="H268" s="42"/>
      <c r="I268" s="221"/>
      <c r="J268" s="42"/>
      <c r="K268" s="42"/>
      <c r="L268" s="46"/>
      <c r="M268" s="222"/>
      <c r="N268" s="223"/>
      <c r="O268" s="86"/>
      <c r="P268" s="86"/>
      <c r="Q268" s="86"/>
      <c r="R268" s="86"/>
      <c r="S268" s="86"/>
      <c r="T268" s="87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T268" s="19" t="s">
        <v>141</v>
      </c>
      <c r="AU268" s="19" t="s">
        <v>84</v>
      </c>
    </row>
    <row r="269" s="2" customFormat="1" ht="44.25" customHeight="1">
      <c r="A269" s="40"/>
      <c r="B269" s="41"/>
      <c r="C269" s="206" t="s">
        <v>215</v>
      </c>
      <c r="D269" s="206" t="s">
        <v>134</v>
      </c>
      <c r="E269" s="207" t="s">
        <v>428</v>
      </c>
      <c r="F269" s="208" t="s">
        <v>429</v>
      </c>
      <c r="G269" s="209" t="s">
        <v>169</v>
      </c>
      <c r="H269" s="210">
        <v>250</v>
      </c>
      <c r="I269" s="211"/>
      <c r="J269" s="212">
        <f>ROUND(I269*H269,2)</f>
        <v>0</v>
      </c>
      <c r="K269" s="208" t="s">
        <v>138</v>
      </c>
      <c r="L269" s="46"/>
      <c r="M269" s="213" t="s">
        <v>28</v>
      </c>
      <c r="N269" s="214" t="s">
        <v>45</v>
      </c>
      <c r="O269" s="86"/>
      <c r="P269" s="215">
        <f>O269*H269</f>
        <v>0</v>
      </c>
      <c r="Q269" s="215">
        <v>0</v>
      </c>
      <c r="R269" s="215">
        <f>Q269*H269</f>
        <v>0</v>
      </c>
      <c r="S269" s="215">
        <v>0</v>
      </c>
      <c r="T269" s="216">
        <f>S269*H269</f>
        <v>0</v>
      </c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R269" s="217" t="s">
        <v>139</v>
      </c>
      <c r="AT269" s="217" t="s">
        <v>134</v>
      </c>
      <c r="AU269" s="217" t="s">
        <v>84</v>
      </c>
      <c r="AY269" s="19" t="s">
        <v>132</v>
      </c>
      <c r="BE269" s="218">
        <f>IF(N269="základní",J269,0)</f>
        <v>0</v>
      </c>
      <c r="BF269" s="218">
        <f>IF(N269="snížená",J269,0)</f>
        <v>0</v>
      </c>
      <c r="BG269" s="218">
        <f>IF(N269="zákl. přenesená",J269,0)</f>
        <v>0</v>
      </c>
      <c r="BH269" s="218">
        <f>IF(N269="sníž. přenesená",J269,0)</f>
        <v>0</v>
      </c>
      <c r="BI269" s="218">
        <f>IF(N269="nulová",J269,0)</f>
        <v>0</v>
      </c>
      <c r="BJ269" s="19" t="s">
        <v>82</v>
      </c>
      <c r="BK269" s="218">
        <f>ROUND(I269*H269,2)</f>
        <v>0</v>
      </c>
      <c r="BL269" s="19" t="s">
        <v>139</v>
      </c>
      <c r="BM269" s="217" t="s">
        <v>430</v>
      </c>
    </row>
    <row r="270" s="2" customFormat="1">
      <c r="A270" s="40"/>
      <c r="B270" s="41"/>
      <c r="C270" s="42"/>
      <c r="D270" s="219" t="s">
        <v>141</v>
      </c>
      <c r="E270" s="42"/>
      <c r="F270" s="220" t="s">
        <v>431</v>
      </c>
      <c r="G270" s="42"/>
      <c r="H270" s="42"/>
      <c r="I270" s="221"/>
      <c r="J270" s="42"/>
      <c r="K270" s="42"/>
      <c r="L270" s="46"/>
      <c r="M270" s="222"/>
      <c r="N270" s="223"/>
      <c r="O270" s="86"/>
      <c r="P270" s="86"/>
      <c r="Q270" s="86"/>
      <c r="R270" s="86"/>
      <c r="S270" s="86"/>
      <c r="T270" s="87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T270" s="19" t="s">
        <v>141</v>
      </c>
      <c r="AU270" s="19" t="s">
        <v>84</v>
      </c>
    </row>
    <row r="271" s="2" customFormat="1" ht="16.5" customHeight="1">
      <c r="A271" s="40"/>
      <c r="B271" s="41"/>
      <c r="C271" s="247" t="s">
        <v>432</v>
      </c>
      <c r="D271" s="247" t="s">
        <v>249</v>
      </c>
      <c r="E271" s="248" t="s">
        <v>433</v>
      </c>
      <c r="F271" s="249" t="s">
        <v>434</v>
      </c>
      <c r="G271" s="250" t="s">
        <v>169</v>
      </c>
      <c r="H271" s="251">
        <v>250</v>
      </c>
      <c r="I271" s="252"/>
      <c r="J271" s="253">
        <f>ROUND(I271*H271,2)</f>
        <v>0</v>
      </c>
      <c r="K271" s="249" t="s">
        <v>138</v>
      </c>
      <c r="L271" s="254"/>
      <c r="M271" s="255" t="s">
        <v>28</v>
      </c>
      <c r="N271" s="256" t="s">
        <v>45</v>
      </c>
      <c r="O271" s="86"/>
      <c r="P271" s="215">
        <f>O271*H271</f>
        <v>0</v>
      </c>
      <c r="Q271" s="215">
        <v>0</v>
      </c>
      <c r="R271" s="215">
        <f>Q271*H271</f>
        <v>0</v>
      </c>
      <c r="S271" s="215">
        <v>0</v>
      </c>
      <c r="T271" s="216">
        <f>S271*H271</f>
        <v>0</v>
      </c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R271" s="217" t="s">
        <v>140</v>
      </c>
      <c r="AT271" s="217" t="s">
        <v>249</v>
      </c>
      <c r="AU271" s="217" t="s">
        <v>84</v>
      </c>
      <c r="AY271" s="19" t="s">
        <v>132</v>
      </c>
      <c r="BE271" s="218">
        <f>IF(N271="základní",J271,0)</f>
        <v>0</v>
      </c>
      <c r="BF271" s="218">
        <f>IF(N271="snížená",J271,0)</f>
        <v>0</v>
      </c>
      <c r="BG271" s="218">
        <f>IF(N271="zákl. přenesená",J271,0)</f>
        <v>0</v>
      </c>
      <c r="BH271" s="218">
        <f>IF(N271="sníž. přenesená",J271,0)</f>
        <v>0</v>
      </c>
      <c r="BI271" s="218">
        <f>IF(N271="nulová",J271,0)</f>
        <v>0</v>
      </c>
      <c r="BJ271" s="19" t="s">
        <v>82</v>
      </c>
      <c r="BK271" s="218">
        <f>ROUND(I271*H271,2)</f>
        <v>0</v>
      </c>
      <c r="BL271" s="19" t="s">
        <v>139</v>
      </c>
      <c r="BM271" s="217" t="s">
        <v>435</v>
      </c>
    </row>
    <row r="272" s="2" customFormat="1" ht="44.25" customHeight="1">
      <c r="A272" s="40"/>
      <c r="B272" s="41"/>
      <c r="C272" s="206" t="s">
        <v>221</v>
      </c>
      <c r="D272" s="206" t="s">
        <v>134</v>
      </c>
      <c r="E272" s="207" t="s">
        <v>436</v>
      </c>
      <c r="F272" s="208" t="s">
        <v>437</v>
      </c>
      <c r="G272" s="209" t="s">
        <v>169</v>
      </c>
      <c r="H272" s="210">
        <v>110</v>
      </c>
      <c r="I272" s="211"/>
      <c r="J272" s="212">
        <f>ROUND(I272*H272,2)</f>
        <v>0</v>
      </c>
      <c r="K272" s="208" t="s">
        <v>138</v>
      </c>
      <c r="L272" s="46"/>
      <c r="M272" s="213" t="s">
        <v>28</v>
      </c>
      <c r="N272" s="214" t="s">
        <v>45</v>
      </c>
      <c r="O272" s="86"/>
      <c r="P272" s="215">
        <f>O272*H272</f>
        <v>0</v>
      </c>
      <c r="Q272" s="215">
        <v>0</v>
      </c>
      <c r="R272" s="215">
        <f>Q272*H272</f>
        <v>0</v>
      </c>
      <c r="S272" s="215">
        <v>0</v>
      </c>
      <c r="T272" s="216">
        <f>S272*H272</f>
        <v>0</v>
      </c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R272" s="217" t="s">
        <v>139</v>
      </c>
      <c r="AT272" s="217" t="s">
        <v>134</v>
      </c>
      <c r="AU272" s="217" t="s">
        <v>84</v>
      </c>
      <c r="AY272" s="19" t="s">
        <v>132</v>
      </c>
      <c r="BE272" s="218">
        <f>IF(N272="základní",J272,0)</f>
        <v>0</v>
      </c>
      <c r="BF272" s="218">
        <f>IF(N272="snížená",J272,0)</f>
        <v>0</v>
      </c>
      <c r="BG272" s="218">
        <f>IF(N272="zákl. přenesená",J272,0)</f>
        <v>0</v>
      </c>
      <c r="BH272" s="218">
        <f>IF(N272="sníž. přenesená",J272,0)</f>
        <v>0</v>
      </c>
      <c r="BI272" s="218">
        <f>IF(N272="nulová",J272,0)</f>
        <v>0</v>
      </c>
      <c r="BJ272" s="19" t="s">
        <v>82</v>
      </c>
      <c r="BK272" s="218">
        <f>ROUND(I272*H272,2)</f>
        <v>0</v>
      </c>
      <c r="BL272" s="19" t="s">
        <v>139</v>
      </c>
      <c r="BM272" s="217" t="s">
        <v>438</v>
      </c>
    </row>
    <row r="273" s="2" customFormat="1">
      <c r="A273" s="40"/>
      <c r="B273" s="41"/>
      <c r="C273" s="42"/>
      <c r="D273" s="219" t="s">
        <v>141</v>
      </c>
      <c r="E273" s="42"/>
      <c r="F273" s="220" t="s">
        <v>439</v>
      </c>
      <c r="G273" s="42"/>
      <c r="H273" s="42"/>
      <c r="I273" s="221"/>
      <c r="J273" s="42"/>
      <c r="K273" s="42"/>
      <c r="L273" s="46"/>
      <c r="M273" s="222"/>
      <c r="N273" s="223"/>
      <c r="O273" s="86"/>
      <c r="P273" s="86"/>
      <c r="Q273" s="86"/>
      <c r="R273" s="86"/>
      <c r="S273" s="86"/>
      <c r="T273" s="87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T273" s="19" t="s">
        <v>141</v>
      </c>
      <c r="AU273" s="19" t="s">
        <v>84</v>
      </c>
    </row>
    <row r="274" s="2" customFormat="1" ht="16.5" customHeight="1">
      <c r="A274" s="40"/>
      <c r="B274" s="41"/>
      <c r="C274" s="247" t="s">
        <v>440</v>
      </c>
      <c r="D274" s="247" t="s">
        <v>249</v>
      </c>
      <c r="E274" s="248" t="s">
        <v>441</v>
      </c>
      <c r="F274" s="249" t="s">
        <v>442</v>
      </c>
      <c r="G274" s="250" t="s">
        <v>169</v>
      </c>
      <c r="H274" s="251">
        <v>110</v>
      </c>
      <c r="I274" s="252"/>
      <c r="J274" s="253">
        <f>ROUND(I274*H274,2)</f>
        <v>0</v>
      </c>
      <c r="K274" s="249" t="s">
        <v>28</v>
      </c>
      <c r="L274" s="254"/>
      <c r="M274" s="255" t="s">
        <v>28</v>
      </c>
      <c r="N274" s="256" t="s">
        <v>45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140</v>
      </c>
      <c r="AT274" s="217" t="s">
        <v>249</v>
      </c>
      <c r="AU274" s="217" t="s">
        <v>84</v>
      </c>
      <c r="AY274" s="19" t="s">
        <v>132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82</v>
      </c>
      <c r="BK274" s="218">
        <f>ROUND(I274*H274,2)</f>
        <v>0</v>
      </c>
      <c r="BL274" s="19" t="s">
        <v>139</v>
      </c>
      <c r="BM274" s="217" t="s">
        <v>443</v>
      </c>
    </row>
    <row r="275" s="12" customFormat="1" ht="22.8" customHeight="1">
      <c r="A275" s="12"/>
      <c r="B275" s="190"/>
      <c r="C275" s="191"/>
      <c r="D275" s="192" t="s">
        <v>73</v>
      </c>
      <c r="E275" s="204" t="s">
        <v>444</v>
      </c>
      <c r="F275" s="204" t="s">
        <v>445</v>
      </c>
      <c r="G275" s="191"/>
      <c r="H275" s="191"/>
      <c r="I275" s="194"/>
      <c r="J275" s="205">
        <f>BK275</f>
        <v>0</v>
      </c>
      <c r="K275" s="191"/>
      <c r="L275" s="196"/>
      <c r="M275" s="197"/>
      <c r="N275" s="198"/>
      <c r="O275" s="198"/>
      <c r="P275" s="199">
        <f>SUM(P276:P293)</f>
        <v>0</v>
      </c>
      <c r="Q275" s="198"/>
      <c r="R275" s="199">
        <f>SUM(R276:R293)</f>
        <v>0</v>
      </c>
      <c r="S275" s="198"/>
      <c r="T275" s="200">
        <f>SUM(T276:T293)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01" t="s">
        <v>82</v>
      </c>
      <c r="AT275" s="202" t="s">
        <v>73</v>
      </c>
      <c r="AU275" s="202" t="s">
        <v>82</v>
      </c>
      <c r="AY275" s="201" t="s">
        <v>132</v>
      </c>
      <c r="BK275" s="203">
        <f>SUM(BK276:BK293)</f>
        <v>0</v>
      </c>
    </row>
    <row r="276" s="2" customFormat="1" ht="21.75" customHeight="1">
      <c r="A276" s="40"/>
      <c r="B276" s="41"/>
      <c r="C276" s="206" t="s">
        <v>226</v>
      </c>
      <c r="D276" s="206" t="s">
        <v>134</v>
      </c>
      <c r="E276" s="207" t="s">
        <v>446</v>
      </c>
      <c r="F276" s="208" t="s">
        <v>447</v>
      </c>
      <c r="G276" s="209" t="s">
        <v>202</v>
      </c>
      <c r="H276" s="210">
        <v>628</v>
      </c>
      <c r="I276" s="211"/>
      <c r="J276" s="212">
        <f>ROUND(I276*H276,2)</f>
        <v>0</v>
      </c>
      <c r="K276" s="208" t="s">
        <v>138</v>
      </c>
      <c r="L276" s="46"/>
      <c r="M276" s="213" t="s">
        <v>28</v>
      </c>
      <c r="N276" s="214" t="s">
        <v>45</v>
      </c>
      <c r="O276" s="86"/>
      <c r="P276" s="215">
        <f>O276*H276</f>
        <v>0</v>
      </c>
      <c r="Q276" s="215">
        <v>0</v>
      </c>
      <c r="R276" s="215">
        <f>Q276*H276</f>
        <v>0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139</v>
      </c>
      <c r="AT276" s="217" t="s">
        <v>134</v>
      </c>
      <c r="AU276" s="217" t="s">
        <v>84</v>
      </c>
      <c r="AY276" s="19" t="s">
        <v>132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82</v>
      </c>
      <c r="BK276" s="218">
        <f>ROUND(I276*H276,2)</f>
        <v>0</v>
      </c>
      <c r="BL276" s="19" t="s">
        <v>139</v>
      </c>
      <c r="BM276" s="217" t="s">
        <v>448</v>
      </c>
    </row>
    <row r="277" s="2" customFormat="1">
      <c r="A277" s="40"/>
      <c r="B277" s="41"/>
      <c r="C277" s="42"/>
      <c r="D277" s="219" t="s">
        <v>141</v>
      </c>
      <c r="E277" s="42"/>
      <c r="F277" s="220" t="s">
        <v>449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141</v>
      </c>
      <c r="AU277" s="19" t="s">
        <v>84</v>
      </c>
    </row>
    <row r="278" s="2" customFormat="1" ht="37.8" customHeight="1">
      <c r="A278" s="40"/>
      <c r="B278" s="41"/>
      <c r="C278" s="206" t="s">
        <v>450</v>
      </c>
      <c r="D278" s="206" t="s">
        <v>134</v>
      </c>
      <c r="E278" s="207" t="s">
        <v>451</v>
      </c>
      <c r="F278" s="208" t="s">
        <v>214</v>
      </c>
      <c r="G278" s="209" t="s">
        <v>202</v>
      </c>
      <c r="H278" s="210">
        <v>628</v>
      </c>
      <c r="I278" s="211"/>
      <c r="J278" s="212">
        <f>ROUND(I278*H278,2)</f>
        <v>0</v>
      </c>
      <c r="K278" s="208" t="s">
        <v>138</v>
      </c>
      <c r="L278" s="46"/>
      <c r="M278" s="213" t="s">
        <v>28</v>
      </c>
      <c r="N278" s="214" t="s">
        <v>45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139</v>
      </c>
      <c r="AT278" s="217" t="s">
        <v>134</v>
      </c>
      <c r="AU278" s="217" t="s">
        <v>84</v>
      </c>
      <c r="AY278" s="19" t="s">
        <v>132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82</v>
      </c>
      <c r="BK278" s="218">
        <f>ROUND(I278*H278,2)</f>
        <v>0</v>
      </c>
      <c r="BL278" s="19" t="s">
        <v>139</v>
      </c>
      <c r="BM278" s="217" t="s">
        <v>452</v>
      </c>
    </row>
    <row r="279" s="2" customFormat="1">
      <c r="A279" s="40"/>
      <c r="B279" s="41"/>
      <c r="C279" s="42"/>
      <c r="D279" s="219" t="s">
        <v>141</v>
      </c>
      <c r="E279" s="42"/>
      <c r="F279" s="220" t="s">
        <v>453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141</v>
      </c>
      <c r="AU279" s="19" t="s">
        <v>84</v>
      </c>
    </row>
    <row r="280" s="2" customFormat="1" ht="37.8" customHeight="1">
      <c r="A280" s="40"/>
      <c r="B280" s="41"/>
      <c r="C280" s="206" t="s">
        <v>231</v>
      </c>
      <c r="D280" s="206" t="s">
        <v>134</v>
      </c>
      <c r="E280" s="207" t="s">
        <v>454</v>
      </c>
      <c r="F280" s="208" t="s">
        <v>220</v>
      </c>
      <c r="G280" s="209" t="s">
        <v>202</v>
      </c>
      <c r="H280" s="210">
        <v>6280</v>
      </c>
      <c r="I280" s="211"/>
      <c r="J280" s="212">
        <f>ROUND(I280*H280,2)</f>
        <v>0</v>
      </c>
      <c r="K280" s="208" t="s">
        <v>138</v>
      </c>
      <c r="L280" s="46"/>
      <c r="M280" s="213" t="s">
        <v>28</v>
      </c>
      <c r="N280" s="214" t="s">
        <v>45</v>
      </c>
      <c r="O280" s="86"/>
      <c r="P280" s="215">
        <f>O280*H280</f>
        <v>0</v>
      </c>
      <c r="Q280" s="215">
        <v>0</v>
      </c>
      <c r="R280" s="215">
        <f>Q280*H280</f>
        <v>0</v>
      </c>
      <c r="S280" s="215">
        <v>0</v>
      </c>
      <c r="T280" s="216">
        <f>S280*H280</f>
        <v>0</v>
      </c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R280" s="217" t="s">
        <v>139</v>
      </c>
      <c r="AT280" s="217" t="s">
        <v>134</v>
      </c>
      <c r="AU280" s="217" t="s">
        <v>84</v>
      </c>
      <c r="AY280" s="19" t="s">
        <v>132</v>
      </c>
      <c r="BE280" s="218">
        <f>IF(N280="základní",J280,0)</f>
        <v>0</v>
      </c>
      <c r="BF280" s="218">
        <f>IF(N280="snížená",J280,0)</f>
        <v>0</v>
      </c>
      <c r="BG280" s="218">
        <f>IF(N280="zákl. přenesená",J280,0)</f>
        <v>0</v>
      </c>
      <c r="BH280" s="218">
        <f>IF(N280="sníž. přenesená",J280,0)</f>
        <v>0</v>
      </c>
      <c r="BI280" s="218">
        <f>IF(N280="nulová",J280,0)</f>
        <v>0</v>
      </c>
      <c r="BJ280" s="19" t="s">
        <v>82</v>
      </c>
      <c r="BK280" s="218">
        <f>ROUND(I280*H280,2)</f>
        <v>0</v>
      </c>
      <c r="BL280" s="19" t="s">
        <v>139</v>
      </c>
      <c r="BM280" s="217" t="s">
        <v>455</v>
      </c>
    </row>
    <row r="281" s="2" customFormat="1">
      <c r="A281" s="40"/>
      <c r="B281" s="41"/>
      <c r="C281" s="42"/>
      <c r="D281" s="219" t="s">
        <v>141</v>
      </c>
      <c r="E281" s="42"/>
      <c r="F281" s="220" t="s">
        <v>456</v>
      </c>
      <c r="G281" s="42"/>
      <c r="H281" s="42"/>
      <c r="I281" s="221"/>
      <c r="J281" s="42"/>
      <c r="K281" s="42"/>
      <c r="L281" s="46"/>
      <c r="M281" s="222"/>
      <c r="N281" s="223"/>
      <c r="O281" s="86"/>
      <c r="P281" s="86"/>
      <c r="Q281" s="86"/>
      <c r="R281" s="86"/>
      <c r="S281" s="86"/>
      <c r="T281" s="87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T281" s="19" t="s">
        <v>141</v>
      </c>
      <c r="AU281" s="19" t="s">
        <v>84</v>
      </c>
    </row>
    <row r="282" s="15" customFormat="1">
      <c r="A282" s="15"/>
      <c r="B282" s="258"/>
      <c r="C282" s="259"/>
      <c r="D282" s="226" t="s">
        <v>209</v>
      </c>
      <c r="E282" s="260" t="s">
        <v>28</v>
      </c>
      <c r="F282" s="261" t="s">
        <v>457</v>
      </c>
      <c r="G282" s="259"/>
      <c r="H282" s="260" t="s">
        <v>28</v>
      </c>
      <c r="I282" s="262"/>
      <c r="J282" s="259"/>
      <c r="K282" s="259"/>
      <c r="L282" s="263"/>
      <c r="M282" s="264"/>
      <c r="N282" s="265"/>
      <c r="O282" s="265"/>
      <c r="P282" s="265"/>
      <c r="Q282" s="265"/>
      <c r="R282" s="265"/>
      <c r="S282" s="265"/>
      <c r="T282" s="266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  <c r="AE282" s="15"/>
      <c r="AT282" s="267" t="s">
        <v>209</v>
      </c>
      <c r="AU282" s="267" t="s">
        <v>84</v>
      </c>
      <c r="AV282" s="15" t="s">
        <v>82</v>
      </c>
      <c r="AW282" s="15" t="s">
        <v>35</v>
      </c>
      <c r="AX282" s="15" t="s">
        <v>74</v>
      </c>
      <c r="AY282" s="267" t="s">
        <v>132</v>
      </c>
    </row>
    <row r="283" s="13" customFormat="1">
      <c r="A283" s="13"/>
      <c r="B283" s="224"/>
      <c r="C283" s="225"/>
      <c r="D283" s="226" t="s">
        <v>209</v>
      </c>
      <c r="E283" s="227" t="s">
        <v>28</v>
      </c>
      <c r="F283" s="228" t="s">
        <v>458</v>
      </c>
      <c r="G283" s="225"/>
      <c r="H283" s="229">
        <v>6280</v>
      </c>
      <c r="I283" s="230"/>
      <c r="J283" s="225"/>
      <c r="K283" s="225"/>
      <c r="L283" s="231"/>
      <c r="M283" s="232"/>
      <c r="N283" s="233"/>
      <c r="O283" s="233"/>
      <c r="P283" s="233"/>
      <c r="Q283" s="233"/>
      <c r="R283" s="233"/>
      <c r="S283" s="233"/>
      <c r="T283" s="234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35" t="s">
        <v>209</v>
      </c>
      <c r="AU283" s="235" t="s">
        <v>84</v>
      </c>
      <c r="AV283" s="13" t="s">
        <v>84</v>
      </c>
      <c r="AW283" s="13" t="s">
        <v>35</v>
      </c>
      <c r="AX283" s="13" t="s">
        <v>74</v>
      </c>
      <c r="AY283" s="235" t="s">
        <v>132</v>
      </c>
    </row>
    <row r="284" s="14" customFormat="1">
      <c r="A284" s="14"/>
      <c r="B284" s="236"/>
      <c r="C284" s="237"/>
      <c r="D284" s="226" t="s">
        <v>209</v>
      </c>
      <c r="E284" s="238" t="s">
        <v>28</v>
      </c>
      <c r="F284" s="239" t="s">
        <v>211</v>
      </c>
      <c r="G284" s="237"/>
      <c r="H284" s="240">
        <v>6280</v>
      </c>
      <c r="I284" s="241"/>
      <c r="J284" s="237"/>
      <c r="K284" s="237"/>
      <c r="L284" s="242"/>
      <c r="M284" s="243"/>
      <c r="N284" s="244"/>
      <c r="O284" s="244"/>
      <c r="P284" s="244"/>
      <c r="Q284" s="244"/>
      <c r="R284" s="244"/>
      <c r="S284" s="244"/>
      <c r="T284" s="245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46" t="s">
        <v>209</v>
      </c>
      <c r="AU284" s="246" t="s">
        <v>84</v>
      </c>
      <c r="AV284" s="14" t="s">
        <v>139</v>
      </c>
      <c r="AW284" s="14" t="s">
        <v>35</v>
      </c>
      <c r="AX284" s="14" t="s">
        <v>82</v>
      </c>
      <c r="AY284" s="246" t="s">
        <v>132</v>
      </c>
    </row>
    <row r="285" s="2" customFormat="1" ht="24.15" customHeight="1">
      <c r="A285" s="40"/>
      <c r="B285" s="41"/>
      <c r="C285" s="206" t="s">
        <v>459</v>
      </c>
      <c r="D285" s="206" t="s">
        <v>134</v>
      </c>
      <c r="E285" s="207" t="s">
        <v>238</v>
      </c>
      <c r="F285" s="208" t="s">
        <v>239</v>
      </c>
      <c r="G285" s="209" t="s">
        <v>240</v>
      </c>
      <c r="H285" s="210">
        <v>1256</v>
      </c>
      <c r="I285" s="211"/>
      <c r="J285" s="212">
        <f>ROUND(I285*H285,2)</f>
        <v>0</v>
      </c>
      <c r="K285" s="208" t="s">
        <v>138</v>
      </c>
      <c r="L285" s="46"/>
      <c r="M285" s="213" t="s">
        <v>28</v>
      </c>
      <c r="N285" s="214" t="s">
        <v>45</v>
      </c>
      <c r="O285" s="86"/>
      <c r="P285" s="215">
        <f>O285*H285</f>
        <v>0</v>
      </c>
      <c r="Q285" s="215">
        <v>0</v>
      </c>
      <c r="R285" s="215">
        <f>Q285*H285</f>
        <v>0</v>
      </c>
      <c r="S285" s="215">
        <v>0</v>
      </c>
      <c r="T285" s="216">
        <f>S285*H285</f>
        <v>0</v>
      </c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R285" s="217" t="s">
        <v>139</v>
      </c>
      <c r="AT285" s="217" t="s">
        <v>134</v>
      </c>
      <c r="AU285" s="217" t="s">
        <v>84</v>
      </c>
      <c r="AY285" s="19" t="s">
        <v>132</v>
      </c>
      <c r="BE285" s="218">
        <f>IF(N285="základní",J285,0)</f>
        <v>0</v>
      </c>
      <c r="BF285" s="218">
        <f>IF(N285="snížená",J285,0)</f>
        <v>0</v>
      </c>
      <c r="BG285" s="218">
        <f>IF(N285="zákl. přenesená",J285,0)</f>
        <v>0</v>
      </c>
      <c r="BH285" s="218">
        <f>IF(N285="sníž. přenesená",J285,0)</f>
        <v>0</v>
      </c>
      <c r="BI285" s="218">
        <f>IF(N285="nulová",J285,0)</f>
        <v>0</v>
      </c>
      <c r="BJ285" s="19" t="s">
        <v>82</v>
      </c>
      <c r="BK285" s="218">
        <f>ROUND(I285*H285,2)</f>
        <v>0</v>
      </c>
      <c r="BL285" s="19" t="s">
        <v>139</v>
      </c>
      <c r="BM285" s="217" t="s">
        <v>460</v>
      </c>
    </row>
    <row r="286" s="2" customFormat="1">
      <c r="A286" s="40"/>
      <c r="B286" s="41"/>
      <c r="C286" s="42"/>
      <c r="D286" s="219" t="s">
        <v>141</v>
      </c>
      <c r="E286" s="42"/>
      <c r="F286" s="220" t="s">
        <v>242</v>
      </c>
      <c r="G286" s="42"/>
      <c r="H286" s="42"/>
      <c r="I286" s="221"/>
      <c r="J286" s="42"/>
      <c r="K286" s="42"/>
      <c r="L286" s="46"/>
      <c r="M286" s="222"/>
      <c r="N286" s="223"/>
      <c r="O286" s="86"/>
      <c r="P286" s="86"/>
      <c r="Q286" s="86"/>
      <c r="R286" s="86"/>
      <c r="S286" s="86"/>
      <c r="T286" s="87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T286" s="19" t="s">
        <v>141</v>
      </c>
      <c r="AU286" s="19" t="s">
        <v>84</v>
      </c>
    </row>
    <row r="287" s="15" customFormat="1">
      <c r="A287" s="15"/>
      <c r="B287" s="258"/>
      <c r="C287" s="259"/>
      <c r="D287" s="226" t="s">
        <v>209</v>
      </c>
      <c r="E287" s="260" t="s">
        <v>28</v>
      </c>
      <c r="F287" s="261" t="s">
        <v>457</v>
      </c>
      <c r="G287" s="259"/>
      <c r="H287" s="260" t="s">
        <v>28</v>
      </c>
      <c r="I287" s="262"/>
      <c r="J287" s="259"/>
      <c r="K287" s="259"/>
      <c r="L287" s="263"/>
      <c r="M287" s="264"/>
      <c r="N287" s="265"/>
      <c r="O287" s="265"/>
      <c r="P287" s="265"/>
      <c r="Q287" s="265"/>
      <c r="R287" s="265"/>
      <c r="S287" s="265"/>
      <c r="T287" s="266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67" t="s">
        <v>209</v>
      </c>
      <c r="AU287" s="267" t="s">
        <v>84</v>
      </c>
      <c r="AV287" s="15" t="s">
        <v>82</v>
      </c>
      <c r="AW287" s="15" t="s">
        <v>35</v>
      </c>
      <c r="AX287" s="15" t="s">
        <v>74</v>
      </c>
      <c r="AY287" s="267" t="s">
        <v>132</v>
      </c>
    </row>
    <row r="288" s="13" customFormat="1">
      <c r="A288" s="13"/>
      <c r="B288" s="224"/>
      <c r="C288" s="225"/>
      <c r="D288" s="226" t="s">
        <v>209</v>
      </c>
      <c r="E288" s="227" t="s">
        <v>28</v>
      </c>
      <c r="F288" s="228" t="s">
        <v>461</v>
      </c>
      <c r="G288" s="225"/>
      <c r="H288" s="229">
        <v>1256</v>
      </c>
      <c r="I288" s="230"/>
      <c r="J288" s="225"/>
      <c r="K288" s="225"/>
      <c r="L288" s="231"/>
      <c r="M288" s="232"/>
      <c r="N288" s="233"/>
      <c r="O288" s="233"/>
      <c r="P288" s="233"/>
      <c r="Q288" s="233"/>
      <c r="R288" s="233"/>
      <c r="S288" s="233"/>
      <c r="T288" s="234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35" t="s">
        <v>209</v>
      </c>
      <c r="AU288" s="235" t="s">
        <v>84</v>
      </c>
      <c r="AV288" s="13" t="s">
        <v>84</v>
      </c>
      <c r="AW288" s="13" t="s">
        <v>35</v>
      </c>
      <c r="AX288" s="13" t="s">
        <v>74</v>
      </c>
      <c r="AY288" s="235" t="s">
        <v>132</v>
      </c>
    </row>
    <row r="289" s="14" customFormat="1">
      <c r="A289" s="14"/>
      <c r="B289" s="236"/>
      <c r="C289" s="237"/>
      <c r="D289" s="226" t="s">
        <v>209</v>
      </c>
      <c r="E289" s="238" t="s">
        <v>28</v>
      </c>
      <c r="F289" s="239" t="s">
        <v>211</v>
      </c>
      <c r="G289" s="237"/>
      <c r="H289" s="240">
        <v>1256</v>
      </c>
      <c r="I289" s="241"/>
      <c r="J289" s="237"/>
      <c r="K289" s="237"/>
      <c r="L289" s="242"/>
      <c r="M289" s="243"/>
      <c r="N289" s="244"/>
      <c r="O289" s="244"/>
      <c r="P289" s="244"/>
      <c r="Q289" s="244"/>
      <c r="R289" s="244"/>
      <c r="S289" s="244"/>
      <c r="T289" s="245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46" t="s">
        <v>209</v>
      </c>
      <c r="AU289" s="246" t="s">
        <v>84</v>
      </c>
      <c r="AV289" s="14" t="s">
        <v>139</v>
      </c>
      <c r="AW289" s="14" t="s">
        <v>35</v>
      </c>
      <c r="AX289" s="14" t="s">
        <v>82</v>
      </c>
      <c r="AY289" s="246" t="s">
        <v>132</v>
      </c>
    </row>
    <row r="290" s="2" customFormat="1" ht="21.75" customHeight="1">
      <c r="A290" s="40"/>
      <c r="B290" s="41"/>
      <c r="C290" s="206" t="s">
        <v>236</v>
      </c>
      <c r="D290" s="206" t="s">
        <v>134</v>
      </c>
      <c r="E290" s="207" t="s">
        <v>462</v>
      </c>
      <c r="F290" s="208" t="s">
        <v>463</v>
      </c>
      <c r="G290" s="209" t="s">
        <v>169</v>
      </c>
      <c r="H290" s="210">
        <v>3140</v>
      </c>
      <c r="I290" s="211"/>
      <c r="J290" s="212">
        <f>ROUND(I290*H290,2)</f>
        <v>0</v>
      </c>
      <c r="K290" s="208" t="s">
        <v>138</v>
      </c>
      <c r="L290" s="46"/>
      <c r="M290" s="213" t="s">
        <v>28</v>
      </c>
      <c r="N290" s="214" t="s">
        <v>45</v>
      </c>
      <c r="O290" s="86"/>
      <c r="P290" s="215">
        <f>O290*H290</f>
        <v>0</v>
      </c>
      <c r="Q290" s="215">
        <v>0</v>
      </c>
      <c r="R290" s="215">
        <f>Q290*H290</f>
        <v>0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139</v>
      </c>
      <c r="AT290" s="217" t="s">
        <v>134</v>
      </c>
      <c r="AU290" s="217" t="s">
        <v>84</v>
      </c>
      <c r="AY290" s="19" t="s">
        <v>132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139</v>
      </c>
      <c r="BM290" s="217" t="s">
        <v>464</v>
      </c>
    </row>
    <row r="291" s="2" customFormat="1">
      <c r="A291" s="40"/>
      <c r="B291" s="41"/>
      <c r="C291" s="42"/>
      <c r="D291" s="219" t="s">
        <v>141</v>
      </c>
      <c r="E291" s="42"/>
      <c r="F291" s="220" t="s">
        <v>465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141</v>
      </c>
      <c r="AU291" s="19" t="s">
        <v>84</v>
      </c>
    </row>
    <row r="292" s="13" customFormat="1">
      <c r="A292" s="13"/>
      <c r="B292" s="224"/>
      <c r="C292" s="225"/>
      <c r="D292" s="226" t="s">
        <v>209</v>
      </c>
      <c r="E292" s="227" t="s">
        <v>28</v>
      </c>
      <c r="F292" s="228" t="s">
        <v>466</v>
      </c>
      <c r="G292" s="225"/>
      <c r="H292" s="229">
        <v>3140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209</v>
      </c>
      <c r="AU292" s="235" t="s">
        <v>84</v>
      </c>
      <c r="AV292" s="13" t="s">
        <v>84</v>
      </c>
      <c r="AW292" s="13" t="s">
        <v>35</v>
      </c>
      <c r="AX292" s="13" t="s">
        <v>74</v>
      </c>
      <c r="AY292" s="235" t="s">
        <v>132</v>
      </c>
    </row>
    <row r="293" s="14" customFormat="1">
      <c r="A293" s="14"/>
      <c r="B293" s="236"/>
      <c r="C293" s="237"/>
      <c r="D293" s="226" t="s">
        <v>209</v>
      </c>
      <c r="E293" s="238" t="s">
        <v>28</v>
      </c>
      <c r="F293" s="239" t="s">
        <v>211</v>
      </c>
      <c r="G293" s="237"/>
      <c r="H293" s="240">
        <v>3140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6" t="s">
        <v>209</v>
      </c>
      <c r="AU293" s="246" t="s">
        <v>84</v>
      </c>
      <c r="AV293" s="14" t="s">
        <v>139</v>
      </c>
      <c r="AW293" s="14" t="s">
        <v>35</v>
      </c>
      <c r="AX293" s="14" t="s">
        <v>82</v>
      </c>
      <c r="AY293" s="246" t="s">
        <v>132</v>
      </c>
    </row>
    <row r="294" s="12" customFormat="1" ht="22.8" customHeight="1">
      <c r="A294" s="12"/>
      <c r="B294" s="190"/>
      <c r="C294" s="191"/>
      <c r="D294" s="192" t="s">
        <v>73</v>
      </c>
      <c r="E294" s="204" t="s">
        <v>161</v>
      </c>
      <c r="F294" s="204" t="s">
        <v>467</v>
      </c>
      <c r="G294" s="191"/>
      <c r="H294" s="191"/>
      <c r="I294" s="194"/>
      <c r="J294" s="205">
        <f>BK294</f>
        <v>0</v>
      </c>
      <c r="K294" s="191"/>
      <c r="L294" s="196"/>
      <c r="M294" s="197"/>
      <c r="N294" s="198"/>
      <c r="O294" s="198"/>
      <c r="P294" s="199">
        <f>SUM(P295:P296)</f>
        <v>0</v>
      </c>
      <c r="Q294" s="198"/>
      <c r="R294" s="199">
        <f>SUM(R295:R296)</f>
        <v>0</v>
      </c>
      <c r="S294" s="198"/>
      <c r="T294" s="200">
        <f>SUM(T295:T296)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1" t="s">
        <v>82</v>
      </c>
      <c r="AT294" s="202" t="s">
        <v>73</v>
      </c>
      <c r="AU294" s="202" t="s">
        <v>82</v>
      </c>
      <c r="AY294" s="201" t="s">
        <v>132</v>
      </c>
      <c r="BK294" s="203">
        <f>SUM(BK295:BK296)</f>
        <v>0</v>
      </c>
    </row>
    <row r="295" s="2" customFormat="1" ht="16.5" customHeight="1">
      <c r="A295" s="40"/>
      <c r="B295" s="41"/>
      <c r="C295" s="206" t="s">
        <v>468</v>
      </c>
      <c r="D295" s="206" t="s">
        <v>134</v>
      </c>
      <c r="E295" s="207" t="s">
        <v>469</v>
      </c>
      <c r="F295" s="208" t="s">
        <v>470</v>
      </c>
      <c r="G295" s="209" t="s">
        <v>169</v>
      </c>
      <c r="H295" s="210">
        <v>50</v>
      </c>
      <c r="I295" s="211"/>
      <c r="J295" s="212">
        <f>ROUND(I295*H295,2)</f>
        <v>0</v>
      </c>
      <c r="K295" s="208" t="s">
        <v>138</v>
      </c>
      <c r="L295" s="46"/>
      <c r="M295" s="213" t="s">
        <v>28</v>
      </c>
      <c r="N295" s="214" t="s">
        <v>45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139</v>
      </c>
      <c r="AT295" s="217" t="s">
        <v>134</v>
      </c>
      <c r="AU295" s="217" t="s">
        <v>84</v>
      </c>
      <c r="AY295" s="19" t="s">
        <v>132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82</v>
      </c>
      <c r="BK295" s="218">
        <f>ROUND(I295*H295,2)</f>
        <v>0</v>
      </c>
      <c r="BL295" s="19" t="s">
        <v>139</v>
      </c>
      <c r="BM295" s="217" t="s">
        <v>471</v>
      </c>
    </row>
    <row r="296" s="2" customFormat="1">
      <c r="A296" s="40"/>
      <c r="B296" s="41"/>
      <c r="C296" s="42"/>
      <c r="D296" s="219" t="s">
        <v>141</v>
      </c>
      <c r="E296" s="42"/>
      <c r="F296" s="220" t="s">
        <v>472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141</v>
      </c>
      <c r="AU296" s="19" t="s">
        <v>84</v>
      </c>
    </row>
    <row r="297" s="12" customFormat="1" ht="22.8" customHeight="1">
      <c r="A297" s="12"/>
      <c r="B297" s="190"/>
      <c r="C297" s="191"/>
      <c r="D297" s="192" t="s">
        <v>73</v>
      </c>
      <c r="E297" s="204" t="s">
        <v>176</v>
      </c>
      <c r="F297" s="204" t="s">
        <v>473</v>
      </c>
      <c r="G297" s="191"/>
      <c r="H297" s="191"/>
      <c r="I297" s="194"/>
      <c r="J297" s="205">
        <f>BK297</f>
        <v>0</v>
      </c>
      <c r="K297" s="191"/>
      <c r="L297" s="196"/>
      <c r="M297" s="197"/>
      <c r="N297" s="198"/>
      <c r="O297" s="198"/>
      <c r="P297" s="199">
        <f>SUM(P298:P328)</f>
        <v>0</v>
      </c>
      <c r="Q297" s="198"/>
      <c r="R297" s="199">
        <f>SUM(R298:R328)</f>
        <v>92.032200000000003</v>
      </c>
      <c r="S297" s="198"/>
      <c r="T297" s="200">
        <f>SUM(T298:T328)</f>
        <v>0</v>
      </c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R297" s="201" t="s">
        <v>82</v>
      </c>
      <c r="AT297" s="202" t="s">
        <v>73</v>
      </c>
      <c r="AU297" s="202" t="s">
        <v>82</v>
      </c>
      <c r="AY297" s="201" t="s">
        <v>132</v>
      </c>
      <c r="BK297" s="203">
        <f>SUM(BK298:BK328)</f>
        <v>0</v>
      </c>
    </row>
    <row r="298" s="2" customFormat="1" ht="16.5" customHeight="1">
      <c r="A298" s="40"/>
      <c r="B298" s="41"/>
      <c r="C298" s="206" t="s">
        <v>474</v>
      </c>
      <c r="D298" s="206" t="s">
        <v>134</v>
      </c>
      <c r="E298" s="207" t="s">
        <v>475</v>
      </c>
      <c r="F298" s="208" t="s">
        <v>476</v>
      </c>
      <c r="G298" s="209" t="s">
        <v>477</v>
      </c>
      <c r="H298" s="210">
        <v>1</v>
      </c>
      <c r="I298" s="211"/>
      <c r="J298" s="212">
        <f>ROUND(I298*H298,2)</f>
        <v>0</v>
      </c>
      <c r="K298" s="208" t="s">
        <v>28</v>
      </c>
      <c r="L298" s="46"/>
      <c r="M298" s="213" t="s">
        <v>28</v>
      </c>
      <c r="N298" s="214" t="s">
        <v>45</v>
      </c>
      <c r="O298" s="86"/>
      <c r="P298" s="215">
        <f>O298*H298</f>
        <v>0</v>
      </c>
      <c r="Q298" s="215">
        <v>0</v>
      </c>
      <c r="R298" s="215">
        <f>Q298*H298</f>
        <v>0</v>
      </c>
      <c r="S298" s="215">
        <v>0</v>
      </c>
      <c r="T298" s="216">
        <f>S298*H298</f>
        <v>0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7" t="s">
        <v>139</v>
      </c>
      <c r="AT298" s="217" t="s">
        <v>134</v>
      </c>
      <c r="AU298" s="217" t="s">
        <v>84</v>
      </c>
      <c r="AY298" s="19" t="s">
        <v>132</v>
      </c>
      <c r="BE298" s="218">
        <f>IF(N298="základní",J298,0)</f>
        <v>0</v>
      </c>
      <c r="BF298" s="218">
        <f>IF(N298="snížená",J298,0)</f>
        <v>0</v>
      </c>
      <c r="BG298" s="218">
        <f>IF(N298="zákl. přenesená",J298,0)</f>
        <v>0</v>
      </c>
      <c r="BH298" s="218">
        <f>IF(N298="sníž. přenesená",J298,0)</f>
        <v>0</v>
      </c>
      <c r="BI298" s="218">
        <f>IF(N298="nulová",J298,0)</f>
        <v>0</v>
      </c>
      <c r="BJ298" s="19" t="s">
        <v>82</v>
      </c>
      <c r="BK298" s="218">
        <f>ROUND(I298*H298,2)</f>
        <v>0</v>
      </c>
      <c r="BL298" s="19" t="s">
        <v>139</v>
      </c>
      <c r="BM298" s="217" t="s">
        <v>478</v>
      </c>
    </row>
    <row r="299" s="2" customFormat="1" ht="24.15" customHeight="1">
      <c r="A299" s="40"/>
      <c r="B299" s="41"/>
      <c r="C299" s="206" t="s">
        <v>479</v>
      </c>
      <c r="D299" s="206" t="s">
        <v>134</v>
      </c>
      <c r="E299" s="207" t="s">
        <v>480</v>
      </c>
      <c r="F299" s="208" t="s">
        <v>481</v>
      </c>
      <c r="G299" s="209" t="s">
        <v>169</v>
      </c>
      <c r="H299" s="210">
        <v>115</v>
      </c>
      <c r="I299" s="211"/>
      <c r="J299" s="212">
        <f>ROUND(I299*H299,2)</f>
        <v>0</v>
      </c>
      <c r="K299" s="208" t="s">
        <v>28</v>
      </c>
      <c r="L299" s="46"/>
      <c r="M299" s="213" t="s">
        <v>28</v>
      </c>
      <c r="N299" s="214" t="s">
        <v>45</v>
      </c>
      <c r="O299" s="86"/>
      <c r="P299" s="215">
        <f>O299*H299</f>
        <v>0</v>
      </c>
      <c r="Q299" s="215">
        <v>0.80027999999999999</v>
      </c>
      <c r="R299" s="215">
        <f>Q299*H299</f>
        <v>92.032200000000003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139</v>
      </c>
      <c r="AT299" s="217" t="s">
        <v>134</v>
      </c>
      <c r="AU299" s="217" t="s">
        <v>84</v>
      </c>
      <c r="AY299" s="19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139</v>
      </c>
      <c r="BM299" s="217" t="s">
        <v>482</v>
      </c>
    </row>
    <row r="300" s="2" customFormat="1" ht="24.15" customHeight="1">
      <c r="A300" s="40"/>
      <c r="B300" s="41"/>
      <c r="C300" s="206" t="s">
        <v>246</v>
      </c>
      <c r="D300" s="206" t="s">
        <v>134</v>
      </c>
      <c r="E300" s="207" t="s">
        <v>483</v>
      </c>
      <c r="F300" s="208" t="s">
        <v>484</v>
      </c>
      <c r="G300" s="209" t="s">
        <v>477</v>
      </c>
      <c r="H300" s="210">
        <v>1</v>
      </c>
      <c r="I300" s="211"/>
      <c r="J300" s="212">
        <f>ROUND(I300*H300,2)</f>
        <v>0</v>
      </c>
      <c r="K300" s="208" t="s">
        <v>28</v>
      </c>
      <c r="L300" s="46"/>
      <c r="M300" s="213" t="s">
        <v>28</v>
      </c>
      <c r="N300" s="214" t="s">
        <v>45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139</v>
      </c>
      <c r="AT300" s="217" t="s">
        <v>134</v>
      </c>
      <c r="AU300" s="217" t="s">
        <v>84</v>
      </c>
      <c r="AY300" s="19" t="s">
        <v>132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82</v>
      </c>
      <c r="BK300" s="218">
        <f>ROUND(I300*H300,2)</f>
        <v>0</v>
      </c>
      <c r="BL300" s="19" t="s">
        <v>139</v>
      </c>
      <c r="BM300" s="217" t="s">
        <v>485</v>
      </c>
    </row>
    <row r="301" s="2" customFormat="1" ht="16.5" customHeight="1">
      <c r="A301" s="40"/>
      <c r="B301" s="41"/>
      <c r="C301" s="206" t="s">
        <v>486</v>
      </c>
      <c r="D301" s="206" t="s">
        <v>134</v>
      </c>
      <c r="E301" s="207" t="s">
        <v>487</v>
      </c>
      <c r="F301" s="208" t="s">
        <v>488</v>
      </c>
      <c r="G301" s="209" t="s">
        <v>477</v>
      </c>
      <c r="H301" s="210">
        <v>1</v>
      </c>
      <c r="I301" s="211"/>
      <c r="J301" s="212">
        <f>ROUND(I301*H301,2)</f>
        <v>0</v>
      </c>
      <c r="K301" s="208" t="s">
        <v>28</v>
      </c>
      <c r="L301" s="46"/>
      <c r="M301" s="213" t="s">
        <v>28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139</v>
      </c>
      <c r="AT301" s="217" t="s">
        <v>134</v>
      </c>
      <c r="AU301" s="217" t="s">
        <v>84</v>
      </c>
      <c r="AY301" s="19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139</v>
      </c>
      <c r="BM301" s="217" t="s">
        <v>489</v>
      </c>
    </row>
    <row r="302" s="2" customFormat="1" ht="16.5" customHeight="1">
      <c r="A302" s="40"/>
      <c r="B302" s="41"/>
      <c r="C302" s="206" t="s">
        <v>253</v>
      </c>
      <c r="D302" s="206" t="s">
        <v>134</v>
      </c>
      <c r="E302" s="207" t="s">
        <v>490</v>
      </c>
      <c r="F302" s="208" t="s">
        <v>491</v>
      </c>
      <c r="G302" s="209" t="s">
        <v>477</v>
      </c>
      <c r="H302" s="210">
        <v>9</v>
      </c>
      <c r="I302" s="211"/>
      <c r="J302" s="212">
        <f>ROUND(I302*H302,2)</f>
        <v>0</v>
      </c>
      <c r="K302" s="208" t="s">
        <v>28</v>
      </c>
      <c r="L302" s="46"/>
      <c r="M302" s="213" t="s">
        <v>28</v>
      </c>
      <c r="N302" s="214" t="s">
        <v>45</v>
      </c>
      <c r="O302" s="86"/>
      <c r="P302" s="215">
        <f>O302*H302</f>
        <v>0</v>
      </c>
      <c r="Q302" s="215">
        <v>0</v>
      </c>
      <c r="R302" s="215">
        <f>Q302*H302</f>
        <v>0</v>
      </c>
      <c r="S302" s="215">
        <v>0</v>
      </c>
      <c r="T302" s="216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7" t="s">
        <v>139</v>
      </c>
      <c r="AT302" s="217" t="s">
        <v>134</v>
      </c>
      <c r="AU302" s="217" t="s">
        <v>84</v>
      </c>
      <c r="AY302" s="19" t="s">
        <v>132</v>
      </c>
      <c r="BE302" s="218">
        <f>IF(N302="základní",J302,0)</f>
        <v>0</v>
      </c>
      <c r="BF302" s="218">
        <f>IF(N302="snížená",J302,0)</f>
        <v>0</v>
      </c>
      <c r="BG302" s="218">
        <f>IF(N302="zákl. přenesená",J302,0)</f>
        <v>0</v>
      </c>
      <c r="BH302" s="218">
        <f>IF(N302="sníž. přenesená",J302,0)</f>
        <v>0</v>
      </c>
      <c r="BI302" s="218">
        <f>IF(N302="nulová",J302,0)</f>
        <v>0</v>
      </c>
      <c r="BJ302" s="19" t="s">
        <v>82</v>
      </c>
      <c r="BK302" s="218">
        <f>ROUND(I302*H302,2)</f>
        <v>0</v>
      </c>
      <c r="BL302" s="19" t="s">
        <v>139</v>
      </c>
      <c r="BM302" s="217" t="s">
        <v>492</v>
      </c>
    </row>
    <row r="303" s="2" customFormat="1" ht="16.5" customHeight="1">
      <c r="A303" s="40"/>
      <c r="B303" s="41"/>
      <c r="C303" s="206" t="s">
        <v>493</v>
      </c>
      <c r="D303" s="206" t="s">
        <v>134</v>
      </c>
      <c r="E303" s="207" t="s">
        <v>494</v>
      </c>
      <c r="F303" s="208" t="s">
        <v>495</v>
      </c>
      <c r="G303" s="209" t="s">
        <v>477</v>
      </c>
      <c r="H303" s="210">
        <v>3</v>
      </c>
      <c r="I303" s="211"/>
      <c r="J303" s="212">
        <f>ROUND(I303*H303,2)</f>
        <v>0</v>
      </c>
      <c r="K303" s="208" t="s">
        <v>28</v>
      </c>
      <c r="L303" s="46"/>
      <c r="M303" s="213" t="s">
        <v>28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139</v>
      </c>
      <c r="AT303" s="217" t="s">
        <v>134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139</v>
      </c>
      <c r="BM303" s="217" t="s">
        <v>496</v>
      </c>
    </row>
    <row r="304" s="2" customFormat="1" ht="21.75" customHeight="1">
      <c r="A304" s="40"/>
      <c r="B304" s="41"/>
      <c r="C304" s="206" t="s">
        <v>258</v>
      </c>
      <c r="D304" s="206" t="s">
        <v>134</v>
      </c>
      <c r="E304" s="207" t="s">
        <v>497</v>
      </c>
      <c r="F304" s="208" t="s">
        <v>498</v>
      </c>
      <c r="G304" s="209" t="s">
        <v>499</v>
      </c>
      <c r="H304" s="210">
        <v>1</v>
      </c>
      <c r="I304" s="211"/>
      <c r="J304" s="212">
        <f>ROUND(I304*H304,2)</f>
        <v>0</v>
      </c>
      <c r="K304" s="208" t="s">
        <v>28</v>
      </c>
      <c r="L304" s="46"/>
      <c r="M304" s="213" t="s">
        <v>28</v>
      </c>
      <c r="N304" s="214" t="s">
        <v>45</v>
      </c>
      <c r="O304" s="86"/>
      <c r="P304" s="215">
        <f>O304*H304</f>
        <v>0</v>
      </c>
      <c r="Q304" s="215">
        <v>0</v>
      </c>
      <c r="R304" s="215">
        <f>Q304*H304</f>
        <v>0</v>
      </c>
      <c r="S304" s="215">
        <v>0</v>
      </c>
      <c r="T304" s="216">
        <f>S304*H304</f>
        <v>0</v>
      </c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R304" s="217" t="s">
        <v>139</v>
      </c>
      <c r="AT304" s="217" t="s">
        <v>134</v>
      </c>
      <c r="AU304" s="217" t="s">
        <v>84</v>
      </c>
      <c r="AY304" s="19" t="s">
        <v>132</v>
      </c>
      <c r="BE304" s="218">
        <f>IF(N304="základní",J304,0)</f>
        <v>0</v>
      </c>
      <c r="BF304" s="218">
        <f>IF(N304="snížená",J304,0)</f>
        <v>0</v>
      </c>
      <c r="BG304" s="218">
        <f>IF(N304="zákl. přenesená",J304,0)</f>
        <v>0</v>
      </c>
      <c r="BH304" s="218">
        <f>IF(N304="sníž. přenesená",J304,0)</f>
        <v>0</v>
      </c>
      <c r="BI304" s="218">
        <f>IF(N304="nulová",J304,0)</f>
        <v>0</v>
      </c>
      <c r="BJ304" s="19" t="s">
        <v>82</v>
      </c>
      <c r="BK304" s="218">
        <f>ROUND(I304*H304,2)</f>
        <v>0</v>
      </c>
      <c r="BL304" s="19" t="s">
        <v>139</v>
      </c>
      <c r="BM304" s="217" t="s">
        <v>500</v>
      </c>
    </row>
    <row r="305" s="2" customFormat="1" ht="16.5" customHeight="1">
      <c r="A305" s="40"/>
      <c r="B305" s="41"/>
      <c r="C305" s="206" t="s">
        <v>501</v>
      </c>
      <c r="D305" s="206" t="s">
        <v>134</v>
      </c>
      <c r="E305" s="207" t="s">
        <v>502</v>
      </c>
      <c r="F305" s="208" t="s">
        <v>503</v>
      </c>
      <c r="G305" s="209" t="s">
        <v>137</v>
      </c>
      <c r="H305" s="210">
        <v>1</v>
      </c>
      <c r="I305" s="211"/>
      <c r="J305" s="212">
        <f>ROUND(I305*H305,2)</f>
        <v>0</v>
      </c>
      <c r="K305" s="208" t="s">
        <v>28</v>
      </c>
      <c r="L305" s="46"/>
      <c r="M305" s="213" t="s">
        <v>28</v>
      </c>
      <c r="N305" s="214" t="s">
        <v>45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139</v>
      </c>
      <c r="AT305" s="217" t="s">
        <v>134</v>
      </c>
      <c r="AU305" s="217" t="s">
        <v>84</v>
      </c>
      <c r="AY305" s="19" t="s">
        <v>132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139</v>
      </c>
      <c r="BM305" s="217" t="s">
        <v>504</v>
      </c>
    </row>
    <row r="306" s="2" customFormat="1" ht="24.15" customHeight="1">
      <c r="A306" s="40"/>
      <c r="B306" s="41"/>
      <c r="C306" s="206" t="s">
        <v>505</v>
      </c>
      <c r="D306" s="206" t="s">
        <v>134</v>
      </c>
      <c r="E306" s="207" t="s">
        <v>506</v>
      </c>
      <c r="F306" s="208" t="s">
        <v>507</v>
      </c>
      <c r="G306" s="209" t="s">
        <v>192</v>
      </c>
      <c r="H306" s="210">
        <v>555</v>
      </c>
      <c r="I306" s="211"/>
      <c r="J306" s="212">
        <f>ROUND(I306*H306,2)</f>
        <v>0</v>
      </c>
      <c r="K306" s="208" t="s">
        <v>138</v>
      </c>
      <c r="L306" s="46"/>
      <c r="M306" s="213" t="s">
        <v>28</v>
      </c>
      <c r="N306" s="214" t="s">
        <v>45</v>
      </c>
      <c r="O306" s="86"/>
      <c r="P306" s="215">
        <f>O306*H306</f>
        <v>0</v>
      </c>
      <c r="Q306" s="215">
        <v>0</v>
      </c>
      <c r="R306" s="215">
        <f>Q306*H306</f>
        <v>0</v>
      </c>
      <c r="S306" s="215">
        <v>0</v>
      </c>
      <c r="T306" s="216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7" t="s">
        <v>139</v>
      </c>
      <c r="AT306" s="217" t="s">
        <v>134</v>
      </c>
      <c r="AU306" s="217" t="s">
        <v>84</v>
      </c>
      <c r="AY306" s="19" t="s">
        <v>132</v>
      </c>
      <c r="BE306" s="218">
        <f>IF(N306="základní",J306,0)</f>
        <v>0</v>
      </c>
      <c r="BF306" s="218">
        <f>IF(N306="snížená",J306,0)</f>
        <v>0</v>
      </c>
      <c r="BG306" s="218">
        <f>IF(N306="zákl. přenesená",J306,0)</f>
        <v>0</v>
      </c>
      <c r="BH306" s="218">
        <f>IF(N306="sníž. přenesená",J306,0)</f>
        <v>0</v>
      </c>
      <c r="BI306" s="218">
        <f>IF(N306="nulová",J306,0)</f>
        <v>0</v>
      </c>
      <c r="BJ306" s="19" t="s">
        <v>82</v>
      </c>
      <c r="BK306" s="218">
        <f>ROUND(I306*H306,2)</f>
        <v>0</v>
      </c>
      <c r="BL306" s="19" t="s">
        <v>139</v>
      </c>
      <c r="BM306" s="217" t="s">
        <v>508</v>
      </c>
    </row>
    <row r="307" s="2" customFormat="1">
      <c r="A307" s="40"/>
      <c r="B307" s="41"/>
      <c r="C307" s="42"/>
      <c r="D307" s="219" t="s">
        <v>141</v>
      </c>
      <c r="E307" s="42"/>
      <c r="F307" s="220" t="s">
        <v>509</v>
      </c>
      <c r="G307" s="42"/>
      <c r="H307" s="42"/>
      <c r="I307" s="221"/>
      <c r="J307" s="42"/>
      <c r="K307" s="42"/>
      <c r="L307" s="46"/>
      <c r="M307" s="222"/>
      <c r="N307" s="223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141</v>
      </c>
      <c r="AU307" s="19" t="s">
        <v>84</v>
      </c>
    </row>
    <row r="308" s="2" customFormat="1" ht="16.5" customHeight="1">
      <c r="A308" s="40"/>
      <c r="B308" s="41"/>
      <c r="C308" s="247" t="s">
        <v>510</v>
      </c>
      <c r="D308" s="247" t="s">
        <v>249</v>
      </c>
      <c r="E308" s="248" t="s">
        <v>511</v>
      </c>
      <c r="F308" s="249" t="s">
        <v>512</v>
      </c>
      <c r="G308" s="250" t="s">
        <v>192</v>
      </c>
      <c r="H308" s="251">
        <v>21</v>
      </c>
      <c r="I308" s="252"/>
      <c r="J308" s="253">
        <f>ROUND(I308*H308,2)</f>
        <v>0</v>
      </c>
      <c r="K308" s="249" t="s">
        <v>138</v>
      </c>
      <c r="L308" s="254"/>
      <c r="M308" s="255" t="s">
        <v>28</v>
      </c>
      <c r="N308" s="256" t="s">
        <v>45</v>
      </c>
      <c r="O308" s="86"/>
      <c r="P308" s="215">
        <f>O308*H308</f>
        <v>0</v>
      </c>
      <c r="Q308" s="215">
        <v>0</v>
      </c>
      <c r="R308" s="215">
        <f>Q308*H308</f>
        <v>0</v>
      </c>
      <c r="S308" s="215">
        <v>0</v>
      </c>
      <c r="T308" s="216">
        <f>S308*H308</f>
        <v>0</v>
      </c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R308" s="217" t="s">
        <v>140</v>
      </c>
      <c r="AT308" s="217" t="s">
        <v>249</v>
      </c>
      <c r="AU308" s="217" t="s">
        <v>84</v>
      </c>
      <c r="AY308" s="19" t="s">
        <v>132</v>
      </c>
      <c r="BE308" s="218">
        <f>IF(N308="základní",J308,0)</f>
        <v>0</v>
      </c>
      <c r="BF308" s="218">
        <f>IF(N308="snížená",J308,0)</f>
        <v>0</v>
      </c>
      <c r="BG308" s="218">
        <f>IF(N308="zákl. přenesená",J308,0)</f>
        <v>0</v>
      </c>
      <c r="BH308" s="218">
        <f>IF(N308="sníž. přenesená",J308,0)</f>
        <v>0</v>
      </c>
      <c r="BI308" s="218">
        <f>IF(N308="nulová",J308,0)</f>
        <v>0</v>
      </c>
      <c r="BJ308" s="19" t="s">
        <v>82</v>
      </c>
      <c r="BK308" s="218">
        <f>ROUND(I308*H308,2)</f>
        <v>0</v>
      </c>
      <c r="BL308" s="19" t="s">
        <v>139</v>
      </c>
      <c r="BM308" s="217" t="s">
        <v>513</v>
      </c>
    </row>
    <row r="309" s="13" customFormat="1">
      <c r="A309" s="13"/>
      <c r="B309" s="224"/>
      <c r="C309" s="225"/>
      <c r="D309" s="226" t="s">
        <v>209</v>
      </c>
      <c r="E309" s="227" t="s">
        <v>28</v>
      </c>
      <c r="F309" s="228" t="s">
        <v>514</v>
      </c>
      <c r="G309" s="225"/>
      <c r="H309" s="229">
        <v>5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209</v>
      </c>
      <c r="AU309" s="235" t="s">
        <v>84</v>
      </c>
      <c r="AV309" s="13" t="s">
        <v>84</v>
      </c>
      <c r="AW309" s="13" t="s">
        <v>35</v>
      </c>
      <c r="AX309" s="13" t="s">
        <v>74</v>
      </c>
      <c r="AY309" s="235" t="s">
        <v>132</v>
      </c>
    </row>
    <row r="310" s="13" customFormat="1">
      <c r="A310" s="13"/>
      <c r="B310" s="224"/>
      <c r="C310" s="225"/>
      <c r="D310" s="226" t="s">
        <v>209</v>
      </c>
      <c r="E310" s="227" t="s">
        <v>28</v>
      </c>
      <c r="F310" s="228" t="s">
        <v>515</v>
      </c>
      <c r="G310" s="225"/>
      <c r="H310" s="229">
        <v>16</v>
      </c>
      <c r="I310" s="230"/>
      <c r="J310" s="225"/>
      <c r="K310" s="225"/>
      <c r="L310" s="231"/>
      <c r="M310" s="232"/>
      <c r="N310" s="233"/>
      <c r="O310" s="233"/>
      <c r="P310" s="233"/>
      <c r="Q310" s="233"/>
      <c r="R310" s="233"/>
      <c r="S310" s="233"/>
      <c r="T310" s="234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35" t="s">
        <v>209</v>
      </c>
      <c r="AU310" s="235" t="s">
        <v>84</v>
      </c>
      <c r="AV310" s="13" t="s">
        <v>84</v>
      </c>
      <c r="AW310" s="13" t="s">
        <v>35</v>
      </c>
      <c r="AX310" s="13" t="s">
        <v>74</v>
      </c>
      <c r="AY310" s="235" t="s">
        <v>132</v>
      </c>
    </row>
    <row r="311" s="14" customFormat="1">
      <c r="A311" s="14"/>
      <c r="B311" s="236"/>
      <c r="C311" s="237"/>
      <c r="D311" s="226" t="s">
        <v>209</v>
      </c>
      <c r="E311" s="238" t="s">
        <v>28</v>
      </c>
      <c r="F311" s="239" t="s">
        <v>211</v>
      </c>
      <c r="G311" s="237"/>
      <c r="H311" s="240">
        <v>21</v>
      </c>
      <c r="I311" s="241"/>
      <c r="J311" s="237"/>
      <c r="K311" s="237"/>
      <c r="L311" s="242"/>
      <c r="M311" s="243"/>
      <c r="N311" s="244"/>
      <c r="O311" s="244"/>
      <c r="P311" s="244"/>
      <c r="Q311" s="244"/>
      <c r="R311" s="244"/>
      <c r="S311" s="244"/>
      <c r="T311" s="245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46" t="s">
        <v>209</v>
      </c>
      <c r="AU311" s="246" t="s">
        <v>84</v>
      </c>
      <c r="AV311" s="14" t="s">
        <v>139</v>
      </c>
      <c r="AW311" s="14" t="s">
        <v>35</v>
      </c>
      <c r="AX311" s="14" t="s">
        <v>82</v>
      </c>
      <c r="AY311" s="246" t="s">
        <v>132</v>
      </c>
    </row>
    <row r="312" s="2" customFormat="1" ht="16.5" customHeight="1">
      <c r="A312" s="40"/>
      <c r="B312" s="41"/>
      <c r="C312" s="247" t="s">
        <v>296</v>
      </c>
      <c r="D312" s="247" t="s">
        <v>249</v>
      </c>
      <c r="E312" s="248" t="s">
        <v>516</v>
      </c>
      <c r="F312" s="249" t="s">
        <v>517</v>
      </c>
      <c r="G312" s="250" t="s">
        <v>137</v>
      </c>
      <c r="H312" s="251">
        <v>2</v>
      </c>
      <c r="I312" s="252"/>
      <c r="J312" s="253">
        <f>ROUND(I312*H312,2)</f>
        <v>0</v>
      </c>
      <c r="K312" s="249" t="s">
        <v>138</v>
      </c>
      <c r="L312" s="254"/>
      <c r="M312" s="255" t="s">
        <v>28</v>
      </c>
      <c r="N312" s="256" t="s">
        <v>45</v>
      </c>
      <c r="O312" s="86"/>
      <c r="P312" s="215">
        <f>O312*H312</f>
        <v>0</v>
      </c>
      <c r="Q312" s="215">
        <v>0</v>
      </c>
      <c r="R312" s="215">
        <f>Q312*H312</f>
        <v>0</v>
      </c>
      <c r="S312" s="215">
        <v>0</v>
      </c>
      <c r="T312" s="216">
        <f>S312*H312</f>
        <v>0</v>
      </c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R312" s="217" t="s">
        <v>140</v>
      </c>
      <c r="AT312" s="217" t="s">
        <v>249</v>
      </c>
      <c r="AU312" s="217" t="s">
        <v>84</v>
      </c>
      <c r="AY312" s="19" t="s">
        <v>132</v>
      </c>
      <c r="BE312" s="218">
        <f>IF(N312="základní",J312,0)</f>
        <v>0</v>
      </c>
      <c r="BF312" s="218">
        <f>IF(N312="snížená",J312,0)</f>
        <v>0</v>
      </c>
      <c r="BG312" s="218">
        <f>IF(N312="zákl. přenesená",J312,0)</f>
        <v>0</v>
      </c>
      <c r="BH312" s="218">
        <f>IF(N312="sníž. přenesená",J312,0)</f>
        <v>0</v>
      </c>
      <c r="BI312" s="218">
        <f>IF(N312="nulová",J312,0)</f>
        <v>0</v>
      </c>
      <c r="BJ312" s="19" t="s">
        <v>82</v>
      </c>
      <c r="BK312" s="218">
        <f>ROUND(I312*H312,2)</f>
        <v>0</v>
      </c>
      <c r="BL312" s="19" t="s">
        <v>139</v>
      </c>
      <c r="BM312" s="217" t="s">
        <v>518</v>
      </c>
    </row>
    <row r="313" s="2" customFormat="1" ht="16.5" customHeight="1">
      <c r="A313" s="40"/>
      <c r="B313" s="41"/>
      <c r="C313" s="247" t="s">
        <v>519</v>
      </c>
      <c r="D313" s="247" t="s">
        <v>249</v>
      </c>
      <c r="E313" s="248" t="s">
        <v>520</v>
      </c>
      <c r="F313" s="249" t="s">
        <v>521</v>
      </c>
      <c r="G313" s="250" t="s">
        <v>192</v>
      </c>
      <c r="H313" s="251">
        <v>480</v>
      </c>
      <c r="I313" s="252"/>
      <c r="J313" s="253">
        <f>ROUND(I313*H313,2)</f>
        <v>0</v>
      </c>
      <c r="K313" s="249" t="s">
        <v>138</v>
      </c>
      <c r="L313" s="254"/>
      <c r="M313" s="255" t="s">
        <v>28</v>
      </c>
      <c r="N313" s="256" t="s">
        <v>45</v>
      </c>
      <c r="O313" s="86"/>
      <c r="P313" s="215">
        <f>O313*H313</f>
        <v>0</v>
      </c>
      <c r="Q313" s="215">
        <v>0</v>
      </c>
      <c r="R313" s="215">
        <f>Q313*H313</f>
        <v>0</v>
      </c>
      <c r="S313" s="215">
        <v>0</v>
      </c>
      <c r="T313" s="216">
        <f>S313*H313</f>
        <v>0</v>
      </c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R313" s="217" t="s">
        <v>140</v>
      </c>
      <c r="AT313" s="217" t="s">
        <v>249</v>
      </c>
      <c r="AU313" s="217" t="s">
        <v>84</v>
      </c>
      <c r="AY313" s="19" t="s">
        <v>132</v>
      </c>
      <c r="BE313" s="218">
        <f>IF(N313="základní",J313,0)</f>
        <v>0</v>
      </c>
      <c r="BF313" s="218">
        <f>IF(N313="snížená",J313,0)</f>
        <v>0</v>
      </c>
      <c r="BG313" s="218">
        <f>IF(N313="zákl. přenesená",J313,0)</f>
        <v>0</v>
      </c>
      <c r="BH313" s="218">
        <f>IF(N313="sníž. přenesená",J313,0)</f>
        <v>0</v>
      </c>
      <c r="BI313" s="218">
        <f>IF(N313="nulová",J313,0)</f>
        <v>0</v>
      </c>
      <c r="BJ313" s="19" t="s">
        <v>82</v>
      </c>
      <c r="BK313" s="218">
        <f>ROUND(I313*H313,2)</f>
        <v>0</v>
      </c>
      <c r="BL313" s="19" t="s">
        <v>139</v>
      </c>
      <c r="BM313" s="217" t="s">
        <v>522</v>
      </c>
    </row>
    <row r="314" s="2" customFormat="1" ht="16.5" customHeight="1">
      <c r="A314" s="40"/>
      <c r="B314" s="41"/>
      <c r="C314" s="247" t="s">
        <v>301</v>
      </c>
      <c r="D314" s="247" t="s">
        <v>249</v>
      </c>
      <c r="E314" s="248" t="s">
        <v>523</v>
      </c>
      <c r="F314" s="249" t="s">
        <v>524</v>
      </c>
      <c r="G314" s="250" t="s">
        <v>192</v>
      </c>
      <c r="H314" s="251">
        <v>75</v>
      </c>
      <c r="I314" s="252"/>
      <c r="J314" s="253">
        <f>ROUND(I314*H314,2)</f>
        <v>0</v>
      </c>
      <c r="K314" s="249" t="s">
        <v>138</v>
      </c>
      <c r="L314" s="254"/>
      <c r="M314" s="255" t="s">
        <v>28</v>
      </c>
      <c r="N314" s="256" t="s">
        <v>45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140</v>
      </c>
      <c r="AT314" s="217" t="s">
        <v>249</v>
      </c>
      <c r="AU314" s="217" t="s">
        <v>84</v>
      </c>
      <c r="AY314" s="19" t="s">
        <v>132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139</v>
      </c>
      <c r="BM314" s="217" t="s">
        <v>525</v>
      </c>
    </row>
    <row r="315" s="2" customFormat="1" ht="16.5" customHeight="1">
      <c r="A315" s="40"/>
      <c r="B315" s="41"/>
      <c r="C315" s="206" t="s">
        <v>526</v>
      </c>
      <c r="D315" s="206" t="s">
        <v>134</v>
      </c>
      <c r="E315" s="207" t="s">
        <v>527</v>
      </c>
      <c r="F315" s="208" t="s">
        <v>528</v>
      </c>
      <c r="G315" s="209" t="s">
        <v>137</v>
      </c>
      <c r="H315" s="210">
        <v>13</v>
      </c>
      <c r="I315" s="211"/>
      <c r="J315" s="212">
        <f>ROUND(I315*H315,2)</f>
        <v>0</v>
      </c>
      <c r="K315" s="208" t="s">
        <v>138</v>
      </c>
      <c r="L315" s="46"/>
      <c r="M315" s="213" t="s">
        <v>28</v>
      </c>
      <c r="N315" s="214" t="s">
        <v>45</v>
      </c>
      <c r="O315" s="86"/>
      <c r="P315" s="215">
        <f>O315*H315</f>
        <v>0</v>
      </c>
      <c r="Q315" s="215">
        <v>0</v>
      </c>
      <c r="R315" s="215">
        <f>Q315*H315</f>
        <v>0</v>
      </c>
      <c r="S315" s="215">
        <v>0</v>
      </c>
      <c r="T315" s="216">
        <f>S315*H315</f>
        <v>0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7" t="s">
        <v>139</v>
      </c>
      <c r="AT315" s="217" t="s">
        <v>134</v>
      </c>
      <c r="AU315" s="217" t="s">
        <v>84</v>
      </c>
      <c r="AY315" s="19" t="s">
        <v>132</v>
      </c>
      <c r="BE315" s="218">
        <f>IF(N315="základní",J315,0)</f>
        <v>0</v>
      </c>
      <c r="BF315" s="218">
        <f>IF(N315="snížená",J315,0)</f>
        <v>0</v>
      </c>
      <c r="BG315" s="218">
        <f>IF(N315="zákl. přenesená",J315,0)</f>
        <v>0</v>
      </c>
      <c r="BH315" s="218">
        <f>IF(N315="sníž. přenesená",J315,0)</f>
        <v>0</v>
      </c>
      <c r="BI315" s="218">
        <f>IF(N315="nulová",J315,0)</f>
        <v>0</v>
      </c>
      <c r="BJ315" s="19" t="s">
        <v>82</v>
      </c>
      <c r="BK315" s="218">
        <f>ROUND(I315*H315,2)</f>
        <v>0</v>
      </c>
      <c r="BL315" s="19" t="s">
        <v>139</v>
      </c>
      <c r="BM315" s="217" t="s">
        <v>529</v>
      </c>
    </row>
    <row r="316" s="2" customFormat="1">
      <c r="A316" s="40"/>
      <c r="B316" s="41"/>
      <c r="C316" s="42"/>
      <c r="D316" s="219" t="s">
        <v>141</v>
      </c>
      <c r="E316" s="42"/>
      <c r="F316" s="220" t="s">
        <v>530</v>
      </c>
      <c r="G316" s="42"/>
      <c r="H316" s="42"/>
      <c r="I316" s="221"/>
      <c r="J316" s="42"/>
      <c r="K316" s="42"/>
      <c r="L316" s="46"/>
      <c r="M316" s="222"/>
      <c r="N316" s="223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141</v>
      </c>
      <c r="AU316" s="19" t="s">
        <v>84</v>
      </c>
    </row>
    <row r="317" s="2" customFormat="1" ht="16.5" customHeight="1">
      <c r="A317" s="40"/>
      <c r="B317" s="41"/>
      <c r="C317" s="247" t="s">
        <v>305</v>
      </c>
      <c r="D317" s="247" t="s">
        <v>249</v>
      </c>
      <c r="E317" s="248" t="s">
        <v>531</v>
      </c>
      <c r="F317" s="249" t="s">
        <v>532</v>
      </c>
      <c r="G317" s="250" t="s">
        <v>137</v>
      </c>
      <c r="H317" s="251">
        <v>11</v>
      </c>
      <c r="I317" s="252"/>
      <c r="J317" s="253">
        <f>ROUND(I317*H317,2)</f>
        <v>0</v>
      </c>
      <c r="K317" s="249" t="s">
        <v>28</v>
      </c>
      <c r="L317" s="254"/>
      <c r="M317" s="255" t="s">
        <v>28</v>
      </c>
      <c r="N317" s="256" t="s">
        <v>45</v>
      </c>
      <c r="O317" s="86"/>
      <c r="P317" s="215">
        <f>O317*H317</f>
        <v>0</v>
      </c>
      <c r="Q317" s="215">
        <v>0</v>
      </c>
      <c r="R317" s="215">
        <f>Q317*H317</f>
        <v>0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140</v>
      </c>
      <c r="AT317" s="217" t="s">
        <v>249</v>
      </c>
      <c r="AU317" s="217" t="s">
        <v>84</v>
      </c>
      <c r="AY317" s="19" t="s">
        <v>132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82</v>
      </c>
      <c r="BK317" s="218">
        <f>ROUND(I317*H317,2)</f>
        <v>0</v>
      </c>
      <c r="BL317" s="19" t="s">
        <v>139</v>
      </c>
      <c r="BM317" s="217" t="s">
        <v>533</v>
      </c>
    </row>
    <row r="318" s="2" customFormat="1" ht="16.5" customHeight="1">
      <c r="A318" s="40"/>
      <c r="B318" s="41"/>
      <c r="C318" s="247" t="s">
        <v>534</v>
      </c>
      <c r="D318" s="247" t="s">
        <v>249</v>
      </c>
      <c r="E318" s="248" t="s">
        <v>535</v>
      </c>
      <c r="F318" s="249" t="s">
        <v>536</v>
      </c>
      <c r="G318" s="250" t="s">
        <v>137</v>
      </c>
      <c r="H318" s="251">
        <v>2</v>
      </c>
      <c r="I318" s="252"/>
      <c r="J318" s="253">
        <f>ROUND(I318*H318,2)</f>
        <v>0</v>
      </c>
      <c r="K318" s="249" t="s">
        <v>28</v>
      </c>
      <c r="L318" s="254"/>
      <c r="M318" s="255" t="s">
        <v>28</v>
      </c>
      <c r="N318" s="256" t="s">
        <v>45</v>
      </c>
      <c r="O318" s="86"/>
      <c r="P318" s="215">
        <f>O318*H318</f>
        <v>0</v>
      </c>
      <c r="Q318" s="215">
        <v>0</v>
      </c>
      <c r="R318" s="215">
        <f>Q318*H318</f>
        <v>0</v>
      </c>
      <c r="S318" s="215">
        <v>0</v>
      </c>
      <c r="T318" s="216">
        <f>S318*H318</f>
        <v>0</v>
      </c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R318" s="217" t="s">
        <v>140</v>
      </c>
      <c r="AT318" s="217" t="s">
        <v>249</v>
      </c>
      <c r="AU318" s="217" t="s">
        <v>84</v>
      </c>
      <c r="AY318" s="19" t="s">
        <v>132</v>
      </c>
      <c r="BE318" s="218">
        <f>IF(N318="základní",J318,0)</f>
        <v>0</v>
      </c>
      <c r="BF318" s="218">
        <f>IF(N318="snížená",J318,0)</f>
        <v>0</v>
      </c>
      <c r="BG318" s="218">
        <f>IF(N318="zákl. přenesená",J318,0)</f>
        <v>0</v>
      </c>
      <c r="BH318" s="218">
        <f>IF(N318="sníž. přenesená",J318,0)</f>
        <v>0</v>
      </c>
      <c r="BI318" s="218">
        <f>IF(N318="nulová",J318,0)</f>
        <v>0</v>
      </c>
      <c r="BJ318" s="19" t="s">
        <v>82</v>
      </c>
      <c r="BK318" s="218">
        <f>ROUND(I318*H318,2)</f>
        <v>0</v>
      </c>
      <c r="BL318" s="19" t="s">
        <v>139</v>
      </c>
      <c r="BM318" s="217" t="s">
        <v>537</v>
      </c>
    </row>
    <row r="319" s="2" customFormat="1" ht="16.5" customHeight="1">
      <c r="A319" s="40"/>
      <c r="B319" s="41"/>
      <c r="C319" s="206" t="s">
        <v>309</v>
      </c>
      <c r="D319" s="206" t="s">
        <v>134</v>
      </c>
      <c r="E319" s="207" t="s">
        <v>538</v>
      </c>
      <c r="F319" s="208" t="s">
        <v>539</v>
      </c>
      <c r="G319" s="209" t="s">
        <v>137</v>
      </c>
      <c r="H319" s="210">
        <v>3</v>
      </c>
      <c r="I319" s="211"/>
      <c r="J319" s="212">
        <f>ROUND(I319*H319,2)</f>
        <v>0</v>
      </c>
      <c r="K319" s="208" t="s">
        <v>138</v>
      </c>
      <c r="L319" s="46"/>
      <c r="M319" s="213" t="s">
        <v>28</v>
      </c>
      <c r="N319" s="214" t="s">
        <v>45</v>
      </c>
      <c r="O319" s="86"/>
      <c r="P319" s="215">
        <f>O319*H319</f>
        <v>0</v>
      </c>
      <c r="Q319" s="215">
        <v>0</v>
      </c>
      <c r="R319" s="215">
        <f>Q319*H319</f>
        <v>0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139</v>
      </c>
      <c r="AT319" s="217" t="s">
        <v>134</v>
      </c>
      <c r="AU319" s="217" t="s">
        <v>84</v>
      </c>
      <c r="AY319" s="19" t="s">
        <v>132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82</v>
      </c>
      <c r="BK319" s="218">
        <f>ROUND(I319*H319,2)</f>
        <v>0</v>
      </c>
      <c r="BL319" s="19" t="s">
        <v>139</v>
      </c>
      <c r="BM319" s="217" t="s">
        <v>540</v>
      </c>
    </row>
    <row r="320" s="2" customFormat="1">
      <c r="A320" s="40"/>
      <c r="B320" s="41"/>
      <c r="C320" s="42"/>
      <c r="D320" s="219" t="s">
        <v>141</v>
      </c>
      <c r="E320" s="42"/>
      <c r="F320" s="220" t="s">
        <v>541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141</v>
      </c>
      <c r="AU320" s="19" t="s">
        <v>84</v>
      </c>
    </row>
    <row r="321" s="2" customFormat="1" ht="16.5" customHeight="1">
      <c r="A321" s="40"/>
      <c r="B321" s="41"/>
      <c r="C321" s="247" t="s">
        <v>542</v>
      </c>
      <c r="D321" s="247" t="s">
        <v>249</v>
      </c>
      <c r="E321" s="248" t="s">
        <v>543</v>
      </c>
      <c r="F321" s="249" t="s">
        <v>544</v>
      </c>
      <c r="G321" s="250" t="s">
        <v>137</v>
      </c>
      <c r="H321" s="251">
        <v>3</v>
      </c>
      <c r="I321" s="252"/>
      <c r="J321" s="253">
        <f>ROUND(I321*H321,2)</f>
        <v>0</v>
      </c>
      <c r="K321" s="249" t="s">
        <v>138</v>
      </c>
      <c r="L321" s="254"/>
      <c r="M321" s="255" t="s">
        <v>28</v>
      </c>
      <c r="N321" s="256" t="s">
        <v>45</v>
      </c>
      <c r="O321" s="86"/>
      <c r="P321" s="215">
        <f>O321*H321</f>
        <v>0</v>
      </c>
      <c r="Q321" s="215">
        <v>0</v>
      </c>
      <c r="R321" s="215">
        <f>Q321*H321</f>
        <v>0</v>
      </c>
      <c r="S321" s="215">
        <v>0</v>
      </c>
      <c r="T321" s="216">
        <f>S321*H321</f>
        <v>0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7" t="s">
        <v>140</v>
      </c>
      <c r="AT321" s="217" t="s">
        <v>249</v>
      </c>
      <c r="AU321" s="217" t="s">
        <v>84</v>
      </c>
      <c r="AY321" s="19" t="s">
        <v>132</v>
      </c>
      <c r="BE321" s="218">
        <f>IF(N321="základní",J321,0)</f>
        <v>0</v>
      </c>
      <c r="BF321" s="218">
        <f>IF(N321="snížená",J321,0)</f>
        <v>0</v>
      </c>
      <c r="BG321" s="218">
        <f>IF(N321="zákl. přenesená",J321,0)</f>
        <v>0</v>
      </c>
      <c r="BH321" s="218">
        <f>IF(N321="sníž. přenesená",J321,0)</f>
        <v>0</v>
      </c>
      <c r="BI321" s="218">
        <f>IF(N321="nulová",J321,0)</f>
        <v>0</v>
      </c>
      <c r="BJ321" s="19" t="s">
        <v>82</v>
      </c>
      <c r="BK321" s="218">
        <f>ROUND(I321*H321,2)</f>
        <v>0</v>
      </c>
      <c r="BL321" s="19" t="s">
        <v>139</v>
      </c>
      <c r="BM321" s="217" t="s">
        <v>545</v>
      </c>
    </row>
    <row r="322" s="2" customFormat="1" ht="16.5" customHeight="1">
      <c r="A322" s="40"/>
      <c r="B322" s="41"/>
      <c r="C322" s="206" t="s">
        <v>314</v>
      </c>
      <c r="D322" s="206" t="s">
        <v>134</v>
      </c>
      <c r="E322" s="207" t="s">
        <v>546</v>
      </c>
      <c r="F322" s="208" t="s">
        <v>547</v>
      </c>
      <c r="G322" s="209" t="s">
        <v>202</v>
      </c>
      <c r="H322" s="210">
        <v>55</v>
      </c>
      <c r="I322" s="211"/>
      <c r="J322" s="212">
        <f>ROUND(I322*H322,2)</f>
        <v>0</v>
      </c>
      <c r="K322" s="208" t="s">
        <v>138</v>
      </c>
      <c r="L322" s="46"/>
      <c r="M322" s="213" t="s">
        <v>28</v>
      </c>
      <c r="N322" s="214" t="s">
        <v>45</v>
      </c>
      <c r="O322" s="86"/>
      <c r="P322" s="215">
        <f>O322*H322</f>
        <v>0</v>
      </c>
      <c r="Q322" s="215">
        <v>0</v>
      </c>
      <c r="R322" s="215">
        <f>Q322*H322</f>
        <v>0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139</v>
      </c>
      <c r="AT322" s="217" t="s">
        <v>134</v>
      </c>
      <c r="AU322" s="217" t="s">
        <v>84</v>
      </c>
      <c r="AY322" s="19" t="s">
        <v>132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82</v>
      </c>
      <c r="BK322" s="218">
        <f>ROUND(I322*H322,2)</f>
        <v>0</v>
      </c>
      <c r="BL322" s="19" t="s">
        <v>139</v>
      </c>
      <c r="BM322" s="217" t="s">
        <v>548</v>
      </c>
    </row>
    <row r="323" s="2" customFormat="1">
      <c r="A323" s="40"/>
      <c r="B323" s="41"/>
      <c r="C323" s="42"/>
      <c r="D323" s="219" t="s">
        <v>141</v>
      </c>
      <c r="E323" s="42"/>
      <c r="F323" s="220" t="s">
        <v>549</v>
      </c>
      <c r="G323" s="42"/>
      <c r="H323" s="42"/>
      <c r="I323" s="221"/>
      <c r="J323" s="42"/>
      <c r="K323" s="42"/>
      <c r="L323" s="46"/>
      <c r="M323" s="222"/>
      <c r="N323" s="223"/>
      <c r="O323" s="86"/>
      <c r="P323" s="86"/>
      <c r="Q323" s="86"/>
      <c r="R323" s="86"/>
      <c r="S323" s="86"/>
      <c r="T323" s="87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T323" s="19" t="s">
        <v>141</v>
      </c>
      <c r="AU323" s="19" t="s">
        <v>84</v>
      </c>
    </row>
    <row r="324" s="2" customFormat="1">
      <c r="A324" s="40"/>
      <c r="B324" s="41"/>
      <c r="C324" s="42"/>
      <c r="D324" s="226" t="s">
        <v>316</v>
      </c>
      <c r="E324" s="42"/>
      <c r="F324" s="257" t="s">
        <v>550</v>
      </c>
      <c r="G324" s="42"/>
      <c r="H324" s="42"/>
      <c r="I324" s="221"/>
      <c r="J324" s="42"/>
      <c r="K324" s="42"/>
      <c r="L324" s="46"/>
      <c r="M324" s="222"/>
      <c r="N324" s="223"/>
      <c r="O324" s="86"/>
      <c r="P324" s="86"/>
      <c r="Q324" s="86"/>
      <c r="R324" s="86"/>
      <c r="S324" s="86"/>
      <c r="T324" s="87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T324" s="19" t="s">
        <v>316</v>
      </c>
      <c r="AU324" s="19" t="s">
        <v>84</v>
      </c>
    </row>
    <row r="325" s="13" customFormat="1">
      <c r="A325" s="13"/>
      <c r="B325" s="224"/>
      <c r="C325" s="225"/>
      <c r="D325" s="226" t="s">
        <v>209</v>
      </c>
      <c r="E325" s="227" t="s">
        <v>28</v>
      </c>
      <c r="F325" s="228" t="s">
        <v>551</v>
      </c>
      <c r="G325" s="225"/>
      <c r="H325" s="229">
        <v>55</v>
      </c>
      <c r="I325" s="230"/>
      <c r="J325" s="225"/>
      <c r="K325" s="225"/>
      <c r="L325" s="231"/>
      <c r="M325" s="232"/>
      <c r="N325" s="233"/>
      <c r="O325" s="233"/>
      <c r="P325" s="233"/>
      <c r="Q325" s="233"/>
      <c r="R325" s="233"/>
      <c r="S325" s="233"/>
      <c r="T325" s="234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35" t="s">
        <v>209</v>
      </c>
      <c r="AU325" s="235" t="s">
        <v>84</v>
      </c>
      <c r="AV325" s="13" t="s">
        <v>84</v>
      </c>
      <c r="AW325" s="13" t="s">
        <v>35</v>
      </c>
      <c r="AX325" s="13" t="s">
        <v>74</v>
      </c>
      <c r="AY325" s="235" t="s">
        <v>132</v>
      </c>
    </row>
    <row r="326" s="14" customFormat="1">
      <c r="A326" s="14"/>
      <c r="B326" s="236"/>
      <c r="C326" s="237"/>
      <c r="D326" s="226" t="s">
        <v>209</v>
      </c>
      <c r="E326" s="238" t="s">
        <v>28</v>
      </c>
      <c r="F326" s="239" t="s">
        <v>211</v>
      </c>
      <c r="G326" s="237"/>
      <c r="H326" s="240">
        <v>55</v>
      </c>
      <c r="I326" s="241"/>
      <c r="J326" s="237"/>
      <c r="K326" s="237"/>
      <c r="L326" s="242"/>
      <c r="M326" s="243"/>
      <c r="N326" s="244"/>
      <c r="O326" s="244"/>
      <c r="P326" s="244"/>
      <c r="Q326" s="244"/>
      <c r="R326" s="244"/>
      <c r="S326" s="244"/>
      <c r="T326" s="245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46" t="s">
        <v>209</v>
      </c>
      <c r="AU326" s="246" t="s">
        <v>84</v>
      </c>
      <c r="AV326" s="14" t="s">
        <v>139</v>
      </c>
      <c r="AW326" s="14" t="s">
        <v>35</v>
      </c>
      <c r="AX326" s="14" t="s">
        <v>82</v>
      </c>
      <c r="AY326" s="246" t="s">
        <v>132</v>
      </c>
    </row>
    <row r="327" s="2" customFormat="1" ht="16.5" customHeight="1">
      <c r="A327" s="40"/>
      <c r="B327" s="41"/>
      <c r="C327" s="206" t="s">
        <v>552</v>
      </c>
      <c r="D327" s="206" t="s">
        <v>134</v>
      </c>
      <c r="E327" s="207" t="s">
        <v>553</v>
      </c>
      <c r="F327" s="208" t="s">
        <v>554</v>
      </c>
      <c r="G327" s="209" t="s">
        <v>192</v>
      </c>
      <c r="H327" s="210">
        <v>20</v>
      </c>
      <c r="I327" s="211"/>
      <c r="J327" s="212">
        <f>ROUND(I327*H327,2)</f>
        <v>0</v>
      </c>
      <c r="K327" s="208" t="s">
        <v>138</v>
      </c>
      <c r="L327" s="46"/>
      <c r="M327" s="213" t="s">
        <v>28</v>
      </c>
      <c r="N327" s="214" t="s">
        <v>45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139</v>
      </c>
      <c r="AT327" s="217" t="s">
        <v>134</v>
      </c>
      <c r="AU327" s="217" t="s">
        <v>84</v>
      </c>
      <c r="AY327" s="19" t="s">
        <v>132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139</v>
      </c>
      <c r="BM327" s="217" t="s">
        <v>555</v>
      </c>
    </row>
    <row r="328" s="2" customFormat="1">
      <c r="A328" s="40"/>
      <c r="B328" s="41"/>
      <c r="C328" s="42"/>
      <c r="D328" s="219" t="s">
        <v>141</v>
      </c>
      <c r="E328" s="42"/>
      <c r="F328" s="220" t="s">
        <v>556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141</v>
      </c>
      <c r="AU328" s="19" t="s">
        <v>84</v>
      </c>
    </row>
    <row r="329" s="12" customFormat="1" ht="22.8" customHeight="1">
      <c r="A329" s="12"/>
      <c r="B329" s="190"/>
      <c r="C329" s="191"/>
      <c r="D329" s="192" t="s">
        <v>73</v>
      </c>
      <c r="E329" s="204" t="s">
        <v>557</v>
      </c>
      <c r="F329" s="204" t="s">
        <v>558</v>
      </c>
      <c r="G329" s="191"/>
      <c r="H329" s="191"/>
      <c r="I329" s="194"/>
      <c r="J329" s="205">
        <f>BK329</f>
        <v>0</v>
      </c>
      <c r="K329" s="191"/>
      <c r="L329" s="196"/>
      <c r="M329" s="197"/>
      <c r="N329" s="198"/>
      <c r="O329" s="198"/>
      <c r="P329" s="199">
        <f>SUM(P330:P341)</f>
        <v>0</v>
      </c>
      <c r="Q329" s="198"/>
      <c r="R329" s="199">
        <f>SUM(R330:R341)</f>
        <v>0</v>
      </c>
      <c r="S329" s="198"/>
      <c r="T329" s="200">
        <f>SUM(T330:T341)</f>
        <v>0</v>
      </c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R329" s="201" t="s">
        <v>82</v>
      </c>
      <c r="AT329" s="202" t="s">
        <v>73</v>
      </c>
      <c r="AU329" s="202" t="s">
        <v>82</v>
      </c>
      <c r="AY329" s="201" t="s">
        <v>132</v>
      </c>
      <c r="BK329" s="203">
        <f>SUM(BK330:BK341)</f>
        <v>0</v>
      </c>
    </row>
    <row r="330" s="2" customFormat="1" ht="24.15" customHeight="1">
      <c r="A330" s="40"/>
      <c r="B330" s="41"/>
      <c r="C330" s="206" t="s">
        <v>322</v>
      </c>
      <c r="D330" s="206" t="s">
        <v>134</v>
      </c>
      <c r="E330" s="207" t="s">
        <v>559</v>
      </c>
      <c r="F330" s="208" t="s">
        <v>560</v>
      </c>
      <c r="G330" s="209" t="s">
        <v>240</v>
      </c>
      <c r="H330" s="210">
        <v>591.40099999999995</v>
      </c>
      <c r="I330" s="211"/>
      <c r="J330" s="212">
        <f>ROUND(I330*H330,2)</f>
        <v>0</v>
      </c>
      <c r="K330" s="208" t="s">
        <v>138</v>
      </c>
      <c r="L330" s="46"/>
      <c r="M330" s="213" t="s">
        <v>28</v>
      </c>
      <c r="N330" s="214" t="s">
        <v>45</v>
      </c>
      <c r="O330" s="86"/>
      <c r="P330" s="215">
        <f>O330*H330</f>
        <v>0</v>
      </c>
      <c r="Q330" s="215">
        <v>0</v>
      </c>
      <c r="R330" s="215">
        <f>Q330*H330</f>
        <v>0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139</v>
      </c>
      <c r="AT330" s="217" t="s">
        <v>134</v>
      </c>
      <c r="AU330" s="217" t="s">
        <v>84</v>
      </c>
      <c r="AY330" s="19" t="s">
        <v>132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139</v>
      </c>
      <c r="BM330" s="217" t="s">
        <v>561</v>
      </c>
    </row>
    <row r="331" s="2" customFormat="1">
      <c r="A331" s="40"/>
      <c r="B331" s="41"/>
      <c r="C331" s="42"/>
      <c r="D331" s="219" t="s">
        <v>141</v>
      </c>
      <c r="E331" s="42"/>
      <c r="F331" s="220" t="s">
        <v>562</v>
      </c>
      <c r="G331" s="42"/>
      <c r="H331" s="42"/>
      <c r="I331" s="221"/>
      <c r="J331" s="42"/>
      <c r="K331" s="42"/>
      <c r="L331" s="46"/>
      <c r="M331" s="222"/>
      <c r="N331" s="223"/>
      <c r="O331" s="86"/>
      <c r="P331" s="86"/>
      <c r="Q331" s="86"/>
      <c r="R331" s="86"/>
      <c r="S331" s="86"/>
      <c r="T331" s="87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T331" s="19" t="s">
        <v>141</v>
      </c>
      <c r="AU331" s="19" t="s">
        <v>84</v>
      </c>
    </row>
    <row r="332" s="2" customFormat="1" ht="24.15" customHeight="1">
      <c r="A332" s="40"/>
      <c r="B332" s="41"/>
      <c r="C332" s="206" t="s">
        <v>563</v>
      </c>
      <c r="D332" s="206" t="s">
        <v>134</v>
      </c>
      <c r="E332" s="207" t="s">
        <v>564</v>
      </c>
      <c r="F332" s="208" t="s">
        <v>565</v>
      </c>
      <c r="G332" s="209" t="s">
        <v>240</v>
      </c>
      <c r="H332" s="210">
        <v>6490.0110000000004</v>
      </c>
      <c r="I332" s="211"/>
      <c r="J332" s="212">
        <f>ROUND(I332*H332,2)</f>
        <v>0</v>
      </c>
      <c r="K332" s="208" t="s">
        <v>138</v>
      </c>
      <c r="L332" s="46"/>
      <c r="M332" s="213" t="s">
        <v>28</v>
      </c>
      <c r="N332" s="214" t="s">
        <v>45</v>
      </c>
      <c r="O332" s="86"/>
      <c r="P332" s="215">
        <f>O332*H332</f>
        <v>0</v>
      </c>
      <c r="Q332" s="215">
        <v>0</v>
      </c>
      <c r="R332" s="215">
        <f>Q332*H332</f>
        <v>0</v>
      </c>
      <c r="S332" s="215">
        <v>0</v>
      </c>
      <c r="T332" s="216">
        <f>S332*H332</f>
        <v>0</v>
      </c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R332" s="217" t="s">
        <v>139</v>
      </c>
      <c r="AT332" s="217" t="s">
        <v>134</v>
      </c>
      <c r="AU332" s="217" t="s">
        <v>84</v>
      </c>
      <c r="AY332" s="19" t="s">
        <v>132</v>
      </c>
      <c r="BE332" s="218">
        <f>IF(N332="základní",J332,0)</f>
        <v>0</v>
      </c>
      <c r="BF332" s="218">
        <f>IF(N332="snížená",J332,0)</f>
        <v>0</v>
      </c>
      <c r="BG332" s="218">
        <f>IF(N332="zákl. přenesená",J332,0)</f>
        <v>0</v>
      </c>
      <c r="BH332" s="218">
        <f>IF(N332="sníž. přenesená",J332,0)</f>
        <v>0</v>
      </c>
      <c r="BI332" s="218">
        <f>IF(N332="nulová",J332,0)</f>
        <v>0</v>
      </c>
      <c r="BJ332" s="19" t="s">
        <v>82</v>
      </c>
      <c r="BK332" s="218">
        <f>ROUND(I332*H332,2)</f>
        <v>0</v>
      </c>
      <c r="BL332" s="19" t="s">
        <v>139</v>
      </c>
      <c r="BM332" s="217" t="s">
        <v>566</v>
      </c>
    </row>
    <row r="333" s="2" customFormat="1">
      <c r="A333" s="40"/>
      <c r="B333" s="41"/>
      <c r="C333" s="42"/>
      <c r="D333" s="219" t="s">
        <v>141</v>
      </c>
      <c r="E333" s="42"/>
      <c r="F333" s="220" t="s">
        <v>567</v>
      </c>
      <c r="G333" s="42"/>
      <c r="H333" s="42"/>
      <c r="I333" s="221"/>
      <c r="J333" s="42"/>
      <c r="K333" s="42"/>
      <c r="L333" s="46"/>
      <c r="M333" s="222"/>
      <c r="N333" s="223"/>
      <c r="O333" s="86"/>
      <c r="P333" s="86"/>
      <c r="Q333" s="86"/>
      <c r="R333" s="86"/>
      <c r="S333" s="86"/>
      <c r="T333" s="87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T333" s="19" t="s">
        <v>141</v>
      </c>
      <c r="AU333" s="19" t="s">
        <v>84</v>
      </c>
    </row>
    <row r="334" s="13" customFormat="1">
      <c r="A334" s="13"/>
      <c r="B334" s="224"/>
      <c r="C334" s="225"/>
      <c r="D334" s="226" t="s">
        <v>209</v>
      </c>
      <c r="E334" s="227" t="s">
        <v>28</v>
      </c>
      <c r="F334" s="228" t="s">
        <v>568</v>
      </c>
      <c r="G334" s="225"/>
      <c r="H334" s="229">
        <v>6490.0110000000004</v>
      </c>
      <c r="I334" s="230"/>
      <c r="J334" s="225"/>
      <c r="K334" s="225"/>
      <c r="L334" s="231"/>
      <c r="M334" s="232"/>
      <c r="N334" s="233"/>
      <c r="O334" s="233"/>
      <c r="P334" s="233"/>
      <c r="Q334" s="233"/>
      <c r="R334" s="233"/>
      <c r="S334" s="233"/>
      <c r="T334" s="234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35" t="s">
        <v>209</v>
      </c>
      <c r="AU334" s="235" t="s">
        <v>84</v>
      </c>
      <c r="AV334" s="13" t="s">
        <v>84</v>
      </c>
      <c r="AW334" s="13" t="s">
        <v>35</v>
      </c>
      <c r="AX334" s="13" t="s">
        <v>74</v>
      </c>
      <c r="AY334" s="235" t="s">
        <v>132</v>
      </c>
    </row>
    <row r="335" s="14" customFormat="1">
      <c r="A335" s="14"/>
      <c r="B335" s="236"/>
      <c r="C335" s="237"/>
      <c r="D335" s="226" t="s">
        <v>209</v>
      </c>
      <c r="E335" s="238" t="s">
        <v>28</v>
      </c>
      <c r="F335" s="239" t="s">
        <v>211</v>
      </c>
      <c r="G335" s="237"/>
      <c r="H335" s="240">
        <v>6490.0110000000004</v>
      </c>
      <c r="I335" s="241"/>
      <c r="J335" s="237"/>
      <c r="K335" s="237"/>
      <c r="L335" s="242"/>
      <c r="M335" s="243"/>
      <c r="N335" s="244"/>
      <c r="O335" s="244"/>
      <c r="P335" s="244"/>
      <c r="Q335" s="244"/>
      <c r="R335" s="244"/>
      <c r="S335" s="244"/>
      <c r="T335" s="245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46" t="s">
        <v>209</v>
      </c>
      <c r="AU335" s="246" t="s">
        <v>84</v>
      </c>
      <c r="AV335" s="14" t="s">
        <v>139</v>
      </c>
      <c r="AW335" s="14" t="s">
        <v>35</v>
      </c>
      <c r="AX335" s="14" t="s">
        <v>82</v>
      </c>
      <c r="AY335" s="246" t="s">
        <v>132</v>
      </c>
    </row>
    <row r="336" s="2" customFormat="1" ht="24.15" customHeight="1">
      <c r="A336" s="40"/>
      <c r="B336" s="41"/>
      <c r="C336" s="206" t="s">
        <v>328</v>
      </c>
      <c r="D336" s="206" t="s">
        <v>134</v>
      </c>
      <c r="E336" s="207" t="s">
        <v>569</v>
      </c>
      <c r="F336" s="208" t="s">
        <v>570</v>
      </c>
      <c r="G336" s="209" t="s">
        <v>240</v>
      </c>
      <c r="H336" s="210">
        <v>283.96499999999997</v>
      </c>
      <c r="I336" s="211"/>
      <c r="J336" s="212">
        <f>ROUND(I336*H336,2)</f>
        <v>0</v>
      </c>
      <c r="K336" s="208" t="s">
        <v>138</v>
      </c>
      <c r="L336" s="46"/>
      <c r="M336" s="213" t="s">
        <v>28</v>
      </c>
      <c r="N336" s="214" t="s">
        <v>45</v>
      </c>
      <c r="O336" s="86"/>
      <c r="P336" s="215">
        <f>O336*H336</f>
        <v>0</v>
      </c>
      <c r="Q336" s="215">
        <v>0</v>
      </c>
      <c r="R336" s="215">
        <f>Q336*H336</f>
        <v>0</v>
      </c>
      <c r="S336" s="215">
        <v>0</v>
      </c>
      <c r="T336" s="216">
        <f>S336*H336</f>
        <v>0</v>
      </c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R336" s="217" t="s">
        <v>139</v>
      </c>
      <c r="AT336" s="217" t="s">
        <v>134</v>
      </c>
      <c r="AU336" s="217" t="s">
        <v>84</v>
      </c>
      <c r="AY336" s="19" t="s">
        <v>132</v>
      </c>
      <c r="BE336" s="218">
        <f>IF(N336="základní",J336,0)</f>
        <v>0</v>
      </c>
      <c r="BF336" s="218">
        <f>IF(N336="snížená",J336,0)</f>
        <v>0</v>
      </c>
      <c r="BG336" s="218">
        <f>IF(N336="zákl. přenesená",J336,0)</f>
        <v>0</v>
      </c>
      <c r="BH336" s="218">
        <f>IF(N336="sníž. přenesená",J336,0)</f>
        <v>0</v>
      </c>
      <c r="BI336" s="218">
        <f>IF(N336="nulová",J336,0)</f>
        <v>0</v>
      </c>
      <c r="BJ336" s="19" t="s">
        <v>82</v>
      </c>
      <c r="BK336" s="218">
        <f>ROUND(I336*H336,2)</f>
        <v>0</v>
      </c>
      <c r="BL336" s="19" t="s">
        <v>139</v>
      </c>
      <c r="BM336" s="217" t="s">
        <v>571</v>
      </c>
    </row>
    <row r="337" s="2" customFormat="1">
      <c r="A337" s="40"/>
      <c r="B337" s="41"/>
      <c r="C337" s="42"/>
      <c r="D337" s="219" t="s">
        <v>141</v>
      </c>
      <c r="E337" s="42"/>
      <c r="F337" s="220" t="s">
        <v>572</v>
      </c>
      <c r="G337" s="42"/>
      <c r="H337" s="42"/>
      <c r="I337" s="221"/>
      <c r="J337" s="42"/>
      <c r="K337" s="42"/>
      <c r="L337" s="46"/>
      <c r="M337" s="222"/>
      <c r="N337" s="223"/>
      <c r="O337" s="86"/>
      <c r="P337" s="86"/>
      <c r="Q337" s="86"/>
      <c r="R337" s="86"/>
      <c r="S337" s="86"/>
      <c r="T337" s="87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T337" s="19" t="s">
        <v>141</v>
      </c>
      <c r="AU337" s="19" t="s">
        <v>84</v>
      </c>
    </row>
    <row r="338" s="13" customFormat="1">
      <c r="A338" s="13"/>
      <c r="B338" s="224"/>
      <c r="C338" s="225"/>
      <c r="D338" s="226" t="s">
        <v>209</v>
      </c>
      <c r="E338" s="227" t="s">
        <v>28</v>
      </c>
      <c r="F338" s="228" t="s">
        <v>573</v>
      </c>
      <c r="G338" s="225"/>
      <c r="H338" s="229">
        <v>283.96499999999997</v>
      </c>
      <c r="I338" s="230"/>
      <c r="J338" s="225"/>
      <c r="K338" s="225"/>
      <c r="L338" s="231"/>
      <c r="M338" s="232"/>
      <c r="N338" s="233"/>
      <c r="O338" s="233"/>
      <c r="P338" s="233"/>
      <c r="Q338" s="233"/>
      <c r="R338" s="233"/>
      <c r="S338" s="233"/>
      <c r="T338" s="234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35" t="s">
        <v>209</v>
      </c>
      <c r="AU338" s="235" t="s">
        <v>84</v>
      </c>
      <c r="AV338" s="13" t="s">
        <v>84</v>
      </c>
      <c r="AW338" s="13" t="s">
        <v>35</v>
      </c>
      <c r="AX338" s="13" t="s">
        <v>74</v>
      </c>
      <c r="AY338" s="235" t="s">
        <v>132</v>
      </c>
    </row>
    <row r="339" s="14" customFormat="1">
      <c r="A339" s="14"/>
      <c r="B339" s="236"/>
      <c r="C339" s="237"/>
      <c r="D339" s="226" t="s">
        <v>209</v>
      </c>
      <c r="E339" s="238" t="s">
        <v>28</v>
      </c>
      <c r="F339" s="239" t="s">
        <v>211</v>
      </c>
      <c r="G339" s="237"/>
      <c r="H339" s="240">
        <v>283.96499999999997</v>
      </c>
      <c r="I339" s="241"/>
      <c r="J339" s="237"/>
      <c r="K339" s="237"/>
      <c r="L339" s="242"/>
      <c r="M339" s="243"/>
      <c r="N339" s="244"/>
      <c r="O339" s="244"/>
      <c r="P339" s="244"/>
      <c r="Q339" s="244"/>
      <c r="R339" s="244"/>
      <c r="S339" s="244"/>
      <c r="T339" s="245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46" t="s">
        <v>209</v>
      </c>
      <c r="AU339" s="246" t="s">
        <v>84</v>
      </c>
      <c r="AV339" s="14" t="s">
        <v>139</v>
      </c>
      <c r="AW339" s="14" t="s">
        <v>35</v>
      </c>
      <c r="AX339" s="14" t="s">
        <v>82</v>
      </c>
      <c r="AY339" s="246" t="s">
        <v>132</v>
      </c>
    </row>
    <row r="340" s="2" customFormat="1" ht="24.15" customHeight="1">
      <c r="A340" s="40"/>
      <c r="B340" s="41"/>
      <c r="C340" s="206" t="s">
        <v>574</v>
      </c>
      <c r="D340" s="206" t="s">
        <v>134</v>
      </c>
      <c r="E340" s="207" t="s">
        <v>575</v>
      </c>
      <c r="F340" s="208" t="s">
        <v>239</v>
      </c>
      <c r="G340" s="209" t="s">
        <v>240</v>
      </c>
      <c r="H340" s="210">
        <v>306</v>
      </c>
      <c r="I340" s="211"/>
      <c r="J340" s="212">
        <f>ROUND(I340*H340,2)</f>
        <v>0</v>
      </c>
      <c r="K340" s="208" t="s">
        <v>138</v>
      </c>
      <c r="L340" s="46"/>
      <c r="M340" s="213" t="s">
        <v>28</v>
      </c>
      <c r="N340" s="214" t="s">
        <v>45</v>
      </c>
      <c r="O340" s="86"/>
      <c r="P340" s="215">
        <f>O340*H340</f>
        <v>0</v>
      </c>
      <c r="Q340" s="215">
        <v>0</v>
      </c>
      <c r="R340" s="215">
        <f>Q340*H340</f>
        <v>0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139</v>
      </c>
      <c r="AT340" s="217" t="s">
        <v>134</v>
      </c>
      <c r="AU340" s="217" t="s">
        <v>84</v>
      </c>
      <c r="AY340" s="19" t="s">
        <v>132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82</v>
      </c>
      <c r="BK340" s="218">
        <f>ROUND(I340*H340,2)</f>
        <v>0</v>
      </c>
      <c r="BL340" s="19" t="s">
        <v>139</v>
      </c>
      <c r="BM340" s="217" t="s">
        <v>576</v>
      </c>
    </row>
    <row r="341" s="2" customFormat="1">
      <c r="A341" s="40"/>
      <c r="B341" s="41"/>
      <c r="C341" s="42"/>
      <c r="D341" s="219" t="s">
        <v>141</v>
      </c>
      <c r="E341" s="42"/>
      <c r="F341" s="220" t="s">
        <v>577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141</v>
      </c>
      <c r="AU341" s="19" t="s">
        <v>84</v>
      </c>
    </row>
    <row r="342" s="12" customFormat="1" ht="22.8" customHeight="1">
      <c r="A342" s="12"/>
      <c r="B342" s="190"/>
      <c r="C342" s="191"/>
      <c r="D342" s="192" t="s">
        <v>73</v>
      </c>
      <c r="E342" s="204" t="s">
        <v>578</v>
      </c>
      <c r="F342" s="204" t="s">
        <v>579</v>
      </c>
      <c r="G342" s="191"/>
      <c r="H342" s="191"/>
      <c r="I342" s="194"/>
      <c r="J342" s="205">
        <f>BK342</f>
        <v>0</v>
      </c>
      <c r="K342" s="191"/>
      <c r="L342" s="196"/>
      <c r="M342" s="197"/>
      <c r="N342" s="198"/>
      <c r="O342" s="198"/>
      <c r="P342" s="199">
        <f>SUM(P343:P344)</f>
        <v>0</v>
      </c>
      <c r="Q342" s="198"/>
      <c r="R342" s="199">
        <f>SUM(R343:R344)</f>
        <v>0</v>
      </c>
      <c r="S342" s="198"/>
      <c r="T342" s="200">
        <f>SUM(T343:T344)</f>
        <v>0</v>
      </c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R342" s="201" t="s">
        <v>82</v>
      </c>
      <c r="AT342" s="202" t="s">
        <v>73</v>
      </c>
      <c r="AU342" s="202" t="s">
        <v>82</v>
      </c>
      <c r="AY342" s="201" t="s">
        <v>132</v>
      </c>
      <c r="BK342" s="203">
        <f>SUM(BK343:BK344)</f>
        <v>0</v>
      </c>
    </row>
    <row r="343" s="2" customFormat="1" ht="24.15" customHeight="1">
      <c r="A343" s="40"/>
      <c r="B343" s="41"/>
      <c r="C343" s="206" t="s">
        <v>333</v>
      </c>
      <c r="D343" s="206" t="s">
        <v>134</v>
      </c>
      <c r="E343" s="207" t="s">
        <v>580</v>
      </c>
      <c r="F343" s="208" t="s">
        <v>581</v>
      </c>
      <c r="G343" s="209" t="s">
        <v>240</v>
      </c>
      <c r="H343" s="210">
        <v>3950.623</v>
      </c>
      <c r="I343" s="211"/>
      <c r="J343" s="212">
        <f>ROUND(I343*H343,2)</f>
        <v>0</v>
      </c>
      <c r="K343" s="208" t="s">
        <v>138</v>
      </c>
      <c r="L343" s="46"/>
      <c r="M343" s="213" t="s">
        <v>28</v>
      </c>
      <c r="N343" s="214" t="s">
        <v>45</v>
      </c>
      <c r="O343" s="86"/>
      <c r="P343" s="215">
        <f>O343*H343</f>
        <v>0</v>
      </c>
      <c r="Q343" s="215">
        <v>0</v>
      </c>
      <c r="R343" s="215">
        <f>Q343*H343</f>
        <v>0</v>
      </c>
      <c r="S343" s="215">
        <v>0</v>
      </c>
      <c r="T343" s="216">
        <f>S343*H343</f>
        <v>0</v>
      </c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R343" s="217" t="s">
        <v>139</v>
      </c>
      <c r="AT343" s="217" t="s">
        <v>134</v>
      </c>
      <c r="AU343" s="217" t="s">
        <v>84</v>
      </c>
      <c r="AY343" s="19" t="s">
        <v>132</v>
      </c>
      <c r="BE343" s="218">
        <f>IF(N343="základní",J343,0)</f>
        <v>0</v>
      </c>
      <c r="BF343" s="218">
        <f>IF(N343="snížená",J343,0)</f>
        <v>0</v>
      </c>
      <c r="BG343" s="218">
        <f>IF(N343="zákl. přenesená",J343,0)</f>
        <v>0</v>
      </c>
      <c r="BH343" s="218">
        <f>IF(N343="sníž. přenesená",J343,0)</f>
        <v>0</v>
      </c>
      <c r="BI343" s="218">
        <f>IF(N343="nulová",J343,0)</f>
        <v>0</v>
      </c>
      <c r="BJ343" s="19" t="s">
        <v>82</v>
      </c>
      <c r="BK343" s="218">
        <f>ROUND(I343*H343,2)</f>
        <v>0</v>
      </c>
      <c r="BL343" s="19" t="s">
        <v>139</v>
      </c>
      <c r="BM343" s="217" t="s">
        <v>582</v>
      </c>
    </row>
    <row r="344" s="2" customFormat="1">
      <c r="A344" s="40"/>
      <c r="B344" s="41"/>
      <c r="C344" s="42"/>
      <c r="D344" s="219" t="s">
        <v>141</v>
      </c>
      <c r="E344" s="42"/>
      <c r="F344" s="220" t="s">
        <v>583</v>
      </c>
      <c r="G344" s="42"/>
      <c r="H344" s="42"/>
      <c r="I344" s="221"/>
      <c r="J344" s="42"/>
      <c r="K344" s="42"/>
      <c r="L344" s="46"/>
      <c r="M344" s="222"/>
      <c r="N344" s="223"/>
      <c r="O344" s="86"/>
      <c r="P344" s="86"/>
      <c r="Q344" s="86"/>
      <c r="R344" s="86"/>
      <c r="S344" s="86"/>
      <c r="T344" s="87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T344" s="19" t="s">
        <v>141</v>
      </c>
      <c r="AU344" s="19" t="s">
        <v>84</v>
      </c>
    </row>
    <row r="345" s="12" customFormat="1" ht="25.92" customHeight="1">
      <c r="A345" s="12"/>
      <c r="B345" s="190"/>
      <c r="C345" s="191"/>
      <c r="D345" s="192" t="s">
        <v>73</v>
      </c>
      <c r="E345" s="193" t="s">
        <v>584</v>
      </c>
      <c r="F345" s="193" t="s">
        <v>585</v>
      </c>
      <c r="G345" s="191"/>
      <c r="H345" s="191"/>
      <c r="I345" s="194"/>
      <c r="J345" s="195">
        <f>BK345</f>
        <v>0</v>
      </c>
      <c r="K345" s="191"/>
      <c r="L345" s="196"/>
      <c r="M345" s="197"/>
      <c r="N345" s="198"/>
      <c r="O345" s="198"/>
      <c r="P345" s="199">
        <f>P346</f>
        <v>0</v>
      </c>
      <c r="Q345" s="198"/>
      <c r="R345" s="199">
        <f>R346</f>
        <v>0</v>
      </c>
      <c r="S345" s="198"/>
      <c r="T345" s="200">
        <f>T346</f>
        <v>0</v>
      </c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R345" s="201" t="s">
        <v>84</v>
      </c>
      <c r="AT345" s="202" t="s">
        <v>73</v>
      </c>
      <c r="AU345" s="202" t="s">
        <v>74</v>
      </c>
      <c r="AY345" s="201" t="s">
        <v>132</v>
      </c>
      <c r="BK345" s="203">
        <f>BK346</f>
        <v>0</v>
      </c>
    </row>
    <row r="346" s="12" customFormat="1" ht="22.8" customHeight="1">
      <c r="A346" s="12"/>
      <c r="B346" s="190"/>
      <c r="C346" s="191"/>
      <c r="D346" s="192" t="s">
        <v>73</v>
      </c>
      <c r="E346" s="204" t="s">
        <v>586</v>
      </c>
      <c r="F346" s="204" t="s">
        <v>587</v>
      </c>
      <c r="G346" s="191"/>
      <c r="H346" s="191"/>
      <c r="I346" s="194"/>
      <c r="J346" s="205">
        <f>BK346</f>
        <v>0</v>
      </c>
      <c r="K346" s="191"/>
      <c r="L346" s="196"/>
      <c r="M346" s="197"/>
      <c r="N346" s="198"/>
      <c r="O346" s="198"/>
      <c r="P346" s="199">
        <f>SUM(P347:P349)</f>
        <v>0</v>
      </c>
      <c r="Q346" s="198"/>
      <c r="R346" s="199">
        <f>SUM(R347:R349)</f>
        <v>0</v>
      </c>
      <c r="S346" s="198"/>
      <c r="T346" s="200">
        <f>SUM(T347:T349)</f>
        <v>0</v>
      </c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R346" s="201" t="s">
        <v>84</v>
      </c>
      <c r="AT346" s="202" t="s">
        <v>73</v>
      </c>
      <c r="AU346" s="202" t="s">
        <v>82</v>
      </c>
      <c r="AY346" s="201" t="s">
        <v>132</v>
      </c>
      <c r="BK346" s="203">
        <f>SUM(BK347:BK349)</f>
        <v>0</v>
      </c>
    </row>
    <row r="347" s="2" customFormat="1" ht="16.5" customHeight="1">
      <c r="A347" s="40"/>
      <c r="B347" s="41"/>
      <c r="C347" s="206" t="s">
        <v>588</v>
      </c>
      <c r="D347" s="206" t="s">
        <v>134</v>
      </c>
      <c r="E347" s="207" t="s">
        <v>589</v>
      </c>
      <c r="F347" s="208" t="s">
        <v>590</v>
      </c>
      <c r="G347" s="209" t="s">
        <v>591</v>
      </c>
      <c r="H347" s="210">
        <v>2.2400000000000002</v>
      </c>
      <c r="I347" s="211"/>
      <c r="J347" s="212">
        <f>ROUND(I347*H347,2)</f>
        <v>0</v>
      </c>
      <c r="K347" s="208" t="s">
        <v>28</v>
      </c>
      <c r="L347" s="46"/>
      <c r="M347" s="213" t="s">
        <v>28</v>
      </c>
      <c r="N347" s="214" t="s">
        <v>45</v>
      </c>
      <c r="O347" s="86"/>
      <c r="P347" s="215">
        <f>O347*H347</f>
        <v>0</v>
      </c>
      <c r="Q347" s="215">
        <v>0</v>
      </c>
      <c r="R347" s="215">
        <f>Q347*H347</f>
        <v>0</v>
      </c>
      <c r="S347" s="215">
        <v>0</v>
      </c>
      <c r="T347" s="216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7" t="s">
        <v>212</v>
      </c>
      <c r="AT347" s="217" t="s">
        <v>134</v>
      </c>
      <c r="AU347" s="217" t="s">
        <v>84</v>
      </c>
      <c r="AY347" s="19" t="s">
        <v>132</v>
      </c>
      <c r="BE347" s="218">
        <f>IF(N347="základní",J347,0)</f>
        <v>0</v>
      </c>
      <c r="BF347" s="218">
        <f>IF(N347="snížená",J347,0)</f>
        <v>0</v>
      </c>
      <c r="BG347" s="218">
        <f>IF(N347="zákl. přenesená",J347,0)</f>
        <v>0</v>
      </c>
      <c r="BH347" s="218">
        <f>IF(N347="sníž. přenesená",J347,0)</f>
        <v>0</v>
      </c>
      <c r="BI347" s="218">
        <f>IF(N347="nulová",J347,0)</f>
        <v>0</v>
      </c>
      <c r="BJ347" s="19" t="s">
        <v>82</v>
      </c>
      <c r="BK347" s="218">
        <f>ROUND(I347*H347,2)</f>
        <v>0</v>
      </c>
      <c r="BL347" s="19" t="s">
        <v>212</v>
      </c>
      <c r="BM347" s="217" t="s">
        <v>592</v>
      </c>
    </row>
    <row r="348" s="2" customFormat="1">
      <c r="A348" s="40"/>
      <c r="B348" s="41"/>
      <c r="C348" s="42"/>
      <c r="D348" s="226" t="s">
        <v>316</v>
      </c>
      <c r="E348" s="42"/>
      <c r="F348" s="257" t="s">
        <v>593</v>
      </c>
      <c r="G348" s="42"/>
      <c r="H348" s="42"/>
      <c r="I348" s="221"/>
      <c r="J348" s="42"/>
      <c r="K348" s="42"/>
      <c r="L348" s="46"/>
      <c r="M348" s="222"/>
      <c r="N348" s="223"/>
      <c r="O348" s="86"/>
      <c r="P348" s="86"/>
      <c r="Q348" s="86"/>
      <c r="R348" s="86"/>
      <c r="S348" s="86"/>
      <c r="T348" s="87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T348" s="19" t="s">
        <v>316</v>
      </c>
      <c r="AU348" s="19" t="s">
        <v>84</v>
      </c>
    </row>
    <row r="349" s="13" customFormat="1">
      <c r="A349" s="13"/>
      <c r="B349" s="224"/>
      <c r="C349" s="225"/>
      <c r="D349" s="226" t="s">
        <v>209</v>
      </c>
      <c r="E349" s="225"/>
      <c r="F349" s="228" t="s">
        <v>594</v>
      </c>
      <c r="G349" s="225"/>
      <c r="H349" s="229">
        <v>2.2400000000000002</v>
      </c>
      <c r="I349" s="230"/>
      <c r="J349" s="225"/>
      <c r="K349" s="225"/>
      <c r="L349" s="231"/>
      <c r="M349" s="268"/>
      <c r="N349" s="269"/>
      <c r="O349" s="269"/>
      <c r="P349" s="269"/>
      <c r="Q349" s="269"/>
      <c r="R349" s="269"/>
      <c r="S349" s="269"/>
      <c r="T349" s="270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35" t="s">
        <v>209</v>
      </c>
      <c r="AU349" s="235" t="s">
        <v>84</v>
      </c>
      <c r="AV349" s="13" t="s">
        <v>84</v>
      </c>
      <c r="AW349" s="13" t="s">
        <v>4</v>
      </c>
      <c r="AX349" s="13" t="s">
        <v>82</v>
      </c>
      <c r="AY349" s="235" t="s">
        <v>132</v>
      </c>
    </row>
    <row r="350" s="2" customFormat="1" ht="6.96" customHeight="1">
      <c r="A350" s="40"/>
      <c r="B350" s="61"/>
      <c r="C350" s="62"/>
      <c r="D350" s="62"/>
      <c r="E350" s="62"/>
      <c r="F350" s="62"/>
      <c r="G350" s="62"/>
      <c r="H350" s="62"/>
      <c r="I350" s="62"/>
      <c r="J350" s="62"/>
      <c r="K350" s="62"/>
      <c r="L350" s="46"/>
      <c r="M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</row>
  </sheetData>
  <sheetProtection sheet="1" autoFilter="0" formatColumns="0" formatRows="0" objects="1" scenarios="1" spinCount="100000" saltValue="n3uXlwJY5Iw68wPQT+dhkdTuGAp0Ky8OZc3bYNxJptT/zN7fm6jp/4PGYtQJ3PApMFzfUTwxg9UbF7kujr6iTw==" hashValue="TDJyrtANEgLcLJSSSLEoF4NjufGTBkHP4UA72i2f/tZepHjIPOwVgPDNXtM+IzmFTqQYZUN31YeFcsto44lFZw==" algorithmName="SHA-512" password="CC35"/>
  <autoFilter ref="C91:K349"/>
  <mergeCells count="9">
    <mergeCell ref="E7:H7"/>
    <mergeCell ref="E9:H9"/>
    <mergeCell ref="E18:H18"/>
    <mergeCell ref="E27:H27"/>
    <mergeCell ref="E48:H48"/>
    <mergeCell ref="E50:H50"/>
    <mergeCell ref="E82:H82"/>
    <mergeCell ref="E84:H84"/>
    <mergeCell ref="L2:V2"/>
  </mergeCells>
  <hyperlinks>
    <hyperlink ref="F96" r:id="rId1" display="https://podminky.urs.cz/item/CS_URS_2025_02/112251101"/>
    <hyperlink ref="F98" r:id="rId2" display="https://podminky.urs.cz/item/CS_URS_2025_02/112251102"/>
    <hyperlink ref="F100" r:id="rId3" display="https://podminky.urs.cz/item/CS_URS_2025_02/112251103"/>
    <hyperlink ref="F102" r:id="rId4" display="https://podminky.urs.cz/item/CS_URS_2025_02/162201411"/>
    <hyperlink ref="F104" r:id="rId5" display="https://podminky.urs.cz/item/CS_URS_2025_02/162201412"/>
    <hyperlink ref="F106" r:id="rId6" display="https://podminky.urs.cz/item/CS_URS_2025_02/162201413"/>
    <hyperlink ref="F108" r:id="rId7" display="https://podminky.urs.cz/item/CS_URS_2025_02/113106132"/>
    <hyperlink ref="F110" r:id="rId8" display="https://podminky.urs.cz/item/CS_URS_2025_02/113106134"/>
    <hyperlink ref="F112" r:id="rId9" display="https://podminky.urs.cz/item/CS_URS_2025_02/113106241"/>
    <hyperlink ref="F114" r:id="rId10" display="https://podminky.urs.cz/item/CS_URS_2025_02/113107170"/>
    <hyperlink ref="F116" r:id="rId11" display="https://podminky.urs.cz/item/CS_URS_2025_02/113107221"/>
    <hyperlink ref="F118" r:id="rId12" display="https://podminky.urs.cz/item/CS_URS_2025_02/113204111"/>
    <hyperlink ref="F120" r:id="rId13" display="https://podminky.urs.cz/item/CS_URS_2025_02/121151123"/>
    <hyperlink ref="F122" r:id="rId14" display="https://podminky.urs.cz/item/CS_URS_2025_02/122252205"/>
    <hyperlink ref="F124" r:id="rId15" display="https://podminky.urs.cz/item/CS_URS_2025_02/162351103"/>
    <hyperlink ref="F128" r:id="rId16" display="https://podminky.urs.cz/item/CS_URS_2025_02/162751117"/>
    <hyperlink ref="F132" r:id="rId17" display="https://podminky.urs.cz/item/CS_URS_2025_02/162751119"/>
    <hyperlink ref="F136" r:id="rId18" display="https://podminky.urs.cz/item/CS_URS_2025_02/167151111"/>
    <hyperlink ref="F140" r:id="rId19" display="https://podminky.urs.cz/item/CS_URS_2025_02/171152101"/>
    <hyperlink ref="F142" r:id="rId20" display="https://podminky.urs.cz/item/CS_URS_2025_02/171201201"/>
    <hyperlink ref="F146" r:id="rId21" display="https://podminky.urs.cz/item/CS_URS_2025_02/171201231"/>
    <hyperlink ref="F150" r:id="rId22" display="https://podminky.urs.cz/item/CS_URS_2025_02/181451121"/>
    <hyperlink ref="F155" r:id="rId23" display="https://podminky.urs.cz/item/CS_URS_2025_02/182351133"/>
    <hyperlink ref="F157" r:id="rId24" display="https://podminky.urs.cz/item/CS_URS_2025_02/181102302"/>
    <hyperlink ref="F169" r:id="rId25" display="https://podminky.urs.cz/item/CS_URS_2025_02/271532212"/>
    <hyperlink ref="F172" r:id="rId26" display="https://podminky.urs.cz/item/CS_URS_2025_02/272322611"/>
    <hyperlink ref="F175" r:id="rId27" display="https://podminky.urs.cz/item/CS_URS_2025_02/275362021"/>
    <hyperlink ref="F180" r:id="rId28" display="https://podminky.urs.cz/item/CS_URS_2025_02/327121111"/>
    <hyperlink ref="F186" r:id="rId29" display="https://podminky.urs.cz/item/CS_URS_2025_02/451317777"/>
    <hyperlink ref="F190" r:id="rId30" display="https://podminky.urs.cz/item/CS_URS_2025_02/564581111"/>
    <hyperlink ref="F197" r:id="rId31" display="https://podminky.urs.cz/item/CS_URS_2025_02/564801111"/>
    <hyperlink ref="F202" r:id="rId32" display="https://podminky.urs.cz/item/CS_URS_2025_02/564710012"/>
    <hyperlink ref="F206" r:id="rId33" display="https://podminky.urs.cz/item/CS_URS_2025_02/564751115"/>
    <hyperlink ref="F213" r:id="rId34" display="https://podminky.urs.cz/item/CS_URS_2025_02/564211111"/>
    <hyperlink ref="F220" r:id="rId35" display="https://podminky.urs.cz/item/CS_URS_2025_02/564811112"/>
    <hyperlink ref="F225" r:id="rId36" display="https://podminky.urs.cz/item/CS_URS_2025_02/564831111"/>
    <hyperlink ref="F229" r:id="rId37" display="https://podminky.urs.cz/item/CS_URS_2025_02/564851111"/>
    <hyperlink ref="F233" r:id="rId38" display="https://podminky.urs.cz/item/CS_URS_2025_02/564871111"/>
    <hyperlink ref="F237" r:id="rId39" display="https://podminky.urs.cz/item/CS_URS_2025_02/571908112"/>
    <hyperlink ref="F241" r:id="rId40" display="https://podminky.urs.cz/item/CS_URS_2025_02/576136111"/>
    <hyperlink ref="F246" r:id="rId41" display="https://podminky.urs.cz/item/CS_URS_2025_02/576136311"/>
    <hyperlink ref="F251" r:id="rId42" display="https://podminky.urs.cz/item/CS_URS_2025_02/579221222"/>
    <hyperlink ref="F255" r:id="rId43" display="https://podminky.urs.cz/item/CS_URS_2025_02/579291111"/>
    <hyperlink ref="F259" r:id="rId44" display="https://podminky.urs.cz/item/CS_URS_2025_02/589141121"/>
    <hyperlink ref="F262" r:id="rId45" display="https://podminky.urs.cz/item/CS_URS_2025_02/589811111"/>
    <hyperlink ref="F266" r:id="rId46" display="https://podminky.urs.cz/item/CS_URS_2025_02/589211111"/>
    <hyperlink ref="F268" r:id="rId47" display="https://podminky.urs.cz/item/CS_URS_2025_02/589811121"/>
    <hyperlink ref="F270" r:id="rId48" display="https://podminky.urs.cz/item/CS_URS_2025_02/596211122"/>
    <hyperlink ref="F273" r:id="rId49" display="https://podminky.urs.cz/item/CS_URS_2025_02/596212221"/>
    <hyperlink ref="F277" r:id="rId50" display="https://podminky.urs.cz/item/CS_URS_2025_02/122252203"/>
    <hyperlink ref="F279" r:id="rId51" display="https://podminky.urs.cz/item/CS_URS_2025_02/162751117.1"/>
    <hyperlink ref="F281" r:id="rId52" display="https://podminky.urs.cz/item/CS_URS_2025_02/162751119.1"/>
    <hyperlink ref="F286" r:id="rId53" display="https://podminky.urs.cz/item/CS_URS_2025_02/171201231"/>
    <hyperlink ref="F291" r:id="rId54" display="https://podminky.urs.cz/item/CS_URS_2025_02/564861111"/>
    <hyperlink ref="F296" r:id="rId55" display="https://podminky.urs.cz/item/CS_URS_2025_02/637121111"/>
    <hyperlink ref="F307" r:id="rId56" display="https://podminky.urs.cz/item/CS_URS_2025_02/916231213"/>
    <hyperlink ref="F316" r:id="rId57" display="https://podminky.urs.cz/item/CS_URS_2025_02/936124112"/>
    <hyperlink ref="F320" r:id="rId58" display="https://podminky.urs.cz/item/CS_URS_2025_02/936174311"/>
    <hyperlink ref="F323" r:id="rId59" display="https://podminky.urs.cz/item/CS_URS_2025_02/961044111"/>
    <hyperlink ref="F328" r:id="rId60" display="https://podminky.urs.cz/item/CS_URS_2025_02/963042819"/>
    <hyperlink ref="F331" r:id="rId61" display="https://podminky.urs.cz/item/CS_URS_2025_02/997221551"/>
    <hyperlink ref="F333" r:id="rId62" display="https://podminky.urs.cz/item/CS_URS_2025_02/997221559"/>
    <hyperlink ref="F337" r:id="rId63" display="https://podminky.urs.cz/item/CS_URS_2025_02/997221861"/>
    <hyperlink ref="F341" r:id="rId64" display="https://podminky.urs.cz/item/CS_URS_2025_02/997221873"/>
    <hyperlink ref="F344" r:id="rId65" display="https://podminky.urs.cz/item/CS_URS_2025_02/9982251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6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87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595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14. 11. 2025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ROUND(J90,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ROUND((SUM(BE90:BE339)),  2)</f>
        <v>0</v>
      </c>
      <c r="G33" s="40"/>
      <c r="H33" s="40"/>
      <c r="I33" s="150">
        <v>0.20999999999999999</v>
      </c>
      <c r="J33" s="149">
        <f>ROUND(((SUM(BE90:BE339))*I33),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ROUND((SUM(BF90:BF339)),  2)</f>
        <v>0</v>
      </c>
      <c r="G34" s="40"/>
      <c r="H34" s="40"/>
      <c r="I34" s="150">
        <v>0.14999999999999999</v>
      </c>
      <c r="J34" s="149">
        <f>ROUND(((SUM(BF90:BF339))*I34),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ROUND((SUM(BG90:BG339)),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ROUND((SUM(BH90:BH339)),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ROUND((SUM(BI90:BI339)),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D.2 - Oplocení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14. 11. 2025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J90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J91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J92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J137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J203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109</v>
      </c>
      <c r="E64" s="176"/>
      <c r="F64" s="176"/>
      <c r="G64" s="176"/>
      <c r="H64" s="176"/>
      <c r="I64" s="176"/>
      <c r="J64" s="177">
        <f>J269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J288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596</v>
      </c>
      <c r="E66" s="176"/>
      <c r="F66" s="176"/>
      <c r="G66" s="176"/>
      <c r="H66" s="176"/>
      <c r="I66" s="176"/>
      <c r="J66" s="177">
        <f>J296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J309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9" customFormat="1" ht="24.96" customHeight="1">
      <c r="A68" s="9"/>
      <c r="B68" s="167"/>
      <c r="C68" s="168"/>
      <c r="D68" s="169" t="s">
        <v>115</v>
      </c>
      <c r="E68" s="170"/>
      <c r="F68" s="170"/>
      <c r="G68" s="170"/>
      <c r="H68" s="170"/>
      <c r="I68" s="170"/>
      <c r="J68" s="171">
        <f>J312</f>
        <v>0</v>
      </c>
      <c r="K68" s="168"/>
      <c r="L68" s="172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</row>
    <row r="69" s="10" customFormat="1" ht="19.92" customHeight="1">
      <c r="A69" s="10"/>
      <c r="B69" s="173"/>
      <c r="C69" s="174"/>
      <c r="D69" s="175" t="s">
        <v>597</v>
      </c>
      <c r="E69" s="176"/>
      <c r="F69" s="176"/>
      <c r="G69" s="176"/>
      <c r="H69" s="176"/>
      <c r="I69" s="176"/>
      <c r="J69" s="177">
        <f>J313</f>
        <v>0</v>
      </c>
      <c r="K69" s="174"/>
      <c r="L69" s="17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73"/>
      <c r="C70" s="174"/>
      <c r="D70" s="175" t="s">
        <v>116</v>
      </c>
      <c r="E70" s="176"/>
      <c r="F70" s="176"/>
      <c r="G70" s="176"/>
      <c r="H70" s="176"/>
      <c r="I70" s="176"/>
      <c r="J70" s="177">
        <f>J336</f>
        <v>0</v>
      </c>
      <c r="K70" s="174"/>
      <c r="L70" s="17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2" customFormat="1" ht="21.84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6.96" customHeight="1">
      <c r="A72" s="40"/>
      <c r="B72" s="61"/>
      <c r="C72" s="62"/>
      <c r="D72" s="62"/>
      <c r="E72" s="62"/>
      <c r="F72" s="62"/>
      <c r="G72" s="62"/>
      <c r="H72" s="62"/>
      <c r="I72" s="62"/>
      <c r="J72" s="62"/>
      <c r="K72" s="6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6" s="2" customFormat="1" ht="6.96" customHeight="1">
      <c r="A76" s="40"/>
      <c r="B76" s="63"/>
      <c r="C76" s="64"/>
      <c r="D76" s="64"/>
      <c r="E76" s="64"/>
      <c r="F76" s="64"/>
      <c r="G76" s="64"/>
      <c r="H76" s="64"/>
      <c r="I76" s="64"/>
      <c r="J76" s="64"/>
      <c r="K76" s="64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24.96" customHeight="1">
      <c r="A77" s="40"/>
      <c r="B77" s="41"/>
      <c r="C77" s="25" t="s">
        <v>117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16</v>
      </c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6.5" customHeight="1">
      <c r="A80" s="40"/>
      <c r="B80" s="41"/>
      <c r="C80" s="42"/>
      <c r="D80" s="42"/>
      <c r="E80" s="162" t="str">
        <f>E7</f>
        <v>MODERNIZACE A ROZŠÍŘENÍ ŠKOLNÍHO HŘIŠTĚ - ZŠ 1.Máje K.Vary-Dvory</v>
      </c>
      <c r="F80" s="34"/>
      <c r="G80" s="34"/>
      <c r="H80" s="34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98</v>
      </c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6.5" customHeight="1">
      <c r="A82" s="40"/>
      <c r="B82" s="41"/>
      <c r="C82" s="42"/>
      <c r="D82" s="42"/>
      <c r="E82" s="71" t="str">
        <f>E9</f>
        <v>D.2 - Oplocení</v>
      </c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6.96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2" customHeight="1">
      <c r="A84" s="40"/>
      <c r="B84" s="41"/>
      <c r="C84" s="34" t="s">
        <v>22</v>
      </c>
      <c r="D84" s="42"/>
      <c r="E84" s="42"/>
      <c r="F84" s="29" t="str">
        <f>F12</f>
        <v xml:space="preserve"> Karlovy Vary - Dvory_ p.p.č. 290/5</v>
      </c>
      <c r="G84" s="42"/>
      <c r="H84" s="42"/>
      <c r="I84" s="34" t="s">
        <v>24</v>
      </c>
      <c r="J84" s="74" t="str">
        <f>IF(J12="","",J12)</f>
        <v>14. 11. 2025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5.15" customHeight="1">
      <c r="A86" s="40"/>
      <c r="B86" s="41"/>
      <c r="C86" s="34" t="s">
        <v>26</v>
      </c>
      <c r="D86" s="42"/>
      <c r="E86" s="42"/>
      <c r="F86" s="29" t="str">
        <f>E15</f>
        <v>Statutární město K.Vary</v>
      </c>
      <c r="G86" s="42"/>
      <c r="H86" s="42"/>
      <c r="I86" s="34" t="s">
        <v>33</v>
      </c>
      <c r="J86" s="38" t="str">
        <f>E21</f>
        <v>Michal Jung, Ostrov</v>
      </c>
      <c r="K86" s="42"/>
      <c r="L86" s="136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25.65" customHeight="1">
      <c r="A87" s="40"/>
      <c r="B87" s="41"/>
      <c r="C87" s="34" t="s">
        <v>31</v>
      </c>
      <c r="D87" s="42"/>
      <c r="E87" s="42"/>
      <c r="F87" s="29" t="str">
        <f>IF(E18="","",E18)</f>
        <v>Vyplň údaj</v>
      </c>
      <c r="G87" s="42"/>
      <c r="H87" s="42"/>
      <c r="I87" s="34" t="s">
        <v>36</v>
      </c>
      <c r="J87" s="38" t="str">
        <f>E24</f>
        <v xml:space="preserve"> FJ Atelier - Michal Jung</v>
      </c>
      <c r="K87" s="42"/>
      <c r="L87" s="136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0.32" customHeight="1">
      <c r="A88" s="40"/>
      <c r="B88" s="41"/>
      <c r="C88" s="42"/>
      <c r="D88" s="42"/>
      <c r="E88" s="42"/>
      <c r="F88" s="42"/>
      <c r="G88" s="42"/>
      <c r="H88" s="42"/>
      <c r="I88" s="42"/>
      <c r="J88" s="42"/>
      <c r="K88" s="42"/>
      <c r="L88" s="136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11" customFormat="1" ht="29.28" customHeight="1">
      <c r="A89" s="179"/>
      <c r="B89" s="180"/>
      <c r="C89" s="181" t="s">
        <v>118</v>
      </c>
      <c r="D89" s="182" t="s">
        <v>59</v>
      </c>
      <c r="E89" s="182" t="s">
        <v>55</v>
      </c>
      <c r="F89" s="182" t="s">
        <v>56</v>
      </c>
      <c r="G89" s="182" t="s">
        <v>119</v>
      </c>
      <c r="H89" s="182" t="s">
        <v>120</v>
      </c>
      <c r="I89" s="182" t="s">
        <v>121</v>
      </c>
      <c r="J89" s="182" t="s">
        <v>102</v>
      </c>
      <c r="K89" s="183" t="s">
        <v>122</v>
      </c>
      <c r="L89" s="184"/>
      <c r="M89" s="94" t="s">
        <v>28</v>
      </c>
      <c r="N89" s="95" t="s">
        <v>44</v>
      </c>
      <c r="O89" s="95" t="s">
        <v>123</v>
      </c>
      <c r="P89" s="95" t="s">
        <v>124</v>
      </c>
      <c r="Q89" s="95" t="s">
        <v>125</v>
      </c>
      <c r="R89" s="95" t="s">
        <v>126</v>
      </c>
      <c r="S89" s="95" t="s">
        <v>127</v>
      </c>
      <c r="T89" s="96" t="s">
        <v>128</v>
      </c>
      <c r="U89" s="179"/>
      <c r="V89" s="179"/>
      <c r="W89" s="179"/>
      <c r="X89" s="179"/>
      <c r="Y89" s="179"/>
      <c r="Z89" s="179"/>
      <c r="AA89" s="179"/>
      <c r="AB89" s="179"/>
      <c r="AC89" s="179"/>
      <c r="AD89" s="179"/>
      <c r="AE89" s="179"/>
    </row>
    <row r="90" s="2" customFormat="1" ht="22.8" customHeight="1">
      <c r="A90" s="40"/>
      <c r="B90" s="41"/>
      <c r="C90" s="101" t="s">
        <v>129</v>
      </c>
      <c r="D90" s="42"/>
      <c r="E90" s="42"/>
      <c r="F90" s="42"/>
      <c r="G90" s="42"/>
      <c r="H90" s="42"/>
      <c r="I90" s="42"/>
      <c r="J90" s="185">
        <f>BK90</f>
        <v>0</v>
      </c>
      <c r="K90" s="42"/>
      <c r="L90" s="46"/>
      <c r="M90" s="97"/>
      <c r="N90" s="186"/>
      <c r="O90" s="98"/>
      <c r="P90" s="187">
        <f>P91+P312</f>
        <v>0</v>
      </c>
      <c r="Q90" s="98"/>
      <c r="R90" s="187">
        <f>R91+R312</f>
        <v>281.32772735999998</v>
      </c>
      <c r="S90" s="98"/>
      <c r="T90" s="188">
        <f>T91+T312</f>
        <v>1.5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73</v>
      </c>
      <c r="AU90" s="19" t="s">
        <v>103</v>
      </c>
      <c r="BK90" s="189">
        <f>BK91+BK312</f>
        <v>0</v>
      </c>
    </row>
    <row r="91" s="12" customFormat="1" ht="25.92" customHeight="1">
      <c r="A91" s="12"/>
      <c r="B91" s="190"/>
      <c r="C91" s="191"/>
      <c r="D91" s="192" t="s">
        <v>73</v>
      </c>
      <c r="E91" s="193" t="s">
        <v>130</v>
      </c>
      <c r="F91" s="193" t="s">
        <v>131</v>
      </c>
      <c r="G91" s="191"/>
      <c r="H91" s="191"/>
      <c r="I91" s="194"/>
      <c r="J91" s="195">
        <f>BK91</f>
        <v>0</v>
      </c>
      <c r="K91" s="191"/>
      <c r="L91" s="196"/>
      <c r="M91" s="197"/>
      <c r="N91" s="198"/>
      <c r="O91" s="198"/>
      <c r="P91" s="199">
        <f>P92+P137+P203+P269+P288+P296+P309</f>
        <v>0</v>
      </c>
      <c r="Q91" s="198"/>
      <c r="R91" s="199">
        <f>R92+R137+R203+R269+R288+R296+R309</f>
        <v>280.86730375999997</v>
      </c>
      <c r="S91" s="198"/>
      <c r="T91" s="200">
        <f>T92+T137+T203+T269+T288+T296+T309</f>
        <v>0</v>
      </c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R91" s="201" t="s">
        <v>82</v>
      </c>
      <c r="AT91" s="202" t="s">
        <v>73</v>
      </c>
      <c r="AU91" s="202" t="s">
        <v>74</v>
      </c>
      <c r="AY91" s="201" t="s">
        <v>132</v>
      </c>
      <c r="BK91" s="203">
        <f>BK92+BK137+BK203+BK269+BK288+BK296+BK309</f>
        <v>0</v>
      </c>
    </row>
    <row r="92" s="12" customFormat="1" ht="22.8" customHeight="1">
      <c r="A92" s="12"/>
      <c r="B92" s="190"/>
      <c r="C92" s="191"/>
      <c r="D92" s="192" t="s">
        <v>73</v>
      </c>
      <c r="E92" s="204" t="s">
        <v>82</v>
      </c>
      <c r="F92" s="204" t="s">
        <v>133</v>
      </c>
      <c r="G92" s="191"/>
      <c r="H92" s="191"/>
      <c r="I92" s="194"/>
      <c r="J92" s="205">
        <f>BK92</f>
        <v>0</v>
      </c>
      <c r="K92" s="191"/>
      <c r="L92" s="196"/>
      <c r="M92" s="197"/>
      <c r="N92" s="198"/>
      <c r="O92" s="198"/>
      <c r="P92" s="199">
        <f>SUM(P93:P136)</f>
        <v>0</v>
      </c>
      <c r="Q92" s="198"/>
      <c r="R92" s="199">
        <f>SUM(R93:R136)</f>
        <v>0</v>
      </c>
      <c r="S92" s="198"/>
      <c r="T92" s="200">
        <f>SUM(T93:T136)</f>
        <v>0</v>
      </c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R92" s="201" t="s">
        <v>82</v>
      </c>
      <c r="AT92" s="202" t="s">
        <v>73</v>
      </c>
      <c r="AU92" s="202" t="s">
        <v>82</v>
      </c>
      <c r="AY92" s="201" t="s">
        <v>132</v>
      </c>
      <c r="BK92" s="203">
        <f>SUM(BK93:BK136)</f>
        <v>0</v>
      </c>
    </row>
    <row r="93" s="2" customFormat="1" ht="24.15" customHeight="1">
      <c r="A93" s="40"/>
      <c r="B93" s="41"/>
      <c r="C93" s="206" t="s">
        <v>82</v>
      </c>
      <c r="D93" s="206" t="s">
        <v>134</v>
      </c>
      <c r="E93" s="207" t="s">
        <v>598</v>
      </c>
      <c r="F93" s="208" t="s">
        <v>599</v>
      </c>
      <c r="G93" s="209" t="s">
        <v>202</v>
      </c>
      <c r="H93" s="210">
        <v>0.188</v>
      </c>
      <c r="I93" s="211"/>
      <c r="J93" s="212">
        <f>ROUND(I93*H93,2)</f>
        <v>0</v>
      </c>
      <c r="K93" s="208" t="s">
        <v>138</v>
      </c>
      <c r="L93" s="46"/>
      <c r="M93" s="213" t="s">
        <v>28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139</v>
      </c>
      <c r="AT93" s="217" t="s">
        <v>134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139</v>
      </c>
      <c r="BM93" s="217" t="s">
        <v>600</v>
      </c>
    </row>
    <row r="94" s="2" customFormat="1">
      <c r="A94" s="40"/>
      <c r="B94" s="41"/>
      <c r="C94" s="42"/>
      <c r="D94" s="219" t="s">
        <v>141</v>
      </c>
      <c r="E94" s="42"/>
      <c r="F94" s="220" t="s">
        <v>601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84</v>
      </c>
    </row>
    <row r="95" s="13" customFormat="1">
      <c r="A95" s="13"/>
      <c r="B95" s="224"/>
      <c r="C95" s="225"/>
      <c r="D95" s="226" t="s">
        <v>209</v>
      </c>
      <c r="E95" s="227" t="s">
        <v>28</v>
      </c>
      <c r="F95" s="228" t="s">
        <v>602</v>
      </c>
      <c r="G95" s="225"/>
      <c r="H95" s="229">
        <v>0.188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209</v>
      </c>
      <c r="AU95" s="235" t="s">
        <v>84</v>
      </c>
      <c r="AV95" s="13" t="s">
        <v>84</v>
      </c>
      <c r="AW95" s="13" t="s">
        <v>35</v>
      </c>
      <c r="AX95" s="13" t="s">
        <v>82</v>
      </c>
      <c r="AY95" s="235" t="s">
        <v>132</v>
      </c>
    </row>
    <row r="96" s="2" customFormat="1" ht="16.5" customHeight="1">
      <c r="A96" s="40"/>
      <c r="B96" s="41"/>
      <c r="C96" s="206" t="s">
        <v>84</v>
      </c>
      <c r="D96" s="206" t="s">
        <v>134</v>
      </c>
      <c r="E96" s="207" t="s">
        <v>603</v>
      </c>
      <c r="F96" s="208" t="s">
        <v>604</v>
      </c>
      <c r="G96" s="209" t="s">
        <v>192</v>
      </c>
      <c r="H96" s="210">
        <v>46.799999999999997</v>
      </c>
      <c r="I96" s="211"/>
      <c r="J96" s="212">
        <f>ROUND(I96*H96,2)</f>
        <v>0</v>
      </c>
      <c r="K96" s="208" t="s">
        <v>138</v>
      </c>
      <c r="L96" s="46"/>
      <c r="M96" s="213" t="s">
        <v>28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139</v>
      </c>
      <c r="AT96" s="217" t="s">
        <v>134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139</v>
      </c>
      <c r="BM96" s="217" t="s">
        <v>605</v>
      </c>
    </row>
    <row r="97" s="2" customFormat="1">
      <c r="A97" s="40"/>
      <c r="B97" s="41"/>
      <c r="C97" s="42"/>
      <c r="D97" s="219" t="s">
        <v>141</v>
      </c>
      <c r="E97" s="42"/>
      <c r="F97" s="220" t="s">
        <v>606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84</v>
      </c>
    </row>
    <row r="98" s="13" customFormat="1">
      <c r="A98" s="13"/>
      <c r="B98" s="224"/>
      <c r="C98" s="225"/>
      <c r="D98" s="226" t="s">
        <v>209</v>
      </c>
      <c r="E98" s="227" t="s">
        <v>28</v>
      </c>
      <c r="F98" s="228" t="s">
        <v>607</v>
      </c>
      <c r="G98" s="225"/>
      <c r="H98" s="229">
        <v>23.399999999999999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209</v>
      </c>
      <c r="AU98" s="235" t="s">
        <v>84</v>
      </c>
      <c r="AV98" s="13" t="s">
        <v>84</v>
      </c>
      <c r="AW98" s="13" t="s">
        <v>35</v>
      </c>
      <c r="AX98" s="13" t="s">
        <v>74</v>
      </c>
      <c r="AY98" s="235" t="s">
        <v>132</v>
      </c>
    </row>
    <row r="99" s="13" customFormat="1">
      <c r="A99" s="13"/>
      <c r="B99" s="224"/>
      <c r="C99" s="225"/>
      <c r="D99" s="226" t="s">
        <v>209</v>
      </c>
      <c r="E99" s="227" t="s">
        <v>28</v>
      </c>
      <c r="F99" s="228" t="s">
        <v>608</v>
      </c>
      <c r="G99" s="225"/>
      <c r="H99" s="229">
        <v>23.399999999999999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209</v>
      </c>
      <c r="AU99" s="235" t="s">
        <v>84</v>
      </c>
      <c r="AV99" s="13" t="s">
        <v>84</v>
      </c>
      <c r="AW99" s="13" t="s">
        <v>35</v>
      </c>
      <c r="AX99" s="13" t="s">
        <v>74</v>
      </c>
      <c r="AY99" s="235" t="s">
        <v>132</v>
      </c>
    </row>
    <row r="100" s="14" customFormat="1">
      <c r="A100" s="14"/>
      <c r="B100" s="236"/>
      <c r="C100" s="237"/>
      <c r="D100" s="226" t="s">
        <v>209</v>
      </c>
      <c r="E100" s="238" t="s">
        <v>28</v>
      </c>
      <c r="F100" s="239" t="s">
        <v>211</v>
      </c>
      <c r="G100" s="237"/>
      <c r="H100" s="240">
        <v>46.799999999999997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209</v>
      </c>
      <c r="AU100" s="246" t="s">
        <v>84</v>
      </c>
      <c r="AV100" s="14" t="s">
        <v>139</v>
      </c>
      <c r="AW100" s="14" t="s">
        <v>35</v>
      </c>
      <c r="AX100" s="14" t="s">
        <v>82</v>
      </c>
      <c r="AY100" s="246" t="s">
        <v>132</v>
      </c>
    </row>
    <row r="101" s="2" customFormat="1" ht="24.15" customHeight="1">
      <c r="A101" s="40"/>
      <c r="B101" s="41"/>
      <c r="C101" s="206" t="s">
        <v>147</v>
      </c>
      <c r="D101" s="206" t="s">
        <v>134</v>
      </c>
      <c r="E101" s="207" t="s">
        <v>609</v>
      </c>
      <c r="F101" s="208" t="s">
        <v>610</v>
      </c>
      <c r="G101" s="209" t="s">
        <v>202</v>
      </c>
      <c r="H101" s="210">
        <v>31.637</v>
      </c>
      <c r="I101" s="211"/>
      <c r="J101" s="212">
        <f>ROUND(I101*H101,2)</f>
        <v>0</v>
      </c>
      <c r="K101" s="208" t="s">
        <v>138</v>
      </c>
      <c r="L101" s="46"/>
      <c r="M101" s="213" t="s">
        <v>28</v>
      </c>
      <c r="N101" s="214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139</v>
      </c>
      <c r="AT101" s="217" t="s">
        <v>134</v>
      </c>
      <c r="AU101" s="217" t="s">
        <v>84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611</v>
      </c>
    </row>
    <row r="102" s="2" customFormat="1">
      <c r="A102" s="40"/>
      <c r="B102" s="41"/>
      <c r="C102" s="42"/>
      <c r="D102" s="219" t="s">
        <v>141</v>
      </c>
      <c r="E102" s="42"/>
      <c r="F102" s="220" t="s">
        <v>612</v>
      </c>
      <c r="G102" s="42"/>
      <c r="H102" s="42"/>
      <c r="I102" s="221"/>
      <c r="J102" s="42"/>
      <c r="K102" s="42"/>
      <c r="L102" s="46"/>
      <c r="M102" s="222"/>
      <c r="N102" s="223"/>
      <c r="O102" s="86"/>
      <c r="P102" s="86"/>
      <c r="Q102" s="86"/>
      <c r="R102" s="86"/>
      <c r="S102" s="86"/>
      <c r="T102" s="87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T102" s="19" t="s">
        <v>141</v>
      </c>
      <c r="AU102" s="19" t="s">
        <v>84</v>
      </c>
    </row>
    <row r="103" s="13" customFormat="1">
      <c r="A103" s="13"/>
      <c r="B103" s="224"/>
      <c r="C103" s="225"/>
      <c r="D103" s="226" t="s">
        <v>209</v>
      </c>
      <c r="E103" s="227" t="s">
        <v>28</v>
      </c>
      <c r="F103" s="228" t="s">
        <v>613</v>
      </c>
      <c r="G103" s="225"/>
      <c r="H103" s="229">
        <v>3.7130000000000001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209</v>
      </c>
      <c r="AU103" s="235" t="s">
        <v>84</v>
      </c>
      <c r="AV103" s="13" t="s">
        <v>84</v>
      </c>
      <c r="AW103" s="13" t="s">
        <v>35</v>
      </c>
      <c r="AX103" s="13" t="s">
        <v>74</v>
      </c>
      <c r="AY103" s="235" t="s">
        <v>132</v>
      </c>
    </row>
    <row r="104" s="13" customFormat="1">
      <c r="A104" s="13"/>
      <c r="B104" s="224"/>
      <c r="C104" s="225"/>
      <c r="D104" s="226" t="s">
        <v>209</v>
      </c>
      <c r="E104" s="227" t="s">
        <v>28</v>
      </c>
      <c r="F104" s="228" t="s">
        <v>614</v>
      </c>
      <c r="G104" s="225"/>
      <c r="H104" s="229">
        <v>27.923999999999999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209</v>
      </c>
      <c r="AU104" s="235" t="s">
        <v>84</v>
      </c>
      <c r="AV104" s="13" t="s">
        <v>84</v>
      </c>
      <c r="AW104" s="13" t="s">
        <v>35</v>
      </c>
      <c r="AX104" s="13" t="s">
        <v>74</v>
      </c>
      <c r="AY104" s="235" t="s">
        <v>132</v>
      </c>
    </row>
    <row r="105" s="14" customFormat="1">
      <c r="A105" s="14"/>
      <c r="B105" s="236"/>
      <c r="C105" s="237"/>
      <c r="D105" s="226" t="s">
        <v>209</v>
      </c>
      <c r="E105" s="238" t="s">
        <v>28</v>
      </c>
      <c r="F105" s="239" t="s">
        <v>211</v>
      </c>
      <c r="G105" s="237"/>
      <c r="H105" s="240">
        <v>31.637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209</v>
      </c>
      <c r="AU105" s="246" t="s">
        <v>84</v>
      </c>
      <c r="AV105" s="14" t="s">
        <v>139</v>
      </c>
      <c r="AW105" s="14" t="s">
        <v>35</v>
      </c>
      <c r="AX105" s="14" t="s">
        <v>82</v>
      </c>
      <c r="AY105" s="246" t="s">
        <v>132</v>
      </c>
    </row>
    <row r="106" s="2" customFormat="1" ht="24.15" customHeight="1">
      <c r="A106" s="40"/>
      <c r="B106" s="41"/>
      <c r="C106" s="206" t="s">
        <v>139</v>
      </c>
      <c r="D106" s="206" t="s">
        <v>134</v>
      </c>
      <c r="E106" s="207" t="s">
        <v>615</v>
      </c>
      <c r="F106" s="208" t="s">
        <v>616</v>
      </c>
      <c r="G106" s="209" t="s">
        <v>202</v>
      </c>
      <c r="H106" s="210">
        <v>85.891999999999996</v>
      </c>
      <c r="I106" s="211"/>
      <c r="J106" s="212">
        <f>ROUND(I106*H106,2)</f>
        <v>0</v>
      </c>
      <c r="K106" s="208" t="s">
        <v>138</v>
      </c>
      <c r="L106" s="46"/>
      <c r="M106" s="213" t="s">
        <v>28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139</v>
      </c>
      <c r="AT106" s="217" t="s">
        <v>134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617</v>
      </c>
    </row>
    <row r="107" s="2" customFormat="1">
      <c r="A107" s="40"/>
      <c r="B107" s="41"/>
      <c r="C107" s="42"/>
      <c r="D107" s="219" t="s">
        <v>141</v>
      </c>
      <c r="E107" s="42"/>
      <c r="F107" s="220" t="s">
        <v>618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84</v>
      </c>
    </row>
    <row r="108" s="15" customFormat="1">
      <c r="A108" s="15"/>
      <c r="B108" s="258"/>
      <c r="C108" s="259"/>
      <c r="D108" s="226" t="s">
        <v>209</v>
      </c>
      <c r="E108" s="260" t="s">
        <v>28</v>
      </c>
      <c r="F108" s="261" t="s">
        <v>619</v>
      </c>
      <c r="G108" s="259"/>
      <c r="H108" s="260" t="s">
        <v>28</v>
      </c>
      <c r="I108" s="262"/>
      <c r="J108" s="259"/>
      <c r="K108" s="259"/>
      <c r="L108" s="263"/>
      <c r="M108" s="264"/>
      <c r="N108" s="265"/>
      <c r="O108" s="265"/>
      <c r="P108" s="265"/>
      <c r="Q108" s="265"/>
      <c r="R108" s="265"/>
      <c r="S108" s="265"/>
      <c r="T108" s="266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T108" s="267" t="s">
        <v>209</v>
      </c>
      <c r="AU108" s="267" t="s">
        <v>84</v>
      </c>
      <c r="AV108" s="15" t="s">
        <v>82</v>
      </c>
      <c r="AW108" s="15" t="s">
        <v>35</v>
      </c>
      <c r="AX108" s="15" t="s">
        <v>74</v>
      </c>
      <c r="AY108" s="267" t="s">
        <v>132</v>
      </c>
    </row>
    <row r="109" s="13" customFormat="1">
      <c r="A109" s="13"/>
      <c r="B109" s="224"/>
      <c r="C109" s="225"/>
      <c r="D109" s="226" t="s">
        <v>209</v>
      </c>
      <c r="E109" s="227" t="s">
        <v>28</v>
      </c>
      <c r="F109" s="228" t="s">
        <v>620</v>
      </c>
      <c r="G109" s="225"/>
      <c r="H109" s="229">
        <v>18.837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209</v>
      </c>
      <c r="AU109" s="235" t="s">
        <v>84</v>
      </c>
      <c r="AV109" s="13" t="s">
        <v>84</v>
      </c>
      <c r="AW109" s="13" t="s">
        <v>35</v>
      </c>
      <c r="AX109" s="13" t="s">
        <v>74</v>
      </c>
      <c r="AY109" s="235" t="s">
        <v>132</v>
      </c>
    </row>
    <row r="110" s="13" customFormat="1">
      <c r="A110" s="13"/>
      <c r="B110" s="224"/>
      <c r="C110" s="225"/>
      <c r="D110" s="226" t="s">
        <v>209</v>
      </c>
      <c r="E110" s="227" t="s">
        <v>28</v>
      </c>
      <c r="F110" s="228" t="s">
        <v>621</v>
      </c>
      <c r="G110" s="225"/>
      <c r="H110" s="229">
        <v>49.572000000000003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209</v>
      </c>
      <c r="AU110" s="235" t="s">
        <v>84</v>
      </c>
      <c r="AV110" s="13" t="s">
        <v>84</v>
      </c>
      <c r="AW110" s="13" t="s">
        <v>35</v>
      </c>
      <c r="AX110" s="13" t="s">
        <v>74</v>
      </c>
      <c r="AY110" s="235" t="s">
        <v>132</v>
      </c>
    </row>
    <row r="111" s="13" customFormat="1">
      <c r="A111" s="13"/>
      <c r="B111" s="224"/>
      <c r="C111" s="225"/>
      <c r="D111" s="226" t="s">
        <v>209</v>
      </c>
      <c r="E111" s="227" t="s">
        <v>28</v>
      </c>
      <c r="F111" s="228" t="s">
        <v>622</v>
      </c>
      <c r="G111" s="225"/>
      <c r="H111" s="229">
        <v>17.483000000000001</v>
      </c>
      <c r="I111" s="230"/>
      <c r="J111" s="225"/>
      <c r="K111" s="225"/>
      <c r="L111" s="231"/>
      <c r="M111" s="232"/>
      <c r="N111" s="233"/>
      <c r="O111" s="233"/>
      <c r="P111" s="233"/>
      <c r="Q111" s="233"/>
      <c r="R111" s="233"/>
      <c r="S111" s="233"/>
      <c r="T111" s="234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T111" s="235" t="s">
        <v>209</v>
      </c>
      <c r="AU111" s="235" t="s">
        <v>84</v>
      </c>
      <c r="AV111" s="13" t="s">
        <v>84</v>
      </c>
      <c r="AW111" s="13" t="s">
        <v>35</v>
      </c>
      <c r="AX111" s="13" t="s">
        <v>74</v>
      </c>
      <c r="AY111" s="235" t="s">
        <v>132</v>
      </c>
    </row>
    <row r="112" s="14" customFormat="1">
      <c r="A112" s="14"/>
      <c r="B112" s="236"/>
      <c r="C112" s="237"/>
      <c r="D112" s="226" t="s">
        <v>209</v>
      </c>
      <c r="E112" s="238" t="s">
        <v>28</v>
      </c>
      <c r="F112" s="239" t="s">
        <v>211</v>
      </c>
      <c r="G112" s="237"/>
      <c r="H112" s="240">
        <v>85.891999999999996</v>
      </c>
      <c r="I112" s="241"/>
      <c r="J112" s="237"/>
      <c r="K112" s="237"/>
      <c r="L112" s="242"/>
      <c r="M112" s="243"/>
      <c r="N112" s="244"/>
      <c r="O112" s="244"/>
      <c r="P112" s="244"/>
      <c r="Q112" s="244"/>
      <c r="R112" s="244"/>
      <c r="S112" s="244"/>
      <c r="T112" s="245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T112" s="246" t="s">
        <v>209</v>
      </c>
      <c r="AU112" s="246" t="s">
        <v>84</v>
      </c>
      <c r="AV112" s="14" t="s">
        <v>139</v>
      </c>
      <c r="AW112" s="14" t="s">
        <v>35</v>
      </c>
      <c r="AX112" s="14" t="s">
        <v>82</v>
      </c>
      <c r="AY112" s="246" t="s">
        <v>132</v>
      </c>
    </row>
    <row r="113" s="2" customFormat="1" ht="33" customHeight="1">
      <c r="A113" s="40"/>
      <c r="B113" s="41"/>
      <c r="C113" s="206" t="s">
        <v>156</v>
      </c>
      <c r="D113" s="206" t="s">
        <v>134</v>
      </c>
      <c r="E113" s="207" t="s">
        <v>623</v>
      </c>
      <c r="F113" s="208" t="s">
        <v>624</v>
      </c>
      <c r="G113" s="209" t="s">
        <v>202</v>
      </c>
      <c r="H113" s="210">
        <v>1.5</v>
      </c>
      <c r="I113" s="211"/>
      <c r="J113" s="212">
        <f>ROUND(I113*H113,2)</f>
        <v>0</v>
      </c>
      <c r="K113" s="208" t="s">
        <v>138</v>
      </c>
      <c r="L113" s="46"/>
      <c r="M113" s="213" t="s">
        <v>28</v>
      </c>
      <c r="N113" s="214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139</v>
      </c>
      <c r="AT113" s="217" t="s">
        <v>134</v>
      </c>
      <c r="AU113" s="217" t="s">
        <v>84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625</v>
      </c>
    </row>
    <row r="114" s="2" customFormat="1">
      <c r="A114" s="40"/>
      <c r="B114" s="41"/>
      <c r="C114" s="42"/>
      <c r="D114" s="219" t="s">
        <v>141</v>
      </c>
      <c r="E114" s="42"/>
      <c r="F114" s="220" t="s">
        <v>626</v>
      </c>
      <c r="G114" s="42"/>
      <c r="H114" s="42"/>
      <c r="I114" s="221"/>
      <c r="J114" s="42"/>
      <c r="K114" s="42"/>
      <c r="L114" s="46"/>
      <c r="M114" s="222"/>
      <c r="N114" s="223"/>
      <c r="O114" s="86"/>
      <c r="P114" s="86"/>
      <c r="Q114" s="86"/>
      <c r="R114" s="86"/>
      <c r="S114" s="86"/>
      <c r="T114" s="87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T114" s="19" t="s">
        <v>141</v>
      </c>
      <c r="AU114" s="19" t="s">
        <v>84</v>
      </c>
    </row>
    <row r="115" s="2" customFormat="1" ht="33" customHeight="1">
      <c r="A115" s="40"/>
      <c r="B115" s="41"/>
      <c r="C115" s="206" t="s">
        <v>161</v>
      </c>
      <c r="D115" s="206" t="s">
        <v>134</v>
      </c>
      <c r="E115" s="207" t="s">
        <v>627</v>
      </c>
      <c r="F115" s="208" t="s">
        <v>628</v>
      </c>
      <c r="G115" s="209" t="s">
        <v>202</v>
      </c>
      <c r="H115" s="210">
        <v>1.5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629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630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37.8" customHeight="1">
      <c r="A117" s="40"/>
      <c r="B117" s="41"/>
      <c r="C117" s="206" t="s">
        <v>166</v>
      </c>
      <c r="D117" s="206" t="s">
        <v>134</v>
      </c>
      <c r="E117" s="207" t="s">
        <v>213</v>
      </c>
      <c r="F117" s="208" t="s">
        <v>214</v>
      </c>
      <c r="G117" s="209" t="s">
        <v>202</v>
      </c>
      <c r="H117" s="210">
        <v>74.804000000000002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631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216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13" customFormat="1">
      <c r="A119" s="13"/>
      <c r="B119" s="224"/>
      <c r="C119" s="225"/>
      <c r="D119" s="226" t="s">
        <v>209</v>
      </c>
      <c r="E119" s="227" t="s">
        <v>28</v>
      </c>
      <c r="F119" s="228" t="s">
        <v>632</v>
      </c>
      <c r="G119" s="225"/>
      <c r="H119" s="229">
        <v>31.824999999999999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209</v>
      </c>
      <c r="AU119" s="235" t="s">
        <v>84</v>
      </c>
      <c r="AV119" s="13" t="s">
        <v>84</v>
      </c>
      <c r="AW119" s="13" t="s">
        <v>35</v>
      </c>
      <c r="AX119" s="13" t="s">
        <v>74</v>
      </c>
      <c r="AY119" s="235" t="s">
        <v>132</v>
      </c>
    </row>
    <row r="120" s="13" customFormat="1">
      <c r="A120" s="13"/>
      <c r="B120" s="224"/>
      <c r="C120" s="225"/>
      <c r="D120" s="226" t="s">
        <v>209</v>
      </c>
      <c r="E120" s="227" t="s">
        <v>28</v>
      </c>
      <c r="F120" s="228" t="s">
        <v>633</v>
      </c>
      <c r="G120" s="225"/>
      <c r="H120" s="229">
        <v>3.306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209</v>
      </c>
      <c r="AU120" s="235" t="s">
        <v>84</v>
      </c>
      <c r="AV120" s="13" t="s">
        <v>84</v>
      </c>
      <c r="AW120" s="13" t="s">
        <v>35</v>
      </c>
      <c r="AX120" s="13" t="s">
        <v>74</v>
      </c>
      <c r="AY120" s="235" t="s">
        <v>132</v>
      </c>
    </row>
    <row r="121" s="13" customFormat="1">
      <c r="A121" s="13"/>
      <c r="B121" s="224"/>
      <c r="C121" s="225"/>
      <c r="D121" s="226" t="s">
        <v>209</v>
      </c>
      <c r="E121" s="227" t="s">
        <v>28</v>
      </c>
      <c r="F121" s="228" t="s">
        <v>634</v>
      </c>
      <c r="G121" s="225"/>
      <c r="H121" s="229">
        <v>39.673000000000002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209</v>
      </c>
      <c r="AU121" s="235" t="s">
        <v>84</v>
      </c>
      <c r="AV121" s="13" t="s">
        <v>84</v>
      </c>
      <c r="AW121" s="13" t="s">
        <v>35</v>
      </c>
      <c r="AX121" s="13" t="s">
        <v>74</v>
      </c>
      <c r="AY121" s="235" t="s">
        <v>132</v>
      </c>
    </row>
    <row r="122" s="14" customFormat="1">
      <c r="A122" s="14"/>
      <c r="B122" s="236"/>
      <c r="C122" s="237"/>
      <c r="D122" s="226" t="s">
        <v>209</v>
      </c>
      <c r="E122" s="238" t="s">
        <v>28</v>
      </c>
      <c r="F122" s="239" t="s">
        <v>211</v>
      </c>
      <c r="G122" s="237"/>
      <c r="H122" s="240">
        <v>74.804000000000002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209</v>
      </c>
      <c r="AU122" s="246" t="s">
        <v>84</v>
      </c>
      <c r="AV122" s="14" t="s">
        <v>139</v>
      </c>
      <c r="AW122" s="14" t="s">
        <v>35</v>
      </c>
      <c r="AX122" s="14" t="s">
        <v>82</v>
      </c>
      <c r="AY122" s="246" t="s">
        <v>132</v>
      </c>
    </row>
    <row r="123" s="2" customFormat="1" ht="37.8" customHeight="1">
      <c r="A123" s="40"/>
      <c r="B123" s="41"/>
      <c r="C123" s="206" t="s">
        <v>140</v>
      </c>
      <c r="D123" s="206" t="s">
        <v>134</v>
      </c>
      <c r="E123" s="207" t="s">
        <v>219</v>
      </c>
      <c r="F123" s="208" t="s">
        <v>220</v>
      </c>
      <c r="G123" s="209" t="s">
        <v>202</v>
      </c>
      <c r="H123" s="210">
        <v>149.608</v>
      </c>
      <c r="I123" s="211"/>
      <c r="J123" s="212">
        <f>ROUND(I123*H123,2)</f>
        <v>0</v>
      </c>
      <c r="K123" s="208" t="s">
        <v>138</v>
      </c>
      <c r="L123" s="46"/>
      <c r="M123" s="213" t="s">
        <v>28</v>
      </c>
      <c r="N123" s="214" t="s">
        <v>45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139</v>
      </c>
      <c r="AT123" s="217" t="s">
        <v>134</v>
      </c>
      <c r="AU123" s="217" t="s">
        <v>84</v>
      </c>
      <c r="AY123" s="19" t="s">
        <v>132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82</v>
      </c>
      <c r="BK123" s="218">
        <f>ROUND(I123*H123,2)</f>
        <v>0</v>
      </c>
      <c r="BL123" s="19" t="s">
        <v>139</v>
      </c>
      <c r="BM123" s="217" t="s">
        <v>635</v>
      </c>
    </row>
    <row r="124" s="2" customFormat="1">
      <c r="A124" s="40"/>
      <c r="B124" s="41"/>
      <c r="C124" s="42"/>
      <c r="D124" s="219" t="s">
        <v>141</v>
      </c>
      <c r="E124" s="42"/>
      <c r="F124" s="220" t="s">
        <v>222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141</v>
      </c>
      <c r="AU124" s="19" t="s">
        <v>84</v>
      </c>
    </row>
    <row r="125" s="13" customFormat="1">
      <c r="A125" s="13"/>
      <c r="B125" s="224"/>
      <c r="C125" s="225"/>
      <c r="D125" s="226" t="s">
        <v>209</v>
      </c>
      <c r="E125" s="227" t="s">
        <v>28</v>
      </c>
      <c r="F125" s="228" t="s">
        <v>636</v>
      </c>
      <c r="G125" s="225"/>
      <c r="H125" s="229">
        <v>149.608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209</v>
      </c>
      <c r="AU125" s="235" t="s">
        <v>84</v>
      </c>
      <c r="AV125" s="13" t="s">
        <v>84</v>
      </c>
      <c r="AW125" s="13" t="s">
        <v>35</v>
      </c>
      <c r="AX125" s="13" t="s">
        <v>82</v>
      </c>
      <c r="AY125" s="235" t="s">
        <v>132</v>
      </c>
    </row>
    <row r="126" s="2" customFormat="1" ht="24.15" customHeight="1">
      <c r="A126" s="40"/>
      <c r="B126" s="41"/>
      <c r="C126" s="206" t="s">
        <v>176</v>
      </c>
      <c r="D126" s="206" t="s">
        <v>134</v>
      </c>
      <c r="E126" s="207" t="s">
        <v>238</v>
      </c>
      <c r="F126" s="208" t="s">
        <v>239</v>
      </c>
      <c r="G126" s="209" t="s">
        <v>240</v>
      </c>
      <c r="H126" s="210">
        <v>119.68600000000001</v>
      </c>
      <c r="I126" s="211"/>
      <c r="J126" s="212">
        <f>ROUND(I126*H126,2)</f>
        <v>0</v>
      </c>
      <c r="K126" s="208" t="s">
        <v>138</v>
      </c>
      <c r="L126" s="46"/>
      <c r="M126" s="213" t="s">
        <v>28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139</v>
      </c>
      <c r="AT126" s="217" t="s">
        <v>134</v>
      </c>
      <c r="AU126" s="217" t="s">
        <v>84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637</v>
      </c>
    </row>
    <row r="127" s="2" customFormat="1">
      <c r="A127" s="40"/>
      <c r="B127" s="41"/>
      <c r="C127" s="42"/>
      <c r="D127" s="219" t="s">
        <v>141</v>
      </c>
      <c r="E127" s="42"/>
      <c r="F127" s="220" t="s">
        <v>242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84</v>
      </c>
    </row>
    <row r="128" s="13" customFormat="1">
      <c r="A128" s="13"/>
      <c r="B128" s="224"/>
      <c r="C128" s="225"/>
      <c r="D128" s="226" t="s">
        <v>209</v>
      </c>
      <c r="E128" s="227" t="s">
        <v>28</v>
      </c>
      <c r="F128" s="228" t="s">
        <v>638</v>
      </c>
      <c r="G128" s="225"/>
      <c r="H128" s="229">
        <v>119.68600000000001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209</v>
      </c>
      <c r="AU128" s="235" t="s">
        <v>84</v>
      </c>
      <c r="AV128" s="13" t="s">
        <v>84</v>
      </c>
      <c r="AW128" s="13" t="s">
        <v>35</v>
      </c>
      <c r="AX128" s="13" t="s">
        <v>82</v>
      </c>
      <c r="AY128" s="235" t="s">
        <v>132</v>
      </c>
    </row>
    <row r="129" s="2" customFormat="1" ht="24.15" customHeight="1">
      <c r="A129" s="40"/>
      <c r="B129" s="41"/>
      <c r="C129" s="206" t="s">
        <v>145</v>
      </c>
      <c r="D129" s="206" t="s">
        <v>134</v>
      </c>
      <c r="E129" s="207" t="s">
        <v>639</v>
      </c>
      <c r="F129" s="208" t="s">
        <v>235</v>
      </c>
      <c r="G129" s="209" t="s">
        <v>202</v>
      </c>
      <c r="H129" s="210">
        <v>74.804000000000002</v>
      </c>
      <c r="I129" s="211"/>
      <c r="J129" s="212">
        <f>ROUND(I129*H129,2)</f>
        <v>0</v>
      </c>
      <c r="K129" s="208" t="s">
        <v>138</v>
      </c>
      <c r="L129" s="46"/>
      <c r="M129" s="213" t="s">
        <v>28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139</v>
      </c>
      <c r="AT129" s="217" t="s">
        <v>134</v>
      </c>
      <c r="AU129" s="217" t="s">
        <v>84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640</v>
      </c>
    </row>
    <row r="130" s="2" customFormat="1">
      <c r="A130" s="40"/>
      <c r="B130" s="41"/>
      <c r="C130" s="42"/>
      <c r="D130" s="219" t="s">
        <v>141</v>
      </c>
      <c r="E130" s="42"/>
      <c r="F130" s="220" t="s">
        <v>641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84</v>
      </c>
    </row>
    <row r="131" s="2" customFormat="1" ht="24.15" customHeight="1">
      <c r="A131" s="40"/>
      <c r="B131" s="41"/>
      <c r="C131" s="206" t="s">
        <v>185</v>
      </c>
      <c r="D131" s="206" t="s">
        <v>134</v>
      </c>
      <c r="E131" s="207" t="s">
        <v>642</v>
      </c>
      <c r="F131" s="208" t="s">
        <v>643</v>
      </c>
      <c r="G131" s="209" t="s">
        <v>202</v>
      </c>
      <c r="H131" s="210">
        <v>46.219000000000001</v>
      </c>
      <c r="I131" s="211"/>
      <c r="J131" s="212">
        <f>ROUND(I131*H131,2)</f>
        <v>0</v>
      </c>
      <c r="K131" s="208" t="s">
        <v>138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644</v>
      </c>
    </row>
    <row r="132" s="2" customFormat="1">
      <c r="A132" s="40"/>
      <c r="B132" s="41"/>
      <c r="C132" s="42"/>
      <c r="D132" s="219" t="s">
        <v>141</v>
      </c>
      <c r="E132" s="42"/>
      <c r="F132" s="220" t="s">
        <v>645</v>
      </c>
      <c r="G132" s="42"/>
      <c r="H132" s="42"/>
      <c r="I132" s="221"/>
      <c r="J132" s="42"/>
      <c r="K132" s="42"/>
      <c r="L132" s="46"/>
      <c r="M132" s="222"/>
      <c r="N132" s="223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141</v>
      </c>
      <c r="AU132" s="19" t="s">
        <v>84</v>
      </c>
    </row>
    <row r="133" s="15" customFormat="1">
      <c r="A133" s="15"/>
      <c r="B133" s="258"/>
      <c r="C133" s="259"/>
      <c r="D133" s="226" t="s">
        <v>209</v>
      </c>
      <c r="E133" s="260" t="s">
        <v>28</v>
      </c>
      <c r="F133" s="261" t="s">
        <v>619</v>
      </c>
      <c r="G133" s="259"/>
      <c r="H133" s="260" t="s">
        <v>28</v>
      </c>
      <c r="I133" s="262"/>
      <c r="J133" s="259"/>
      <c r="K133" s="259"/>
      <c r="L133" s="263"/>
      <c r="M133" s="264"/>
      <c r="N133" s="265"/>
      <c r="O133" s="265"/>
      <c r="P133" s="265"/>
      <c r="Q133" s="265"/>
      <c r="R133" s="265"/>
      <c r="S133" s="265"/>
      <c r="T133" s="266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67" t="s">
        <v>209</v>
      </c>
      <c r="AU133" s="267" t="s">
        <v>84</v>
      </c>
      <c r="AV133" s="15" t="s">
        <v>82</v>
      </c>
      <c r="AW133" s="15" t="s">
        <v>35</v>
      </c>
      <c r="AX133" s="15" t="s">
        <v>74</v>
      </c>
      <c r="AY133" s="267" t="s">
        <v>132</v>
      </c>
    </row>
    <row r="134" s="13" customFormat="1">
      <c r="A134" s="13"/>
      <c r="B134" s="224"/>
      <c r="C134" s="225"/>
      <c r="D134" s="226" t="s">
        <v>209</v>
      </c>
      <c r="E134" s="227" t="s">
        <v>28</v>
      </c>
      <c r="F134" s="228" t="s">
        <v>646</v>
      </c>
      <c r="G134" s="225"/>
      <c r="H134" s="229">
        <v>34.424999999999997</v>
      </c>
      <c r="I134" s="230"/>
      <c r="J134" s="225"/>
      <c r="K134" s="225"/>
      <c r="L134" s="231"/>
      <c r="M134" s="232"/>
      <c r="N134" s="233"/>
      <c r="O134" s="233"/>
      <c r="P134" s="233"/>
      <c r="Q134" s="233"/>
      <c r="R134" s="233"/>
      <c r="S134" s="233"/>
      <c r="T134" s="234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5" t="s">
        <v>209</v>
      </c>
      <c r="AU134" s="235" t="s">
        <v>84</v>
      </c>
      <c r="AV134" s="13" t="s">
        <v>84</v>
      </c>
      <c r="AW134" s="13" t="s">
        <v>35</v>
      </c>
      <c r="AX134" s="13" t="s">
        <v>74</v>
      </c>
      <c r="AY134" s="235" t="s">
        <v>132</v>
      </c>
    </row>
    <row r="135" s="13" customFormat="1">
      <c r="A135" s="13"/>
      <c r="B135" s="224"/>
      <c r="C135" s="225"/>
      <c r="D135" s="226" t="s">
        <v>209</v>
      </c>
      <c r="E135" s="227" t="s">
        <v>28</v>
      </c>
      <c r="F135" s="228" t="s">
        <v>647</v>
      </c>
      <c r="G135" s="225"/>
      <c r="H135" s="229">
        <v>11.794000000000001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209</v>
      </c>
      <c r="AU135" s="235" t="s">
        <v>84</v>
      </c>
      <c r="AV135" s="13" t="s">
        <v>84</v>
      </c>
      <c r="AW135" s="13" t="s">
        <v>35</v>
      </c>
      <c r="AX135" s="13" t="s">
        <v>74</v>
      </c>
      <c r="AY135" s="235" t="s">
        <v>132</v>
      </c>
    </row>
    <row r="136" s="14" customFormat="1">
      <c r="A136" s="14"/>
      <c r="B136" s="236"/>
      <c r="C136" s="237"/>
      <c r="D136" s="226" t="s">
        <v>209</v>
      </c>
      <c r="E136" s="238" t="s">
        <v>28</v>
      </c>
      <c r="F136" s="239" t="s">
        <v>211</v>
      </c>
      <c r="G136" s="237"/>
      <c r="H136" s="240">
        <v>46.219000000000001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209</v>
      </c>
      <c r="AU136" s="246" t="s">
        <v>84</v>
      </c>
      <c r="AV136" s="14" t="s">
        <v>139</v>
      </c>
      <c r="AW136" s="14" t="s">
        <v>35</v>
      </c>
      <c r="AX136" s="14" t="s">
        <v>82</v>
      </c>
      <c r="AY136" s="246" t="s">
        <v>132</v>
      </c>
    </row>
    <row r="137" s="12" customFormat="1" ht="22.8" customHeight="1">
      <c r="A137" s="12"/>
      <c r="B137" s="190"/>
      <c r="C137" s="191"/>
      <c r="D137" s="192" t="s">
        <v>73</v>
      </c>
      <c r="E137" s="204" t="s">
        <v>84</v>
      </c>
      <c r="F137" s="204" t="s">
        <v>273</v>
      </c>
      <c r="G137" s="191"/>
      <c r="H137" s="191"/>
      <c r="I137" s="194"/>
      <c r="J137" s="205">
        <f>BK137</f>
        <v>0</v>
      </c>
      <c r="K137" s="191"/>
      <c r="L137" s="196"/>
      <c r="M137" s="197"/>
      <c r="N137" s="198"/>
      <c r="O137" s="198"/>
      <c r="P137" s="199">
        <f>SUM(P138:P202)</f>
        <v>0</v>
      </c>
      <c r="Q137" s="198"/>
      <c r="R137" s="199">
        <f>SUM(R138:R202)</f>
        <v>229.21793954999998</v>
      </c>
      <c r="S137" s="198"/>
      <c r="T137" s="200">
        <f>SUM(T138:T202)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01" t="s">
        <v>82</v>
      </c>
      <c r="AT137" s="202" t="s">
        <v>73</v>
      </c>
      <c r="AU137" s="202" t="s">
        <v>82</v>
      </c>
      <c r="AY137" s="201" t="s">
        <v>132</v>
      </c>
      <c r="BK137" s="203">
        <f>SUM(BK138:BK202)</f>
        <v>0</v>
      </c>
    </row>
    <row r="138" s="2" customFormat="1" ht="24.15" customHeight="1">
      <c r="A138" s="40"/>
      <c r="B138" s="41"/>
      <c r="C138" s="206" t="s">
        <v>150</v>
      </c>
      <c r="D138" s="206" t="s">
        <v>134</v>
      </c>
      <c r="E138" s="207" t="s">
        <v>648</v>
      </c>
      <c r="F138" s="208" t="s">
        <v>649</v>
      </c>
      <c r="G138" s="209" t="s">
        <v>202</v>
      </c>
      <c r="H138" s="210">
        <v>4.3879999999999999</v>
      </c>
      <c r="I138" s="211"/>
      <c r="J138" s="212">
        <f>ROUND(I138*H138,2)</f>
        <v>0</v>
      </c>
      <c r="K138" s="208" t="s">
        <v>138</v>
      </c>
      <c r="L138" s="46"/>
      <c r="M138" s="213" t="s">
        <v>28</v>
      </c>
      <c r="N138" s="214" t="s">
        <v>45</v>
      </c>
      <c r="O138" s="86"/>
      <c r="P138" s="215">
        <f>O138*H138</f>
        <v>0</v>
      </c>
      <c r="Q138" s="215">
        <v>1.6299999999999999</v>
      </c>
      <c r="R138" s="215">
        <f>Q138*H138</f>
        <v>7.1524399999999995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139</v>
      </c>
      <c r="AT138" s="217" t="s">
        <v>134</v>
      </c>
      <c r="AU138" s="217" t="s">
        <v>84</v>
      </c>
      <c r="AY138" s="19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139</v>
      </c>
      <c r="BM138" s="217" t="s">
        <v>650</v>
      </c>
    </row>
    <row r="139" s="2" customFormat="1">
      <c r="A139" s="40"/>
      <c r="B139" s="41"/>
      <c r="C139" s="42"/>
      <c r="D139" s="219" t="s">
        <v>141</v>
      </c>
      <c r="E139" s="42"/>
      <c r="F139" s="220" t="s">
        <v>651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141</v>
      </c>
      <c r="AU139" s="19" t="s">
        <v>84</v>
      </c>
    </row>
    <row r="140" s="13" customFormat="1">
      <c r="A140" s="13"/>
      <c r="B140" s="224"/>
      <c r="C140" s="225"/>
      <c r="D140" s="226" t="s">
        <v>209</v>
      </c>
      <c r="E140" s="227" t="s">
        <v>28</v>
      </c>
      <c r="F140" s="228" t="s">
        <v>652</v>
      </c>
      <c r="G140" s="225"/>
      <c r="H140" s="229">
        <v>4.3879999999999999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209</v>
      </c>
      <c r="AU140" s="235" t="s">
        <v>84</v>
      </c>
      <c r="AV140" s="13" t="s">
        <v>84</v>
      </c>
      <c r="AW140" s="13" t="s">
        <v>35</v>
      </c>
      <c r="AX140" s="13" t="s">
        <v>82</v>
      </c>
      <c r="AY140" s="235" t="s">
        <v>132</v>
      </c>
    </row>
    <row r="141" s="2" customFormat="1" ht="24.15" customHeight="1">
      <c r="A141" s="40"/>
      <c r="B141" s="41"/>
      <c r="C141" s="206" t="s">
        <v>195</v>
      </c>
      <c r="D141" s="206" t="s">
        <v>134</v>
      </c>
      <c r="E141" s="207" t="s">
        <v>653</v>
      </c>
      <c r="F141" s="208" t="s">
        <v>654</v>
      </c>
      <c r="G141" s="209" t="s">
        <v>169</v>
      </c>
      <c r="H141" s="210">
        <v>48.75</v>
      </c>
      <c r="I141" s="211"/>
      <c r="J141" s="212">
        <f>ROUND(I141*H141,2)</f>
        <v>0</v>
      </c>
      <c r="K141" s="208" t="s">
        <v>138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0.00017000000000000001</v>
      </c>
      <c r="R141" s="215">
        <f>Q141*H141</f>
        <v>0.0082874999999999997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655</v>
      </c>
    </row>
    <row r="142" s="2" customFormat="1">
      <c r="A142" s="40"/>
      <c r="B142" s="41"/>
      <c r="C142" s="42"/>
      <c r="D142" s="219" t="s">
        <v>141</v>
      </c>
      <c r="E142" s="42"/>
      <c r="F142" s="220" t="s">
        <v>656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141</v>
      </c>
      <c r="AU142" s="19" t="s">
        <v>84</v>
      </c>
    </row>
    <row r="143" s="13" customFormat="1">
      <c r="A143" s="13"/>
      <c r="B143" s="224"/>
      <c r="C143" s="225"/>
      <c r="D143" s="226" t="s">
        <v>209</v>
      </c>
      <c r="E143" s="227" t="s">
        <v>28</v>
      </c>
      <c r="F143" s="228" t="s">
        <v>657</v>
      </c>
      <c r="G143" s="225"/>
      <c r="H143" s="229">
        <v>48.75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209</v>
      </c>
      <c r="AU143" s="235" t="s">
        <v>84</v>
      </c>
      <c r="AV143" s="13" t="s">
        <v>84</v>
      </c>
      <c r="AW143" s="13" t="s">
        <v>35</v>
      </c>
      <c r="AX143" s="13" t="s">
        <v>82</v>
      </c>
      <c r="AY143" s="235" t="s">
        <v>132</v>
      </c>
    </row>
    <row r="144" s="2" customFormat="1" ht="16.5" customHeight="1">
      <c r="A144" s="40"/>
      <c r="B144" s="41"/>
      <c r="C144" s="247" t="s">
        <v>154</v>
      </c>
      <c r="D144" s="247" t="s">
        <v>249</v>
      </c>
      <c r="E144" s="248" t="s">
        <v>658</v>
      </c>
      <c r="F144" s="249" t="s">
        <v>659</v>
      </c>
      <c r="G144" s="250" t="s">
        <v>169</v>
      </c>
      <c r="H144" s="251">
        <v>66.406999999999996</v>
      </c>
      <c r="I144" s="252"/>
      <c r="J144" s="253">
        <f>ROUND(I144*H144,2)</f>
        <v>0</v>
      </c>
      <c r="K144" s="249" t="s">
        <v>138</v>
      </c>
      <c r="L144" s="254"/>
      <c r="M144" s="255" t="s">
        <v>28</v>
      </c>
      <c r="N144" s="256" t="s">
        <v>45</v>
      </c>
      <c r="O144" s="86"/>
      <c r="P144" s="215">
        <f>O144*H144</f>
        <v>0</v>
      </c>
      <c r="Q144" s="215">
        <v>0.00029999999999999997</v>
      </c>
      <c r="R144" s="215">
        <f>Q144*H144</f>
        <v>0.019922099999999998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140</v>
      </c>
      <c r="AT144" s="217" t="s">
        <v>249</v>
      </c>
      <c r="AU144" s="217" t="s">
        <v>84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139</v>
      </c>
      <c r="BM144" s="217" t="s">
        <v>660</v>
      </c>
    </row>
    <row r="145" s="13" customFormat="1">
      <c r="A145" s="13"/>
      <c r="B145" s="224"/>
      <c r="C145" s="225"/>
      <c r="D145" s="226" t="s">
        <v>209</v>
      </c>
      <c r="E145" s="227" t="s">
        <v>28</v>
      </c>
      <c r="F145" s="228" t="s">
        <v>661</v>
      </c>
      <c r="G145" s="225"/>
      <c r="H145" s="229">
        <v>56.063000000000002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209</v>
      </c>
      <c r="AU145" s="235" t="s">
        <v>84</v>
      </c>
      <c r="AV145" s="13" t="s">
        <v>84</v>
      </c>
      <c r="AW145" s="13" t="s">
        <v>35</v>
      </c>
      <c r="AX145" s="13" t="s">
        <v>82</v>
      </c>
      <c r="AY145" s="235" t="s">
        <v>132</v>
      </c>
    </row>
    <row r="146" s="13" customFormat="1">
      <c r="A146" s="13"/>
      <c r="B146" s="224"/>
      <c r="C146" s="225"/>
      <c r="D146" s="226" t="s">
        <v>209</v>
      </c>
      <c r="E146" s="225"/>
      <c r="F146" s="228" t="s">
        <v>662</v>
      </c>
      <c r="G146" s="225"/>
      <c r="H146" s="229">
        <v>66.406999999999996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209</v>
      </c>
      <c r="AU146" s="235" t="s">
        <v>84</v>
      </c>
      <c r="AV146" s="13" t="s">
        <v>84</v>
      </c>
      <c r="AW146" s="13" t="s">
        <v>4</v>
      </c>
      <c r="AX146" s="13" t="s">
        <v>82</v>
      </c>
      <c r="AY146" s="235" t="s">
        <v>132</v>
      </c>
    </row>
    <row r="147" s="2" customFormat="1" ht="16.5" customHeight="1">
      <c r="A147" s="40"/>
      <c r="B147" s="41"/>
      <c r="C147" s="206" t="s">
        <v>8</v>
      </c>
      <c r="D147" s="206" t="s">
        <v>134</v>
      </c>
      <c r="E147" s="207" t="s">
        <v>663</v>
      </c>
      <c r="F147" s="208" t="s">
        <v>664</v>
      </c>
      <c r="G147" s="209" t="s">
        <v>192</v>
      </c>
      <c r="H147" s="210">
        <v>32.5</v>
      </c>
      <c r="I147" s="211"/>
      <c r="J147" s="212">
        <f>ROUND(I147*H147,2)</f>
        <v>0</v>
      </c>
      <c r="K147" s="208" t="s">
        <v>138</v>
      </c>
      <c r="L147" s="46"/>
      <c r="M147" s="213" t="s">
        <v>28</v>
      </c>
      <c r="N147" s="214" t="s">
        <v>45</v>
      </c>
      <c r="O147" s="86"/>
      <c r="P147" s="215">
        <f>O147*H147</f>
        <v>0</v>
      </c>
      <c r="Q147" s="215">
        <v>0.00048999999999999998</v>
      </c>
      <c r="R147" s="215">
        <f>Q147*H147</f>
        <v>0.015924999999999998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139</v>
      </c>
      <c r="AT147" s="217" t="s">
        <v>134</v>
      </c>
      <c r="AU147" s="217" t="s">
        <v>84</v>
      </c>
      <c r="AY147" s="19" t="s">
        <v>132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139</v>
      </c>
      <c r="BM147" s="217" t="s">
        <v>665</v>
      </c>
    </row>
    <row r="148" s="2" customFormat="1">
      <c r="A148" s="40"/>
      <c r="B148" s="41"/>
      <c r="C148" s="42"/>
      <c r="D148" s="219" t="s">
        <v>141</v>
      </c>
      <c r="E148" s="42"/>
      <c r="F148" s="220" t="s">
        <v>666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141</v>
      </c>
      <c r="AU148" s="19" t="s">
        <v>84</v>
      </c>
    </row>
    <row r="149" s="13" customFormat="1">
      <c r="A149" s="13"/>
      <c r="B149" s="224"/>
      <c r="C149" s="225"/>
      <c r="D149" s="226" t="s">
        <v>209</v>
      </c>
      <c r="E149" s="227" t="s">
        <v>28</v>
      </c>
      <c r="F149" s="228" t="s">
        <v>667</v>
      </c>
      <c r="G149" s="225"/>
      <c r="H149" s="229">
        <v>32.5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209</v>
      </c>
      <c r="AU149" s="235" t="s">
        <v>84</v>
      </c>
      <c r="AV149" s="13" t="s">
        <v>84</v>
      </c>
      <c r="AW149" s="13" t="s">
        <v>35</v>
      </c>
      <c r="AX149" s="13" t="s">
        <v>82</v>
      </c>
      <c r="AY149" s="235" t="s">
        <v>132</v>
      </c>
    </row>
    <row r="150" s="2" customFormat="1" ht="21.75" customHeight="1">
      <c r="A150" s="40"/>
      <c r="B150" s="41"/>
      <c r="C150" s="206" t="s">
        <v>212</v>
      </c>
      <c r="D150" s="206" t="s">
        <v>134</v>
      </c>
      <c r="E150" s="207" t="s">
        <v>275</v>
      </c>
      <c r="F150" s="208" t="s">
        <v>276</v>
      </c>
      <c r="G150" s="209" t="s">
        <v>202</v>
      </c>
      <c r="H150" s="210">
        <v>9.4250000000000007</v>
      </c>
      <c r="I150" s="211"/>
      <c r="J150" s="212">
        <f>ROUND(I150*H150,2)</f>
        <v>0</v>
      </c>
      <c r="K150" s="208" t="s">
        <v>138</v>
      </c>
      <c r="L150" s="46"/>
      <c r="M150" s="213" t="s">
        <v>28</v>
      </c>
      <c r="N150" s="214" t="s">
        <v>45</v>
      </c>
      <c r="O150" s="86"/>
      <c r="P150" s="215">
        <f>O150*H150</f>
        <v>0</v>
      </c>
      <c r="Q150" s="215">
        <v>2.1600000000000001</v>
      </c>
      <c r="R150" s="215">
        <f>Q150*H150</f>
        <v>20.358000000000004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139</v>
      </c>
      <c r="AT150" s="217" t="s">
        <v>134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668</v>
      </c>
    </row>
    <row r="151" s="2" customFormat="1">
      <c r="A151" s="40"/>
      <c r="B151" s="41"/>
      <c r="C151" s="42"/>
      <c r="D151" s="219" t="s">
        <v>141</v>
      </c>
      <c r="E151" s="42"/>
      <c r="F151" s="220" t="s">
        <v>278</v>
      </c>
      <c r="G151" s="42"/>
      <c r="H151" s="42"/>
      <c r="I151" s="221"/>
      <c r="J151" s="42"/>
      <c r="K151" s="42"/>
      <c r="L151" s="46"/>
      <c r="M151" s="222"/>
      <c r="N151" s="223"/>
      <c r="O151" s="86"/>
      <c r="P151" s="86"/>
      <c r="Q151" s="86"/>
      <c r="R151" s="86"/>
      <c r="S151" s="86"/>
      <c r="T151" s="87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T151" s="19" t="s">
        <v>141</v>
      </c>
      <c r="AU151" s="19" t="s">
        <v>84</v>
      </c>
    </row>
    <row r="152" s="13" customFormat="1">
      <c r="A152" s="13"/>
      <c r="B152" s="224"/>
      <c r="C152" s="225"/>
      <c r="D152" s="226" t="s">
        <v>209</v>
      </c>
      <c r="E152" s="227" t="s">
        <v>28</v>
      </c>
      <c r="F152" s="228" t="s">
        <v>669</v>
      </c>
      <c r="G152" s="225"/>
      <c r="H152" s="229">
        <v>0.127</v>
      </c>
      <c r="I152" s="230"/>
      <c r="J152" s="225"/>
      <c r="K152" s="225"/>
      <c r="L152" s="231"/>
      <c r="M152" s="232"/>
      <c r="N152" s="233"/>
      <c r="O152" s="233"/>
      <c r="P152" s="233"/>
      <c r="Q152" s="233"/>
      <c r="R152" s="233"/>
      <c r="S152" s="233"/>
      <c r="T152" s="234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35" t="s">
        <v>209</v>
      </c>
      <c r="AU152" s="235" t="s">
        <v>84</v>
      </c>
      <c r="AV152" s="13" t="s">
        <v>84</v>
      </c>
      <c r="AW152" s="13" t="s">
        <v>35</v>
      </c>
      <c r="AX152" s="13" t="s">
        <v>74</v>
      </c>
      <c r="AY152" s="235" t="s">
        <v>132</v>
      </c>
    </row>
    <row r="153" s="13" customFormat="1">
      <c r="A153" s="13"/>
      <c r="B153" s="224"/>
      <c r="C153" s="225"/>
      <c r="D153" s="226" t="s">
        <v>209</v>
      </c>
      <c r="E153" s="227" t="s">
        <v>28</v>
      </c>
      <c r="F153" s="228" t="s">
        <v>670</v>
      </c>
      <c r="G153" s="225"/>
      <c r="H153" s="229">
        <v>0.127</v>
      </c>
      <c r="I153" s="230"/>
      <c r="J153" s="225"/>
      <c r="K153" s="225"/>
      <c r="L153" s="231"/>
      <c r="M153" s="232"/>
      <c r="N153" s="233"/>
      <c r="O153" s="233"/>
      <c r="P153" s="233"/>
      <c r="Q153" s="233"/>
      <c r="R153" s="233"/>
      <c r="S153" s="233"/>
      <c r="T153" s="234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35" t="s">
        <v>209</v>
      </c>
      <c r="AU153" s="235" t="s">
        <v>84</v>
      </c>
      <c r="AV153" s="13" t="s">
        <v>84</v>
      </c>
      <c r="AW153" s="13" t="s">
        <v>35</v>
      </c>
      <c r="AX153" s="13" t="s">
        <v>74</v>
      </c>
      <c r="AY153" s="235" t="s">
        <v>132</v>
      </c>
    </row>
    <row r="154" s="13" customFormat="1">
      <c r="A154" s="13"/>
      <c r="B154" s="224"/>
      <c r="C154" s="225"/>
      <c r="D154" s="226" t="s">
        <v>209</v>
      </c>
      <c r="E154" s="227" t="s">
        <v>28</v>
      </c>
      <c r="F154" s="228" t="s">
        <v>671</v>
      </c>
      <c r="G154" s="225"/>
      <c r="H154" s="229">
        <v>4.8300000000000001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209</v>
      </c>
      <c r="AU154" s="235" t="s">
        <v>84</v>
      </c>
      <c r="AV154" s="13" t="s">
        <v>84</v>
      </c>
      <c r="AW154" s="13" t="s">
        <v>35</v>
      </c>
      <c r="AX154" s="13" t="s">
        <v>74</v>
      </c>
      <c r="AY154" s="235" t="s">
        <v>132</v>
      </c>
    </row>
    <row r="155" s="13" customFormat="1">
      <c r="A155" s="13"/>
      <c r="B155" s="224"/>
      <c r="C155" s="225"/>
      <c r="D155" s="226" t="s">
        <v>209</v>
      </c>
      <c r="E155" s="227" t="s">
        <v>28</v>
      </c>
      <c r="F155" s="228" t="s">
        <v>672</v>
      </c>
      <c r="G155" s="225"/>
      <c r="H155" s="229">
        <v>0.84999999999999998</v>
      </c>
      <c r="I155" s="230"/>
      <c r="J155" s="225"/>
      <c r="K155" s="225"/>
      <c r="L155" s="231"/>
      <c r="M155" s="232"/>
      <c r="N155" s="233"/>
      <c r="O155" s="233"/>
      <c r="P155" s="233"/>
      <c r="Q155" s="233"/>
      <c r="R155" s="233"/>
      <c r="S155" s="233"/>
      <c r="T155" s="234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35" t="s">
        <v>209</v>
      </c>
      <c r="AU155" s="235" t="s">
        <v>84</v>
      </c>
      <c r="AV155" s="13" t="s">
        <v>84</v>
      </c>
      <c r="AW155" s="13" t="s">
        <v>35</v>
      </c>
      <c r="AX155" s="13" t="s">
        <v>74</v>
      </c>
      <c r="AY155" s="235" t="s">
        <v>132</v>
      </c>
    </row>
    <row r="156" s="13" customFormat="1">
      <c r="A156" s="13"/>
      <c r="B156" s="224"/>
      <c r="C156" s="225"/>
      <c r="D156" s="226" t="s">
        <v>209</v>
      </c>
      <c r="E156" s="227" t="s">
        <v>28</v>
      </c>
      <c r="F156" s="228" t="s">
        <v>673</v>
      </c>
      <c r="G156" s="225"/>
      <c r="H156" s="229">
        <v>3.4910000000000001</v>
      </c>
      <c r="I156" s="230"/>
      <c r="J156" s="225"/>
      <c r="K156" s="225"/>
      <c r="L156" s="231"/>
      <c r="M156" s="232"/>
      <c r="N156" s="233"/>
      <c r="O156" s="233"/>
      <c r="P156" s="233"/>
      <c r="Q156" s="233"/>
      <c r="R156" s="233"/>
      <c r="S156" s="233"/>
      <c r="T156" s="234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35" t="s">
        <v>209</v>
      </c>
      <c r="AU156" s="235" t="s">
        <v>84</v>
      </c>
      <c r="AV156" s="13" t="s">
        <v>84</v>
      </c>
      <c r="AW156" s="13" t="s">
        <v>35</v>
      </c>
      <c r="AX156" s="13" t="s">
        <v>74</v>
      </c>
      <c r="AY156" s="235" t="s">
        <v>132</v>
      </c>
    </row>
    <row r="157" s="14" customFormat="1">
      <c r="A157" s="14"/>
      <c r="B157" s="236"/>
      <c r="C157" s="237"/>
      <c r="D157" s="226" t="s">
        <v>209</v>
      </c>
      <c r="E157" s="238" t="s">
        <v>28</v>
      </c>
      <c r="F157" s="239" t="s">
        <v>211</v>
      </c>
      <c r="G157" s="237"/>
      <c r="H157" s="240">
        <v>9.4250000000000007</v>
      </c>
      <c r="I157" s="241"/>
      <c r="J157" s="237"/>
      <c r="K157" s="237"/>
      <c r="L157" s="242"/>
      <c r="M157" s="243"/>
      <c r="N157" s="244"/>
      <c r="O157" s="244"/>
      <c r="P157" s="244"/>
      <c r="Q157" s="244"/>
      <c r="R157" s="244"/>
      <c r="S157" s="244"/>
      <c r="T157" s="245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6" t="s">
        <v>209</v>
      </c>
      <c r="AU157" s="246" t="s">
        <v>84</v>
      </c>
      <c r="AV157" s="14" t="s">
        <v>139</v>
      </c>
      <c r="AW157" s="14" t="s">
        <v>35</v>
      </c>
      <c r="AX157" s="14" t="s">
        <v>82</v>
      </c>
      <c r="AY157" s="246" t="s">
        <v>132</v>
      </c>
    </row>
    <row r="158" s="2" customFormat="1" ht="21.75" customHeight="1">
      <c r="A158" s="40"/>
      <c r="B158" s="41"/>
      <c r="C158" s="206" t="s">
        <v>218</v>
      </c>
      <c r="D158" s="206" t="s">
        <v>134</v>
      </c>
      <c r="E158" s="207" t="s">
        <v>674</v>
      </c>
      <c r="F158" s="208" t="s">
        <v>675</v>
      </c>
      <c r="G158" s="209" t="s">
        <v>202</v>
      </c>
      <c r="H158" s="210">
        <v>3.5419999999999998</v>
      </c>
      <c r="I158" s="211"/>
      <c r="J158" s="212">
        <f>ROUND(I158*H158,2)</f>
        <v>0</v>
      </c>
      <c r="K158" s="208" t="s">
        <v>138</v>
      </c>
      <c r="L158" s="46"/>
      <c r="M158" s="213" t="s">
        <v>28</v>
      </c>
      <c r="N158" s="214" t="s">
        <v>45</v>
      </c>
      <c r="O158" s="86"/>
      <c r="P158" s="215">
        <f>O158*H158</f>
        <v>0</v>
      </c>
      <c r="Q158" s="215">
        <v>2.3010199999999998</v>
      </c>
      <c r="R158" s="215">
        <f>Q158*H158</f>
        <v>8.1502128399999982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139</v>
      </c>
      <c r="AT158" s="217" t="s">
        <v>134</v>
      </c>
      <c r="AU158" s="217" t="s">
        <v>84</v>
      </c>
      <c r="AY158" s="19" t="s">
        <v>132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139</v>
      </c>
      <c r="BM158" s="217" t="s">
        <v>676</v>
      </c>
    </row>
    <row r="159" s="2" customFormat="1">
      <c r="A159" s="40"/>
      <c r="B159" s="41"/>
      <c r="C159" s="42"/>
      <c r="D159" s="219" t="s">
        <v>141</v>
      </c>
      <c r="E159" s="42"/>
      <c r="F159" s="220" t="s">
        <v>677</v>
      </c>
      <c r="G159" s="42"/>
      <c r="H159" s="42"/>
      <c r="I159" s="221"/>
      <c r="J159" s="42"/>
      <c r="K159" s="42"/>
      <c r="L159" s="46"/>
      <c r="M159" s="222"/>
      <c r="N159" s="223"/>
      <c r="O159" s="86"/>
      <c r="P159" s="86"/>
      <c r="Q159" s="86"/>
      <c r="R159" s="86"/>
      <c r="S159" s="86"/>
      <c r="T159" s="87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T159" s="19" t="s">
        <v>141</v>
      </c>
      <c r="AU159" s="19" t="s">
        <v>84</v>
      </c>
    </row>
    <row r="160" s="15" customFormat="1">
      <c r="A160" s="15"/>
      <c r="B160" s="258"/>
      <c r="C160" s="259"/>
      <c r="D160" s="226" t="s">
        <v>209</v>
      </c>
      <c r="E160" s="260" t="s">
        <v>28</v>
      </c>
      <c r="F160" s="261" t="s">
        <v>678</v>
      </c>
      <c r="G160" s="259"/>
      <c r="H160" s="260" t="s">
        <v>28</v>
      </c>
      <c r="I160" s="262"/>
      <c r="J160" s="259"/>
      <c r="K160" s="259"/>
      <c r="L160" s="263"/>
      <c r="M160" s="264"/>
      <c r="N160" s="265"/>
      <c r="O160" s="265"/>
      <c r="P160" s="265"/>
      <c r="Q160" s="265"/>
      <c r="R160" s="265"/>
      <c r="S160" s="265"/>
      <c r="T160" s="266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67" t="s">
        <v>209</v>
      </c>
      <c r="AU160" s="267" t="s">
        <v>84</v>
      </c>
      <c r="AV160" s="15" t="s">
        <v>82</v>
      </c>
      <c r="AW160" s="15" t="s">
        <v>35</v>
      </c>
      <c r="AX160" s="15" t="s">
        <v>74</v>
      </c>
      <c r="AY160" s="267" t="s">
        <v>132</v>
      </c>
    </row>
    <row r="161" s="13" customFormat="1">
      <c r="A161" s="13"/>
      <c r="B161" s="224"/>
      <c r="C161" s="225"/>
      <c r="D161" s="226" t="s">
        <v>209</v>
      </c>
      <c r="E161" s="227" t="s">
        <v>28</v>
      </c>
      <c r="F161" s="228" t="s">
        <v>679</v>
      </c>
      <c r="G161" s="225"/>
      <c r="H161" s="229">
        <v>3.5419999999999998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209</v>
      </c>
      <c r="AU161" s="235" t="s">
        <v>84</v>
      </c>
      <c r="AV161" s="13" t="s">
        <v>84</v>
      </c>
      <c r="AW161" s="13" t="s">
        <v>35</v>
      </c>
      <c r="AX161" s="13" t="s">
        <v>82</v>
      </c>
      <c r="AY161" s="235" t="s">
        <v>132</v>
      </c>
    </row>
    <row r="162" s="2" customFormat="1" ht="21.75" customHeight="1">
      <c r="A162" s="40"/>
      <c r="B162" s="41"/>
      <c r="C162" s="206" t="s">
        <v>159</v>
      </c>
      <c r="D162" s="206" t="s">
        <v>134</v>
      </c>
      <c r="E162" s="207" t="s">
        <v>680</v>
      </c>
      <c r="F162" s="208" t="s">
        <v>681</v>
      </c>
      <c r="G162" s="209" t="s">
        <v>202</v>
      </c>
      <c r="H162" s="210">
        <v>70.533000000000001</v>
      </c>
      <c r="I162" s="211"/>
      <c r="J162" s="212">
        <f>ROUND(I162*H162,2)</f>
        <v>0</v>
      </c>
      <c r="K162" s="208" t="s">
        <v>138</v>
      </c>
      <c r="L162" s="46"/>
      <c r="M162" s="213" t="s">
        <v>28</v>
      </c>
      <c r="N162" s="214" t="s">
        <v>45</v>
      </c>
      <c r="O162" s="86"/>
      <c r="P162" s="215">
        <f>O162*H162</f>
        <v>0</v>
      </c>
      <c r="Q162" s="215">
        <v>2.5018699999999998</v>
      </c>
      <c r="R162" s="215">
        <f>Q162*H162</f>
        <v>176.46439670999999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139</v>
      </c>
      <c r="AT162" s="217" t="s">
        <v>134</v>
      </c>
      <c r="AU162" s="217" t="s">
        <v>84</v>
      </c>
      <c r="AY162" s="19" t="s">
        <v>132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139</v>
      </c>
      <c r="BM162" s="217" t="s">
        <v>682</v>
      </c>
    </row>
    <row r="163" s="2" customFormat="1">
      <c r="A163" s="40"/>
      <c r="B163" s="41"/>
      <c r="C163" s="42"/>
      <c r="D163" s="219" t="s">
        <v>141</v>
      </c>
      <c r="E163" s="42"/>
      <c r="F163" s="220" t="s">
        <v>683</v>
      </c>
      <c r="G163" s="42"/>
      <c r="H163" s="42"/>
      <c r="I163" s="221"/>
      <c r="J163" s="42"/>
      <c r="K163" s="42"/>
      <c r="L163" s="46"/>
      <c r="M163" s="222"/>
      <c r="N163" s="223"/>
      <c r="O163" s="86"/>
      <c r="P163" s="86"/>
      <c r="Q163" s="86"/>
      <c r="R163" s="86"/>
      <c r="S163" s="86"/>
      <c r="T163" s="87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84</v>
      </c>
    </row>
    <row r="164" s="15" customFormat="1">
      <c r="A164" s="15"/>
      <c r="B164" s="258"/>
      <c r="C164" s="259"/>
      <c r="D164" s="226" t="s">
        <v>209</v>
      </c>
      <c r="E164" s="260" t="s">
        <v>28</v>
      </c>
      <c r="F164" s="261" t="s">
        <v>684</v>
      </c>
      <c r="G164" s="259"/>
      <c r="H164" s="260" t="s">
        <v>28</v>
      </c>
      <c r="I164" s="262"/>
      <c r="J164" s="259"/>
      <c r="K164" s="259"/>
      <c r="L164" s="263"/>
      <c r="M164" s="264"/>
      <c r="N164" s="265"/>
      <c r="O164" s="265"/>
      <c r="P164" s="265"/>
      <c r="Q164" s="265"/>
      <c r="R164" s="265"/>
      <c r="S164" s="265"/>
      <c r="T164" s="266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7" t="s">
        <v>209</v>
      </c>
      <c r="AU164" s="267" t="s">
        <v>84</v>
      </c>
      <c r="AV164" s="15" t="s">
        <v>82</v>
      </c>
      <c r="AW164" s="15" t="s">
        <v>35</v>
      </c>
      <c r="AX164" s="15" t="s">
        <v>74</v>
      </c>
      <c r="AY164" s="267" t="s">
        <v>132</v>
      </c>
    </row>
    <row r="165" s="13" customFormat="1">
      <c r="A165" s="13"/>
      <c r="B165" s="224"/>
      <c r="C165" s="225"/>
      <c r="D165" s="226" t="s">
        <v>209</v>
      </c>
      <c r="E165" s="227" t="s">
        <v>28</v>
      </c>
      <c r="F165" s="228" t="s">
        <v>685</v>
      </c>
      <c r="G165" s="225"/>
      <c r="H165" s="229">
        <v>9.6600000000000001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209</v>
      </c>
      <c r="AU165" s="235" t="s">
        <v>84</v>
      </c>
      <c r="AV165" s="13" t="s">
        <v>84</v>
      </c>
      <c r="AW165" s="13" t="s">
        <v>35</v>
      </c>
      <c r="AX165" s="13" t="s">
        <v>74</v>
      </c>
      <c r="AY165" s="235" t="s">
        <v>132</v>
      </c>
    </row>
    <row r="166" s="13" customFormat="1">
      <c r="A166" s="13"/>
      <c r="B166" s="224"/>
      <c r="C166" s="225"/>
      <c r="D166" s="226" t="s">
        <v>209</v>
      </c>
      <c r="E166" s="227" t="s">
        <v>28</v>
      </c>
      <c r="F166" s="228" t="s">
        <v>686</v>
      </c>
      <c r="G166" s="225"/>
      <c r="H166" s="229">
        <v>11.359999999999999</v>
      </c>
      <c r="I166" s="230"/>
      <c r="J166" s="225"/>
      <c r="K166" s="225"/>
      <c r="L166" s="231"/>
      <c r="M166" s="232"/>
      <c r="N166" s="233"/>
      <c r="O166" s="233"/>
      <c r="P166" s="233"/>
      <c r="Q166" s="233"/>
      <c r="R166" s="233"/>
      <c r="S166" s="233"/>
      <c r="T166" s="234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35" t="s">
        <v>209</v>
      </c>
      <c r="AU166" s="235" t="s">
        <v>84</v>
      </c>
      <c r="AV166" s="13" t="s">
        <v>84</v>
      </c>
      <c r="AW166" s="13" t="s">
        <v>35</v>
      </c>
      <c r="AX166" s="13" t="s">
        <v>74</v>
      </c>
      <c r="AY166" s="235" t="s">
        <v>132</v>
      </c>
    </row>
    <row r="167" s="13" customFormat="1">
      <c r="A167" s="13"/>
      <c r="B167" s="224"/>
      <c r="C167" s="225"/>
      <c r="D167" s="226" t="s">
        <v>209</v>
      </c>
      <c r="E167" s="227" t="s">
        <v>28</v>
      </c>
      <c r="F167" s="228" t="s">
        <v>687</v>
      </c>
      <c r="G167" s="225"/>
      <c r="H167" s="229">
        <v>3.4689999999999999</v>
      </c>
      <c r="I167" s="230"/>
      <c r="J167" s="225"/>
      <c r="K167" s="225"/>
      <c r="L167" s="231"/>
      <c r="M167" s="232"/>
      <c r="N167" s="233"/>
      <c r="O167" s="233"/>
      <c r="P167" s="233"/>
      <c r="Q167" s="233"/>
      <c r="R167" s="233"/>
      <c r="S167" s="233"/>
      <c r="T167" s="234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35" t="s">
        <v>209</v>
      </c>
      <c r="AU167" s="235" t="s">
        <v>84</v>
      </c>
      <c r="AV167" s="13" t="s">
        <v>84</v>
      </c>
      <c r="AW167" s="13" t="s">
        <v>35</v>
      </c>
      <c r="AX167" s="13" t="s">
        <v>74</v>
      </c>
      <c r="AY167" s="235" t="s">
        <v>132</v>
      </c>
    </row>
    <row r="168" s="15" customFormat="1">
      <c r="A168" s="15"/>
      <c r="B168" s="258"/>
      <c r="C168" s="259"/>
      <c r="D168" s="226" t="s">
        <v>209</v>
      </c>
      <c r="E168" s="260" t="s">
        <v>28</v>
      </c>
      <c r="F168" s="261" t="s">
        <v>688</v>
      </c>
      <c r="G168" s="259"/>
      <c r="H168" s="260" t="s">
        <v>28</v>
      </c>
      <c r="I168" s="262"/>
      <c r="J168" s="259"/>
      <c r="K168" s="259"/>
      <c r="L168" s="263"/>
      <c r="M168" s="264"/>
      <c r="N168" s="265"/>
      <c r="O168" s="265"/>
      <c r="P168" s="265"/>
      <c r="Q168" s="265"/>
      <c r="R168" s="265"/>
      <c r="S168" s="265"/>
      <c r="T168" s="266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67" t="s">
        <v>209</v>
      </c>
      <c r="AU168" s="267" t="s">
        <v>84</v>
      </c>
      <c r="AV168" s="15" t="s">
        <v>82</v>
      </c>
      <c r="AW168" s="15" t="s">
        <v>35</v>
      </c>
      <c r="AX168" s="15" t="s">
        <v>74</v>
      </c>
      <c r="AY168" s="267" t="s">
        <v>132</v>
      </c>
    </row>
    <row r="169" s="13" customFormat="1">
      <c r="A169" s="13"/>
      <c r="B169" s="224"/>
      <c r="C169" s="225"/>
      <c r="D169" s="226" t="s">
        <v>209</v>
      </c>
      <c r="E169" s="227" t="s">
        <v>28</v>
      </c>
      <c r="F169" s="228" t="s">
        <v>689</v>
      </c>
      <c r="G169" s="225"/>
      <c r="H169" s="229">
        <v>3.218</v>
      </c>
      <c r="I169" s="230"/>
      <c r="J169" s="225"/>
      <c r="K169" s="225"/>
      <c r="L169" s="231"/>
      <c r="M169" s="232"/>
      <c r="N169" s="233"/>
      <c r="O169" s="233"/>
      <c r="P169" s="233"/>
      <c r="Q169" s="233"/>
      <c r="R169" s="233"/>
      <c r="S169" s="233"/>
      <c r="T169" s="234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35" t="s">
        <v>209</v>
      </c>
      <c r="AU169" s="235" t="s">
        <v>84</v>
      </c>
      <c r="AV169" s="13" t="s">
        <v>84</v>
      </c>
      <c r="AW169" s="13" t="s">
        <v>35</v>
      </c>
      <c r="AX169" s="13" t="s">
        <v>74</v>
      </c>
      <c r="AY169" s="235" t="s">
        <v>132</v>
      </c>
    </row>
    <row r="170" s="15" customFormat="1">
      <c r="A170" s="15"/>
      <c r="B170" s="258"/>
      <c r="C170" s="259"/>
      <c r="D170" s="226" t="s">
        <v>209</v>
      </c>
      <c r="E170" s="260" t="s">
        <v>28</v>
      </c>
      <c r="F170" s="261" t="s">
        <v>690</v>
      </c>
      <c r="G170" s="259"/>
      <c r="H170" s="260" t="s">
        <v>28</v>
      </c>
      <c r="I170" s="262"/>
      <c r="J170" s="259"/>
      <c r="K170" s="259"/>
      <c r="L170" s="263"/>
      <c r="M170" s="264"/>
      <c r="N170" s="265"/>
      <c r="O170" s="265"/>
      <c r="P170" s="265"/>
      <c r="Q170" s="265"/>
      <c r="R170" s="265"/>
      <c r="S170" s="265"/>
      <c r="T170" s="266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67" t="s">
        <v>209</v>
      </c>
      <c r="AU170" s="267" t="s">
        <v>84</v>
      </c>
      <c r="AV170" s="15" t="s">
        <v>82</v>
      </c>
      <c r="AW170" s="15" t="s">
        <v>35</v>
      </c>
      <c r="AX170" s="15" t="s">
        <v>74</v>
      </c>
      <c r="AY170" s="267" t="s">
        <v>132</v>
      </c>
    </row>
    <row r="171" s="13" customFormat="1">
      <c r="A171" s="13"/>
      <c r="B171" s="224"/>
      <c r="C171" s="225"/>
      <c r="D171" s="226" t="s">
        <v>209</v>
      </c>
      <c r="E171" s="227" t="s">
        <v>28</v>
      </c>
      <c r="F171" s="228" t="s">
        <v>691</v>
      </c>
      <c r="G171" s="225"/>
      <c r="H171" s="229">
        <v>42.826000000000001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209</v>
      </c>
      <c r="AU171" s="235" t="s">
        <v>84</v>
      </c>
      <c r="AV171" s="13" t="s">
        <v>84</v>
      </c>
      <c r="AW171" s="13" t="s">
        <v>35</v>
      </c>
      <c r="AX171" s="13" t="s">
        <v>74</v>
      </c>
      <c r="AY171" s="235" t="s">
        <v>132</v>
      </c>
    </row>
    <row r="172" s="14" customFormat="1">
      <c r="A172" s="14"/>
      <c r="B172" s="236"/>
      <c r="C172" s="237"/>
      <c r="D172" s="226" t="s">
        <v>209</v>
      </c>
      <c r="E172" s="238" t="s">
        <v>28</v>
      </c>
      <c r="F172" s="239" t="s">
        <v>211</v>
      </c>
      <c r="G172" s="237"/>
      <c r="H172" s="240">
        <v>70.533000000000001</v>
      </c>
      <c r="I172" s="241"/>
      <c r="J172" s="237"/>
      <c r="K172" s="237"/>
      <c r="L172" s="242"/>
      <c r="M172" s="243"/>
      <c r="N172" s="244"/>
      <c r="O172" s="244"/>
      <c r="P172" s="244"/>
      <c r="Q172" s="244"/>
      <c r="R172" s="244"/>
      <c r="S172" s="244"/>
      <c r="T172" s="245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6" t="s">
        <v>209</v>
      </c>
      <c r="AU172" s="246" t="s">
        <v>84</v>
      </c>
      <c r="AV172" s="14" t="s">
        <v>139</v>
      </c>
      <c r="AW172" s="14" t="s">
        <v>35</v>
      </c>
      <c r="AX172" s="14" t="s">
        <v>82</v>
      </c>
      <c r="AY172" s="246" t="s">
        <v>132</v>
      </c>
    </row>
    <row r="173" s="2" customFormat="1" ht="16.5" customHeight="1">
      <c r="A173" s="40"/>
      <c r="B173" s="41"/>
      <c r="C173" s="206" t="s">
        <v>228</v>
      </c>
      <c r="D173" s="206" t="s">
        <v>134</v>
      </c>
      <c r="E173" s="207" t="s">
        <v>692</v>
      </c>
      <c r="F173" s="208" t="s">
        <v>693</v>
      </c>
      <c r="G173" s="209" t="s">
        <v>169</v>
      </c>
      <c r="H173" s="210">
        <v>260.93299999999999</v>
      </c>
      <c r="I173" s="211"/>
      <c r="J173" s="212">
        <f>ROUND(I173*H173,2)</f>
        <v>0</v>
      </c>
      <c r="K173" s="208" t="s">
        <v>138</v>
      </c>
      <c r="L173" s="46"/>
      <c r="M173" s="213" t="s">
        <v>28</v>
      </c>
      <c r="N173" s="214" t="s">
        <v>45</v>
      </c>
      <c r="O173" s="86"/>
      <c r="P173" s="215">
        <f>O173*H173</f>
        <v>0</v>
      </c>
      <c r="Q173" s="215">
        <v>0.0026900000000000001</v>
      </c>
      <c r="R173" s="215">
        <f>Q173*H173</f>
        <v>0.70190976999999999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139</v>
      </c>
      <c r="AT173" s="217" t="s">
        <v>134</v>
      </c>
      <c r="AU173" s="217" t="s">
        <v>84</v>
      </c>
      <c r="AY173" s="19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139</v>
      </c>
      <c r="BM173" s="217" t="s">
        <v>694</v>
      </c>
    </row>
    <row r="174" s="2" customFormat="1">
      <c r="A174" s="40"/>
      <c r="B174" s="41"/>
      <c r="C174" s="42"/>
      <c r="D174" s="219" t="s">
        <v>141</v>
      </c>
      <c r="E174" s="42"/>
      <c r="F174" s="220" t="s">
        <v>695</v>
      </c>
      <c r="G174" s="42"/>
      <c r="H174" s="42"/>
      <c r="I174" s="221"/>
      <c r="J174" s="42"/>
      <c r="K174" s="42"/>
      <c r="L174" s="46"/>
      <c r="M174" s="222"/>
      <c r="N174" s="223"/>
      <c r="O174" s="86"/>
      <c r="P174" s="86"/>
      <c r="Q174" s="86"/>
      <c r="R174" s="86"/>
      <c r="S174" s="86"/>
      <c r="T174" s="87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T174" s="19" t="s">
        <v>141</v>
      </c>
      <c r="AU174" s="19" t="s">
        <v>84</v>
      </c>
    </row>
    <row r="175" s="15" customFormat="1">
      <c r="A175" s="15"/>
      <c r="B175" s="258"/>
      <c r="C175" s="259"/>
      <c r="D175" s="226" t="s">
        <v>209</v>
      </c>
      <c r="E175" s="260" t="s">
        <v>28</v>
      </c>
      <c r="F175" s="261" t="s">
        <v>684</v>
      </c>
      <c r="G175" s="259"/>
      <c r="H175" s="260" t="s">
        <v>28</v>
      </c>
      <c r="I175" s="262"/>
      <c r="J175" s="259"/>
      <c r="K175" s="259"/>
      <c r="L175" s="263"/>
      <c r="M175" s="264"/>
      <c r="N175" s="265"/>
      <c r="O175" s="265"/>
      <c r="P175" s="265"/>
      <c r="Q175" s="265"/>
      <c r="R175" s="265"/>
      <c r="S175" s="265"/>
      <c r="T175" s="266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67" t="s">
        <v>209</v>
      </c>
      <c r="AU175" s="267" t="s">
        <v>84</v>
      </c>
      <c r="AV175" s="15" t="s">
        <v>82</v>
      </c>
      <c r="AW175" s="15" t="s">
        <v>35</v>
      </c>
      <c r="AX175" s="15" t="s">
        <v>74</v>
      </c>
      <c r="AY175" s="267" t="s">
        <v>132</v>
      </c>
    </row>
    <row r="176" s="13" customFormat="1">
      <c r="A176" s="13"/>
      <c r="B176" s="224"/>
      <c r="C176" s="225"/>
      <c r="D176" s="226" t="s">
        <v>209</v>
      </c>
      <c r="E176" s="227" t="s">
        <v>28</v>
      </c>
      <c r="F176" s="228" t="s">
        <v>696</v>
      </c>
      <c r="G176" s="225"/>
      <c r="H176" s="229">
        <v>19.32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209</v>
      </c>
      <c r="AU176" s="235" t="s">
        <v>84</v>
      </c>
      <c r="AV176" s="13" t="s">
        <v>84</v>
      </c>
      <c r="AW176" s="13" t="s">
        <v>35</v>
      </c>
      <c r="AX176" s="13" t="s">
        <v>74</v>
      </c>
      <c r="AY176" s="235" t="s">
        <v>132</v>
      </c>
    </row>
    <row r="177" s="13" customFormat="1">
      <c r="A177" s="13"/>
      <c r="B177" s="224"/>
      <c r="C177" s="225"/>
      <c r="D177" s="226" t="s">
        <v>209</v>
      </c>
      <c r="E177" s="227" t="s">
        <v>28</v>
      </c>
      <c r="F177" s="228" t="s">
        <v>697</v>
      </c>
      <c r="G177" s="225"/>
      <c r="H177" s="229">
        <v>75.734999999999999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209</v>
      </c>
      <c r="AU177" s="235" t="s">
        <v>84</v>
      </c>
      <c r="AV177" s="13" t="s">
        <v>84</v>
      </c>
      <c r="AW177" s="13" t="s">
        <v>35</v>
      </c>
      <c r="AX177" s="13" t="s">
        <v>74</v>
      </c>
      <c r="AY177" s="235" t="s">
        <v>132</v>
      </c>
    </row>
    <row r="178" s="13" customFormat="1">
      <c r="A178" s="13"/>
      <c r="B178" s="224"/>
      <c r="C178" s="225"/>
      <c r="D178" s="226" t="s">
        <v>209</v>
      </c>
      <c r="E178" s="227" t="s">
        <v>28</v>
      </c>
      <c r="F178" s="228" t="s">
        <v>698</v>
      </c>
      <c r="G178" s="225"/>
      <c r="H178" s="229">
        <v>23.125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209</v>
      </c>
      <c r="AU178" s="235" t="s">
        <v>84</v>
      </c>
      <c r="AV178" s="13" t="s">
        <v>84</v>
      </c>
      <c r="AW178" s="13" t="s">
        <v>35</v>
      </c>
      <c r="AX178" s="13" t="s">
        <v>74</v>
      </c>
      <c r="AY178" s="235" t="s">
        <v>132</v>
      </c>
    </row>
    <row r="179" s="13" customFormat="1">
      <c r="A179" s="13"/>
      <c r="B179" s="224"/>
      <c r="C179" s="225"/>
      <c r="D179" s="226" t="s">
        <v>209</v>
      </c>
      <c r="E179" s="227" t="s">
        <v>28</v>
      </c>
      <c r="F179" s="228" t="s">
        <v>699</v>
      </c>
      <c r="G179" s="225"/>
      <c r="H179" s="229">
        <v>142.75299999999999</v>
      </c>
      <c r="I179" s="230"/>
      <c r="J179" s="225"/>
      <c r="K179" s="225"/>
      <c r="L179" s="231"/>
      <c r="M179" s="232"/>
      <c r="N179" s="233"/>
      <c r="O179" s="233"/>
      <c r="P179" s="233"/>
      <c r="Q179" s="233"/>
      <c r="R179" s="233"/>
      <c r="S179" s="233"/>
      <c r="T179" s="234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35" t="s">
        <v>209</v>
      </c>
      <c r="AU179" s="235" t="s">
        <v>84</v>
      </c>
      <c r="AV179" s="13" t="s">
        <v>84</v>
      </c>
      <c r="AW179" s="13" t="s">
        <v>35</v>
      </c>
      <c r="AX179" s="13" t="s">
        <v>74</v>
      </c>
      <c r="AY179" s="235" t="s">
        <v>132</v>
      </c>
    </row>
    <row r="180" s="14" customFormat="1">
      <c r="A180" s="14"/>
      <c r="B180" s="236"/>
      <c r="C180" s="237"/>
      <c r="D180" s="226" t="s">
        <v>209</v>
      </c>
      <c r="E180" s="238" t="s">
        <v>28</v>
      </c>
      <c r="F180" s="239" t="s">
        <v>211</v>
      </c>
      <c r="G180" s="237"/>
      <c r="H180" s="240">
        <v>260.93299999999999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209</v>
      </c>
      <c r="AU180" s="246" t="s">
        <v>84</v>
      </c>
      <c r="AV180" s="14" t="s">
        <v>139</v>
      </c>
      <c r="AW180" s="14" t="s">
        <v>35</v>
      </c>
      <c r="AX180" s="14" t="s">
        <v>82</v>
      </c>
      <c r="AY180" s="246" t="s">
        <v>132</v>
      </c>
    </row>
    <row r="181" s="2" customFormat="1" ht="16.5" customHeight="1">
      <c r="A181" s="40"/>
      <c r="B181" s="41"/>
      <c r="C181" s="206" t="s">
        <v>233</v>
      </c>
      <c r="D181" s="206" t="s">
        <v>134</v>
      </c>
      <c r="E181" s="207" t="s">
        <v>700</v>
      </c>
      <c r="F181" s="208" t="s">
        <v>701</v>
      </c>
      <c r="G181" s="209" t="s">
        <v>169</v>
      </c>
      <c r="H181" s="210">
        <v>260.93299999999999</v>
      </c>
      <c r="I181" s="211"/>
      <c r="J181" s="212">
        <f>ROUND(I181*H181,2)</f>
        <v>0</v>
      </c>
      <c r="K181" s="208" t="s">
        <v>138</v>
      </c>
      <c r="L181" s="46"/>
      <c r="M181" s="213" t="s">
        <v>28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139</v>
      </c>
      <c r="AT181" s="217" t="s">
        <v>134</v>
      </c>
      <c r="AU181" s="217" t="s">
        <v>84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702</v>
      </c>
    </row>
    <row r="182" s="2" customFormat="1">
      <c r="A182" s="40"/>
      <c r="B182" s="41"/>
      <c r="C182" s="42"/>
      <c r="D182" s="219" t="s">
        <v>141</v>
      </c>
      <c r="E182" s="42"/>
      <c r="F182" s="220" t="s">
        <v>703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141</v>
      </c>
      <c r="AU182" s="19" t="s">
        <v>84</v>
      </c>
    </row>
    <row r="183" s="2" customFormat="1" ht="16.5" customHeight="1">
      <c r="A183" s="40"/>
      <c r="B183" s="41"/>
      <c r="C183" s="206" t="s">
        <v>7</v>
      </c>
      <c r="D183" s="206" t="s">
        <v>134</v>
      </c>
      <c r="E183" s="207" t="s">
        <v>704</v>
      </c>
      <c r="F183" s="208" t="s">
        <v>705</v>
      </c>
      <c r="G183" s="209" t="s">
        <v>240</v>
      </c>
      <c r="H183" s="210">
        <v>3.0070000000000001</v>
      </c>
      <c r="I183" s="211"/>
      <c r="J183" s="212">
        <f>ROUND(I183*H183,2)</f>
        <v>0</v>
      </c>
      <c r="K183" s="208" t="s">
        <v>138</v>
      </c>
      <c r="L183" s="46"/>
      <c r="M183" s="213" t="s">
        <v>28</v>
      </c>
      <c r="N183" s="214" t="s">
        <v>45</v>
      </c>
      <c r="O183" s="86"/>
      <c r="P183" s="215">
        <f>O183*H183</f>
        <v>0</v>
      </c>
      <c r="Q183" s="215">
        <v>1.0606199999999999</v>
      </c>
      <c r="R183" s="215">
        <f>Q183*H183</f>
        <v>3.1892843399999999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139</v>
      </c>
      <c r="AT183" s="217" t="s">
        <v>134</v>
      </c>
      <c r="AU183" s="217" t="s">
        <v>84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706</v>
      </c>
    </row>
    <row r="184" s="2" customFormat="1">
      <c r="A184" s="40"/>
      <c r="B184" s="41"/>
      <c r="C184" s="42"/>
      <c r="D184" s="219" t="s">
        <v>141</v>
      </c>
      <c r="E184" s="42"/>
      <c r="F184" s="220" t="s">
        <v>707</v>
      </c>
      <c r="G184" s="42"/>
      <c r="H184" s="42"/>
      <c r="I184" s="221"/>
      <c r="J184" s="42"/>
      <c r="K184" s="42"/>
      <c r="L184" s="46"/>
      <c r="M184" s="222"/>
      <c r="N184" s="223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141</v>
      </c>
      <c r="AU184" s="19" t="s">
        <v>84</v>
      </c>
    </row>
    <row r="185" s="13" customFormat="1">
      <c r="A185" s="13"/>
      <c r="B185" s="224"/>
      <c r="C185" s="225"/>
      <c r="D185" s="226" t="s">
        <v>209</v>
      </c>
      <c r="E185" s="227" t="s">
        <v>28</v>
      </c>
      <c r="F185" s="228" t="s">
        <v>708</v>
      </c>
      <c r="G185" s="225"/>
      <c r="H185" s="229">
        <v>3.0070000000000001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209</v>
      </c>
      <c r="AU185" s="235" t="s">
        <v>84</v>
      </c>
      <c r="AV185" s="13" t="s">
        <v>84</v>
      </c>
      <c r="AW185" s="13" t="s">
        <v>35</v>
      </c>
      <c r="AX185" s="13" t="s">
        <v>82</v>
      </c>
      <c r="AY185" s="235" t="s">
        <v>132</v>
      </c>
    </row>
    <row r="186" s="2" customFormat="1" ht="16.5" customHeight="1">
      <c r="A186" s="40"/>
      <c r="B186" s="41"/>
      <c r="C186" s="206" t="s">
        <v>164</v>
      </c>
      <c r="D186" s="206" t="s">
        <v>134</v>
      </c>
      <c r="E186" s="207" t="s">
        <v>709</v>
      </c>
      <c r="F186" s="208" t="s">
        <v>710</v>
      </c>
      <c r="G186" s="209" t="s">
        <v>240</v>
      </c>
      <c r="H186" s="210">
        <v>4.8120000000000003</v>
      </c>
      <c r="I186" s="211"/>
      <c r="J186" s="212">
        <f>ROUND(I186*H186,2)</f>
        <v>0</v>
      </c>
      <c r="K186" s="208" t="s">
        <v>138</v>
      </c>
      <c r="L186" s="46"/>
      <c r="M186" s="213" t="s">
        <v>28</v>
      </c>
      <c r="N186" s="214" t="s">
        <v>45</v>
      </c>
      <c r="O186" s="86"/>
      <c r="P186" s="215">
        <f>O186*H186</f>
        <v>0</v>
      </c>
      <c r="Q186" s="215">
        <v>1.06277</v>
      </c>
      <c r="R186" s="215">
        <f>Q186*H186</f>
        <v>5.1140492399999999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139</v>
      </c>
      <c r="AT186" s="217" t="s">
        <v>134</v>
      </c>
      <c r="AU186" s="217" t="s">
        <v>84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139</v>
      </c>
      <c r="BM186" s="217" t="s">
        <v>711</v>
      </c>
    </row>
    <row r="187" s="2" customFormat="1">
      <c r="A187" s="40"/>
      <c r="B187" s="41"/>
      <c r="C187" s="42"/>
      <c r="D187" s="219" t="s">
        <v>141</v>
      </c>
      <c r="E187" s="42"/>
      <c r="F187" s="220" t="s">
        <v>712</v>
      </c>
      <c r="G187" s="42"/>
      <c r="H187" s="42"/>
      <c r="I187" s="221"/>
      <c r="J187" s="42"/>
      <c r="K187" s="42"/>
      <c r="L187" s="46"/>
      <c r="M187" s="222"/>
      <c r="N187" s="223"/>
      <c r="O187" s="86"/>
      <c r="P187" s="86"/>
      <c r="Q187" s="86"/>
      <c r="R187" s="86"/>
      <c r="S187" s="86"/>
      <c r="T187" s="87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T187" s="19" t="s">
        <v>141</v>
      </c>
      <c r="AU187" s="19" t="s">
        <v>84</v>
      </c>
    </row>
    <row r="188" s="13" customFormat="1">
      <c r="A188" s="13"/>
      <c r="B188" s="224"/>
      <c r="C188" s="225"/>
      <c r="D188" s="226" t="s">
        <v>209</v>
      </c>
      <c r="E188" s="227" t="s">
        <v>28</v>
      </c>
      <c r="F188" s="228" t="s">
        <v>713</v>
      </c>
      <c r="G188" s="225"/>
      <c r="H188" s="229">
        <v>0.098000000000000004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209</v>
      </c>
      <c r="AU188" s="235" t="s">
        <v>84</v>
      </c>
      <c r="AV188" s="13" t="s">
        <v>84</v>
      </c>
      <c r="AW188" s="13" t="s">
        <v>35</v>
      </c>
      <c r="AX188" s="13" t="s">
        <v>74</v>
      </c>
      <c r="AY188" s="235" t="s">
        <v>132</v>
      </c>
    </row>
    <row r="189" s="13" customFormat="1">
      <c r="A189" s="13"/>
      <c r="B189" s="224"/>
      <c r="C189" s="225"/>
      <c r="D189" s="226" t="s">
        <v>209</v>
      </c>
      <c r="E189" s="227" t="s">
        <v>28</v>
      </c>
      <c r="F189" s="228" t="s">
        <v>714</v>
      </c>
      <c r="G189" s="225"/>
      <c r="H189" s="229">
        <v>4.7140000000000004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209</v>
      </c>
      <c r="AU189" s="235" t="s">
        <v>84</v>
      </c>
      <c r="AV189" s="13" t="s">
        <v>84</v>
      </c>
      <c r="AW189" s="13" t="s">
        <v>35</v>
      </c>
      <c r="AX189" s="13" t="s">
        <v>74</v>
      </c>
      <c r="AY189" s="235" t="s">
        <v>132</v>
      </c>
    </row>
    <row r="190" s="14" customFormat="1">
      <c r="A190" s="14"/>
      <c r="B190" s="236"/>
      <c r="C190" s="237"/>
      <c r="D190" s="226" t="s">
        <v>209</v>
      </c>
      <c r="E190" s="238" t="s">
        <v>28</v>
      </c>
      <c r="F190" s="239" t="s">
        <v>211</v>
      </c>
      <c r="G190" s="237"/>
      <c r="H190" s="240">
        <v>4.8120000000000003</v>
      </c>
      <c r="I190" s="241"/>
      <c r="J190" s="237"/>
      <c r="K190" s="237"/>
      <c r="L190" s="242"/>
      <c r="M190" s="243"/>
      <c r="N190" s="244"/>
      <c r="O190" s="244"/>
      <c r="P190" s="244"/>
      <c r="Q190" s="244"/>
      <c r="R190" s="244"/>
      <c r="S190" s="244"/>
      <c r="T190" s="245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46" t="s">
        <v>209</v>
      </c>
      <c r="AU190" s="246" t="s">
        <v>84</v>
      </c>
      <c r="AV190" s="14" t="s">
        <v>139</v>
      </c>
      <c r="AW190" s="14" t="s">
        <v>35</v>
      </c>
      <c r="AX190" s="14" t="s">
        <v>82</v>
      </c>
      <c r="AY190" s="246" t="s">
        <v>132</v>
      </c>
    </row>
    <row r="191" s="2" customFormat="1" ht="16.5" customHeight="1">
      <c r="A191" s="40"/>
      <c r="B191" s="41"/>
      <c r="C191" s="206" t="s">
        <v>248</v>
      </c>
      <c r="D191" s="206" t="s">
        <v>134</v>
      </c>
      <c r="E191" s="207" t="s">
        <v>715</v>
      </c>
      <c r="F191" s="208" t="s">
        <v>716</v>
      </c>
      <c r="G191" s="209" t="s">
        <v>202</v>
      </c>
      <c r="H191" s="210">
        <v>3.052</v>
      </c>
      <c r="I191" s="211"/>
      <c r="J191" s="212">
        <f>ROUND(I191*H191,2)</f>
        <v>0</v>
      </c>
      <c r="K191" s="208" t="s">
        <v>138</v>
      </c>
      <c r="L191" s="46"/>
      <c r="M191" s="213" t="s">
        <v>28</v>
      </c>
      <c r="N191" s="214" t="s">
        <v>45</v>
      </c>
      <c r="O191" s="86"/>
      <c r="P191" s="215">
        <f>O191*H191</f>
        <v>0</v>
      </c>
      <c r="Q191" s="215">
        <v>2.5018699999999998</v>
      </c>
      <c r="R191" s="215">
        <f>Q191*H191</f>
        <v>7.6357072399999995</v>
      </c>
      <c r="S191" s="215">
        <v>0</v>
      </c>
      <c r="T191" s="216">
        <f>S191*H191</f>
        <v>0</v>
      </c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R191" s="217" t="s">
        <v>139</v>
      </c>
      <c r="AT191" s="217" t="s">
        <v>134</v>
      </c>
      <c r="AU191" s="217" t="s">
        <v>84</v>
      </c>
      <c r="AY191" s="19" t="s">
        <v>132</v>
      </c>
      <c r="BE191" s="218">
        <f>IF(N191="základní",J191,0)</f>
        <v>0</v>
      </c>
      <c r="BF191" s="218">
        <f>IF(N191="snížená",J191,0)</f>
        <v>0</v>
      </c>
      <c r="BG191" s="218">
        <f>IF(N191="zákl. přenesená",J191,0)</f>
        <v>0</v>
      </c>
      <c r="BH191" s="218">
        <f>IF(N191="sníž. přenesená",J191,0)</f>
        <v>0</v>
      </c>
      <c r="BI191" s="218">
        <f>IF(N191="nulová",J191,0)</f>
        <v>0</v>
      </c>
      <c r="BJ191" s="19" t="s">
        <v>82</v>
      </c>
      <c r="BK191" s="218">
        <f>ROUND(I191*H191,2)</f>
        <v>0</v>
      </c>
      <c r="BL191" s="19" t="s">
        <v>139</v>
      </c>
      <c r="BM191" s="217" t="s">
        <v>717</v>
      </c>
    </row>
    <row r="192" s="2" customFormat="1">
      <c r="A192" s="40"/>
      <c r="B192" s="41"/>
      <c r="C192" s="42"/>
      <c r="D192" s="219" t="s">
        <v>141</v>
      </c>
      <c r="E192" s="42"/>
      <c r="F192" s="220" t="s">
        <v>718</v>
      </c>
      <c r="G192" s="42"/>
      <c r="H192" s="42"/>
      <c r="I192" s="221"/>
      <c r="J192" s="42"/>
      <c r="K192" s="42"/>
      <c r="L192" s="46"/>
      <c r="M192" s="222"/>
      <c r="N192" s="223"/>
      <c r="O192" s="86"/>
      <c r="P192" s="86"/>
      <c r="Q192" s="86"/>
      <c r="R192" s="86"/>
      <c r="S192" s="86"/>
      <c r="T192" s="87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T192" s="19" t="s">
        <v>141</v>
      </c>
      <c r="AU192" s="19" t="s">
        <v>84</v>
      </c>
    </row>
    <row r="193" s="13" customFormat="1">
      <c r="A193" s="13"/>
      <c r="B193" s="224"/>
      <c r="C193" s="225"/>
      <c r="D193" s="226" t="s">
        <v>209</v>
      </c>
      <c r="E193" s="227" t="s">
        <v>28</v>
      </c>
      <c r="F193" s="228" t="s">
        <v>719</v>
      </c>
      <c r="G193" s="225"/>
      <c r="H193" s="229">
        <v>1.526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209</v>
      </c>
      <c r="AU193" s="235" t="s">
        <v>84</v>
      </c>
      <c r="AV193" s="13" t="s">
        <v>84</v>
      </c>
      <c r="AW193" s="13" t="s">
        <v>35</v>
      </c>
      <c r="AX193" s="13" t="s">
        <v>74</v>
      </c>
      <c r="AY193" s="235" t="s">
        <v>132</v>
      </c>
    </row>
    <row r="194" s="13" customFormat="1">
      <c r="A194" s="13"/>
      <c r="B194" s="224"/>
      <c r="C194" s="225"/>
      <c r="D194" s="226" t="s">
        <v>209</v>
      </c>
      <c r="E194" s="227" t="s">
        <v>28</v>
      </c>
      <c r="F194" s="228" t="s">
        <v>720</v>
      </c>
      <c r="G194" s="225"/>
      <c r="H194" s="229">
        <v>1.526</v>
      </c>
      <c r="I194" s="230"/>
      <c r="J194" s="225"/>
      <c r="K194" s="225"/>
      <c r="L194" s="231"/>
      <c r="M194" s="232"/>
      <c r="N194" s="233"/>
      <c r="O194" s="233"/>
      <c r="P194" s="233"/>
      <c r="Q194" s="233"/>
      <c r="R194" s="233"/>
      <c r="S194" s="233"/>
      <c r="T194" s="234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35" t="s">
        <v>209</v>
      </c>
      <c r="AU194" s="235" t="s">
        <v>84</v>
      </c>
      <c r="AV194" s="13" t="s">
        <v>84</v>
      </c>
      <c r="AW194" s="13" t="s">
        <v>35</v>
      </c>
      <c r="AX194" s="13" t="s">
        <v>74</v>
      </c>
      <c r="AY194" s="235" t="s">
        <v>132</v>
      </c>
    </row>
    <row r="195" s="14" customFormat="1">
      <c r="A195" s="14"/>
      <c r="B195" s="236"/>
      <c r="C195" s="237"/>
      <c r="D195" s="226" t="s">
        <v>209</v>
      </c>
      <c r="E195" s="238" t="s">
        <v>28</v>
      </c>
      <c r="F195" s="239" t="s">
        <v>211</v>
      </c>
      <c r="G195" s="237"/>
      <c r="H195" s="240">
        <v>3.052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209</v>
      </c>
      <c r="AU195" s="246" t="s">
        <v>84</v>
      </c>
      <c r="AV195" s="14" t="s">
        <v>139</v>
      </c>
      <c r="AW195" s="14" t="s">
        <v>35</v>
      </c>
      <c r="AX195" s="14" t="s">
        <v>82</v>
      </c>
      <c r="AY195" s="246" t="s">
        <v>132</v>
      </c>
    </row>
    <row r="196" s="2" customFormat="1" ht="21.75" customHeight="1">
      <c r="A196" s="40"/>
      <c r="B196" s="41"/>
      <c r="C196" s="206" t="s">
        <v>255</v>
      </c>
      <c r="D196" s="206" t="s">
        <v>134</v>
      </c>
      <c r="E196" s="207" t="s">
        <v>721</v>
      </c>
      <c r="F196" s="208" t="s">
        <v>722</v>
      </c>
      <c r="G196" s="209" t="s">
        <v>202</v>
      </c>
      <c r="H196" s="210">
        <v>0.16300000000000001</v>
      </c>
      <c r="I196" s="211"/>
      <c r="J196" s="212">
        <f>ROUND(I196*H196,2)</f>
        <v>0</v>
      </c>
      <c r="K196" s="208" t="s">
        <v>138</v>
      </c>
      <c r="L196" s="46"/>
      <c r="M196" s="213" t="s">
        <v>28</v>
      </c>
      <c r="N196" s="214" t="s">
        <v>45</v>
      </c>
      <c r="O196" s="86"/>
      <c r="P196" s="215">
        <f>O196*H196</f>
        <v>0</v>
      </c>
      <c r="Q196" s="215">
        <v>2.5018699999999998</v>
      </c>
      <c r="R196" s="215">
        <f>Q196*H196</f>
        <v>0.40780480999999996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139</v>
      </c>
      <c r="AT196" s="217" t="s">
        <v>134</v>
      </c>
      <c r="AU196" s="217" t="s">
        <v>84</v>
      </c>
      <c r="AY196" s="19" t="s">
        <v>132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82</v>
      </c>
      <c r="BK196" s="218">
        <f>ROUND(I196*H196,2)</f>
        <v>0</v>
      </c>
      <c r="BL196" s="19" t="s">
        <v>139</v>
      </c>
      <c r="BM196" s="217" t="s">
        <v>723</v>
      </c>
    </row>
    <row r="197" s="2" customFormat="1">
      <c r="A197" s="40"/>
      <c r="B197" s="41"/>
      <c r="C197" s="42"/>
      <c r="D197" s="219" t="s">
        <v>141</v>
      </c>
      <c r="E197" s="42"/>
      <c r="F197" s="220" t="s">
        <v>724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141</v>
      </c>
      <c r="AU197" s="19" t="s">
        <v>84</v>
      </c>
    </row>
    <row r="198" s="13" customFormat="1">
      <c r="A198" s="13"/>
      <c r="B198" s="224"/>
      <c r="C198" s="225"/>
      <c r="D198" s="226" t="s">
        <v>209</v>
      </c>
      <c r="E198" s="227" t="s">
        <v>28</v>
      </c>
      <c r="F198" s="228" t="s">
        <v>725</v>
      </c>
      <c r="G198" s="225"/>
      <c r="H198" s="229">
        <v>0.16300000000000001</v>
      </c>
      <c r="I198" s="230"/>
      <c r="J198" s="225"/>
      <c r="K198" s="225"/>
      <c r="L198" s="231"/>
      <c r="M198" s="232"/>
      <c r="N198" s="233"/>
      <c r="O198" s="233"/>
      <c r="P198" s="233"/>
      <c r="Q198" s="233"/>
      <c r="R198" s="233"/>
      <c r="S198" s="233"/>
      <c r="T198" s="234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35" t="s">
        <v>209</v>
      </c>
      <c r="AU198" s="235" t="s">
        <v>84</v>
      </c>
      <c r="AV198" s="13" t="s">
        <v>84</v>
      </c>
      <c r="AW198" s="13" t="s">
        <v>35</v>
      </c>
      <c r="AX198" s="13" t="s">
        <v>82</v>
      </c>
      <c r="AY198" s="235" t="s">
        <v>132</v>
      </c>
    </row>
    <row r="199" s="2" customFormat="1" ht="16.5" customHeight="1">
      <c r="A199" s="40"/>
      <c r="B199" s="41"/>
      <c r="C199" s="206" t="s">
        <v>260</v>
      </c>
      <c r="D199" s="206" t="s">
        <v>134</v>
      </c>
      <c r="E199" s="207" t="s">
        <v>726</v>
      </c>
      <c r="F199" s="208" t="s">
        <v>727</v>
      </c>
      <c r="G199" s="209" t="s">
        <v>137</v>
      </c>
      <c r="H199" s="210">
        <v>45</v>
      </c>
      <c r="I199" s="211"/>
      <c r="J199" s="212">
        <f>ROUND(I199*H199,2)</f>
        <v>0</v>
      </c>
      <c r="K199" s="208" t="s">
        <v>28</v>
      </c>
      <c r="L199" s="46"/>
      <c r="M199" s="213" t="s">
        <v>28</v>
      </c>
      <c r="N199" s="214" t="s">
        <v>45</v>
      </c>
      <c r="O199" s="86"/>
      <c r="P199" s="215">
        <f>O199*H199</f>
        <v>0</v>
      </c>
      <c r="Q199" s="215">
        <v>0</v>
      </c>
      <c r="R199" s="215">
        <f>Q199*H199</f>
        <v>0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139</v>
      </c>
      <c r="AT199" s="217" t="s">
        <v>134</v>
      </c>
      <c r="AU199" s="217" t="s">
        <v>84</v>
      </c>
      <c r="AY199" s="19" t="s">
        <v>132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82</v>
      </c>
      <c r="BK199" s="218">
        <f>ROUND(I199*H199,2)</f>
        <v>0</v>
      </c>
      <c r="BL199" s="19" t="s">
        <v>139</v>
      </c>
      <c r="BM199" s="217" t="s">
        <v>728</v>
      </c>
    </row>
    <row r="200" s="13" customFormat="1">
      <c r="A200" s="13"/>
      <c r="B200" s="224"/>
      <c r="C200" s="225"/>
      <c r="D200" s="226" t="s">
        <v>209</v>
      </c>
      <c r="E200" s="227" t="s">
        <v>28</v>
      </c>
      <c r="F200" s="228" t="s">
        <v>729</v>
      </c>
      <c r="G200" s="225"/>
      <c r="H200" s="229">
        <v>18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209</v>
      </c>
      <c r="AU200" s="235" t="s">
        <v>84</v>
      </c>
      <c r="AV200" s="13" t="s">
        <v>84</v>
      </c>
      <c r="AW200" s="13" t="s">
        <v>35</v>
      </c>
      <c r="AX200" s="13" t="s">
        <v>74</v>
      </c>
      <c r="AY200" s="235" t="s">
        <v>132</v>
      </c>
    </row>
    <row r="201" s="13" customFormat="1">
      <c r="A201" s="13"/>
      <c r="B201" s="224"/>
      <c r="C201" s="225"/>
      <c r="D201" s="226" t="s">
        <v>209</v>
      </c>
      <c r="E201" s="227" t="s">
        <v>28</v>
      </c>
      <c r="F201" s="228" t="s">
        <v>730</v>
      </c>
      <c r="G201" s="225"/>
      <c r="H201" s="229">
        <v>27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209</v>
      </c>
      <c r="AU201" s="235" t="s">
        <v>84</v>
      </c>
      <c r="AV201" s="13" t="s">
        <v>84</v>
      </c>
      <c r="AW201" s="13" t="s">
        <v>35</v>
      </c>
      <c r="AX201" s="13" t="s">
        <v>74</v>
      </c>
      <c r="AY201" s="235" t="s">
        <v>132</v>
      </c>
    </row>
    <row r="202" s="14" customFormat="1">
      <c r="A202" s="14"/>
      <c r="B202" s="236"/>
      <c r="C202" s="237"/>
      <c r="D202" s="226" t="s">
        <v>209</v>
      </c>
      <c r="E202" s="238" t="s">
        <v>28</v>
      </c>
      <c r="F202" s="239" t="s">
        <v>211</v>
      </c>
      <c r="G202" s="237"/>
      <c r="H202" s="240">
        <v>45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209</v>
      </c>
      <c r="AU202" s="246" t="s">
        <v>84</v>
      </c>
      <c r="AV202" s="14" t="s">
        <v>139</v>
      </c>
      <c r="AW202" s="14" t="s">
        <v>35</v>
      </c>
      <c r="AX202" s="14" t="s">
        <v>82</v>
      </c>
      <c r="AY202" s="246" t="s">
        <v>132</v>
      </c>
    </row>
    <row r="203" s="12" customFormat="1" ht="22.8" customHeight="1">
      <c r="A203" s="12"/>
      <c r="B203" s="190"/>
      <c r="C203" s="191"/>
      <c r="D203" s="192" t="s">
        <v>73</v>
      </c>
      <c r="E203" s="204" t="s">
        <v>147</v>
      </c>
      <c r="F203" s="204" t="s">
        <v>292</v>
      </c>
      <c r="G203" s="191"/>
      <c r="H203" s="191"/>
      <c r="I203" s="194"/>
      <c r="J203" s="205">
        <f>BK203</f>
        <v>0</v>
      </c>
      <c r="K203" s="191"/>
      <c r="L203" s="196"/>
      <c r="M203" s="197"/>
      <c r="N203" s="198"/>
      <c r="O203" s="198"/>
      <c r="P203" s="199">
        <f>SUM(P204:P268)</f>
        <v>0</v>
      </c>
      <c r="Q203" s="198"/>
      <c r="R203" s="199">
        <f>SUM(R204:R268)</f>
        <v>13.738471150000001</v>
      </c>
      <c r="S203" s="198"/>
      <c r="T203" s="200">
        <f>SUM(T204:T268)</f>
        <v>0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01" t="s">
        <v>82</v>
      </c>
      <c r="AT203" s="202" t="s">
        <v>73</v>
      </c>
      <c r="AU203" s="202" t="s">
        <v>82</v>
      </c>
      <c r="AY203" s="201" t="s">
        <v>132</v>
      </c>
      <c r="BK203" s="203">
        <f>SUM(BK204:BK268)</f>
        <v>0</v>
      </c>
    </row>
    <row r="204" s="2" customFormat="1" ht="21.75" customHeight="1">
      <c r="A204" s="40"/>
      <c r="B204" s="41"/>
      <c r="C204" s="206" t="s">
        <v>274</v>
      </c>
      <c r="D204" s="206" t="s">
        <v>134</v>
      </c>
      <c r="E204" s="207" t="s">
        <v>731</v>
      </c>
      <c r="F204" s="208" t="s">
        <v>732</v>
      </c>
      <c r="G204" s="209" t="s">
        <v>202</v>
      </c>
      <c r="H204" s="210">
        <v>1.4610000000000001</v>
      </c>
      <c r="I204" s="211"/>
      <c r="J204" s="212">
        <f>ROUND(I204*H204,2)</f>
        <v>0</v>
      </c>
      <c r="K204" s="208" t="s">
        <v>138</v>
      </c>
      <c r="L204" s="46"/>
      <c r="M204" s="213" t="s">
        <v>28</v>
      </c>
      <c r="N204" s="214" t="s">
        <v>45</v>
      </c>
      <c r="O204" s="86"/>
      <c r="P204" s="215">
        <f>O204*H204</f>
        <v>0</v>
      </c>
      <c r="Q204" s="215">
        <v>2.5018699999999998</v>
      </c>
      <c r="R204" s="215">
        <f>Q204*H204</f>
        <v>3.6552320699999998</v>
      </c>
      <c r="S204" s="215">
        <v>0</v>
      </c>
      <c r="T204" s="216">
        <f>S204*H204</f>
        <v>0</v>
      </c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R204" s="217" t="s">
        <v>139</v>
      </c>
      <c r="AT204" s="217" t="s">
        <v>134</v>
      </c>
      <c r="AU204" s="217" t="s">
        <v>84</v>
      </c>
      <c r="AY204" s="19" t="s">
        <v>132</v>
      </c>
      <c r="BE204" s="218">
        <f>IF(N204="základní",J204,0)</f>
        <v>0</v>
      </c>
      <c r="BF204" s="218">
        <f>IF(N204="snížená",J204,0)</f>
        <v>0</v>
      </c>
      <c r="BG204" s="218">
        <f>IF(N204="zákl. přenesená",J204,0)</f>
        <v>0</v>
      </c>
      <c r="BH204" s="218">
        <f>IF(N204="sníž. přenesená",J204,0)</f>
        <v>0</v>
      </c>
      <c r="BI204" s="218">
        <f>IF(N204="nulová",J204,0)</f>
        <v>0</v>
      </c>
      <c r="BJ204" s="19" t="s">
        <v>82</v>
      </c>
      <c r="BK204" s="218">
        <f>ROUND(I204*H204,2)</f>
        <v>0</v>
      </c>
      <c r="BL204" s="19" t="s">
        <v>139</v>
      </c>
      <c r="BM204" s="217" t="s">
        <v>733</v>
      </c>
    </row>
    <row r="205" s="2" customFormat="1">
      <c r="A205" s="40"/>
      <c r="B205" s="41"/>
      <c r="C205" s="42"/>
      <c r="D205" s="219" t="s">
        <v>141</v>
      </c>
      <c r="E205" s="42"/>
      <c r="F205" s="220" t="s">
        <v>734</v>
      </c>
      <c r="G205" s="42"/>
      <c r="H205" s="42"/>
      <c r="I205" s="221"/>
      <c r="J205" s="42"/>
      <c r="K205" s="42"/>
      <c r="L205" s="46"/>
      <c r="M205" s="222"/>
      <c r="N205" s="223"/>
      <c r="O205" s="86"/>
      <c r="P205" s="86"/>
      <c r="Q205" s="86"/>
      <c r="R205" s="86"/>
      <c r="S205" s="86"/>
      <c r="T205" s="87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T205" s="19" t="s">
        <v>141</v>
      </c>
      <c r="AU205" s="19" t="s">
        <v>84</v>
      </c>
    </row>
    <row r="206" s="13" customFormat="1">
      <c r="A206" s="13"/>
      <c r="B206" s="224"/>
      <c r="C206" s="225"/>
      <c r="D206" s="226" t="s">
        <v>209</v>
      </c>
      <c r="E206" s="227" t="s">
        <v>28</v>
      </c>
      <c r="F206" s="228" t="s">
        <v>735</v>
      </c>
      <c r="G206" s="225"/>
      <c r="H206" s="229">
        <v>1.4610000000000001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209</v>
      </c>
      <c r="AU206" s="235" t="s">
        <v>84</v>
      </c>
      <c r="AV206" s="13" t="s">
        <v>84</v>
      </c>
      <c r="AW206" s="13" t="s">
        <v>35</v>
      </c>
      <c r="AX206" s="13" t="s">
        <v>82</v>
      </c>
      <c r="AY206" s="235" t="s">
        <v>132</v>
      </c>
    </row>
    <row r="207" s="2" customFormat="1" ht="16.5" customHeight="1">
      <c r="A207" s="40"/>
      <c r="B207" s="41"/>
      <c r="C207" s="206" t="s">
        <v>280</v>
      </c>
      <c r="D207" s="206" t="s">
        <v>134</v>
      </c>
      <c r="E207" s="207" t="s">
        <v>736</v>
      </c>
      <c r="F207" s="208" t="s">
        <v>737</v>
      </c>
      <c r="G207" s="209" t="s">
        <v>169</v>
      </c>
      <c r="H207" s="210">
        <v>12.69</v>
      </c>
      <c r="I207" s="211"/>
      <c r="J207" s="212">
        <f>ROUND(I207*H207,2)</f>
        <v>0</v>
      </c>
      <c r="K207" s="208" t="s">
        <v>138</v>
      </c>
      <c r="L207" s="46"/>
      <c r="M207" s="213" t="s">
        <v>28</v>
      </c>
      <c r="N207" s="214" t="s">
        <v>45</v>
      </c>
      <c r="O207" s="86"/>
      <c r="P207" s="215">
        <f>O207*H207</f>
        <v>0</v>
      </c>
      <c r="Q207" s="215">
        <v>0.0027499999999999998</v>
      </c>
      <c r="R207" s="215">
        <f>Q207*H207</f>
        <v>0.034897499999999998</v>
      </c>
      <c r="S207" s="215">
        <v>0</v>
      </c>
      <c r="T207" s="216">
        <f>S207*H207</f>
        <v>0</v>
      </c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R207" s="217" t="s">
        <v>139</v>
      </c>
      <c r="AT207" s="217" t="s">
        <v>134</v>
      </c>
      <c r="AU207" s="217" t="s">
        <v>84</v>
      </c>
      <c r="AY207" s="19" t="s">
        <v>132</v>
      </c>
      <c r="BE207" s="218">
        <f>IF(N207="základní",J207,0)</f>
        <v>0</v>
      </c>
      <c r="BF207" s="218">
        <f>IF(N207="snížená",J207,0)</f>
        <v>0</v>
      </c>
      <c r="BG207" s="218">
        <f>IF(N207="zákl. přenesená",J207,0)</f>
        <v>0</v>
      </c>
      <c r="BH207" s="218">
        <f>IF(N207="sníž. přenesená",J207,0)</f>
        <v>0</v>
      </c>
      <c r="BI207" s="218">
        <f>IF(N207="nulová",J207,0)</f>
        <v>0</v>
      </c>
      <c r="BJ207" s="19" t="s">
        <v>82</v>
      </c>
      <c r="BK207" s="218">
        <f>ROUND(I207*H207,2)</f>
        <v>0</v>
      </c>
      <c r="BL207" s="19" t="s">
        <v>139</v>
      </c>
      <c r="BM207" s="217" t="s">
        <v>738</v>
      </c>
    </row>
    <row r="208" s="2" customFormat="1">
      <c r="A208" s="40"/>
      <c r="B208" s="41"/>
      <c r="C208" s="42"/>
      <c r="D208" s="219" t="s">
        <v>141</v>
      </c>
      <c r="E208" s="42"/>
      <c r="F208" s="220" t="s">
        <v>739</v>
      </c>
      <c r="G208" s="42"/>
      <c r="H208" s="42"/>
      <c r="I208" s="221"/>
      <c r="J208" s="42"/>
      <c r="K208" s="42"/>
      <c r="L208" s="46"/>
      <c r="M208" s="222"/>
      <c r="N208" s="223"/>
      <c r="O208" s="86"/>
      <c r="P208" s="86"/>
      <c r="Q208" s="86"/>
      <c r="R208" s="86"/>
      <c r="S208" s="86"/>
      <c r="T208" s="87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T208" s="19" t="s">
        <v>141</v>
      </c>
      <c r="AU208" s="19" t="s">
        <v>84</v>
      </c>
    </row>
    <row r="209" s="13" customFormat="1">
      <c r="A209" s="13"/>
      <c r="B209" s="224"/>
      <c r="C209" s="225"/>
      <c r="D209" s="226" t="s">
        <v>209</v>
      </c>
      <c r="E209" s="227" t="s">
        <v>28</v>
      </c>
      <c r="F209" s="228" t="s">
        <v>740</v>
      </c>
      <c r="G209" s="225"/>
      <c r="H209" s="229">
        <v>12.69</v>
      </c>
      <c r="I209" s="230"/>
      <c r="J209" s="225"/>
      <c r="K209" s="225"/>
      <c r="L209" s="231"/>
      <c r="M209" s="232"/>
      <c r="N209" s="233"/>
      <c r="O209" s="233"/>
      <c r="P209" s="233"/>
      <c r="Q209" s="233"/>
      <c r="R209" s="233"/>
      <c r="S209" s="233"/>
      <c r="T209" s="234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35" t="s">
        <v>209</v>
      </c>
      <c r="AU209" s="235" t="s">
        <v>84</v>
      </c>
      <c r="AV209" s="13" t="s">
        <v>84</v>
      </c>
      <c r="AW209" s="13" t="s">
        <v>35</v>
      </c>
      <c r="AX209" s="13" t="s">
        <v>82</v>
      </c>
      <c r="AY209" s="235" t="s">
        <v>132</v>
      </c>
    </row>
    <row r="210" s="2" customFormat="1" ht="16.5" customHeight="1">
      <c r="A210" s="40"/>
      <c r="B210" s="41"/>
      <c r="C210" s="206" t="s">
        <v>286</v>
      </c>
      <c r="D210" s="206" t="s">
        <v>134</v>
      </c>
      <c r="E210" s="207" t="s">
        <v>741</v>
      </c>
      <c r="F210" s="208" t="s">
        <v>742</v>
      </c>
      <c r="G210" s="209" t="s">
        <v>169</v>
      </c>
      <c r="H210" s="210">
        <v>12.69</v>
      </c>
      <c r="I210" s="211"/>
      <c r="J210" s="212">
        <f>ROUND(I210*H210,2)</f>
        <v>0</v>
      </c>
      <c r="K210" s="208" t="s">
        <v>138</v>
      </c>
      <c r="L210" s="46"/>
      <c r="M210" s="213" t="s">
        <v>28</v>
      </c>
      <c r="N210" s="214" t="s">
        <v>45</v>
      </c>
      <c r="O210" s="86"/>
      <c r="P210" s="215">
        <f>O210*H210</f>
        <v>0</v>
      </c>
      <c r="Q210" s="215">
        <v>0</v>
      </c>
      <c r="R210" s="215">
        <f>Q210*H210</f>
        <v>0</v>
      </c>
      <c r="S210" s="215">
        <v>0</v>
      </c>
      <c r="T210" s="216">
        <f>S210*H210</f>
        <v>0</v>
      </c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R210" s="217" t="s">
        <v>139</v>
      </c>
      <c r="AT210" s="217" t="s">
        <v>134</v>
      </c>
      <c r="AU210" s="217" t="s">
        <v>84</v>
      </c>
      <c r="AY210" s="19" t="s">
        <v>132</v>
      </c>
      <c r="BE210" s="218">
        <f>IF(N210="základní",J210,0)</f>
        <v>0</v>
      </c>
      <c r="BF210" s="218">
        <f>IF(N210="snížená",J210,0)</f>
        <v>0</v>
      </c>
      <c r="BG210" s="218">
        <f>IF(N210="zákl. přenesená",J210,0)</f>
        <v>0</v>
      </c>
      <c r="BH210" s="218">
        <f>IF(N210="sníž. přenesená",J210,0)</f>
        <v>0</v>
      </c>
      <c r="BI210" s="218">
        <f>IF(N210="nulová",J210,0)</f>
        <v>0</v>
      </c>
      <c r="BJ210" s="19" t="s">
        <v>82</v>
      </c>
      <c r="BK210" s="218">
        <f>ROUND(I210*H210,2)</f>
        <v>0</v>
      </c>
      <c r="BL210" s="19" t="s">
        <v>139</v>
      </c>
      <c r="BM210" s="217" t="s">
        <v>743</v>
      </c>
    </row>
    <row r="211" s="2" customFormat="1">
      <c r="A211" s="40"/>
      <c r="B211" s="41"/>
      <c r="C211" s="42"/>
      <c r="D211" s="219" t="s">
        <v>141</v>
      </c>
      <c r="E211" s="42"/>
      <c r="F211" s="220" t="s">
        <v>744</v>
      </c>
      <c r="G211" s="42"/>
      <c r="H211" s="42"/>
      <c r="I211" s="221"/>
      <c r="J211" s="42"/>
      <c r="K211" s="42"/>
      <c r="L211" s="46"/>
      <c r="M211" s="222"/>
      <c r="N211" s="223"/>
      <c r="O211" s="86"/>
      <c r="P211" s="86"/>
      <c r="Q211" s="86"/>
      <c r="R211" s="86"/>
      <c r="S211" s="86"/>
      <c r="T211" s="87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T211" s="19" t="s">
        <v>141</v>
      </c>
      <c r="AU211" s="19" t="s">
        <v>84</v>
      </c>
    </row>
    <row r="212" s="2" customFormat="1" ht="16.5" customHeight="1">
      <c r="A212" s="40"/>
      <c r="B212" s="41"/>
      <c r="C212" s="206" t="s">
        <v>293</v>
      </c>
      <c r="D212" s="206" t="s">
        <v>134</v>
      </c>
      <c r="E212" s="207" t="s">
        <v>745</v>
      </c>
      <c r="F212" s="208" t="s">
        <v>746</v>
      </c>
      <c r="G212" s="209" t="s">
        <v>169</v>
      </c>
      <c r="H212" s="210">
        <v>179.19800000000001</v>
      </c>
      <c r="I212" s="211"/>
      <c r="J212" s="212">
        <f>ROUND(I212*H212,2)</f>
        <v>0</v>
      </c>
      <c r="K212" s="208" t="s">
        <v>138</v>
      </c>
      <c r="L212" s="46"/>
      <c r="M212" s="213" t="s">
        <v>28</v>
      </c>
      <c r="N212" s="214" t="s">
        <v>45</v>
      </c>
      <c r="O212" s="86"/>
      <c r="P212" s="215">
        <f>O212*H212</f>
        <v>0</v>
      </c>
      <c r="Q212" s="215">
        <v>0.0025000000000000001</v>
      </c>
      <c r="R212" s="215">
        <f>Q212*H212</f>
        <v>0.44799500000000003</v>
      </c>
      <c r="S212" s="215">
        <v>0</v>
      </c>
      <c r="T212" s="216">
        <f>S212*H212</f>
        <v>0</v>
      </c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R212" s="217" t="s">
        <v>139</v>
      </c>
      <c r="AT212" s="217" t="s">
        <v>134</v>
      </c>
      <c r="AU212" s="217" t="s">
        <v>84</v>
      </c>
      <c r="AY212" s="19" t="s">
        <v>132</v>
      </c>
      <c r="BE212" s="218">
        <f>IF(N212="základní",J212,0)</f>
        <v>0</v>
      </c>
      <c r="BF212" s="218">
        <f>IF(N212="snížená",J212,0)</f>
        <v>0</v>
      </c>
      <c r="BG212" s="218">
        <f>IF(N212="zákl. přenesená",J212,0)</f>
        <v>0</v>
      </c>
      <c r="BH212" s="218">
        <f>IF(N212="sníž. přenesená",J212,0)</f>
        <v>0</v>
      </c>
      <c r="BI212" s="218">
        <f>IF(N212="nulová",J212,0)</f>
        <v>0</v>
      </c>
      <c r="BJ212" s="19" t="s">
        <v>82</v>
      </c>
      <c r="BK212" s="218">
        <f>ROUND(I212*H212,2)</f>
        <v>0</v>
      </c>
      <c r="BL212" s="19" t="s">
        <v>139</v>
      </c>
      <c r="BM212" s="217" t="s">
        <v>747</v>
      </c>
    </row>
    <row r="213" s="2" customFormat="1">
      <c r="A213" s="40"/>
      <c r="B213" s="41"/>
      <c r="C213" s="42"/>
      <c r="D213" s="219" t="s">
        <v>141</v>
      </c>
      <c r="E213" s="42"/>
      <c r="F213" s="220" t="s">
        <v>748</v>
      </c>
      <c r="G213" s="42"/>
      <c r="H213" s="42"/>
      <c r="I213" s="221"/>
      <c r="J213" s="42"/>
      <c r="K213" s="42"/>
      <c r="L213" s="46"/>
      <c r="M213" s="222"/>
      <c r="N213" s="223"/>
      <c r="O213" s="86"/>
      <c r="P213" s="86"/>
      <c r="Q213" s="86"/>
      <c r="R213" s="86"/>
      <c r="S213" s="86"/>
      <c r="T213" s="87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T213" s="19" t="s">
        <v>141</v>
      </c>
      <c r="AU213" s="19" t="s">
        <v>84</v>
      </c>
    </row>
    <row r="214" s="13" customFormat="1">
      <c r="A214" s="13"/>
      <c r="B214" s="224"/>
      <c r="C214" s="225"/>
      <c r="D214" s="226" t="s">
        <v>209</v>
      </c>
      <c r="E214" s="227" t="s">
        <v>28</v>
      </c>
      <c r="F214" s="228" t="s">
        <v>749</v>
      </c>
      <c r="G214" s="225"/>
      <c r="H214" s="229">
        <v>34.478000000000002</v>
      </c>
      <c r="I214" s="230"/>
      <c r="J214" s="225"/>
      <c r="K214" s="225"/>
      <c r="L214" s="231"/>
      <c r="M214" s="232"/>
      <c r="N214" s="233"/>
      <c r="O214" s="233"/>
      <c r="P214" s="233"/>
      <c r="Q214" s="233"/>
      <c r="R214" s="233"/>
      <c r="S214" s="233"/>
      <c r="T214" s="234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35" t="s">
        <v>209</v>
      </c>
      <c r="AU214" s="235" t="s">
        <v>84</v>
      </c>
      <c r="AV214" s="13" t="s">
        <v>84</v>
      </c>
      <c r="AW214" s="13" t="s">
        <v>35</v>
      </c>
      <c r="AX214" s="13" t="s">
        <v>74</v>
      </c>
      <c r="AY214" s="235" t="s">
        <v>132</v>
      </c>
    </row>
    <row r="215" s="13" customFormat="1">
      <c r="A215" s="13"/>
      <c r="B215" s="224"/>
      <c r="C215" s="225"/>
      <c r="D215" s="226" t="s">
        <v>209</v>
      </c>
      <c r="E215" s="227" t="s">
        <v>28</v>
      </c>
      <c r="F215" s="228" t="s">
        <v>750</v>
      </c>
      <c r="G215" s="225"/>
      <c r="H215" s="229">
        <v>12.69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209</v>
      </c>
      <c r="AU215" s="235" t="s">
        <v>84</v>
      </c>
      <c r="AV215" s="13" t="s">
        <v>84</v>
      </c>
      <c r="AW215" s="13" t="s">
        <v>35</v>
      </c>
      <c r="AX215" s="13" t="s">
        <v>74</v>
      </c>
      <c r="AY215" s="235" t="s">
        <v>132</v>
      </c>
    </row>
    <row r="216" s="13" customFormat="1">
      <c r="A216" s="13"/>
      <c r="B216" s="224"/>
      <c r="C216" s="225"/>
      <c r="D216" s="226" t="s">
        <v>209</v>
      </c>
      <c r="E216" s="227" t="s">
        <v>28</v>
      </c>
      <c r="F216" s="228" t="s">
        <v>751</v>
      </c>
      <c r="G216" s="225"/>
      <c r="H216" s="229">
        <v>132.03</v>
      </c>
      <c r="I216" s="230"/>
      <c r="J216" s="225"/>
      <c r="K216" s="225"/>
      <c r="L216" s="231"/>
      <c r="M216" s="232"/>
      <c r="N216" s="233"/>
      <c r="O216" s="233"/>
      <c r="P216" s="233"/>
      <c r="Q216" s="233"/>
      <c r="R216" s="233"/>
      <c r="S216" s="233"/>
      <c r="T216" s="234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35" t="s">
        <v>209</v>
      </c>
      <c r="AU216" s="235" t="s">
        <v>84</v>
      </c>
      <c r="AV216" s="13" t="s">
        <v>84</v>
      </c>
      <c r="AW216" s="13" t="s">
        <v>35</v>
      </c>
      <c r="AX216" s="13" t="s">
        <v>74</v>
      </c>
      <c r="AY216" s="235" t="s">
        <v>132</v>
      </c>
    </row>
    <row r="217" s="14" customFormat="1">
      <c r="A217" s="14"/>
      <c r="B217" s="236"/>
      <c r="C217" s="237"/>
      <c r="D217" s="226" t="s">
        <v>209</v>
      </c>
      <c r="E217" s="238" t="s">
        <v>28</v>
      </c>
      <c r="F217" s="239" t="s">
        <v>211</v>
      </c>
      <c r="G217" s="237"/>
      <c r="H217" s="240">
        <v>179.19800000000001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209</v>
      </c>
      <c r="AU217" s="246" t="s">
        <v>84</v>
      </c>
      <c r="AV217" s="14" t="s">
        <v>139</v>
      </c>
      <c r="AW217" s="14" t="s">
        <v>35</v>
      </c>
      <c r="AX217" s="14" t="s">
        <v>82</v>
      </c>
      <c r="AY217" s="246" t="s">
        <v>132</v>
      </c>
    </row>
    <row r="218" s="2" customFormat="1" ht="24.15" customHeight="1">
      <c r="A218" s="40"/>
      <c r="B218" s="41"/>
      <c r="C218" s="206" t="s">
        <v>298</v>
      </c>
      <c r="D218" s="206" t="s">
        <v>134</v>
      </c>
      <c r="E218" s="207" t="s">
        <v>752</v>
      </c>
      <c r="F218" s="208" t="s">
        <v>753</v>
      </c>
      <c r="G218" s="209" t="s">
        <v>240</v>
      </c>
      <c r="H218" s="210">
        <v>0.219</v>
      </c>
      <c r="I218" s="211"/>
      <c r="J218" s="212">
        <f>ROUND(I218*H218,2)</f>
        <v>0</v>
      </c>
      <c r="K218" s="208" t="s">
        <v>138</v>
      </c>
      <c r="L218" s="46"/>
      <c r="M218" s="213" t="s">
        <v>28</v>
      </c>
      <c r="N218" s="214" t="s">
        <v>45</v>
      </c>
      <c r="O218" s="86"/>
      <c r="P218" s="215">
        <f>O218*H218</f>
        <v>0</v>
      </c>
      <c r="Q218" s="215">
        <v>1.04922</v>
      </c>
      <c r="R218" s="215">
        <f>Q218*H218</f>
        <v>0.22977918</v>
      </c>
      <c r="S218" s="215">
        <v>0</v>
      </c>
      <c r="T218" s="216">
        <f>S218*H218</f>
        <v>0</v>
      </c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R218" s="217" t="s">
        <v>139</v>
      </c>
      <c r="AT218" s="217" t="s">
        <v>134</v>
      </c>
      <c r="AU218" s="217" t="s">
        <v>84</v>
      </c>
      <c r="AY218" s="19" t="s">
        <v>132</v>
      </c>
      <c r="BE218" s="218">
        <f>IF(N218="základní",J218,0)</f>
        <v>0</v>
      </c>
      <c r="BF218" s="218">
        <f>IF(N218="snížená",J218,0)</f>
        <v>0</v>
      </c>
      <c r="BG218" s="218">
        <f>IF(N218="zákl. přenesená",J218,0)</f>
        <v>0</v>
      </c>
      <c r="BH218" s="218">
        <f>IF(N218="sníž. přenesená",J218,0)</f>
        <v>0</v>
      </c>
      <c r="BI218" s="218">
        <f>IF(N218="nulová",J218,0)</f>
        <v>0</v>
      </c>
      <c r="BJ218" s="19" t="s">
        <v>82</v>
      </c>
      <c r="BK218" s="218">
        <f>ROUND(I218*H218,2)</f>
        <v>0</v>
      </c>
      <c r="BL218" s="19" t="s">
        <v>139</v>
      </c>
      <c r="BM218" s="217" t="s">
        <v>754</v>
      </c>
    </row>
    <row r="219" s="2" customFormat="1">
      <c r="A219" s="40"/>
      <c r="B219" s="41"/>
      <c r="C219" s="42"/>
      <c r="D219" s="219" t="s">
        <v>141</v>
      </c>
      <c r="E219" s="42"/>
      <c r="F219" s="220" t="s">
        <v>755</v>
      </c>
      <c r="G219" s="42"/>
      <c r="H219" s="42"/>
      <c r="I219" s="221"/>
      <c r="J219" s="42"/>
      <c r="K219" s="42"/>
      <c r="L219" s="46"/>
      <c r="M219" s="222"/>
      <c r="N219" s="223"/>
      <c r="O219" s="86"/>
      <c r="P219" s="86"/>
      <c r="Q219" s="86"/>
      <c r="R219" s="86"/>
      <c r="S219" s="86"/>
      <c r="T219" s="87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T219" s="19" t="s">
        <v>141</v>
      </c>
      <c r="AU219" s="19" t="s">
        <v>84</v>
      </c>
    </row>
    <row r="220" s="13" customFormat="1">
      <c r="A220" s="13"/>
      <c r="B220" s="224"/>
      <c r="C220" s="225"/>
      <c r="D220" s="226" t="s">
        <v>209</v>
      </c>
      <c r="E220" s="227" t="s">
        <v>28</v>
      </c>
      <c r="F220" s="228" t="s">
        <v>756</v>
      </c>
      <c r="G220" s="225"/>
      <c r="H220" s="229">
        <v>0.219</v>
      </c>
      <c r="I220" s="230"/>
      <c r="J220" s="225"/>
      <c r="K220" s="225"/>
      <c r="L220" s="231"/>
      <c r="M220" s="232"/>
      <c r="N220" s="233"/>
      <c r="O220" s="233"/>
      <c r="P220" s="233"/>
      <c r="Q220" s="233"/>
      <c r="R220" s="233"/>
      <c r="S220" s="233"/>
      <c r="T220" s="234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T220" s="235" t="s">
        <v>209</v>
      </c>
      <c r="AU220" s="235" t="s">
        <v>84</v>
      </c>
      <c r="AV220" s="13" t="s">
        <v>84</v>
      </c>
      <c r="AW220" s="13" t="s">
        <v>35</v>
      </c>
      <c r="AX220" s="13" t="s">
        <v>82</v>
      </c>
      <c r="AY220" s="235" t="s">
        <v>132</v>
      </c>
    </row>
    <row r="221" s="2" customFormat="1" ht="24.15" customHeight="1">
      <c r="A221" s="40"/>
      <c r="B221" s="41"/>
      <c r="C221" s="206" t="s">
        <v>302</v>
      </c>
      <c r="D221" s="206" t="s">
        <v>134</v>
      </c>
      <c r="E221" s="207" t="s">
        <v>757</v>
      </c>
      <c r="F221" s="208" t="s">
        <v>758</v>
      </c>
      <c r="G221" s="209" t="s">
        <v>169</v>
      </c>
      <c r="H221" s="210">
        <v>311.55000000000001</v>
      </c>
      <c r="I221" s="211"/>
      <c r="J221" s="212">
        <f>ROUND(I221*H221,2)</f>
        <v>0</v>
      </c>
      <c r="K221" s="208" t="s">
        <v>138</v>
      </c>
      <c r="L221" s="46"/>
      <c r="M221" s="213" t="s">
        <v>28</v>
      </c>
      <c r="N221" s="214" t="s">
        <v>45</v>
      </c>
      <c r="O221" s="86"/>
      <c r="P221" s="215">
        <f>O221*H221</f>
        <v>0</v>
      </c>
      <c r="Q221" s="215">
        <v>0.00010000000000000001</v>
      </c>
      <c r="R221" s="215">
        <f>Q221*H221</f>
        <v>0.031155000000000002</v>
      </c>
      <c r="S221" s="215">
        <v>0</v>
      </c>
      <c r="T221" s="216">
        <f>S221*H221</f>
        <v>0</v>
      </c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R221" s="217" t="s">
        <v>212</v>
      </c>
      <c r="AT221" s="217" t="s">
        <v>134</v>
      </c>
      <c r="AU221" s="217" t="s">
        <v>84</v>
      </c>
      <c r="AY221" s="19" t="s">
        <v>132</v>
      </c>
      <c r="BE221" s="218">
        <f>IF(N221="základní",J221,0)</f>
        <v>0</v>
      </c>
      <c r="BF221" s="218">
        <f>IF(N221="snížená",J221,0)</f>
        <v>0</v>
      </c>
      <c r="BG221" s="218">
        <f>IF(N221="zákl. přenesená",J221,0)</f>
        <v>0</v>
      </c>
      <c r="BH221" s="218">
        <f>IF(N221="sníž. přenesená",J221,0)</f>
        <v>0</v>
      </c>
      <c r="BI221" s="218">
        <f>IF(N221="nulová",J221,0)</f>
        <v>0</v>
      </c>
      <c r="BJ221" s="19" t="s">
        <v>82</v>
      </c>
      <c r="BK221" s="218">
        <f>ROUND(I221*H221,2)</f>
        <v>0</v>
      </c>
      <c r="BL221" s="19" t="s">
        <v>212</v>
      </c>
      <c r="BM221" s="217" t="s">
        <v>759</v>
      </c>
    </row>
    <row r="222" s="2" customFormat="1">
      <c r="A222" s="40"/>
      <c r="B222" s="41"/>
      <c r="C222" s="42"/>
      <c r="D222" s="219" t="s">
        <v>141</v>
      </c>
      <c r="E222" s="42"/>
      <c r="F222" s="220" t="s">
        <v>760</v>
      </c>
      <c r="G222" s="42"/>
      <c r="H222" s="42"/>
      <c r="I222" s="221"/>
      <c r="J222" s="42"/>
      <c r="K222" s="42"/>
      <c r="L222" s="46"/>
      <c r="M222" s="222"/>
      <c r="N222" s="223"/>
      <c r="O222" s="86"/>
      <c r="P222" s="86"/>
      <c r="Q222" s="86"/>
      <c r="R222" s="86"/>
      <c r="S222" s="86"/>
      <c r="T222" s="87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T222" s="19" t="s">
        <v>141</v>
      </c>
      <c r="AU222" s="19" t="s">
        <v>84</v>
      </c>
    </row>
    <row r="223" s="13" customFormat="1">
      <c r="A223" s="13"/>
      <c r="B223" s="224"/>
      <c r="C223" s="225"/>
      <c r="D223" s="226" t="s">
        <v>209</v>
      </c>
      <c r="E223" s="227" t="s">
        <v>28</v>
      </c>
      <c r="F223" s="228" t="s">
        <v>761</v>
      </c>
      <c r="G223" s="225"/>
      <c r="H223" s="229">
        <v>68.954999999999998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209</v>
      </c>
      <c r="AU223" s="235" t="s">
        <v>84</v>
      </c>
      <c r="AV223" s="13" t="s">
        <v>84</v>
      </c>
      <c r="AW223" s="13" t="s">
        <v>35</v>
      </c>
      <c r="AX223" s="13" t="s">
        <v>74</v>
      </c>
      <c r="AY223" s="235" t="s">
        <v>132</v>
      </c>
    </row>
    <row r="224" s="13" customFormat="1">
      <c r="A224" s="13"/>
      <c r="B224" s="224"/>
      <c r="C224" s="225"/>
      <c r="D224" s="226" t="s">
        <v>209</v>
      </c>
      <c r="E224" s="227" t="s">
        <v>28</v>
      </c>
      <c r="F224" s="228" t="s">
        <v>762</v>
      </c>
      <c r="G224" s="225"/>
      <c r="H224" s="229">
        <v>25.379999999999999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209</v>
      </c>
      <c r="AU224" s="235" t="s">
        <v>84</v>
      </c>
      <c r="AV224" s="13" t="s">
        <v>84</v>
      </c>
      <c r="AW224" s="13" t="s">
        <v>35</v>
      </c>
      <c r="AX224" s="13" t="s">
        <v>74</v>
      </c>
      <c r="AY224" s="235" t="s">
        <v>132</v>
      </c>
    </row>
    <row r="225" s="13" customFormat="1">
      <c r="A225" s="13"/>
      <c r="B225" s="224"/>
      <c r="C225" s="225"/>
      <c r="D225" s="226" t="s">
        <v>209</v>
      </c>
      <c r="E225" s="227" t="s">
        <v>28</v>
      </c>
      <c r="F225" s="228" t="s">
        <v>763</v>
      </c>
      <c r="G225" s="225"/>
      <c r="H225" s="229">
        <v>217.215</v>
      </c>
      <c r="I225" s="230"/>
      <c r="J225" s="225"/>
      <c r="K225" s="225"/>
      <c r="L225" s="231"/>
      <c r="M225" s="232"/>
      <c r="N225" s="233"/>
      <c r="O225" s="233"/>
      <c r="P225" s="233"/>
      <c r="Q225" s="233"/>
      <c r="R225" s="233"/>
      <c r="S225" s="233"/>
      <c r="T225" s="234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35" t="s">
        <v>209</v>
      </c>
      <c r="AU225" s="235" t="s">
        <v>84</v>
      </c>
      <c r="AV225" s="13" t="s">
        <v>84</v>
      </c>
      <c r="AW225" s="13" t="s">
        <v>35</v>
      </c>
      <c r="AX225" s="13" t="s">
        <v>74</v>
      </c>
      <c r="AY225" s="235" t="s">
        <v>132</v>
      </c>
    </row>
    <row r="226" s="14" customFormat="1">
      <c r="A226" s="14"/>
      <c r="B226" s="236"/>
      <c r="C226" s="237"/>
      <c r="D226" s="226" t="s">
        <v>209</v>
      </c>
      <c r="E226" s="238" t="s">
        <v>28</v>
      </c>
      <c r="F226" s="239" t="s">
        <v>211</v>
      </c>
      <c r="G226" s="237"/>
      <c r="H226" s="240">
        <v>311.55000000000001</v>
      </c>
      <c r="I226" s="241"/>
      <c r="J226" s="237"/>
      <c r="K226" s="237"/>
      <c r="L226" s="242"/>
      <c r="M226" s="243"/>
      <c r="N226" s="244"/>
      <c r="O226" s="244"/>
      <c r="P226" s="244"/>
      <c r="Q226" s="244"/>
      <c r="R226" s="244"/>
      <c r="S226" s="244"/>
      <c r="T226" s="245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46" t="s">
        <v>209</v>
      </c>
      <c r="AU226" s="246" t="s">
        <v>84</v>
      </c>
      <c r="AV226" s="14" t="s">
        <v>139</v>
      </c>
      <c r="AW226" s="14" t="s">
        <v>35</v>
      </c>
      <c r="AX226" s="14" t="s">
        <v>82</v>
      </c>
      <c r="AY226" s="246" t="s">
        <v>132</v>
      </c>
    </row>
    <row r="227" s="2" customFormat="1" ht="21.75" customHeight="1">
      <c r="A227" s="40"/>
      <c r="B227" s="41"/>
      <c r="C227" s="206" t="s">
        <v>306</v>
      </c>
      <c r="D227" s="206" t="s">
        <v>134</v>
      </c>
      <c r="E227" s="207" t="s">
        <v>764</v>
      </c>
      <c r="F227" s="208" t="s">
        <v>765</v>
      </c>
      <c r="G227" s="209" t="s">
        <v>137</v>
      </c>
      <c r="H227" s="210">
        <v>85</v>
      </c>
      <c r="I227" s="211"/>
      <c r="J227" s="212">
        <f>ROUND(I227*H227,2)</f>
        <v>0</v>
      </c>
      <c r="K227" s="208" t="s">
        <v>28</v>
      </c>
      <c r="L227" s="46"/>
      <c r="M227" s="213" t="s">
        <v>28</v>
      </c>
      <c r="N227" s="214" t="s">
        <v>45</v>
      </c>
      <c r="O227" s="86"/>
      <c r="P227" s="215">
        <f>O227*H227</f>
        <v>0</v>
      </c>
      <c r="Q227" s="215">
        <v>0.0076800000000000002</v>
      </c>
      <c r="R227" s="215">
        <f>Q227*H227</f>
        <v>0.65280000000000005</v>
      </c>
      <c r="S227" s="215">
        <v>0</v>
      </c>
      <c r="T227" s="216">
        <f>S227*H227</f>
        <v>0</v>
      </c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R227" s="217" t="s">
        <v>139</v>
      </c>
      <c r="AT227" s="217" t="s">
        <v>134</v>
      </c>
      <c r="AU227" s="217" t="s">
        <v>84</v>
      </c>
      <c r="AY227" s="19" t="s">
        <v>132</v>
      </c>
      <c r="BE227" s="218">
        <f>IF(N227="základní",J227,0)</f>
        <v>0</v>
      </c>
      <c r="BF227" s="218">
        <f>IF(N227="snížená",J227,0)</f>
        <v>0</v>
      </c>
      <c r="BG227" s="218">
        <f>IF(N227="zákl. přenesená",J227,0)</f>
        <v>0</v>
      </c>
      <c r="BH227" s="218">
        <f>IF(N227="sníž. přenesená",J227,0)</f>
        <v>0</v>
      </c>
      <c r="BI227" s="218">
        <f>IF(N227="nulová",J227,0)</f>
        <v>0</v>
      </c>
      <c r="BJ227" s="19" t="s">
        <v>82</v>
      </c>
      <c r="BK227" s="218">
        <f>ROUND(I227*H227,2)</f>
        <v>0</v>
      </c>
      <c r="BL227" s="19" t="s">
        <v>139</v>
      </c>
      <c r="BM227" s="217" t="s">
        <v>766</v>
      </c>
    </row>
    <row r="228" s="13" customFormat="1">
      <c r="A228" s="13"/>
      <c r="B228" s="224"/>
      <c r="C228" s="225"/>
      <c r="D228" s="226" t="s">
        <v>209</v>
      </c>
      <c r="E228" s="227" t="s">
        <v>28</v>
      </c>
      <c r="F228" s="228" t="s">
        <v>767</v>
      </c>
      <c r="G228" s="225"/>
      <c r="H228" s="229">
        <v>85</v>
      </c>
      <c r="I228" s="230"/>
      <c r="J228" s="225"/>
      <c r="K228" s="225"/>
      <c r="L228" s="231"/>
      <c r="M228" s="232"/>
      <c r="N228" s="233"/>
      <c r="O228" s="233"/>
      <c r="P228" s="233"/>
      <c r="Q228" s="233"/>
      <c r="R228" s="233"/>
      <c r="S228" s="233"/>
      <c r="T228" s="234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35" t="s">
        <v>209</v>
      </c>
      <c r="AU228" s="235" t="s">
        <v>84</v>
      </c>
      <c r="AV228" s="13" t="s">
        <v>84</v>
      </c>
      <c r="AW228" s="13" t="s">
        <v>35</v>
      </c>
      <c r="AX228" s="13" t="s">
        <v>82</v>
      </c>
      <c r="AY228" s="235" t="s">
        <v>132</v>
      </c>
    </row>
    <row r="229" s="2" customFormat="1" ht="16.5" customHeight="1">
      <c r="A229" s="40"/>
      <c r="B229" s="41"/>
      <c r="C229" s="206" t="s">
        <v>311</v>
      </c>
      <c r="D229" s="206" t="s">
        <v>134</v>
      </c>
      <c r="E229" s="207" t="s">
        <v>768</v>
      </c>
      <c r="F229" s="208" t="s">
        <v>769</v>
      </c>
      <c r="G229" s="209" t="s">
        <v>137</v>
      </c>
      <c r="H229" s="210">
        <v>45</v>
      </c>
      <c r="I229" s="211"/>
      <c r="J229" s="212">
        <f>ROUND(I229*H229,2)</f>
        <v>0</v>
      </c>
      <c r="K229" s="208" t="s">
        <v>28</v>
      </c>
      <c r="L229" s="46"/>
      <c r="M229" s="213" t="s">
        <v>28</v>
      </c>
      <c r="N229" s="214" t="s">
        <v>45</v>
      </c>
      <c r="O229" s="86"/>
      <c r="P229" s="215">
        <f>O229*H229</f>
        <v>0</v>
      </c>
      <c r="Q229" s="215">
        <v>0.065360000000000001</v>
      </c>
      <c r="R229" s="215">
        <f>Q229*H229</f>
        <v>2.9412000000000003</v>
      </c>
      <c r="S229" s="215">
        <v>0</v>
      </c>
      <c r="T229" s="216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7" t="s">
        <v>139</v>
      </c>
      <c r="AT229" s="217" t="s">
        <v>134</v>
      </c>
      <c r="AU229" s="217" t="s">
        <v>84</v>
      </c>
      <c r="AY229" s="19" t="s">
        <v>132</v>
      </c>
      <c r="BE229" s="218">
        <f>IF(N229="základní",J229,0)</f>
        <v>0</v>
      </c>
      <c r="BF229" s="218">
        <f>IF(N229="snížená",J229,0)</f>
        <v>0</v>
      </c>
      <c r="BG229" s="218">
        <f>IF(N229="zákl. přenesená",J229,0)</f>
        <v>0</v>
      </c>
      <c r="BH229" s="218">
        <f>IF(N229="sníž. přenesená",J229,0)</f>
        <v>0</v>
      </c>
      <c r="BI229" s="218">
        <f>IF(N229="nulová",J229,0)</f>
        <v>0</v>
      </c>
      <c r="BJ229" s="19" t="s">
        <v>82</v>
      </c>
      <c r="BK229" s="218">
        <f>ROUND(I229*H229,2)</f>
        <v>0</v>
      </c>
      <c r="BL229" s="19" t="s">
        <v>139</v>
      </c>
      <c r="BM229" s="217" t="s">
        <v>770</v>
      </c>
    </row>
    <row r="230" s="13" customFormat="1">
      <c r="A230" s="13"/>
      <c r="B230" s="224"/>
      <c r="C230" s="225"/>
      <c r="D230" s="226" t="s">
        <v>209</v>
      </c>
      <c r="E230" s="227" t="s">
        <v>28</v>
      </c>
      <c r="F230" s="228" t="s">
        <v>729</v>
      </c>
      <c r="G230" s="225"/>
      <c r="H230" s="229">
        <v>18</v>
      </c>
      <c r="I230" s="230"/>
      <c r="J230" s="225"/>
      <c r="K230" s="225"/>
      <c r="L230" s="231"/>
      <c r="M230" s="232"/>
      <c r="N230" s="233"/>
      <c r="O230" s="233"/>
      <c r="P230" s="233"/>
      <c r="Q230" s="233"/>
      <c r="R230" s="233"/>
      <c r="S230" s="233"/>
      <c r="T230" s="234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35" t="s">
        <v>209</v>
      </c>
      <c r="AU230" s="235" t="s">
        <v>84</v>
      </c>
      <c r="AV230" s="13" t="s">
        <v>84</v>
      </c>
      <c r="AW230" s="13" t="s">
        <v>35</v>
      </c>
      <c r="AX230" s="13" t="s">
        <v>74</v>
      </c>
      <c r="AY230" s="235" t="s">
        <v>132</v>
      </c>
    </row>
    <row r="231" s="13" customFormat="1">
      <c r="A231" s="13"/>
      <c r="B231" s="224"/>
      <c r="C231" s="225"/>
      <c r="D231" s="226" t="s">
        <v>209</v>
      </c>
      <c r="E231" s="227" t="s">
        <v>28</v>
      </c>
      <c r="F231" s="228" t="s">
        <v>730</v>
      </c>
      <c r="G231" s="225"/>
      <c r="H231" s="229">
        <v>27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209</v>
      </c>
      <c r="AU231" s="235" t="s">
        <v>84</v>
      </c>
      <c r="AV231" s="13" t="s">
        <v>84</v>
      </c>
      <c r="AW231" s="13" t="s">
        <v>35</v>
      </c>
      <c r="AX231" s="13" t="s">
        <v>74</v>
      </c>
      <c r="AY231" s="235" t="s">
        <v>132</v>
      </c>
    </row>
    <row r="232" s="14" customFormat="1">
      <c r="A232" s="14"/>
      <c r="B232" s="236"/>
      <c r="C232" s="237"/>
      <c r="D232" s="226" t="s">
        <v>209</v>
      </c>
      <c r="E232" s="238" t="s">
        <v>28</v>
      </c>
      <c r="F232" s="239" t="s">
        <v>211</v>
      </c>
      <c r="G232" s="237"/>
      <c r="H232" s="240">
        <v>45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209</v>
      </c>
      <c r="AU232" s="246" t="s">
        <v>84</v>
      </c>
      <c r="AV232" s="14" t="s">
        <v>139</v>
      </c>
      <c r="AW232" s="14" t="s">
        <v>35</v>
      </c>
      <c r="AX232" s="14" t="s">
        <v>82</v>
      </c>
      <c r="AY232" s="246" t="s">
        <v>132</v>
      </c>
    </row>
    <row r="233" s="2" customFormat="1" ht="16.5" customHeight="1">
      <c r="A233" s="40"/>
      <c r="B233" s="41"/>
      <c r="C233" s="206" t="s">
        <v>319</v>
      </c>
      <c r="D233" s="206" t="s">
        <v>134</v>
      </c>
      <c r="E233" s="207" t="s">
        <v>771</v>
      </c>
      <c r="F233" s="208" t="s">
        <v>772</v>
      </c>
      <c r="G233" s="209" t="s">
        <v>192</v>
      </c>
      <c r="H233" s="210">
        <v>48.700000000000003</v>
      </c>
      <c r="I233" s="211"/>
      <c r="J233" s="212">
        <f>ROUND(I233*H233,2)</f>
        <v>0</v>
      </c>
      <c r="K233" s="208" t="s">
        <v>28</v>
      </c>
      <c r="L233" s="46"/>
      <c r="M233" s="213" t="s">
        <v>28</v>
      </c>
      <c r="N233" s="214" t="s">
        <v>45</v>
      </c>
      <c r="O233" s="86"/>
      <c r="P233" s="215">
        <f>O233*H233</f>
        <v>0</v>
      </c>
      <c r="Q233" s="215">
        <v>0.0068999999999999999</v>
      </c>
      <c r="R233" s="215">
        <f>Q233*H233</f>
        <v>0.33603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139</v>
      </c>
      <c r="AT233" s="217" t="s">
        <v>134</v>
      </c>
      <c r="AU233" s="217" t="s">
        <v>84</v>
      </c>
      <c r="AY233" s="19" t="s">
        <v>132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82</v>
      </c>
      <c r="BK233" s="218">
        <f>ROUND(I233*H233,2)</f>
        <v>0</v>
      </c>
      <c r="BL233" s="19" t="s">
        <v>139</v>
      </c>
      <c r="BM233" s="217" t="s">
        <v>773</v>
      </c>
    </row>
    <row r="234" s="13" customFormat="1">
      <c r="A234" s="13"/>
      <c r="B234" s="224"/>
      <c r="C234" s="225"/>
      <c r="D234" s="226" t="s">
        <v>209</v>
      </c>
      <c r="E234" s="227" t="s">
        <v>28</v>
      </c>
      <c r="F234" s="228" t="s">
        <v>774</v>
      </c>
      <c r="G234" s="225"/>
      <c r="H234" s="229">
        <v>20</v>
      </c>
      <c r="I234" s="230"/>
      <c r="J234" s="225"/>
      <c r="K234" s="225"/>
      <c r="L234" s="231"/>
      <c r="M234" s="232"/>
      <c r="N234" s="233"/>
      <c r="O234" s="233"/>
      <c r="P234" s="233"/>
      <c r="Q234" s="233"/>
      <c r="R234" s="233"/>
      <c r="S234" s="233"/>
      <c r="T234" s="234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35" t="s">
        <v>209</v>
      </c>
      <c r="AU234" s="235" t="s">
        <v>84</v>
      </c>
      <c r="AV234" s="13" t="s">
        <v>84</v>
      </c>
      <c r="AW234" s="13" t="s">
        <v>35</v>
      </c>
      <c r="AX234" s="13" t="s">
        <v>74</v>
      </c>
      <c r="AY234" s="235" t="s">
        <v>132</v>
      </c>
    </row>
    <row r="235" s="13" customFormat="1">
      <c r="A235" s="13"/>
      <c r="B235" s="224"/>
      <c r="C235" s="225"/>
      <c r="D235" s="226" t="s">
        <v>209</v>
      </c>
      <c r="E235" s="227" t="s">
        <v>28</v>
      </c>
      <c r="F235" s="228" t="s">
        <v>775</v>
      </c>
      <c r="G235" s="225"/>
      <c r="H235" s="229">
        <v>28.699999999999999</v>
      </c>
      <c r="I235" s="230"/>
      <c r="J235" s="225"/>
      <c r="K235" s="225"/>
      <c r="L235" s="231"/>
      <c r="M235" s="232"/>
      <c r="N235" s="233"/>
      <c r="O235" s="233"/>
      <c r="P235" s="233"/>
      <c r="Q235" s="233"/>
      <c r="R235" s="233"/>
      <c r="S235" s="233"/>
      <c r="T235" s="234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35" t="s">
        <v>209</v>
      </c>
      <c r="AU235" s="235" t="s">
        <v>84</v>
      </c>
      <c r="AV235" s="13" t="s">
        <v>84</v>
      </c>
      <c r="AW235" s="13" t="s">
        <v>35</v>
      </c>
      <c r="AX235" s="13" t="s">
        <v>74</v>
      </c>
      <c r="AY235" s="235" t="s">
        <v>132</v>
      </c>
    </row>
    <row r="236" s="14" customFormat="1">
      <c r="A236" s="14"/>
      <c r="B236" s="236"/>
      <c r="C236" s="237"/>
      <c r="D236" s="226" t="s">
        <v>209</v>
      </c>
      <c r="E236" s="238" t="s">
        <v>28</v>
      </c>
      <c r="F236" s="239" t="s">
        <v>211</v>
      </c>
      <c r="G236" s="237"/>
      <c r="H236" s="240">
        <v>48.700000000000003</v>
      </c>
      <c r="I236" s="241"/>
      <c r="J236" s="237"/>
      <c r="K236" s="237"/>
      <c r="L236" s="242"/>
      <c r="M236" s="243"/>
      <c r="N236" s="244"/>
      <c r="O236" s="244"/>
      <c r="P236" s="244"/>
      <c r="Q236" s="244"/>
      <c r="R236" s="244"/>
      <c r="S236" s="244"/>
      <c r="T236" s="245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46" t="s">
        <v>209</v>
      </c>
      <c r="AU236" s="246" t="s">
        <v>84</v>
      </c>
      <c r="AV236" s="14" t="s">
        <v>139</v>
      </c>
      <c r="AW236" s="14" t="s">
        <v>35</v>
      </c>
      <c r="AX236" s="14" t="s">
        <v>82</v>
      </c>
      <c r="AY236" s="246" t="s">
        <v>132</v>
      </c>
    </row>
    <row r="237" s="2" customFormat="1" ht="16.5" customHeight="1">
      <c r="A237" s="40"/>
      <c r="B237" s="41"/>
      <c r="C237" s="206" t="s">
        <v>325</v>
      </c>
      <c r="D237" s="206" t="s">
        <v>134</v>
      </c>
      <c r="E237" s="207" t="s">
        <v>776</v>
      </c>
      <c r="F237" s="208" t="s">
        <v>777</v>
      </c>
      <c r="G237" s="209" t="s">
        <v>192</v>
      </c>
      <c r="H237" s="210">
        <v>128.90000000000001</v>
      </c>
      <c r="I237" s="211"/>
      <c r="J237" s="212">
        <f>ROUND(I237*H237,2)</f>
        <v>0</v>
      </c>
      <c r="K237" s="208" t="s">
        <v>28</v>
      </c>
      <c r="L237" s="46"/>
      <c r="M237" s="213" t="s">
        <v>28</v>
      </c>
      <c r="N237" s="214" t="s">
        <v>45</v>
      </c>
      <c r="O237" s="86"/>
      <c r="P237" s="215">
        <f>O237*H237</f>
        <v>0</v>
      </c>
      <c r="Q237" s="215">
        <v>0.0047999999999999996</v>
      </c>
      <c r="R237" s="215">
        <f>Q237*H237</f>
        <v>0.61871999999999994</v>
      </c>
      <c r="S237" s="215">
        <v>0</v>
      </c>
      <c r="T237" s="216">
        <f>S237*H237</f>
        <v>0</v>
      </c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R237" s="217" t="s">
        <v>139</v>
      </c>
      <c r="AT237" s="217" t="s">
        <v>134</v>
      </c>
      <c r="AU237" s="217" t="s">
        <v>84</v>
      </c>
      <c r="AY237" s="19" t="s">
        <v>132</v>
      </c>
      <c r="BE237" s="218">
        <f>IF(N237="základní",J237,0)</f>
        <v>0</v>
      </c>
      <c r="BF237" s="218">
        <f>IF(N237="snížená",J237,0)</f>
        <v>0</v>
      </c>
      <c r="BG237" s="218">
        <f>IF(N237="zákl. přenesená",J237,0)</f>
        <v>0</v>
      </c>
      <c r="BH237" s="218">
        <f>IF(N237="sníž. přenesená",J237,0)</f>
        <v>0</v>
      </c>
      <c r="BI237" s="218">
        <f>IF(N237="nulová",J237,0)</f>
        <v>0</v>
      </c>
      <c r="BJ237" s="19" t="s">
        <v>82</v>
      </c>
      <c r="BK237" s="218">
        <f>ROUND(I237*H237,2)</f>
        <v>0</v>
      </c>
      <c r="BL237" s="19" t="s">
        <v>139</v>
      </c>
      <c r="BM237" s="217" t="s">
        <v>778</v>
      </c>
    </row>
    <row r="238" s="13" customFormat="1">
      <c r="A238" s="13"/>
      <c r="B238" s="224"/>
      <c r="C238" s="225"/>
      <c r="D238" s="226" t="s">
        <v>209</v>
      </c>
      <c r="E238" s="227" t="s">
        <v>28</v>
      </c>
      <c r="F238" s="228" t="s">
        <v>779</v>
      </c>
      <c r="G238" s="225"/>
      <c r="H238" s="229">
        <v>48</v>
      </c>
      <c r="I238" s="230"/>
      <c r="J238" s="225"/>
      <c r="K238" s="225"/>
      <c r="L238" s="231"/>
      <c r="M238" s="232"/>
      <c r="N238" s="233"/>
      <c r="O238" s="233"/>
      <c r="P238" s="233"/>
      <c r="Q238" s="233"/>
      <c r="R238" s="233"/>
      <c r="S238" s="233"/>
      <c r="T238" s="234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35" t="s">
        <v>209</v>
      </c>
      <c r="AU238" s="235" t="s">
        <v>84</v>
      </c>
      <c r="AV238" s="13" t="s">
        <v>84</v>
      </c>
      <c r="AW238" s="13" t="s">
        <v>35</v>
      </c>
      <c r="AX238" s="13" t="s">
        <v>74</v>
      </c>
      <c r="AY238" s="235" t="s">
        <v>132</v>
      </c>
    </row>
    <row r="239" s="13" customFormat="1">
      <c r="A239" s="13"/>
      <c r="B239" s="224"/>
      <c r="C239" s="225"/>
      <c r="D239" s="226" t="s">
        <v>209</v>
      </c>
      <c r="E239" s="227" t="s">
        <v>28</v>
      </c>
      <c r="F239" s="228" t="s">
        <v>780</v>
      </c>
      <c r="G239" s="225"/>
      <c r="H239" s="229">
        <v>80.900000000000006</v>
      </c>
      <c r="I239" s="230"/>
      <c r="J239" s="225"/>
      <c r="K239" s="225"/>
      <c r="L239" s="231"/>
      <c r="M239" s="232"/>
      <c r="N239" s="233"/>
      <c r="O239" s="233"/>
      <c r="P239" s="233"/>
      <c r="Q239" s="233"/>
      <c r="R239" s="233"/>
      <c r="S239" s="233"/>
      <c r="T239" s="234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35" t="s">
        <v>209</v>
      </c>
      <c r="AU239" s="235" t="s">
        <v>84</v>
      </c>
      <c r="AV239" s="13" t="s">
        <v>84</v>
      </c>
      <c r="AW239" s="13" t="s">
        <v>35</v>
      </c>
      <c r="AX239" s="13" t="s">
        <v>74</v>
      </c>
      <c r="AY239" s="235" t="s">
        <v>132</v>
      </c>
    </row>
    <row r="240" s="14" customFormat="1">
      <c r="A240" s="14"/>
      <c r="B240" s="236"/>
      <c r="C240" s="237"/>
      <c r="D240" s="226" t="s">
        <v>209</v>
      </c>
      <c r="E240" s="238" t="s">
        <v>28</v>
      </c>
      <c r="F240" s="239" t="s">
        <v>211</v>
      </c>
      <c r="G240" s="237"/>
      <c r="H240" s="240">
        <v>128.90000000000001</v>
      </c>
      <c r="I240" s="241"/>
      <c r="J240" s="237"/>
      <c r="K240" s="237"/>
      <c r="L240" s="242"/>
      <c r="M240" s="243"/>
      <c r="N240" s="244"/>
      <c r="O240" s="244"/>
      <c r="P240" s="244"/>
      <c r="Q240" s="244"/>
      <c r="R240" s="244"/>
      <c r="S240" s="244"/>
      <c r="T240" s="245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46" t="s">
        <v>209</v>
      </c>
      <c r="AU240" s="246" t="s">
        <v>84</v>
      </c>
      <c r="AV240" s="14" t="s">
        <v>139</v>
      </c>
      <c r="AW240" s="14" t="s">
        <v>35</v>
      </c>
      <c r="AX240" s="14" t="s">
        <v>82</v>
      </c>
      <c r="AY240" s="246" t="s">
        <v>132</v>
      </c>
    </row>
    <row r="241" s="2" customFormat="1" ht="16.5" customHeight="1">
      <c r="A241" s="40"/>
      <c r="B241" s="41"/>
      <c r="C241" s="206" t="s">
        <v>330</v>
      </c>
      <c r="D241" s="206" t="s">
        <v>134</v>
      </c>
      <c r="E241" s="207" t="s">
        <v>781</v>
      </c>
      <c r="F241" s="208" t="s">
        <v>782</v>
      </c>
      <c r="G241" s="209" t="s">
        <v>137</v>
      </c>
      <c r="H241" s="210">
        <v>1</v>
      </c>
      <c r="I241" s="211"/>
      <c r="J241" s="212">
        <f>ROUND(I241*H241,2)</f>
        <v>0</v>
      </c>
      <c r="K241" s="208" t="s">
        <v>138</v>
      </c>
      <c r="L241" s="46"/>
      <c r="M241" s="213" t="s">
        <v>28</v>
      </c>
      <c r="N241" s="214" t="s">
        <v>45</v>
      </c>
      <c r="O241" s="86"/>
      <c r="P241" s="215">
        <f>O241*H241</f>
        <v>0</v>
      </c>
      <c r="Q241" s="215">
        <v>0</v>
      </c>
      <c r="R241" s="215">
        <f>Q241*H241</f>
        <v>0</v>
      </c>
      <c r="S241" s="215">
        <v>0</v>
      </c>
      <c r="T241" s="216">
        <f>S241*H241</f>
        <v>0</v>
      </c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R241" s="217" t="s">
        <v>139</v>
      </c>
      <c r="AT241" s="217" t="s">
        <v>134</v>
      </c>
      <c r="AU241" s="217" t="s">
        <v>84</v>
      </c>
      <c r="AY241" s="19" t="s">
        <v>132</v>
      </c>
      <c r="BE241" s="218">
        <f>IF(N241="základní",J241,0)</f>
        <v>0</v>
      </c>
      <c r="BF241" s="218">
        <f>IF(N241="snížená",J241,0)</f>
        <v>0</v>
      </c>
      <c r="BG241" s="218">
        <f>IF(N241="zákl. přenesená",J241,0)</f>
        <v>0</v>
      </c>
      <c r="BH241" s="218">
        <f>IF(N241="sníž. přenesená",J241,0)</f>
        <v>0</v>
      </c>
      <c r="BI241" s="218">
        <f>IF(N241="nulová",J241,0)</f>
        <v>0</v>
      </c>
      <c r="BJ241" s="19" t="s">
        <v>82</v>
      </c>
      <c r="BK241" s="218">
        <f>ROUND(I241*H241,2)</f>
        <v>0</v>
      </c>
      <c r="BL241" s="19" t="s">
        <v>139</v>
      </c>
      <c r="BM241" s="217" t="s">
        <v>783</v>
      </c>
    </row>
    <row r="242" s="2" customFormat="1">
      <c r="A242" s="40"/>
      <c r="B242" s="41"/>
      <c r="C242" s="42"/>
      <c r="D242" s="219" t="s">
        <v>141</v>
      </c>
      <c r="E242" s="42"/>
      <c r="F242" s="220" t="s">
        <v>784</v>
      </c>
      <c r="G242" s="42"/>
      <c r="H242" s="42"/>
      <c r="I242" s="221"/>
      <c r="J242" s="42"/>
      <c r="K242" s="42"/>
      <c r="L242" s="46"/>
      <c r="M242" s="222"/>
      <c r="N242" s="223"/>
      <c r="O242" s="86"/>
      <c r="P242" s="86"/>
      <c r="Q242" s="86"/>
      <c r="R242" s="86"/>
      <c r="S242" s="86"/>
      <c r="T242" s="87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T242" s="19" t="s">
        <v>141</v>
      </c>
      <c r="AU242" s="19" t="s">
        <v>84</v>
      </c>
    </row>
    <row r="243" s="13" customFormat="1">
      <c r="A243" s="13"/>
      <c r="B243" s="224"/>
      <c r="C243" s="225"/>
      <c r="D243" s="226" t="s">
        <v>209</v>
      </c>
      <c r="E243" s="227" t="s">
        <v>28</v>
      </c>
      <c r="F243" s="228" t="s">
        <v>785</v>
      </c>
      <c r="G243" s="225"/>
      <c r="H243" s="229">
        <v>1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209</v>
      </c>
      <c r="AU243" s="235" t="s">
        <v>84</v>
      </c>
      <c r="AV243" s="13" t="s">
        <v>84</v>
      </c>
      <c r="AW243" s="13" t="s">
        <v>35</v>
      </c>
      <c r="AX243" s="13" t="s">
        <v>82</v>
      </c>
      <c r="AY243" s="235" t="s">
        <v>132</v>
      </c>
    </row>
    <row r="244" s="2" customFormat="1" ht="16.5" customHeight="1">
      <c r="A244" s="40"/>
      <c r="B244" s="41"/>
      <c r="C244" s="247" t="s">
        <v>336</v>
      </c>
      <c r="D244" s="247" t="s">
        <v>249</v>
      </c>
      <c r="E244" s="248" t="s">
        <v>786</v>
      </c>
      <c r="F244" s="249" t="s">
        <v>787</v>
      </c>
      <c r="G244" s="250" t="s">
        <v>137</v>
      </c>
      <c r="H244" s="251">
        <v>1</v>
      </c>
      <c r="I244" s="252"/>
      <c r="J244" s="253">
        <f>ROUND(I244*H244,2)</f>
        <v>0</v>
      </c>
      <c r="K244" s="249" t="s">
        <v>28</v>
      </c>
      <c r="L244" s="254"/>
      <c r="M244" s="255" t="s">
        <v>28</v>
      </c>
      <c r="N244" s="256" t="s">
        <v>45</v>
      </c>
      <c r="O244" s="86"/>
      <c r="P244" s="215">
        <f>O244*H244</f>
        <v>0</v>
      </c>
      <c r="Q244" s="215">
        <v>0</v>
      </c>
      <c r="R244" s="215">
        <f>Q244*H244</f>
        <v>0</v>
      </c>
      <c r="S244" s="215">
        <v>0</v>
      </c>
      <c r="T244" s="216">
        <f>S244*H244</f>
        <v>0</v>
      </c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R244" s="217" t="s">
        <v>140</v>
      </c>
      <c r="AT244" s="217" t="s">
        <v>249</v>
      </c>
      <c r="AU244" s="217" t="s">
        <v>84</v>
      </c>
      <c r="AY244" s="19" t="s">
        <v>132</v>
      </c>
      <c r="BE244" s="218">
        <f>IF(N244="základní",J244,0)</f>
        <v>0</v>
      </c>
      <c r="BF244" s="218">
        <f>IF(N244="snížená",J244,0)</f>
        <v>0</v>
      </c>
      <c r="BG244" s="218">
        <f>IF(N244="zákl. přenesená",J244,0)</f>
        <v>0</v>
      </c>
      <c r="BH244" s="218">
        <f>IF(N244="sníž. přenesená",J244,0)</f>
        <v>0</v>
      </c>
      <c r="BI244" s="218">
        <f>IF(N244="nulová",J244,0)</f>
        <v>0</v>
      </c>
      <c r="BJ244" s="19" t="s">
        <v>82</v>
      </c>
      <c r="BK244" s="218">
        <f>ROUND(I244*H244,2)</f>
        <v>0</v>
      </c>
      <c r="BL244" s="19" t="s">
        <v>139</v>
      </c>
      <c r="BM244" s="217" t="s">
        <v>788</v>
      </c>
    </row>
    <row r="245" s="2" customFormat="1" ht="16.5" customHeight="1">
      <c r="A245" s="40"/>
      <c r="B245" s="41"/>
      <c r="C245" s="206" t="s">
        <v>170</v>
      </c>
      <c r="D245" s="206" t="s">
        <v>134</v>
      </c>
      <c r="E245" s="207" t="s">
        <v>789</v>
      </c>
      <c r="F245" s="208" t="s">
        <v>790</v>
      </c>
      <c r="G245" s="209" t="s">
        <v>137</v>
      </c>
      <c r="H245" s="210">
        <v>1</v>
      </c>
      <c r="I245" s="211"/>
      <c r="J245" s="212">
        <f>ROUND(I245*H245,2)</f>
        <v>0</v>
      </c>
      <c r="K245" s="208" t="s">
        <v>138</v>
      </c>
      <c r="L245" s="46"/>
      <c r="M245" s="213" t="s">
        <v>28</v>
      </c>
      <c r="N245" s="214" t="s">
        <v>45</v>
      </c>
      <c r="O245" s="86"/>
      <c r="P245" s="215">
        <f>O245*H245</f>
        <v>0</v>
      </c>
      <c r="Q245" s="215">
        <v>0</v>
      </c>
      <c r="R245" s="215">
        <f>Q245*H245</f>
        <v>0</v>
      </c>
      <c r="S245" s="215">
        <v>0</v>
      </c>
      <c r="T245" s="216">
        <f>S245*H245</f>
        <v>0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7" t="s">
        <v>139</v>
      </c>
      <c r="AT245" s="217" t="s">
        <v>134</v>
      </c>
      <c r="AU245" s="217" t="s">
        <v>84</v>
      </c>
      <c r="AY245" s="19" t="s">
        <v>132</v>
      </c>
      <c r="BE245" s="218">
        <f>IF(N245="základní",J245,0)</f>
        <v>0</v>
      </c>
      <c r="BF245" s="218">
        <f>IF(N245="snížená",J245,0)</f>
        <v>0</v>
      </c>
      <c r="BG245" s="218">
        <f>IF(N245="zákl. přenesená",J245,0)</f>
        <v>0</v>
      </c>
      <c r="BH245" s="218">
        <f>IF(N245="sníž. přenesená",J245,0)</f>
        <v>0</v>
      </c>
      <c r="BI245" s="218">
        <f>IF(N245="nulová",J245,0)</f>
        <v>0</v>
      </c>
      <c r="BJ245" s="19" t="s">
        <v>82</v>
      </c>
      <c r="BK245" s="218">
        <f>ROUND(I245*H245,2)</f>
        <v>0</v>
      </c>
      <c r="BL245" s="19" t="s">
        <v>139</v>
      </c>
      <c r="BM245" s="217" t="s">
        <v>791</v>
      </c>
    </row>
    <row r="246" s="2" customFormat="1">
      <c r="A246" s="40"/>
      <c r="B246" s="41"/>
      <c r="C246" s="42"/>
      <c r="D246" s="219" t="s">
        <v>141</v>
      </c>
      <c r="E246" s="42"/>
      <c r="F246" s="220" t="s">
        <v>792</v>
      </c>
      <c r="G246" s="42"/>
      <c r="H246" s="42"/>
      <c r="I246" s="221"/>
      <c r="J246" s="42"/>
      <c r="K246" s="42"/>
      <c r="L246" s="46"/>
      <c r="M246" s="222"/>
      <c r="N246" s="223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141</v>
      </c>
      <c r="AU246" s="19" t="s">
        <v>84</v>
      </c>
    </row>
    <row r="247" s="13" customFormat="1">
      <c r="A247" s="13"/>
      <c r="B247" s="224"/>
      <c r="C247" s="225"/>
      <c r="D247" s="226" t="s">
        <v>209</v>
      </c>
      <c r="E247" s="227" t="s">
        <v>28</v>
      </c>
      <c r="F247" s="228" t="s">
        <v>793</v>
      </c>
      <c r="G247" s="225"/>
      <c r="H247" s="229">
        <v>1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209</v>
      </c>
      <c r="AU247" s="235" t="s">
        <v>84</v>
      </c>
      <c r="AV247" s="13" t="s">
        <v>84</v>
      </c>
      <c r="AW247" s="13" t="s">
        <v>35</v>
      </c>
      <c r="AX247" s="13" t="s">
        <v>82</v>
      </c>
      <c r="AY247" s="235" t="s">
        <v>132</v>
      </c>
    </row>
    <row r="248" s="2" customFormat="1" ht="24.15" customHeight="1">
      <c r="A248" s="40"/>
      <c r="B248" s="41"/>
      <c r="C248" s="247" t="s">
        <v>345</v>
      </c>
      <c r="D248" s="247" t="s">
        <v>249</v>
      </c>
      <c r="E248" s="248" t="s">
        <v>794</v>
      </c>
      <c r="F248" s="249" t="s">
        <v>795</v>
      </c>
      <c r="G248" s="250" t="s">
        <v>137</v>
      </c>
      <c r="H248" s="251">
        <v>1</v>
      </c>
      <c r="I248" s="252"/>
      <c r="J248" s="253">
        <f>ROUND(I248*H248,2)</f>
        <v>0</v>
      </c>
      <c r="K248" s="249" t="s">
        <v>28</v>
      </c>
      <c r="L248" s="254"/>
      <c r="M248" s="255" t="s">
        <v>28</v>
      </c>
      <c r="N248" s="256" t="s">
        <v>45</v>
      </c>
      <c r="O248" s="86"/>
      <c r="P248" s="215">
        <f>O248*H248</f>
        <v>0</v>
      </c>
      <c r="Q248" s="215">
        <v>0</v>
      </c>
      <c r="R248" s="215">
        <f>Q248*H248</f>
        <v>0</v>
      </c>
      <c r="S248" s="215">
        <v>0</v>
      </c>
      <c r="T248" s="216">
        <f>S248*H248</f>
        <v>0</v>
      </c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R248" s="217" t="s">
        <v>140</v>
      </c>
      <c r="AT248" s="217" t="s">
        <v>249</v>
      </c>
      <c r="AU248" s="217" t="s">
        <v>84</v>
      </c>
      <c r="AY248" s="19" t="s">
        <v>132</v>
      </c>
      <c r="BE248" s="218">
        <f>IF(N248="základní",J248,0)</f>
        <v>0</v>
      </c>
      <c r="BF248" s="218">
        <f>IF(N248="snížená",J248,0)</f>
        <v>0</v>
      </c>
      <c r="BG248" s="218">
        <f>IF(N248="zákl. přenesená",J248,0)</f>
        <v>0</v>
      </c>
      <c r="BH248" s="218">
        <f>IF(N248="sníž. přenesená",J248,0)</f>
        <v>0</v>
      </c>
      <c r="BI248" s="218">
        <f>IF(N248="nulová",J248,0)</f>
        <v>0</v>
      </c>
      <c r="BJ248" s="19" t="s">
        <v>82</v>
      </c>
      <c r="BK248" s="218">
        <f>ROUND(I248*H248,2)</f>
        <v>0</v>
      </c>
      <c r="BL248" s="19" t="s">
        <v>139</v>
      </c>
      <c r="BM248" s="217" t="s">
        <v>796</v>
      </c>
    </row>
    <row r="249" s="2" customFormat="1" ht="16.5" customHeight="1">
      <c r="A249" s="40"/>
      <c r="B249" s="41"/>
      <c r="C249" s="206" t="s">
        <v>174</v>
      </c>
      <c r="D249" s="206" t="s">
        <v>134</v>
      </c>
      <c r="E249" s="207" t="s">
        <v>797</v>
      </c>
      <c r="F249" s="208" t="s">
        <v>798</v>
      </c>
      <c r="G249" s="209" t="s">
        <v>137</v>
      </c>
      <c r="H249" s="210">
        <v>1</v>
      </c>
      <c r="I249" s="211"/>
      <c r="J249" s="212">
        <f>ROUND(I249*H249,2)</f>
        <v>0</v>
      </c>
      <c r="K249" s="208" t="s">
        <v>138</v>
      </c>
      <c r="L249" s="46"/>
      <c r="M249" s="213" t="s">
        <v>28</v>
      </c>
      <c r="N249" s="214" t="s">
        <v>45</v>
      </c>
      <c r="O249" s="86"/>
      <c r="P249" s="215">
        <f>O249*H249</f>
        <v>0</v>
      </c>
      <c r="Q249" s="215">
        <v>0</v>
      </c>
      <c r="R249" s="215">
        <f>Q249*H249</f>
        <v>0</v>
      </c>
      <c r="S249" s="215">
        <v>0</v>
      </c>
      <c r="T249" s="216">
        <f>S249*H249</f>
        <v>0</v>
      </c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R249" s="217" t="s">
        <v>139</v>
      </c>
      <c r="AT249" s="217" t="s">
        <v>134</v>
      </c>
      <c r="AU249" s="217" t="s">
        <v>84</v>
      </c>
      <c r="AY249" s="19" t="s">
        <v>132</v>
      </c>
      <c r="BE249" s="218">
        <f>IF(N249="základní",J249,0)</f>
        <v>0</v>
      </c>
      <c r="BF249" s="218">
        <f>IF(N249="snížená",J249,0)</f>
        <v>0</v>
      </c>
      <c r="BG249" s="218">
        <f>IF(N249="zákl. přenesená",J249,0)</f>
        <v>0</v>
      </c>
      <c r="BH249" s="218">
        <f>IF(N249="sníž. přenesená",J249,0)</f>
        <v>0</v>
      </c>
      <c r="BI249" s="218">
        <f>IF(N249="nulová",J249,0)</f>
        <v>0</v>
      </c>
      <c r="BJ249" s="19" t="s">
        <v>82</v>
      </c>
      <c r="BK249" s="218">
        <f>ROUND(I249*H249,2)</f>
        <v>0</v>
      </c>
      <c r="BL249" s="19" t="s">
        <v>139</v>
      </c>
      <c r="BM249" s="217" t="s">
        <v>799</v>
      </c>
    </row>
    <row r="250" s="2" customFormat="1">
      <c r="A250" s="40"/>
      <c r="B250" s="41"/>
      <c r="C250" s="42"/>
      <c r="D250" s="219" t="s">
        <v>141</v>
      </c>
      <c r="E250" s="42"/>
      <c r="F250" s="220" t="s">
        <v>800</v>
      </c>
      <c r="G250" s="42"/>
      <c r="H250" s="42"/>
      <c r="I250" s="221"/>
      <c r="J250" s="42"/>
      <c r="K250" s="42"/>
      <c r="L250" s="46"/>
      <c r="M250" s="222"/>
      <c r="N250" s="223"/>
      <c r="O250" s="86"/>
      <c r="P250" s="86"/>
      <c r="Q250" s="86"/>
      <c r="R250" s="86"/>
      <c r="S250" s="86"/>
      <c r="T250" s="87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T250" s="19" t="s">
        <v>141</v>
      </c>
      <c r="AU250" s="19" t="s">
        <v>84</v>
      </c>
    </row>
    <row r="251" s="13" customFormat="1">
      <c r="A251" s="13"/>
      <c r="B251" s="224"/>
      <c r="C251" s="225"/>
      <c r="D251" s="226" t="s">
        <v>209</v>
      </c>
      <c r="E251" s="227" t="s">
        <v>28</v>
      </c>
      <c r="F251" s="228" t="s">
        <v>793</v>
      </c>
      <c r="G251" s="225"/>
      <c r="H251" s="229">
        <v>1</v>
      </c>
      <c r="I251" s="230"/>
      <c r="J251" s="225"/>
      <c r="K251" s="225"/>
      <c r="L251" s="231"/>
      <c r="M251" s="232"/>
      <c r="N251" s="233"/>
      <c r="O251" s="233"/>
      <c r="P251" s="233"/>
      <c r="Q251" s="233"/>
      <c r="R251" s="233"/>
      <c r="S251" s="233"/>
      <c r="T251" s="234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35" t="s">
        <v>209</v>
      </c>
      <c r="AU251" s="235" t="s">
        <v>84</v>
      </c>
      <c r="AV251" s="13" t="s">
        <v>84</v>
      </c>
      <c r="AW251" s="13" t="s">
        <v>35</v>
      </c>
      <c r="AX251" s="13" t="s">
        <v>82</v>
      </c>
      <c r="AY251" s="235" t="s">
        <v>132</v>
      </c>
    </row>
    <row r="252" s="2" customFormat="1" ht="24.15" customHeight="1">
      <c r="A252" s="40"/>
      <c r="B252" s="41"/>
      <c r="C252" s="247" t="s">
        <v>356</v>
      </c>
      <c r="D252" s="247" t="s">
        <v>249</v>
      </c>
      <c r="E252" s="248" t="s">
        <v>801</v>
      </c>
      <c r="F252" s="249" t="s">
        <v>802</v>
      </c>
      <c r="G252" s="250" t="s">
        <v>137</v>
      </c>
      <c r="H252" s="251">
        <v>1</v>
      </c>
      <c r="I252" s="252"/>
      <c r="J252" s="253">
        <f>ROUND(I252*H252,2)</f>
        <v>0</v>
      </c>
      <c r="K252" s="249" t="s">
        <v>28</v>
      </c>
      <c r="L252" s="254"/>
      <c r="M252" s="255" t="s">
        <v>28</v>
      </c>
      <c r="N252" s="256" t="s">
        <v>45</v>
      </c>
      <c r="O252" s="86"/>
      <c r="P252" s="215">
        <f>O252*H252</f>
        <v>0</v>
      </c>
      <c r="Q252" s="215">
        <v>0</v>
      </c>
      <c r="R252" s="215">
        <f>Q252*H252</f>
        <v>0</v>
      </c>
      <c r="S252" s="215">
        <v>0</v>
      </c>
      <c r="T252" s="216">
        <f>S252*H252</f>
        <v>0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7" t="s">
        <v>140</v>
      </c>
      <c r="AT252" s="217" t="s">
        <v>249</v>
      </c>
      <c r="AU252" s="217" t="s">
        <v>84</v>
      </c>
      <c r="AY252" s="19" t="s">
        <v>132</v>
      </c>
      <c r="BE252" s="218">
        <f>IF(N252="základní",J252,0)</f>
        <v>0</v>
      </c>
      <c r="BF252" s="218">
        <f>IF(N252="snížená",J252,0)</f>
        <v>0</v>
      </c>
      <c r="BG252" s="218">
        <f>IF(N252="zákl. přenesená",J252,0)</f>
        <v>0</v>
      </c>
      <c r="BH252" s="218">
        <f>IF(N252="sníž. přenesená",J252,0)</f>
        <v>0</v>
      </c>
      <c r="BI252" s="218">
        <f>IF(N252="nulová",J252,0)</f>
        <v>0</v>
      </c>
      <c r="BJ252" s="19" t="s">
        <v>82</v>
      </c>
      <c r="BK252" s="218">
        <f>ROUND(I252*H252,2)</f>
        <v>0</v>
      </c>
      <c r="BL252" s="19" t="s">
        <v>139</v>
      </c>
      <c r="BM252" s="217" t="s">
        <v>803</v>
      </c>
    </row>
    <row r="253" s="2" customFormat="1" ht="16.5" customHeight="1">
      <c r="A253" s="40"/>
      <c r="B253" s="41"/>
      <c r="C253" s="206" t="s">
        <v>179</v>
      </c>
      <c r="D253" s="206" t="s">
        <v>134</v>
      </c>
      <c r="E253" s="207" t="s">
        <v>804</v>
      </c>
      <c r="F253" s="208" t="s">
        <v>805</v>
      </c>
      <c r="G253" s="209" t="s">
        <v>192</v>
      </c>
      <c r="H253" s="210">
        <v>125.59999999999999</v>
      </c>
      <c r="I253" s="211"/>
      <c r="J253" s="212">
        <f>ROUND(I253*H253,2)</f>
        <v>0</v>
      </c>
      <c r="K253" s="208" t="s">
        <v>138</v>
      </c>
      <c r="L253" s="46"/>
      <c r="M253" s="213" t="s">
        <v>28</v>
      </c>
      <c r="N253" s="214" t="s">
        <v>45</v>
      </c>
      <c r="O253" s="86"/>
      <c r="P253" s="215">
        <f>O253*H253</f>
        <v>0</v>
      </c>
      <c r="Q253" s="215">
        <v>0</v>
      </c>
      <c r="R253" s="215">
        <f>Q253*H253</f>
        <v>0</v>
      </c>
      <c r="S253" s="215">
        <v>0</v>
      </c>
      <c r="T253" s="216">
        <f>S253*H253</f>
        <v>0</v>
      </c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R253" s="217" t="s">
        <v>139</v>
      </c>
      <c r="AT253" s="217" t="s">
        <v>134</v>
      </c>
      <c r="AU253" s="217" t="s">
        <v>84</v>
      </c>
      <c r="AY253" s="19" t="s">
        <v>132</v>
      </c>
      <c r="BE253" s="218">
        <f>IF(N253="základní",J253,0)</f>
        <v>0</v>
      </c>
      <c r="BF253" s="218">
        <f>IF(N253="snížená",J253,0)</f>
        <v>0</v>
      </c>
      <c r="BG253" s="218">
        <f>IF(N253="zákl. přenesená",J253,0)</f>
        <v>0</v>
      </c>
      <c r="BH253" s="218">
        <f>IF(N253="sníž. přenesená",J253,0)</f>
        <v>0</v>
      </c>
      <c r="BI253" s="218">
        <f>IF(N253="nulová",J253,0)</f>
        <v>0</v>
      </c>
      <c r="BJ253" s="19" t="s">
        <v>82</v>
      </c>
      <c r="BK253" s="218">
        <f>ROUND(I253*H253,2)</f>
        <v>0</v>
      </c>
      <c r="BL253" s="19" t="s">
        <v>139</v>
      </c>
      <c r="BM253" s="217" t="s">
        <v>806</v>
      </c>
    </row>
    <row r="254" s="2" customFormat="1">
      <c r="A254" s="40"/>
      <c r="B254" s="41"/>
      <c r="C254" s="42"/>
      <c r="D254" s="219" t="s">
        <v>141</v>
      </c>
      <c r="E254" s="42"/>
      <c r="F254" s="220" t="s">
        <v>807</v>
      </c>
      <c r="G254" s="42"/>
      <c r="H254" s="42"/>
      <c r="I254" s="221"/>
      <c r="J254" s="42"/>
      <c r="K254" s="42"/>
      <c r="L254" s="46"/>
      <c r="M254" s="222"/>
      <c r="N254" s="223"/>
      <c r="O254" s="86"/>
      <c r="P254" s="86"/>
      <c r="Q254" s="86"/>
      <c r="R254" s="86"/>
      <c r="S254" s="86"/>
      <c r="T254" s="87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T254" s="19" t="s">
        <v>141</v>
      </c>
      <c r="AU254" s="19" t="s">
        <v>84</v>
      </c>
    </row>
    <row r="255" s="13" customFormat="1">
      <c r="A255" s="13"/>
      <c r="B255" s="224"/>
      <c r="C255" s="225"/>
      <c r="D255" s="226" t="s">
        <v>209</v>
      </c>
      <c r="E255" s="227" t="s">
        <v>28</v>
      </c>
      <c r="F255" s="228" t="s">
        <v>808</v>
      </c>
      <c r="G255" s="225"/>
      <c r="H255" s="229">
        <v>125.59999999999999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209</v>
      </c>
      <c r="AU255" s="235" t="s">
        <v>84</v>
      </c>
      <c r="AV255" s="13" t="s">
        <v>84</v>
      </c>
      <c r="AW255" s="13" t="s">
        <v>35</v>
      </c>
      <c r="AX255" s="13" t="s">
        <v>82</v>
      </c>
      <c r="AY255" s="235" t="s">
        <v>132</v>
      </c>
    </row>
    <row r="256" s="2" customFormat="1" ht="16.5" customHeight="1">
      <c r="A256" s="40"/>
      <c r="B256" s="41"/>
      <c r="C256" s="247" t="s">
        <v>366</v>
      </c>
      <c r="D256" s="247" t="s">
        <v>249</v>
      </c>
      <c r="E256" s="248" t="s">
        <v>809</v>
      </c>
      <c r="F256" s="249" t="s">
        <v>810</v>
      </c>
      <c r="G256" s="250" t="s">
        <v>192</v>
      </c>
      <c r="H256" s="251">
        <v>125.59999999999999</v>
      </c>
      <c r="I256" s="252"/>
      <c r="J256" s="253">
        <f>ROUND(I256*H256,2)</f>
        <v>0</v>
      </c>
      <c r="K256" s="249" t="s">
        <v>28</v>
      </c>
      <c r="L256" s="254"/>
      <c r="M256" s="255" t="s">
        <v>28</v>
      </c>
      <c r="N256" s="256" t="s">
        <v>45</v>
      </c>
      <c r="O256" s="86"/>
      <c r="P256" s="215">
        <f>O256*H256</f>
        <v>0</v>
      </c>
      <c r="Q256" s="215">
        <v>0.0088000000000000005</v>
      </c>
      <c r="R256" s="215">
        <f>Q256*H256</f>
        <v>1.10528</v>
      </c>
      <c r="S256" s="215">
        <v>0</v>
      </c>
      <c r="T256" s="216">
        <f>S256*H256</f>
        <v>0</v>
      </c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R256" s="217" t="s">
        <v>140</v>
      </c>
      <c r="AT256" s="217" t="s">
        <v>249</v>
      </c>
      <c r="AU256" s="217" t="s">
        <v>84</v>
      </c>
      <c r="AY256" s="19" t="s">
        <v>132</v>
      </c>
      <c r="BE256" s="218">
        <f>IF(N256="základní",J256,0)</f>
        <v>0</v>
      </c>
      <c r="BF256" s="218">
        <f>IF(N256="snížená",J256,0)</f>
        <v>0</v>
      </c>
      <c r="BG256" s="218">
        <f>IF(N256="zákl. přenesená",J256,0)</f>
        <v>0</v>
      </c>
      <c r="BH256" s="218">
        <f>IF(N256="sníž. přenesená",J256,0)</f>
        <v>0</v>
      </c>
      <c r="BI256" s="218">
        <f>IF(N256="nulová",J256,0)</f>
        <v>0</v>
      </c>
      <c r="BJ256" s="19" t="s">
        <v>82</v>
      </c>
      <c r="BK256" s="218">
        <f>ROUND(I256*H256,2)</f>
        <v>0</v>
      </c>
      <c r="BL256" s="19" t="s">
        <v>139</v>
      </c>
      <c r="BM256" s="217" t="s">
        <v>811</v>
      </c>
    </row>
    <row r="257" s="2" customFormat="1" ht="16.5" customHeight="1">
      <c r="A257" s="40"/>
      <c r="B257" s="41"/>
      <c r="C257" s="206" t="s">
        <v>183</v>
      </c>
      <c r="D257" s="206" t="s">
        <v>134</v>
      </c>
      <c r="E257" s="207" t="s">
        <v>812</v>
      </c>
      <c r="F257" s="208" t="s">
        <v>813</v>
      </c>
      <c r="G257" s="209" t="s">
        <v>192</v>
      </c>
      <c r="H257" s="210">
        <v>483.60000000000002</v>
      </c>
      <c r="I257" s="211"/>
      <c r="J257" s="212">
        <f>ROUND(I257*H257,2)</f>
        <v>0</v>
      </c>
      <c r="K257" s="208" t="s">
        <v>28</v>
      </c>
      <c r="L257" s="46"/>
      <c r="M257" s="213" t="s">
        <v>28</v>
      </c>
      <c r="N257" s="214" t="s">
        <v>45</v>
      </c>
      <c r="O257" s="86"/>
      <c r="P257" s="215">
        <f>O257*H257</f>
        <v>0</v>
      </c>
      <c r="Q257" s="215">
        <v>0</v>
      </c>
      <c r="R257" s="215">
        <f>Q257*H257</f>
        <v>0</v>
      </c>
      <c r="S257" s="215">
        <v>0</v>
      </c>
      <c r="T257" s="216">
        <f>S257*H257</f>
        <v>0</v>
      </c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R257" s="217" t="s">
        <v>139</v>
      </c>
      <c r="AT257" s="217" t="s">
        <v>134</v>
      </c>
      <c r="AU257" s="217" t="s">
        <v>84</v>
      </c>
      <c r="AY257" s="19" t="s">
        <v>132</v>
      </c>
      <c r="BE257" s="218">
        <f>IF(N257="základní",J257,0)</f>
        <v>0</v>
      </c>
      <c r="BF257" s="218">
        <f>IF(N257="snížená",J257,0)</f>
        <v>0</v>
      </c>
      <c r="BG257" s="218">
        <f>IF(N257="zákl. přenesená",J257,0)</f>
        <v>0</v>
      </c>
      <c r="BH257" s="218">
        <f>IF(N257="sníž. přenesená",J257,0)</f>
        <v>0</v>
      </c>
      <c r="BI257" s="218">
        <f>IF(N257="nulová",J257,0)</f>
        <v>0</v>
      </c>
      <c r="BJ257" s="19" t="s">
        <v>82</v>
      </c>
      <c r="BK257" s="218">
        <f>ROUND(I257*H257,2)</f>
        <v>0</v>
      </c>
      <c r="BL257" s="19" t="s">
        <v>139</v>
      </c>
      <c r="BM257" s="217" t="s">
        <v>814</v>
      </c>
    </row>
    <row r="258" s="13" customFormat="1">
      <c r="A258" s="13"/>
      <c r="B258" s="224"/>
      <c r="C258" s="225"/>
      <c r="D258" s="226" t="s">
        <v>209</v>
      </c>
      <c r="E258" s="227" t="s">
        <v>28</v>
      </c>
      <c r="F258" s="228" t="s">
        <v>815</v>
      </c>
      <c r="G258" s="225"/>
      <c r="H258" s="229">
        <v>192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209</v>
      </c>
      <c r="AU258" s="235" t="s">
        <v>84</v>
      </c>
      <c r="AV258" s="13" t="s">
        <v>84</v>
      </c>
      <c r="AW258" s="13" t="s">
        <v>35</v>
      </c>
      <c r="AX258" s="13" t="s">
        <v>74</v>
      </c>
      <c r="AY258" s="235" t="s">
        <v>132</v>
      </c>
    </row>
    <row r="259" s="13" customFormat="1">
      <c r="A259" s="13"/>
      <c r="B259" s="224"/>
      <c r="C259" s="225"/>
      <c r="D259" s="226" t="s">
        <v>209</v>
      </c>
      <c r="E259" s="227" t="s">
        <v>28</v>
      </c>
      <c r="F259" s="228" t="s">
        <v>816</v>
      </c>
      <c r="G259" s="225"/>
      <c r="H259" s="229">
        <v>291.60000000000002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209</v>
      </c>
      <c r="AU259" s="235" t="s">
        <v>84</v>
      </c>
      <c r="AV259" s="13" t="s">
        <v>84</v>
      </c>
      <c r="AW259" s="13" t="s">
        <v>35</v>
      </c>
      <c r="AX259" s="13" t="s">
        <v>74</v>
      </c>
      <c r="AY259" s="235" t="s">
        <v>132</v>
      </c>
    </row>
    <row r="260" s="14" customFormat="1">
      <c r="A260" s="14"/>
      <c r="B260" s="236"/>
      <c r="C260" s="237"/>
      <c r="D260" s="226" t="s">
        <v>209</v>
      </c>
      <c r="E260" s="238" t="s">
        <v>28</v>
      </c>
      <c r="F260" s="239" t="s">
        <v>211</v>
      </c>
      <c r="G260" s="237"/>
      <c r="H260" s="240">
        <v>483.60000000000002</v>
      </c>
      <c r="I260" s="241"/>
      <c r="J260" s="237"/>
      <c r="K260" s="237"/>
      <c r="L260" s="242"/>
      <c r="M260" s="243"/>
      <c r="N260" s="244"/>
      <c r="O260" s="244"/>
      <c r="P260" s="244"/>
      <c r="Q260" s="244"/>
      <c r="R260" s="244"/>
      <c r="S260" s="244"/>
      <c r="T260" s="245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46" t="s">
        <v>209</v>
      </c>
      <c r="AU260" s="246" t="s">
        <v>84</v>
      </c>
      <c r="AV260" s="14" t="s">
        <v>139</v>
      </c>
      <c r="AW260" s="14" t="s">
        <v>35</v>
      </c>
      <c r="AX260" s="14" t="s">
        <v>82</v>
      </c>
      <c r="AY260" s="246" t="s">
        <v>132</v>
      </c>
    </row>
    <row r="261" s="2" customFormat="1" ht="16.5" customHeight="1">
      <c r="A261" s="40"/>
      <c r="B261" s="41"/>
      <c r="C261" s="247" t="s">
        <v>375</v>
      </c>
      <c r="D261" s="247" t="s">
        <v>249</v>
      </c>
      <c r="E261" s="248" t="s">
        <v>817</v>
      </c>
      <c r="F261" s="249" t="s">
        <v>818</v>
      </c>
      <c r="G261" s="250" t="s">
        <v>169</v>
      </c>
      <c r="H261" s="251">
        <v>330.76799999999997</v>
      </c>
      <c r="I261" s="252"/>
      <c r="J261" s="253">
        <f>ROUND(I261*H261,2)</f>
        <v>0</v>
      </c>
      <c r="K261" s="249" t="s">
        <v>28</v>
      </c>
      <c r="L261" s="254"/>
      <c r="M261" s="255" t="s">
        <v>28</v>
      </c>
      <c r="N261" s="256" t="s">
        <v>45</v>
      </c>
      <c r="O261" s="86"/>
      <c r="P261" s="215">
        <f>O261*H261</f>
        <v>0</v>
      </c>
      <c r="Q261" s="215">
        <v>0.0067999999999999996</v>
      </c>
      <c r="R261" s="215">
        <f>Q261*H261</f>
        <v>2.2492223999999998</v>
      </c>
      <c r="S261" s="215">
        <v>0</v>
      </c>
      <c r="T261" s="216">
        <f>S261*H261</f>
        <v>0</v>
      </c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R261" s="217" t="s">
        <v>140</v>
      </c>
      <c r="AT261" s="217" t="s">
        <v>249</v>
      </c>
      <c r="AU261" s="217" t="s">
        <v>84</v>
      </c>
      <c r="AY261" s="19" t="s">
        <v>132</v>
      </c>
      <c r="BE261" s="218">
        <f>IF(N261="základní",J261,0)</f>
        <v>0</v>
      </c>
      <c r="BF261" s="218">
        <f>IF(N261="snížená",J261,0)</f>
        <v>0</v>
      </c>
      <c r="BG261" s="218">
        <f>IF(N261="zákl. přenesená",J261,0)</f>
        <v>0</v>
      </c>
      <c r="BH261" s="218">
        <f>IF(N261="sníž. přenesená",J261,0)</f>
        <v>0</v>
      </c>
      <c r="BI261" s="218">
        <f>IF(N261="nulová",J261,0)</f>
        <v>0</v>
      </c>
      <c r="BJ261" s="19" t="s">
        <v>82</v>
      </c>
      <c r="BK261" s="218">
        <f>ROUND(I261*H261,2)</f>
        <v>0</v>
      </c>
      <c r="BL261" s="19" t="s">
        <v>139</v>
      </c>
      <c r="BM261" s="217" t="s">
        <v>819</v>
      </c>
    </row>
    <row r="262" s="13" customFormat="1">
      <c r="A262" s="13"/>
      <c r="B262" s="224"/>
      <c r="C262" s="225"/>
      <c r="D262" s="226" t="s">
        <v>209</v>
      </c>
      <c r="E262" s="227" t="s">
        <v>28</v>
      </c>
      <c r="F262" s="228" t="s">
        <v>820</v>
      </c>
      <c r="G262" s="225"/>
      <c r="H262" s="229">
        <v>275.63999999999999</v>
      </c>
      <c r="I262" s="230"/>
      <c r="J262" s="225"/>
      <c r="K262" s="225"/>
      <c r="L262" s="231"/>
      <c r="M262" s="232"/>
      <c r="N262" s="233"/>
      <c r="O262" s="233"/>
      <c r="P262" s="233"/>
      <c r="Q262" s="233"/>
      <c r="R262" s="233"/>
      <c r="S262" s="233"/>
      <c r="T262" s="234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35" t="s">
        <v>209</v>
      </c>
      <c r="AU262" s="235" t="s">
        <v>84</v>
      </c>
      <c r="AV262" s="13" t="s">
        <v>84</v>
      </c>
      <c r="AW262" s="13" t="s">
        <v>35</v>
      </c>
      <c r="AX262" s="13" t="s">
        <v>74</v>
      </c>
      <c r="AY262" s="235" t="s">
        <v>132</v>
      </c>
    </row>
    <row r="263" s="14" customFormat="1">
      <c r="A263" s="14"/>
      <c r="B263" s="236"/>
      <c r="C263" s="237"/>
      <c r="D263" s="226" t="s">
        <v>209</v>
      </c>
      <c r="E263" s="238" t="s">
        <v>28</v>
      </c>
      <c r="F263" s="239" t="s">
        <v>211</v>
      </c>
      <c r="G263" s="237"/>
      <c r="H263" s="240">
        <v>275.63999999999999</v>
      </c>
      <c r="I263" s="241"/>
      <c r="J263" s="237"/>
      <c r="K263" s="237"/>
      <c r="L263" s="242"/>
      <c r="M263" s="243"/>
      <c r="N263" s="244"/>
      <c r="O263" s="244"/>
      <c r="P263" s="244"/>
      <c r="Q263" s="244"/>
      <c r="R263" s="244"/>
      <c r="S263" s="244"/>
      <c r="T263" s="245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46" t="s">
        <v>209</v>
      </c>
      <c r="AU263" s="246" t="s">
        <v>84</v>
      </c>
      <c r="AV263" s="14" t="s">
        <v>139</v>
      </c>
      <c r="AW263" s="14" t="s">
        <v>35</v>
      </c>
      <c r="AX263" s="14" t="s">
        <v>82</v>
      </c>
      <c r="AY263" s="246" t="s">
        <v>132</v>
      </c>
    </row>
    <row r="264" s="13" customFormat="1">
      <c r="A264" s="13"/>
      <c r="B264" s="224"/>
      <c r="C264" s="225"/>
      <c r="D264" s="226" t="s">
        <v>209</v>
      </c>
      <c r="E264" s="225"/>
      <c r="F264" s="228" t="s">
        <v>821</v>
      </c>
      <c r="G264" s="225"/>
      <c r="H264" s="229">
        <v>330.76799999999997</v>
      </c>
      <c r="I264" s="230"/>
      <c r="J264" s="225"/>
      <c r="K264" s="225"/>
      <c r="L264" s="231"/>
      <c r="M264" s="232"/>
      <c r="N264" s="233"/>
      <c r="O264" s="233"/>
      <c r="P264" s="233"/>
      <c r="Q264" s="233"/>
      <c r="R264" s="233"/>
      <c r="S264" s="233"/>
      <c r="T264" s="234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35" t="s">
        <v>209</v>
      </c>
      <c r="AU264" s="235" t="s">
        <v>84</v>
      </c>
      <c r="AV264" s="13" t="s">
        <v>84</v>
      </c>
      <c r="AW264" s="13" t="s">
        <v>4</v>
      </c>
      <c r="AX264" s="13" t="s">
        <v>82</v>
      </c>
      <c r="AY264" s="235" t="s">
        <v>132</v>
      </c>
    </row>
    <row r="265" s="2" customFormat="1" ht="16.5" customHeight="1">
      <c r="A265" s="40"/>
      <c r="B265" s="41"/>
      <c r="C265" s="247" t="s">
        <v>188</v>
      </c>
      <c r="D265" s="247" t="s">
        <v>249</v>
      </c>
      <c r="E265" s="248" t="s">
        <v>822</v>
      </c>
      <c r="F265" s="249" t="s">
        <v>823</v>
      </c>
      <c r="G265" s="250" t="s">
        <v>169</v>
      </c>
      <c r="H265" s="251">
        <v>211.19999999999999</v>
      </c>
      <c r="I265" s="252"/>
      <c r="J265" s="253">
        <f>ROUND(I265*H265,2)</f>
        <v>0</v>
      </c>
      <c r="K265" s="249" t="s">
        <v>28</v>
      </c>
      <c r="L265" s="254"/>
      <c r="M265" s="255" t="s">
        <v>28</v>
      </c>
      <c r="N265" s="256" t="s">
        <v>45</v>
      </c>
      <c r="O265" s="86"/>
      <c r="P265" s="215">
        <f>O265*H265</f>
        <v>0</v>
      </c>
      <c r="Q265" s="215">
        <v>0.0067999999999999996</v>
      </c>
      <c r="R265" s="215">
        <f>Q265*H265</f>
        <v>1.4361599999999999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140</v>
      </c>
      <c r="AT265" s="217" t="s">
        <v>249</v>
      </c>
      <c r="AU265" s="217" t="s">
        <v>84</v>
      </c>
      <c r="AY265" s="19" t="s">
        <v>132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82</v>
      </c>
      <c r="BK265" s="218">
        <f>ROUND(I265*H265,2)</f>
        <v>0</v>
      </c>
      <c r="BL265" s="19" t="s">
        <v>139</v>
      </c>
      <c r="BM265" s="217" t="s">
        <v>824</v>
      </c>
    </row>
    <row r="266" s="13" customFormat="1">
      <c r="A266" s="13"/>
      <c r="B266" s="224"/>
      <c r="C266" s="225"/>
      <c r="D266" s="226" t="s">
        <v>209</v>
      </c>
      <c r="E266" s="227" t="s">
        <v>28</v>
      </c>
      <c r="F266" s="228" t="s">
        <v>815</v>
      </c>
      <c r="G266" s="225"/>
      <c r="H266" s="229">
        <v>192</v>
      </c>
      <c r="I266" s="230"/>
      <c r="J266" s="225"/>
      <c r="K266" s="225"/>
      <c r="L266" s="231"/>
      <c r="M266" s="232"/>
      <c r="N266" s="233"/>
      <c r="O266" s="233"/>
      <c r="P266" s="233"/>
      <c r="Q266" s="233"/>
      <c r="R266" s="233"/>
      <c r="S266" s="233"/>
      <c r="T266" s="234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35" t="s">
        <v>209</v>
      </c>
      <c r="AU266" s="235" t="s">
        <v>84</v>
      </c>
      <c r="AV266" s="13" t="s">
        <v>84</v>
      </c>
      <c r="AW266" s="13" t="s">
        <v>35</v>
      </c>
      <c r="AX266" s="13" t="s">
        <v>74</v>
      </c>
      <c r="AY266" s="235" t="s">
        <v>132</v>
      </c>
    </row>
    <row r="267" s="14" customFormat="1">
      <c r="A267" s="14"/>
      <c r="B267" s="236"/>
      <c r="C267" s="237"/>
      <c r="D267" s="226" t="s">
        <v>209</v>
      </c>
      <c r="E267" s="238" t="s">
        <v>28</v>
      </c>
      <c r="F267" s="239" t="s">
        <v>211</v>
      </c>
      <c r="G267" s="237"/>
      <c r="H267" s="240">
        <v>192</v>
      </c>
      <c r="I267" s="241"/>
      <c r="J267" s="237"/>
      <c r="K267" s="237"/>
      <c r="L267" s="242"/>
      <c r="M267" s="243"/>
      <c r="N267" s="244"/>
      <c r="O267" s="244"/>
      <c r="P267" s="244"/>
      <c r="Q267" s="244"/>
      <c r="R267" s="244"/>
      <c r="S267" s="244"/>
      <c r="T267" s="245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46" t="s">
        <v>209</v>
      </c>
      <c r="AU267" s="246" t="s">
        <v>84</v>
      </c>
      <c r="AV267" s="14" t="s">
        <v>139</v>
      </c>
      <c r="AW267" s="14" t="s">
        <v>35</v>
      </c>
      <c r="AX267" s="14" t="s">
        <v>82</v>
      </c>
      <c r="AY267" s="246" t="s">
        <v>132</v>
      </c>
    </row>
    <row r="268" s="13" customFormat="1">
      <c r="A268" s="13"/>
      <c r="B268" s="224"/>
      <c r="C268" s="225"/>
      <c r="D268" s="226" t="s">
        <v>209</v>
      </c>
      <c r="E268" s="225"/>
      <c r="F268" s="228" t="s">
        <v>825</v>
      </c>
      <c r="G268" s="225"/>
      <c r="H268" s="229">
        <v>211.19999999999999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209</v>
      </c>
      <c r="AU268" s="235" t="s">
        <v>84</v>
      </c>
      <c r="AV268" s="13" t="s">
        <v>84</v>
      </c>
      <c r="AW268" s="13" t="s">
        <v>4</v>
      </c>
      <c r="AX268" s="13" t="s">
        <v>82</v>
      </c>
      <c r="AY268" s="235" t="s">
        <v>132</v>
      </c>
    </row>
    <row r="269" s="12" customFormat="1" ht="22.8" customHeight="1">
      <c r="A269" s="12"/>
      <c r="B269" s="190"/>
      <c r="C269" s="191"/>
      <c r="D269" s="192" t="s">
        <v>73</v>
      </c>
      <c r="E269" s="204" t="s">
        <v>156</v>
      </c>
      <c r="F269" s="204" t="s">
        <v>318</v>
      </c>
      <c r="G269" s="191"/>
      <c r="H269" s="191"/>
      <c r="I269" s="194"/>
      <c r="J269" s="205">
        <f>BK269</f>
        <v>0</v>
      </c>
      <c r="K269" s="191"/>
      <c r="L269" s="196"/>
      <c r="M269" s="197"/>
      <c r="N269" s="198"/>
      <c r="O269" s="198"/>
      <c r="P269" s="199">
        <f>SUM(P270:P287)</f>
        <v>0</v>
      </c>
      <c r="Q269" s="198"/>
      <c r="R269" s="199">
        <f>SUM(R270:R287)</f>
        <v>37.82667</v>
      </c>
      <c r="S269" s="198"/>
      <c r="T269" s="200">
        <f>SUM(T270:T287)</f>
        <v>0</v>
      </c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R269" s="201" t="s">
        <v>82</v>
      </c>
      <c r="AT269" s="202" t="s">
        <v>73</v>
      </c>
      <c r="AU269" s="202" t="s">
        <v>82</v>
      </c>
      <c r="AY269" s="201" t="s">
        <v>132</v>
      </c>
      <c r="BK269" s="203">
        <f>SUM(BK270:BK287)</f>
        <v>0</v>
      </c>
    </row>
    <row r="270" s="2" customFormat="1" ht="24.15" customHeight="1">
      <c r="A270" s="40"/>
      <c r="B270" s="41"/>
      <c r="C270" s="206" t="s">
        <v>386</v>
      </c>
      <c r="D270" s="206" t="s">
        <v>134</v>
      </c>
      <c r="E270" s="207" t="s">
        <v>826</v>
      </c>
      <c r="F270" s="208" t="s">
        <v>827</v>
      </c>
      <c r="G270" s="209" t="s">
        <v>169</v>
      </c>
      <c r="H270" s="210">
        <v>59</v>
      </c>
      <c r="I270" s="211"/>
      <c r="J270" s="212">
        <f>ROUND(I270*H270,2)</f>
        <v>0</v>
      </c>
      <c r="K270" s="208" t="s">
        <v>138</v>
      </c>
      <c r="L270" s="46"/>
      <c r="M270" s="213" t="s">
        <v>28</v>
      </c>
      <c r="N270" s="214" t="s">
        <v>45</v>
      </c>
      <c r="O270" s="86"/>
      <c r="P270" s="215">
        <f>O270*H270</f>
        <v>0</v>
      </c>
      <c r="Q270" s="215">
        <v>0.51085999999999998</v>
      </c>
      <c r="R270" s="215">
        <f>Q270*H270</f>
        <v>30.140739999999997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139</v>
      </c>
      <c r="AT270" s="217" t="s">
        <v>134</v>
      </c>
      <c r="AU270" s="217" t="s">
        <v>84</v>
      </c>
      <c r="AY270" s="19" t="s">
        <v>132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82</v>
      </c>
      <c r="BK270" s="218">
        <f>ROUND(I270*H270,2)</f>
        <v>0</v>
      </c>
      <c r="BL270" s="19" t="s">
        <v>139</v>
      </c>
      <c r="BM270" s="217" t="s">
        <v>828</v>
      </c>
    </row>
    <row r="271" s="2" customFormat="1">
      <c r="A271" s="40"/>
      <c r="B271" s="41"/>
      <c r="C271" s="42"/>
      <c r="D271" s="219" t="s">
        <v>141</v>
      </c>
      <c r="E271" s="42"/>
      <c r="F271" s="220" t="s">
        <v>829</v>
      </c>
      <c r="G271" s="42"/>
      <c r="H271" s="42"/>
      <c r="I271" s="221"/>
      <c r="J271" s="42"/>
      <c r="K271" s="42"/>
      <c r="L271" s="46"/>
      <c r="M271" s="222"/>
      <c r="N271" s="223"/>
      <c r="O271" s="86"/>
      <c r="P271" s="86"/>
      <c r="Q271" s="86"/>
      <c r="R271" s="86"/>
      <c r="S271" s="86"/>
      <c r="T271" s="87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T271" s="19" t="s">
        <v>141</v>
      </c>
      <c r="AU271" s="19" t="s">
        <v>84</v>
      </c>
    </row>
    <row r="272" s="2" customFormat="1">
      <c r="A272" s="40"/>
      <c r="B272" s="41"/>
      <c r="C272" s="42"/>
      <c r="D272" s="226" t="s">
        <v>316</v>
      </c>
      <c r="E272" s="42"/>
      <c r="F272" s="257" t="s">
        <v>830</v>
      </c>
      <c r="G272" s="42"/>
      <c r="H272" s="42"/>
      <c r="I272" s="221"/>
      <c r="J272" s="42"/>
      <c r="K272" s="42"/>
      <c r="L272" s="46"/>
      <c r="M272" s="222"/>
      <c r="N272" s="223"/>
      <c r="O272" s="86"/>
      <c r="P272" s="86"/>
      <c r="Q272" s="86"/>
      <c r="R272" s="86"/>
      <c r="S272" s="86"/>
      <c r="T272" s="87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T272" s="19" t="s">
        <v>316</v>
      </c>
      <c r="AU272" s="19" t="s">
        <v>84</v>
      </c>
    </row>
    <row r="273" s="13" customFormat="1">
      <c r="A273" s="13"/>
      <c r="B273" s="224"/>
      <c r="C273" s="225"/>
      <c r="D273" s="226" t="s">
        <v>209</v>
      </c>
      <c r="E273" s="227" t="s">
        <v>28</v>
      </c>
      <c r="F273" s="228" t="s">
        <v>831</v>
      </c>
      <c r="G273" s="225"/>
      <c r="H273" s="229">
        <v>42</v>
      </c>
      <c r="I273" s="230"/>
      <c r="J273" s="225"/>
      <c r="K273" s="225"/>
      <c r="L273" s="231"/>
      <c r="M273" s="232"/>
      <c r="N273" s="233"/>
      <c r="O273" s="233"/>
      <c r="P273" s="233"/>
      <c r="Q273" s="233"/>
      <c r="R273" s="233"/>
      <c r="S273" s="233"/>
      <c r="T273" s="234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35" t="s">
        <v>209</v>
      </c>
      <c r="AU273" s="235" t="s">
        <v>84</v>
      </c>
      <c r="AV273" s="13" t="s">
        <v>84</v>
      </c>
      <c r="AW273" s="13" t="s">
        <v>35</v>
      </c>
      <c r="AX273" s="13" t="s">
        <v>74</v>
      </c>
      <c r="AY273" s="235" t="s">
        <v>132</v>
      </c>
    </row>
    <row r="274" s="13" customFormat="1">
      <c r="A274" s="13"/>
      <c r="B274" s="224"/>
      <c r="C274" s="225"/>
      <c r="D274" s="226" t="s">
        <v>209</v>
      </c>
      <c r="E274" s="227" t="s">
        <v>28</v>
      </c>
      <c r="F274" s="228" t="s">
        <v>832</v>
      </c>
      <c r="G274" s="225"/>
      <c r="H274" s="229">
        <v>17</v>
      </c>
      <c r="I274" s="230"/>
      <c r="J274" s="225"/>
      <c r="K274" s="225"/>
      <c r="L274" s="231"/>
      <c r="M274" s="232"/>
      <c r="N274" s="233"/>
      <c r="O274" s="233"/>
      <c r="P274" s="233"/>
      <c r="Q274" s="233"/>
      <c r="R274" s="233"/>
      <c r="S274" s="233"/>
      <c r="T274" s="234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T274" s="235" t="s">
        <v>209</v>
      </c>
      <c r="AU274" s="235" t="s">
        <v>84</v>
      </c>
      <c r="AV274" s="13" t="s">
        <v>84</v>
      </c>
      <c r="AW274" s="13" t="s">
        <v>35</v>
      </c>
      <c r="AX274" s="13" t="s">
        <v>74</v>
      </c>
      <c r="AY274" s="235" t="s">
        <v>132</v>
      </c>
    </row>
    <row r="275" s="14" customFormat="1">
      <c r="A275" s="14"/>
      <c r="B275" s="236"/>
      <c r="C275" s="237"/>
      <c r="D275" s="226" t="s">
        <v>209</v>
      </c>
      <c r="E275" s="238" t="s">
        <v>28</v>
      </c>
      <c r="F275" s="239" t="s">
        <v>211</v>
      </c>
      <c r="G275" s="237"/>
      <c r="H275" s="240">
        <v>59</v>
      </c>
      <c r="I275" s="241"/>
      <c r="J275" s="237"/>
      <c r="K275" s="237"/>
      <c r="L275" s="242"/>
      <c r="M275" s="243"/>
      <c r="N275" s="244"/>
      <c r="O275" s="244"/>
      <c r="P275" s="244"/>
      <c r="Q275" s="244"/>
      <c r="R275" s="244"/>
      <c r="S275" s="244"/>
      <c r="T275" s="245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T275" s="246" t="s">
        <v>209</v>
      </c>
      <c r="AU275" s="246" t="s">
        <v>84</v>
      </c>
      <c r="AV275" s="14" t="s">
        <v>139</v>
      </c>
      <c r="AW275" s="14" t="s">
        <v>35</v>
      </c>
      <c r="AX275" s="14" t="s">
        <v>82</v>
      </c>
      <c r="AY275" s="246" t="s">
        <v>132</v>
      </c>
    </row>
    <row r="276" s="2" customFormat="1" ht="16.5" customHeight="1">
      <c r="A276" s="40"/>
      <c r="B276" s="41"/>
      <c r="C276" s="206" t="s">
        <v>193</v>
      </c>
      <c r="D276" s="206" t="s">
        <v>134</v>
      </c>
      <c r="E276" s="207" t="s">
        <v>833</v>
      </c>
      <c r="F276" s="208" t="s">
        <v>834</v>
      </c>
      <c r="G276" s="209" t="s">
        <v>169</v>
      </c>
      <c r="H276" s="210">
        <v>59</v>
      </c>
      <c r="I276" s="211"/>
      <c r="J276" s="212">
        <f>ROUND(I276*H276,2)</f>
        <v>0</v>
      </c>
      <c r="K276" s="208" t="s">
        <v>138</v>
      </c>
      <c r="L276" s="46"/>
      <c r="M276" s="213" t="s">
        <v>28</v>
      </c>
      <c r="N276" s="214" t="s">
        <v>45</v>
      </c>
      <c r="O276" s="86"/>
      <c r="P276" s="215">
        <f>O276*H276</f>
        <v>0</v>
      </c>
      <c r="Q276" s="215">
        <v>0.00060999999999999997</v>
      </c>
      <c r="R276" s="215">
        <f>Q276*H276</f>
        <v>0.035990000000000001</v>
      </c>
      <c r="S276" s="215">
        <v>0</v>
      </c>
      <c r="T276" s="216">
        <f>S276*H276</f>
        <v>0</v>
      </c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R276" s="217" t="s">
        <v>139</v>
      </c>
      <c r="AT276" s="217" t="s">
        <v>134</v>
      </c>
      <c r="AU276" s="217" t="s">
        <v>84</v>
      </c>
      <c r="AY276" s="19" t="s">
        <v>132</v>
      </c>
      <c r="BE276" s="218">
        <f>IF(N276="základní",J276,0)</f>
        <v>0</v>
      </c>
      <c r="BF276" s="218">
        <f>IF(N276="snížená",J276,0)</f>
        <v>0</v>
      </c>
      <c r="BG276" s="218">
        <f>IF(N276="zákl. přenesená",J276,0)</f>
        <v>0</v>
      </c>
      <c r="BH276" s="218">
        <f>IF(N276="sníž. přenesená",J276,0)</f>
        <v>0</v>
      </c>
      <c r="BI276" s="218">
        <f>IF(N276="nulová",J276,0)</f>
        <v>0</v>
      </c>
      <c r="BJ276" s="19" t="s">
        <v>82</v>
      </c>
      <c r="BK276" s="218">
        <f>ROUND(I276*H276,2)</f>
        <v>0</v>
      </c>
      <c r="BL276" s="19" t="s">
        <v>139</v>
      </c>
      <c r="BM276" s="217" t="s">
        <v>835</v>
      </c>
    </row>
    <row r="277" s="2" customFormat="1">
      <c r="A277" s="40"/>
      <c r="B277" s="41"/>
      <c r="C277" s="42"/>
      <c r="D277" s="219" t="s">
        <v>141</v>
      </c>
      <c r="E277" s="42"/>
      <c r="F277" s="220" t="s">
        <v>836</v>
      </c>
      <c r="G277" s="42"/>
      <c r="H277" s="42"/>
      <c r="I277" s="221"/>
      <c r="J277" s="42"/>
      <c r="K277" s="42"/>
      <c r="L277" s="46"/>
      <c r="M277" s="222"/>
      <c r="N277" s="223"/>
      <c r="O277" s="86"/>
      <c r="P277" s="86"/>
      <c r="Q277" s="86"/>
      <c r="R277" s="86"/>
      <c r="S277" s="86"/>
      <c r="T277" s="87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T277" s="19" t="s">
        <v>141</v>
      </c>
      <c r="AU277" s="19" t="s">
        <v>84</v>
      </c>
    </row>
    <row r="278" s="2" customFormat="1">
      <c r="A278" s="40"/>
      <c r="B278" s="41"/>
      <c r="C278" s="42"/>
      <c r="D278" s="226" t="s">
        <v>316</v>
      </c>
      <c r="E278" s="42"/>
      <c r="F278" s="257" t="s">
        <v>830</v>
      </c>
      <c r="G278" s="42"/>
      <c r="H278" s="42"/>
      <c r="I278" s="221"/>
      <c r="J278" s="42"/>
      <c r="K278" s="42"/>
      <c r="L278" s="46"/>
      <c r="M278" s="222"/>
      <c r="N278" s="223"/>
      <c r="O278" s="86"/>
      <c r="P278" s="86"/>
      <c r="Q278" s="86"/>
      <c r="R278" s="86"/>
      <c r="S278" s="86"/>
      <c r="T278" s="87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T278" s="19" t="s">
        <v>316</v>
      </c>
      <c r="AU278" s="19" t="s">
        <v>84</v>
      </c>
    </row>
    <row r="279" s="13" customFormat="1">
      <c r="A279" s="13"/>
      <c r="B279" s="224"/>
      <c r="C279" s="225"/>
      <c r="D279" s="226" t="s">
        <v>209</v>
      </c>
      <c r="E279" s="227" t="s">
        <v>28</v>
      </c>
      <c r="F279" s="228" t="s">
        <v>831</v>
      </c>
      <c r="G279" s="225"/>
      <c r="H279" s="229">
        <v>42</v>
      </c>
      <c r="I279" s="230"/>
      <c r="J279" s="225"/>
      <c r="K279" s="225"/>
      <c r="L279" s="231"/>
      <c r="M279" s="232"/>
      <c r="N279" s="233"/>
      <c r="O279" s="233"/>
      <c r="P279" s="233"/>
      <c r="Q279" s="233"/>
      <c r="R279" s="233"/>
      <c r="S279" s="233"/>
      <c r="T279" s="234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35" t="s">
        <v>209</v>
      </c>
      <c r="AU279" s="235" t="s">
        <v>84</v>
      </c>
      <c r="AV279" s="13" t="s">
        <v>84</v>
      </c>
      <c r="AW279" s="13" t="s">
        <v>35</v>
      </c>
      <c r="AX279" s="13" t="s">
        <v>74</v>
      </c>
      <c r="AY279" s="235" t="s">
        <v>132</v>
      </c>
    </row>
    <row r="280" s="13" customFormat="1">
      <c r="A280" s="13"/>
      <c r="B280" s="224"/>
      <c r="C280" s="225"/>
      <c r="D280" s="226" t="s">
        <v>209</v>
      </c>
      <c r="E280" s="227" t="s">
        <v>28</v>
      </c>
      <c r="F280" s="228" t="s">
        <v>832</v>
      </c>
      <c r="G280" s="225"/>
      <c r="H280" s="229">
        <v>17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209</v>
      </c>
      <c r="AU280" s="235" t="s">
        <v>84</v>
      </c>
      <c r="AV280" s="13" t="s">
        <v>84</v>
      </c>
      <c r="AW280" s="13" t="s">
        <v>35</v>
      </c>
      <c r="AX280" s="13" t="s">
        <v>74</v>
      </c>
      <c r="AY280" s="235" t="s">
        <v>132</v>
      </c>
    </row>
    <row r="281" s="14" customFormat="1">
      <c r="A281" s="14"/>
      <c r="B281" s="236"/>
      <c r="C281" s="237"/>
      <c r="D281" s="226" t="s">
        <v>209</v>
      </c>
      <c r="E281" s="238" t="s">
        <v>28</v>
      </c>
      <c r="F281" s="239" t="s">
        <v>211</v>
      </c>
      <c r="G281" s="237"/>
      <c r="H281" s="240">
        <v>59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209</v>
      </c>
      <c r="AU281" s="246" t="s">
        <v>84</v>
      </c>
      <c r="AV281" s="14" t="s">
        <v>139</v>
      </c>
      <c r="AW281" s="14" t="s">
        <v>35</v>
      </c>
      <c r="AX281" s="14" t="s">
        <v>82</v>
      </c>
      <c r="AY281" s="246" t="s">
        <v>132</v>
      </c>
    </row>
    <row r="282" s="2" customFormat="1" ht="24.15" customHeight="1">
      <c r="A282" s="40"/>
      <c r="B282" s="41"/>
      <c r="C282" s="206" t="s">
        <v>395</v>
      </c>
      <c r="D282" s="206" t="s">
        <v>134</v>
      </c>
      <c r="E282" s="207" t="s">
        <v>837</v>
      </c>
      <c r="F282" s="208" t="s">
        <v>838</v>
      </c>
      <c r="G282" s="209" t="s">
        <v>169</v>
      </c>
      <c r="H282" s="210">
        <v>59</v>
      </c>
      <c r="I282" s="211"/>
      <c r="J282" s="212">
        <f>ROUND(I282*H282,2)</f>
        <v>0</v>
      </c>
      <c r="K282" s="208" t="s">
        <v>138</v>
      </c>
      <c r="L282" s="46"/>
      <c r="M282" s="213" t="s">
        <v>28</v>
      </c>
      <c r="N282" s="214" t="s">
        <v>45</v>
      </c>
      <c r="O282" s="86"/>
      <c r="P282" s="215">
        <f>O282*H282</f>
        <v>0</v>
      </c>
      <c r="Q282" s="215">
        <v>0.12966</v>
      </c>
      <c r="R282" s="215">
        <f>Q282*H282</f>
        <v>7.64994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139</v>
      </c>
      <c r="AT282" s="217" t="s">
        <v>134</v>
      </c>
      <c r="AU282" s="217" t="s">
        <v>84</v>
      </c>
      <c r="AY282" s="19" t="s">
        <v>132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82</v>
      </c>
      <c r="BK282" s="218">
        <f>ROUND(I282*H282,2)</f>
        <v>0</v>
      </c>
      <c r="BL282" s="19" t="s">
        <v>139</v>
      </c>
      <c r="BM282" s="217" t="s">
        <v>839</v>
      </c>
    </row>
    <row r="283" s="2" customFormat="1">
      <c r="A283" s="40"/>
      <c r="B283" s="41"/>
      <c r="C283" s="42"/>
      <c r="D283" s="219" t="s">
        <v>141</v>
      </c>
      <c r="E283" s="42"/>
      <c r="F283" s="220" t="s">
        <v>840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141</v>
      </c>
      <c r="AU283" s="19" t="s">
        <v>84</v>
      </c>
    </row>
    <row r="284" s="2" customFormat="1">
      <c r="A284" s="40"/>
      <c r="B284" s="41"/>
      <c r="C284" s="42"/>
      <c r="D284" s="226" t="s">
        <v>316</v>
      </c>
      <c r="E284" s="42"/>
      <c r="F284" s="257" t="s">
        <v>830</v>
      </c>
      <c r="G284" s="42"/>
      <c r="H284" s="42"/>
      <c r="I284" s="221"/>
      <c r="J284" s="42"/>
      <c r="K284" s="42"/>
      <c r="L284" s="46"/>
      <c r="M284" s="222"/>
      <c r="N284" s="223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316</v>
      </c>
      <c r="AU284" s="19" t="s">
        <v>84</v>
      </c>
    </row>
    <row r="285" s="13" customFormat="1">
      <c r="A285" s="13"/>
      <c r="B285" s="224"/>
      <c r="C285" s="225"/>
      <c r="D285" s="226" t="s">
        <v>209</v>
      </c>
      <c r="E285" s="227" t="s">
        <v>28</v>
      </c>
      <c r="F285" s="228" t="s">
        <v>831</v>
      </c>
      <c r="G285" s="225"/>
      <c r="H285" s="229">
        <v>42</v>
      </c>
      <c r="I285" s="230"/>
      <c r="J285" s="225"/>
      <c r="K285" s="225"/>
      <c r="L285" s="231"/>
      <c r="M285" s="232"/>
      <c r="N285" s="233"/>
      <c r="O285" s="233"/>
      <c r="P285" s="233"/>
      <c r="Q285" s="233"/>
      <c r="R285" s="233"/>
      <c r="S285" s="233"/>
      <c r="T285" s="234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35" t="s">
        <v>209</v>
      </c>
      <c r="AU285" s="235" t="s">
        <v>84</v>
      </c>
      <c r="AV285" s="13" t="s">
        <v>84</v>
      </c>
      <c r="AW285" s="13" t="s">
        <v>35</v>
      </c>
      <c r="AX285" s="13" t="s">
        <v>74</v>
      </c>
      <c r="AY285" s="235" t="s">
        <v>132</v>
      </c>
    </row>
    <row r="286" s="13" customFormat="1">
      <c r="A286" s="13"/>
      <c r="B286" s="224"/>
      <c r="C286" s="225"/>
      <c r="D286" s="226" t="s">
        <v>209</v>
      </c>
      <c r="E286" s="227" t="s">
        <v>28</v>
      </c>
      <c r="F286" s="228" t="s">
        <v>832</v>
      </c>
      <c r="G286" s="225"/>
      <c r="H286" s="229">
        <v>17</v>
      </c>
      <c r="I286" s="230"/>
      <c r="J286" s="225"/>
      <c r="K286" s="225"/>
      <c r="L286" s="231"/>
      <c r="M286" s="232"/>
      <c r="N286" s="233"/>
      <c r="O286" s="233"/>
      <c r="P286" s="233"/>
      <c r="Q286" s="233"/>
      <c r="R286" s="233"/>
      <c r="S286" s="233"/>
      <c r="T286" s="234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35" t="s">
        <v>209</v>
      </c>
      <c r="AU286" s="235" t="s">
        <v>84</v>
      </c>
      <c r="AV286" s="13" t="s">
        <v>84</v>
      </c>
      <c r="AW286" s="13" t="s">
        <v>35</v>
      </c>
      <c r="AX286" s="13" t="s">
        <v>74</v>
      </c>
      <c r="AY286" s="235" t="s">
        <v>132</v>
      </c>
    </row>
    <row r="287" s="14" customFormat="1">
      <c r="A287" s="14"/>
      <c r="B287" s="236"/>
      <c r="C287" s="237"/>
      <c r="D287" s="226" t="s">
        <v>209</v>
      </c>
      <c r="E287" s="238" t="s">
        <v>28</v>
      </c>
      <c r="F287" s="239" t="s">
        <v>211</v>
      </c>
      <c r="G287" s="237"/>
      <c r="H287" s="240">
        <v>59</v>
      </c>
      <c r="I287" s="241"/>
      <c r="J287" s="237"/>
      <c r="K287" s="237"/>
      <c r="L287" s="242"/>
      <c r="M287" s="243"/>
      <c r="N287" s="244"/>
      <c r="O287" s="244"/>
      <c r="P287" s="244"/>
      <c r="Q287" s="244"/>
      <c r="R287" s="244"/>
      <c r="S287" s="244"/>
      <c r="T287" s="245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46" t="s">
        <v>209</v>
      </c>
      <c r="AU287" s="246" t="s">
        <v>84</v>
      </c>
      <c r="AV287" s="14" t="s">
        <v>139</v>
      </c>
      <c r="AW287" s="14" t="s">
        <v>35</v>
      </c>
      <c r="AX287" s="14" t="s">
        <v>82</v>
      </c>
      <c r="AY287" s="246" t="s">
        <v>132</v>
      </c>
    </row>
    <row r="288" s="12" customFormat="1" ht="22.8" customHeight="1">
      <c r="A288" s="12"/>
      <c r="B288" s="190"/>
      <c r="C288" s="191"/>
      <c r="D288" s="192" t="s">
        <v>73</v>
      </c>
      <c r="E288" s="204" t="s">
        <v>176</v>
      </c>
      <c r="F288" s="204" t="s">
        <v>473</v>
      </c>
      <c r="G288" s="191"/>
      <c r="H288" s="191"/>
      <c r="I288" s="194"/>
      <c r="J288" s="205">
        <f>BK288</f>
        <v>0</v>
      </c>
      <c r="K288" s="191"/>
      <c r="L288" s="196"/>
      <c r="M288" s="197"/>
      <c r="N288" s="198"/>
      <c r="O288" s="198"/>
      <c r="P288" s="199">
        <f>SUM(P289:P295)</f>
        <v>0</v>
      </c>
      <c r="Q288" s="198"/>
      <c r="R288" s="199">
        <f>SUM(R289:R295)</f>
        <v>0.084223060000000002</v>
      </c>
      <c r="S288" s="198"/>
      <c r="T288" s="200">
        <f>SUM(T289:T295)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1" t="s">
        <v>82</v>
      </c>
      <c r="AT288" s="202" t="s">
        <v>73</v>
      </c>
      <c r="AU288" s="202" t="s">
        <v>82</v>
      </c>
      <c r="AY288" s="201" t="s">
        <v>132</v>
      </c>
      <c r="BK288" s="203">
        <f>SUM(BK289:BK295)</f>
        <v>0</v>
      </c>
    </row>
    <row r="289" s="2" customFormat="1" ht="16.5" customHeight="1">
      <c r="A289" s="40"/>
      <c r="B289" s="41"/>
      <c r="C289" s="206" t="s">
        <v>198</v>
      </c>
      <c r="D289" s="206" t="s">
        <v>134</v>
      </c>
      <c r="E289" s="207" t="s">
        <v>841</v>
      </c>
      <c r="F289" s="208" t="s">
        <v>842</v>
      </c>
      <c r="G289" s="209" t="s">
        <v>477</v>
      </c>
      <c r="H289" s="210">
        <v>1</v>
      </c>
      <c r="I289" s="211"/>
      <c r="J289" s="212">
        <f>ROUND(I289*H289,2)</f>
        <v>0</v>
      </c>
      <c r="K289" s="208" t="s">
        <v>28</v>
      </c>
      <c r="L289" s="46"/>
      <c r="M289" s="213" t="s">
        <v>28</v>
      </c>
      <c r="N289" s="214" t="s">
        <v>45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139</v>
      </c>
      <c r="AT289" s="217" t="s">
        <v>134</v>
      </c>
      <c r="AU289" s="217" t="s">
        <v>84</v>
      </c>
      <c r="AY289" s="19" t="s">
        <v>132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82</v>
      </c>
      <c r="BK289" s="218">
        <f>ROUND(I289*H289,2)</f>
        <v>0</v>
      </c>
      <c r="BL289" s="19" t="s">
        <v>139</v>
      </c>
      <c r="BM289" s="217" t="s">
        <v>843</v>
      </c>
    </row>
    <row r="290" s="2" customFormat="1" ht="16.5" customHeight="1">
      <c r="A290" s="40"/>
      <c r="B290" s="41"/>
      <c r="C290" s="206" t="s">
        <v>404</v>
      </c>
      <c r="D290" s="206" t="s">
        <v>134</v>
      </c>
      <c r="E290" s="207" t="s">
        <v>844</v>
      </c>
      <c r="F290" s="208" t="s">
        <v>845</v>
      </c>
      <c r="G290" s="209" t="s">
        <v>169</v>
      </c>
      <c r="H290" s="210">
        <v>179.19800000000001</v>
      </c>
      <c r="I290" s="211"/>
      <c r="J290" s="212">
        <f>ROUND(I290*H290,2)</f>
        <v>0</v>
      </c>
      <c r="K290" s="208" t="s">
        <v>138</v>
      </c>
      <c r="L290" s="46"/>
      <c r="M290" s="213" t="s">
        <v>28</v>
      </c>
      <c r="N290" s="214" t="s">
        <v>45</v>
      </c>
      <c r="O290" s="86"/>
      <c r="P290" s="215">
        <f>O290*H290</f>
        <v>0</v>
      </c>
      <c r="Q290" s="215">
        <v>0.00046999999999999999</v>
      </c>
      <c r="R290" s="215">
        <f>Q290*H290</f>
        <v>0.084223060000000002</v>
      </c>
      <c r="S290" s="215">
        <v>0</v>
      </c>
      <c r="T290" s="216">
        <f>S290*H290</f>
        <v>0</v>
      </c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R290" s="217" t="s">
        <v>139</v>
      </c>
      <c r="AT290" s="217" t="s">
        <v>134</v>
      </c>
      <c r="AU290" s="217" t="s">
        <v>84</v>
      </c>
      <c r="AY290" s="19" t="s">
        <v>132</v>
      </c>
      <c r="BE290" s="218">
        <f>IF(N290="základní",J290,0)</f>
        <v>0</v>
      </c>
      <c r="BF290" s="218">
        <f>IF(N290="snížená",J290,0)</f>
        <v>0</v>
      </c>
      <c r="BG290" s="218">
        <f>IF(N290="zákl. přenesená",J290,0)</f>
        <v>0</v>
      </c>
      <c r="BH290" s="218">
        <f>IF(N290="sníž. přenesená",J290,0)</f>
        <v>0</v>
      </c>
      <c r="BI290" s="218">
        <f>IF(N290="nulová",J290,0)</f>
        <v>0</v>
      </c>
      <c r="BJ290" s="19" t="s">
        <v>82</v>
      </c>
      <c r="BK290" s="218">
        <f>ROUND(I290*H290,2)</f>
        <v>0</v>
      </c>
      <c r="BL290" s="19" t="s">
        <v>139</v>
      </c>
      <c r="BM290" s="217" t="s">
        <v>846</v>
      </c>
    </row>
    <row r="291" s="2" customFormat="1">
      <c r="A291" s="40"/>
      <c r="B291" s="41"/>
      <c r="C291" s="42"/>
      <c r="D291" s="219" t="s">
        <v>141</v>
      </c>
      <c r="E291" s="42"/>
      <c r="F291" s="220" t="s">
        <v>847</v>
      </c>
      <c r="G291" s="42"/>
      <c r="H291" s="42"/>
      <c r="I291" s="221"/>
      <c r="J291" s="42"/>
      <c r="K291" s="42"/>
      <c r="L291" s="46"/>
      <c r="M291" s="222"/>
      <c r="N291" s="223"/>
      <c r="O291" s="86"/>
      <c r="P291" s="86"/>
      <c r="Q291" s="86"/>
      <c r="R291" s="86"/>
      <c r="S291" s="86"/>
      <c r="T291" s="87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T291" s="19" t="s">
        <v>141</v>
      </c>
      <c r="AU291" s="19" t="s">
        <v>84</v>
      </c>
    </row>
    <row r="292" s="13" customFormat="1">
      <c r="A292" s="13"/>
      <c r="B292" s="224"/>
      <c r="C292" s="225"/>
      <c r="D292" s="226" t="s">
        <v>209</v>
      </c>
      <c r="E292" s="227" t="s">
        <v>28</v>
      </c>
      <c r="F292" s="228" t="s">
        <v>848</v>
      </c>
      <c r="G292" s="225"/>
      <c r="H292" s="229">
        <v>34.478000000000002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209</v>
      </c>
      <c r="AU292" s="235" t="s">
        <v>84</v>
      </c>
      <c r="AV292" s="13" t="s">
        <v>84</v>
      </c>
      <c r="AW292" s="13" t="s">
        <v>35</v>
      </c>
      <c r="AX292" s="13" t="s">
        <v>74</v>
      </c>
      <c r="AY292" s="235" t="s">
        <v>132</v>
      </c>
    </row>
    <row r="293" s="13" customFormat="1">
      <c r="A293" s="13"/>
      <c r="B293" s="224"/>
      <c r="C293" s="225"/>
      <c r="D293" s="226" t="s">
        <v>209</v>
      </c>
      <c r="E293" s="227" t="s">
        <v>28</v>
      </c>
      <c r="F293" s="228" t="s">
        <v>750</v>
      </c>
      <c r="G293" s="225"/>
      <c r="H293" s="229">
        <v>12.69</v>
      </c>
      <c r="I293" s="230"/>
      <c r="J293" s="225"/>
      <c r="K293" s="225"/>
      <c r="L293" s="231"/>
      <c r="M293" s="232"/>
      <c r="N293" s="233"/>
      <c r="O293" s="233"/>
      <c r="P293" s="233"/>
      <c r="Q293" s="233"/>
      <c r="R293" s="233"/>
      <c r="S293" s="233"/>
      <c r="T293" s="234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T293" s="235" t="s">
        <v>209</v>
      </c>
      <c r="AU293" s="235" t="s">
        <v>84</v>
      </c>
      <c r="AV293" s="13" t="s">
        <v>84</v>
      </c>
      <c r="AW293" s="13" t="s">
        <v>35</v>
      </c>
      <c r="AX293" s="13" t="s">
        <v>74</v>
      </c>
      <c r="AY293" s="235" t="s">
        <v>132</v>
      </c>
    </row>
    <row r="294" s="13" customFormat="1">
      <c r="A294" s="13"/>
      <c r="B294" s="224"/>
      <c r="C294" s="225"/>
      <c r="D294" s="226" t="s">
        <v>209</v>
      </c>
      <c r="E294" s="227" t="s">
        <v>28</v>
      </c>
      <c r="F294" s="228" t="s">
        <v>849</v>
      </c>
      <c r="G294" s="225"/>
      <c r="H294" s="229">
        <v>132.03</v>
      </c>
      <c r="I294" s="230"/>
      <c r="J294" s="225"/>
      <c r="K294" s="225"/>
      <c r="L294" s="231"/>
      <c r="M294" s="232"/>
      <c r="N294" s="233"/>
      <c r="O294" s="233"/>
      <c r="P294" s="233"/>
      <c r="Q294" s="233"/>
      <c r="R294" s="233"/>
      <c r="S294" s="233"/>
      <c r="T294" s="234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35" t="s">
        <v>209</v>
      </c>
      <c r="AU294" s="235" t="s">
        <v>84</v>
      </c>
      <c r="AV294" s="13" t="s">
        <v>84</v>
      </c>
      <c r="AW294" s="13" t="s">
        <v>35</v>
      </c>
      <c r="AX294" s="13" t="s">
        <v>74</v>
      </c>
      <c r="AY294" s="235" t="s">
        <v>132</v>
      </c>
    </row>
    <row r="295" s="14" customFormat="1">
      <c r="A295" s="14"/>
      <c r="B295" s="236"/>
      <c r="C295" s="237"/>
      <c r="D295" s="226" t="s">
        <v>209</v>
      </c>
      <c r="E295" s="238" t="s">
        <v>28</v>
      </c>
      <c r="F295" s="239" t="s">
        <v>211</v>
      </c>
      <c r="G295" s="237"/>
      <c r="H295" s="240">
        <v>179.19800000000001</v>
      </c>
      <c r="I295" s="241"/>
      <c r="J295" s="237"/>
      <c r="K295" s="237"/>
      <c r="L295" s="242"/>
      <c r="M295" s="243"/>
      <c r="N295" s="244"/>
      <c r="O295" s="244"/>
      <c r="P295" s="244"/>
      <c r="Q295" s="244"/>
      <c r="R295" s="244"/>
      <c r="S295" s="244"/>
      <c r="T295" s="245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46" t="s">
        <v>209</v>
      </c>
      <c r="AU295" s="246" t="s">
        <v>84</v>
      </c>
      <c r="AV295" s="14" t="s">
        <v>139</v>
      </c>
      <c r="AW295" s="14" t="s">
        <v>35</v>
      </c>
      <c r="AX295" s="14" t="s">
        <v>82</v>
      </c>
      <c r="AY295" s="246" t="s">
        <v>132</v>
      </c>
    </row>
    <row r="296" s="12" customFormat="1" ht="22.8" customHeight="1">
      <c r="A296" s="12"/>
      <c r="B296" s="190"/>
      <c r="C296" s="191"/>
      <c r="D296" s="192" t="s">
        <v>73</v>
      </c>
      <c r="E296" s="204" t="s">
        <v>557</v>
      </c>
      <c r="F296" s="204" t="s">
        <v>850</v>
      </c>
      <c r="G296" s="191"/>
      <c r="H296" s="191"/>
      <c r="I296" s="194"/>
      <c r="J296" s="205">
        <f>BK296</f>
        <v>0</v>
      </c>
      <c r="K296" s="191"/>
      <c r="L296" s="196"/>
      <c r="M296" s="197"/>
      <c r="N296" s="198"/>
      <c r="O296" s="198"/>
      <c r="P296" s="199">
        <f>SUM(P297:P308)</f>
        <v>0</v>
      </c>
      <c r="Q296" s="198"/>
      <c r="R296" s="199">
        <f>SUM(R297:R308)</f>
        <v>0</v>
      </c>
      <c r="S296" s="198"/>
      <c r="T296" s="200">
        <f>SUM(T297:T308)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01" t="s">
        <v>82</v>
      </c>
      <c r="AT296" s="202" t="s">
        <v>73</v>
      </c>
      <c r="AU296" s="202" t="s">
        <v>82</v>
      </c>
      <c r="AY296" s="201" t="s">
        <v>132</v>
      </c>
      <c r="BK296" s="203">
        <f>SUM(BK297:BK308)</f>
        <v>0</v>
      </c>
    </row>
    <row r="297" s="2" customFormat="1" ht="24.15" customHeight="1">
      <c r="A297" s="40"/>
      <c r="B297" s="41"/>
      <c r="C297" s="206" t="s">
        <v>203</v>
      </c>
      <c r="D297" s="206" t="s">
        <v>134</v>
      </c>
      <c r="E297" s="207" t="s">
        <v>559</v>
      </c>
      <c r="F297" s="208" t="s">
        <v>560</v>
      </c>
      <c r="G297" s="209" t="s">
        <v>240</v>
      </c>
      <c r="H297" s="210">
        <v>1.5</v>
      </c>
      <c r="I297" s="211"/>
      <c r="J297" s="212">
        <f>ROUND(I297*H297,2)</f>
        <v>0</v>
      </c>
      <c r="K297" s="208" t="s">
        <v>138</v>
      </c>
      <c r="L297" s="46"/>
      <c r="M297" s="213" t="s">
        <v>28</v>
      </c>
      <c r="N297" s="214" t="s">
        <v>45</v>
      </c>
      <c r="O297" s="86"/>
      <c r="P297" s="215">
        <f>O297*H297</f>
        <v>0</v>
      </c>
      <c r="Q297" s="215">
        <v>0</v>
      </c>
      <c r="R297" s="215">
        <f>Q297*H297</f>
        <v>0</v>
      </c>
      <c r="S297" s="215">
        <v>0</v>
      </c>
      <c r="T297" s="216">
        <f>S297*H297</f>
        <v>0</v>
      </c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R297" s="217" t="s">
        <v>139</v>
      </c>
      <c r="AT297" s="217" t="s">
        <v>134</v>
      </c>
      <c r="AU297" s="217" t="s">
        <v>84</v>
      </c>
      <c r="AY297" s="19" t="s">
        <v>132</v>
      </c>
      <c r="BE297" s="218">
        <f>IF(N297="základní",J297,0)</f>
        <v>0</v>
      </c>
      <c r="BF297" s="218">
        <f>IF(N297="snížená",J297,0)</f>
        <v>0</v>
      </c>
      <c r="BG297" s="218">
        <f>IF(N297="zákl. přenesená",J297,0)</f>
        <v>0</v>
      </c>
      <c r="BH297" s="218">
        <f>IF(N297="sníž. přenesená",J297,0)</f>
        <v>0</v>
      </c>
      <c r="BI297" s="218">
        <f>IF(N297="nulová",J297,0)</f>
        <v>0</v>
      </c>
      <c r="BJ297" s="19" t="s">
        <v>82</v>
      </c>
      <c r="BK297" s="218">
        <f>ROUND(I297*H297,2)</f>
        <v>0</v>
      </c>
      <c r="BL297" s="19" t="s">
        <v>139</v>
      </c>
      <c r="BM297" s="217" t="s">
        <v>851</v>
      </c>
    </row>
    <row r="298" s="2" customFormat="1">
      <c r="A298" s="40"/>
      <c r="B298" s="41"/>
      <c r="C298" s="42"/>
      <c r="D298" s="219" t="s">
        <v>141</v>
      </c>
      <c r="E298" s="42"/>
      <c r="F298" s="220" t="s">
        <v>562</v>
      </c>
      <c r="G298" s="42"/>
      <c r="H298" s="42"/>
      <c r="I298" s="221"/>
      <c r="J298" s="42"/>
      <c r="K298" s="42"/>
      <c r="L298" s="46"/>
      <c r="M298" s="222"/>
      <c r="N298" s="223"/>
      <c r="O298" s="86"/>
      <c r="P298" s="86"/>
      <c r="Q298" s="86"/>
      <c r="R298" s="86"/>
      <c r="S298" s="86"/>
      <c r="T298" s="87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T298" s="19" t="s">
        <v>141</v>
      </c>
      <c r="AU298" s="19" t="s">
        <v>84</v>
      </c>
    </row>
    <row r="299" s="2" customFormat="1" ht="16.5" customHeight="1">
      <c r="A299" s="40"/>
      <c r="B299" s="41"/>
      <c r="C299" s="206" t="s">
        <v>414</v>
      </c>
      <c r="D299" s="206" t="s">
        <v>134</v>
      </c>
      <c r="E299" s="207" t="s">
        <v>852</v>
      </c>
      <c r="F299" s="208" t="s">
        <v>853</v>
      </c>
      <c r="G299" s="209" t="s">
        <v>240</v>
      </c>
      <c r="H299" s="210">
        <v>1.5</v>
      </c>
      <c r="I299" s="211"/>
      <c r="J299" s="212">
        <f>ROUND(I299*H299,2)</f>
        <v>0</v>
      </c>
      <c r="K299" s="208" t="s">
        <v>138</v>
      </c>
      <c r="L299" s="46"/>
      <c r="M299" s="213" t="s">
        <v>28</v>
      </c>
      <c r="N299" s="214" t="s">
        <v>45</v>
      </c>
      <c r="O299" s="86"/>
      <c r="P299" s="215">
        <f>O299*H299</f>
        <v>0</v>
      </c>
      <c r="Q299" s="215">
        <v>0</v>
      </c>
      <c r="R299" s="215">
        <f>Q299*H299</f>
        <v>0</v>
      </c>
      <c r="S299" s="215">
        <v>0</v>
      </c>
      <c r="T299" s="216">
        <f>S299*H299</f>
        <v>0</v>
      </c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R299" s="217" t="s">
        <v>139</v>
      </c>
      <c r="AT299" s="217" t="s">
        <v>134</v>
      </c>
      <c r="AU299" s="217" t="s">
        <v>84</v>
      </c>
      <c r="AY299" s="19" t="s">
        <v>132</v>
      </c>
      <c r="BE299" s="218">
        <f>IF(N299="základní",J299,0)</f>
        <v>0</v>
      </c>
      <c r="BF299" s="218">
        <f>IF(N299="snížená",J299,0)</f>
        <v>0</v>
      </c>
      <c r="BG299" s="218">
        <f>IF(N299="zákl. přenesená",J299,0)</f>
        <v>0</v>
      </c>
      <c r="BH299" s="218">
        <f>IF(N299="sníž. přenesená",J299,0)</f>
        <v>0</v>
      </c>
      <c r="BI299" s="218">
        <f>IF(N299="nulová",J299,0)</f>
        <v>0</v>
      </c>
      <c r="BJ299" s="19" t="s">
        <v>82</v>
      </c>
      <c r="BK299" s="218">
        <f>ROUND(I299*H299,2)</f>
        <v>0</v>
      </c>
      <c r="BL299" s="19" t="s">
        <v>139</v>
      </c>
      <c r="BM299" s="217" t="s">
        <v>854</v>
      </c>
    </row>
    <row r="300" s="2" customFormat="1">
      <c r="A300" s="40"/>
      <c r="B300" s="41"/>
      <c r="C300" s="42"/>
      <c r="D300" s="219" t="s">
        <v>141</v>
      </c>
      <c r="E300" s="42"/>
      <c r="F300" s="220" t="s">
        <v>855</v>
      </c>
      <c r="G300" s="42"/>
      <c r="H300" s="42"/>
      <c r="I300" s="221"/>
      <c r="J300" s="42"/>
      <c r="K300" s="42"/>
      <c r="L300" s="46"/>
      <c r="M300" s="222"/>
      <c r="N300" s="223"/>
      <c r="O300" s="86"/>
      <c r="P300" s="86"/>
      <c r="Q300" s="86"/>
      <c r="R300" s="86"/>
      <c r="S300" s="86"/>
      <c r="T300" s="87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T300" s="19" t="s">
        <v>141</v>
      </c>
      <c r="AU300" s="19" t="s">
        <v>84</v>
      </c>
    </row>
    <row r="301" s="2" customFormat="1" ht="16.5" customHeight="1">
      <c r="A301" s="40"/>
      <c r="B301" s="41"/>
      <c r="C301" s="206" t="s">
        <v>207</v>
      </c>
      <c r="D301" s="206" t="s">
        <v>134</v>
      </c>
      <c r="E301" s="207" t="s">
        <v>856</v>
      </c>
      <c r="F301" s="208" t="s">
        <v>857</v>
      </c>
      <c r="G301" s="209" t="s">
        <v>240</v>
      </c>
      <c r="H301" s="210">
        <v>1.5</v>
      </c>
      <c r="I301" s="211"/>
      <c r="J301" s="212">
        <f>ROUND(I301*H301,2)</f>
        <v>0</v>
      </c>
      <c r="K301" s="208" t="s">
        <v>138</v>
      </c>
      <c r="L301" s="46"/>
      <c r="M301" s="213" t="s">
        <v>28</v>
      </c>
      <c r="N301" s="214" t="s">
        <v>45</v>
      </c>
      <c r="O301" s="86"/>
      <c r="P301" s="215">
        <f>O301*H301</f>
        <v>0</v>
      </c>
      <c r="Q301" s="215">
        <v>0</v>
      </c>
      <c r="R301" s="215">
        <f>Q301*H301</f>
        <v>0</v>
      </c>
      <c r="S301" s="215">
        <v>0</v>
      </c>
      <c r="T301" s="216">
        <f>S301*H301</f>
        <v>0</v>
      </c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R301" s="217" t="s">
        <v>139</v>
      </c>
      <c r="AT301" s="217" t="s">
        <v>134</v>
      </c>
      <c r="AU301" s="217" t="s">
        <v>84</v>
      </c>
      <c r="AY301" s="19" t="s">
        <v>132</v>
      </c>
      <c r="BE301" s="218">
        <f>IF(N301="základní",J301,0)</f>
        <v>0</v>
      </c>
      <c r="BF301" s="218">
        <f>IF(N301="snížená",J301,0)</f>
        <v>0</v>
      </c>
      <c r="BG301" s="218">
        <f>IF(N301="zákl. přenesená",J301,0)</f>
        <v>0</v>
      </c>
      <c r="BH301" s="218">
        <f>IF(N301="sníž. přenesená",J301,0)</f>
        <v>0</v>
      </c>
      <c r="BI301" s="218">
        <f>IF(N301="nulová",J301,0)</f>
        <v>0</v>
      </c>
      <c r="BJ301" s="19" t="s">
        <v>82</v>
      </c>
      <c r="BK301" s="218">
        <f>ROUND(I301*H301,2)</f>
        <v>0</v>
      </c>
      <c r="BL301" s="19" t="s">
        <v>139</v>
      </c>
      <c r="BM301" s="217" t="s">
        <v>858</v>
      </c>
    </row>
    <row r="302" s="2" customFormat="1">
      <c r="A302" s="40"/>
      <c r="B302" s="41"/>
      <c r="C302" s="42"/>
      <c r="D302" s="219" t="s">
        <v>141</v>
      </c>
      <c r="E302" s="42"/>
      <c r="F302" s="220" t="s">
        <v>859</v>
      </c>
      <c r="G302" s="42"/>
      <c r="H302" s="42"/>
      <c r="I302" s="221"/>
      <c r="J302" s="42"/>
      <c r="K302" s="42"/>
      <c r="L302" s="46"/>
      <c r="M302" s="222"/>
      <c r="N302" s="223"/>
      <c r="O302" s="86"/>
      <c r="P302" s="86"/>
      <c r="Q302" s="86"/>
      <c r="R302" s="86"/>
      <c r="S302" s="86"/>
      <c r="T302" s="87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T302" s="19" t="s">
        <v>141</v>
      </c>
      <c r="AU302" s="19" t="s">
        <v>84</v>
      </c>
    </row>
    <row r="303" s="2" customFormat="1" ht="24.15" customHeight="1">
      <c r="A303" s="40"/>
      <c r="B303" s="41"/>
      <c r="C303" s="206" t="s">
        <v>423</v>
      </c>
      <c r="D303" s="206" t="s">
        <v>134</v>
      </c>
      <c r="E303" s="207" t="s">
        <v>860</v>
      </c>
      <c r="F303" s="208" t="s">
        <v>861</v>
      </c>
      <c r="G303" s="209" t="s">
        <v>240</v>
      </c>
      <c r="H303" s="210">
        <v>1.5</v>
      </c>
      <c r="I303" s="211"/>
      <c r="J303" s="212">
        <f>ROUND(I303*H303,2)</f>
        <v>0</v>
      </c>
      <c r="K303" s="208" t="s">
        <v>138</v>
      </c>
      <c r="L303" s="46"/>
      <c r="M303" s="213" t="s">
        <v>28</v>
      </c>
      <c r="N303" s="214" t="s">
        <v>45</v>
      </c>
      <c r="O303" s="86"/>
      <c r="P303" s="215">
        <f>O303*H303</f>
        <v>0</v>
      </c>
      <c r="Q303" s="215">
        <v>0</v>
      </c>
      <c r="R303" s="215">
        <f>Q303*H303</f>
        <v>0</v>
      </c>
      <c r="S303" s="215">
        <v>0</v>
      </c>
      <c r="T303" s="216">
        <f>S303*H303</f>
        <v>0</v>
      </c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R303" s="217" t="s">
        <v>139</v>
      </c>
      <c r="AT303" s="217" t="s">
        <v>134</v>
      </c>
      <c r="AU303" s="217" t="s">
        <v>84</v>
      </c>
      <c r="AY303" s="19" t="s">
        <v>132</v>
      </c>
      <c r="BE303" s="218">
        <f>IF(N303="základní",J303,0)</f>
        <v>0</v>
      </c>
      <c r="BF303" s="218">
        <f>IF(N303="snížená",J303,0)</f>
        <v>0</v>
      </c>
      <c r="BG303" s="218">
        <f>IF(N303="zákl. přenesená",J303,0)</f>
        <v>0</v>
      </c>
      <c r="BH303" s="218">
        <f>IF(N303="sníž. přenesená",J303,0)</f>
        <v>0</v>
      </c>
      <c r="BI303" s="218">
        <f>IF(N303="nulová",J303,0)</f>
        <v>0</v>
      </c>
      <c r="BJ303" s="19" t="s">
        <v>82</v>
      </c>
      <c r="BK303" s="218">
        <f>ROUND(I303*H303,2)</f>
        <v>0</v>
      </c>
      <c r="BL303" s="19" t="s">
        <v>139</v>
      </c>
      <c r="BM303" s="217" t="s">
        <v>862</v>
      </c>
    </row>
    <row r="304" s="2" customFormat="1">
      <c r="A304" s="40"/>
      <c r="B304" s="41"/>
      <c r="C304" s="42"/>
      <c r="D304" s="219" t="s">
        <v>141</v>
      </c>
      <c r="E304" s="42"/>
      <c r="F304" s="220" t="s">
        <v>863</v>
      </c>
      <c r="G304" s="42"/>
      <c r="H304" s="42"/>
      <c r="I304" s="221"/>
      <c r="J304" s="42"/>
      <c r="K304" s="42"/>
      <c r="L304" s="46"/>
      <c r="M304" s="222"/>
      <c r="N304" s="223"/>
      <c r="O304" s="86"/>
      <c r="P304" s="86"/>
      <c r="Q304" s="86"/>
      <c r="R304" s="86"/>
      <c r="S304" s="86"/>
      <c r="T304" s="87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T304" s="19" t="s">
        <v>141</v>
      </c>
      <c r="AU304" s="19" t="s">
        <v>84</v>
      </c>
    </row>
    <row r="305" s="2" customFormat="1" ht="24.15" customHeight="1">
      <c r="A305" s="40"/>
      <c r="B305" s="41"/>
      <c r="C305" s="206" t="s">
        <v>215</v>
      </c>
      <c r="D305" s="206" t="s">
        <v>134</v>
      </c>
      <c r="E305" s="207" t="s">
        <v>575</v>
      </c>
      <c r="F305" s="208" t="s">
        <v>239</v>
      </c>
      <c r="G305" s="209" t="s">
        <v>240</v>
      </c>
      <c r="H305" s="210">
        <v>1.5</v>
      </c>
      <c r="I305" s="211"/>
      <c r="J305" s="212">
        <f>ROUND(I305*H305,2)</f>
        <v>0</v>
      </c>
      <c r="K305" s="208" t="s">
        <v>138</v>
      </c>
      <c r="L305" s="46"/>
      <c r="M305" s="213" t="s">
        <v>28</v>
      </c>
      <c r="N305" s="214" t="s">
        <v>45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139</v>
      </c>
      <c r="AT305" s="217" t="s">
        <v>134</v>
      </c>
      <c r="AU305" s="217" t="s">
        <v>84</v>
      </c>
      <c r="AY305" s="19" t="s">
        <v>132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82</v>
      </c>
      <c r="BK305" s="218">
        <f>ROUND(I305*H305,2)</f>
        <v>0</v>
      </c>
      <c r="BL305" s="19" t="s">
        <v>139</v>
      </c>
      <c r="BM305" s="217" t="s">
        <v>864</v>
      </c>
    </row>
    <row r="306" s="2" customFormat="1">
      <c r="A306" s="40"/>
      <c r="B306" s="41"/>
      <c r="C306" s="42"/>
      <c r="D306" s="219" t="s">
        <v>141</v>
      </c>
      <c r="E306" s="42"/>
      <c r="F306" s="220" t="s">
        <v>577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141</v>
      </c>
      <c r="AU306" s="19" t="s">
        <v>84</v>
      </c>
    </row>
    <row r="307" s="2" customFormat="1" ht="24.15" customHeight="1">
      <c r="A307" s="40"/>
      <c r="B307" s="41"/>
      <c r="C307" s="206" t="s">
        <v>432</v>
      </c>
      <c r="D307" s="206" t="s">
        <v>134</v>
      </c>
      <c r="E307" s="207" t="s">
        <v>865</v>
      </c>
      <c r="F307" s="208" t="s">
        <v>866</v>
      </c>
      <c r="G307" s="209" t="s">
        <v>240</v>
      </c>
      <c r="H307" s="210">
        <v>1.5</v>
      </c>
      <c r="I307" s="211"/>
      <c r="J307" s="212">
        <f>ROUND(I307*H307,2)</f>
        <v>0</v>
      </c>
      <c r="K307" s="208" t="s">
        <v>138</v>
      </c>
      <c r="L307" s="46"/>
      <c r="M307" s="213" t="s">
        <v>28</v>
      </c>
      <c r="N307" s="214" t="s">
        <v>45</v>
      </c>
      <c r="O307" s="86"/>
      <c r="P307" s="215">
        <f>O307*H307</f>
        <v>0</v>
      </c>
      <c r="Q307" s="215">
        <v>0</v>
      </c>
      <c r="R307" s="215">
        <f>Q307*H307</f>
        <v>0</v>
      </c>
      <c r="S307" s="215">
        <v>0</v>
      </c>
      <c r="T307" s="216">
        <f>S307*H307</f>
        <v>0</v>
      </c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R307" s="217" t="s">
        <v>139</v>
      </c>
      <c r="AT307" s="217" t="s">
        <v>134</v>
      </c>
      <c r="AU307" s="217" t="s">
        <v>84</v>
      </c>
      <c r="AY307" s="19" t="s">
        <v>132</v>
      </c>
      <c r="BE307" s="218">
        <f>IF(N307="základní",J307,0)</f>
        <v>0</v>
      </c>
      <c r="BF307" s="218">
        <f>IF(N307="snížená",J307,0)</f>
        <v>0</v>
      </c>
      <c r="BG307" s="218">
        <f>IF(N307="zákl. přenesená",J307,0)</f>
        <v>0</v>
      </c>
      <c r="BH307" s="218">
        <f>IF(N307="sníž. přenesená",J307,0)</f>
        <v>0</v>
      </c>
      <c r="BI307" s="218">
        <f>IF(N307="nulová",J307,0)</f>
        <v>0</v>
      </c>
      <c r="BJ307" s="19" t="s">
        <v>82</v>
      </c>
      <c r="BK307" s="218">
        <f>ROUND(I307*H307,2)</f>
        <v>0</v>
      </c>
      <c r="BL307" s="19" t="s">
        <v>139</v>
      </c>
      <c r="BM307" s="217" t="s">
        <v>867</v>
      </c>
    </row>
    <row r="308" s="2" customFormat="1">
      <c r="A308" s="40"/>
      <c r="B308" s="41"/>
      <c r="C308" s="42"/>
      <c r="D308" s="219" t="s">
        <v>141</v>
      </c>
      <c r="E308" s="42"/>
      <c r="F308" s="220" t="s">
        <v>868</v>
      </c>
      <c r="G308" s="42"/>
      <c r="H308" s="42"/>
      <c r="I308" s="221"/>
      <c r="J308" s="42"/>
      <c r="K308" s="42"/>
      <c r="L308" s="46"/>
      <c r="M308" s="222"/>
      <c r="N308" s="223"/>
      <c r="O308" s="86"/>
      <c r="P308" s="86"/>
      <c r="Q308" s="86"/>
      <c r="R308" s="86"/>
      <c r="S308" s="86"/>
      <c r="T308" s="87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T308" s="19" t="s">
        <v>141</v>
      </c>
      <c r="AU308" s="19" t="s">
        <v>84</v>
      </c>
    </row>
    <row r="309" s="12" customFormat="1" ht="22.8" customHeight="1">
      <c r="A309" s="12"/>
      <c r="B309" s="190"/>
      <c r="C309" s="191"/>
      <c r="D309" s="192" t="s">
        <v>73</v>
      </c>
      <c r="E309" s="204" t="s">
        <v>578</v>
      </c>
      <c r="F309" s="204" t="s">
        <v>579</v>
      </c>
      <c r="G309" s="191"/>
      <c r="H309" s="191"/>
      <c r="I309" s="194"/>
      <c r="J309" s="205">
        <f>BK309</f>
        <v>0</v>
      </c>
      <c r="K309" s="191"/>
      <c r="L309" s="196"/>
      <c r="M309" s="197"/>
      <c r="N309" s="198"/>
      <c r="O309" s="198"/>
      <c r="P309" s="199">
        <f>SUM(P310:P311)</f>
        <v>0</v>
      </c>
      <c r="Q309" s="198"/>
      <c r="R309" s="199">
        <f>SUM(R310:R311)</f>
        <v>0</v>
      </c>
      <c r="S309" s="198"/>
      <c r="T309" s="200">
        <f>SUM(T310:T311)</f>
        <v>0</v>
      </c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R309" s="201" t="s">
        <v>82</v>
      </c>
      <c r="AT309" s="202" t="s">
        <v>73</v>
      </c>
      <c r="AU309" s="202" t="s">
        <v>82</v>
      </c>
      <c r="AY309" s="201" t="s">
        <v>132</v>
      </c>
      <c r="BK309" s="203">
        <f>SUM(BK310:BK311)</f>
        <v>0</v>
      </c>
    </row>
    <row r="310" s="2" customFormat="1" ht="33" customHeight="1">
      <c r="A310" s="40"/>
      <c r="B310" s="41"/>
      <c r="C310" s="206" t="s">
        <v>221</v>
      </c>
      <c r="D310" s="206" t="s">
        <v>134</v>
      </c>
      <c r="E310" s="207" t="s">
        <v>869</v>
      </c>
      <c r="F310" s="208" t="s">
        <v>870</v>
      </c>
      <c r="G310" s="209" t="s">
        <v>240</v>
      </c>
      <c r="H310" s="210">
        <v>281.32799999999997</v>
      </c>
      <c r="I310" s="211"/>
      <c r="J310" s="212">
        <f>ROUND(I310*H310,2)</f>
        <v>0</v>
      </c>
      <c r="K310" s="208" t="s">
        <v>138</v>
      </c>
      <c r="L310" s="46"/>
      <c r="M310" s="213" t="s">
        <v>28</v>
      </c>
      <c r="N310" s="214" t="s">
        <v>45</v>
      </c>
      <c r="O310" s="86"/>
      <c r="P310" s="215">
        <f>O310*H310</f>
        <v>0</v>
      </c>
      <c r="Q310" s="215">
        <v>0</v>
      </c>
      <c r="R310" s="215">
        <f>Q310*H310</f>
        <v>0</v>
      </c>
      <c r="S310" s="215">
        <v>0</v>
      </c>
      <c r="T310" s="216">
        <f>S310*H310</f>
        <v>0</v>
      </c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R310" s="217" t="s">
        <v>139</v>
      </c>
      <c r="AT310" s="217" t="s">
        <v>134</v>
      </c>
      <c r="AU310" s="217" t="s">
        <v>84</v>
      </c>
      <c r="AY310" s="19" t="s">
        <v>132</v>
      </c>
      <c r="BE310" s="218">
        <f>IF(N310="základní",J310,0)</f>
        <v>0</v>
      </c>
      <c r="BF310" s="218">
        <f>IF(N310="snížená",J310,0)</f>
        <v>0</v>
      </c>
      <c r="BG310" s="218">
        <f>IF(N310="zákl. přenesená",J310,0)</f>
        <v>0</v>
      </c>
      <c r="BH310" s="218">
        <f>IF(N310="sníž. přenesená",J310,0)</f>
        <v>0</v>
      </c>
      <c r="BI310" s="218">
        <f>IF(N310="nulová",J310,0)</f>
        <v>0</v>
      </c>
      <c r="BJ310" s="19" t="s">
        <v>82</v>
      </c>
      <c r="BK310" s="218">
        <f>ROUND(I310*H310,2)</f>
        <v>0</v>
      </c>
      <c r="BL310" s="19" t="s">
        <v>139</v>
      </c>
      <c r="BM310" s="217" t="s">
        <v>871</v>
      </c>
    </row>
    <row r="311" s="2" customFormat="1">
      <c r="A311" s="40"/>
      <c r="B311" s="41"/>
      <c r="C311" s="42"/>
      <c r="D311" s="219" t="s">
        <v>141</v>
      </c>
      <c r="E311" s="42"/>
      <c r="F311" s="220" t="s">
        <v>872</v>
      </c>
      <c r="G311" s="42"/>
      <c r="H311" s="42"/>
      <c r="I311" s="221"/>
      <c r="J311" s="42"/>
      <c r="K311" s="42"/>
      <c r="L311" s="46"/>
      <c r="M311" s="222"/>
      <c r="N311" s="223"/>
      <c r="O311" s="86"/>
      <c r="P311" s="86"/>
      <c r="Q311" s="86"/>
      <c r="R311" s="86"/>
      <c r="S311" s="86"/>
      <c r="T311" s="87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T311" s="19" t="s">
        <v>141</v>
      </c>
      <c r="AU311" s="19" t="s">
        <v>84</v>
      </c>
    </row>
    <row r="312" s="12" customFormat="1" ht="25.92" customHeight="1">
      <c r="A312" s="12"/>
      <c r="B312" s="190"/>
      <c r="C312" s="191"/>
      <c r="D312" s="192" t="s">
        <v>73</v>
      </c>
      <c r="E312" s="193" t="s">
        <v>584</v>
      </c>
      <c r="F312" s="193" t="s">
        <v>585</v>
      </c>
      <c r="G312" s="191"/>
      <c r="H312" s="191"/>
      <c r="I312" s="194"/>
      <c r="J312" s="195">
        <f>BK312</f>
        <v>0</v>
      </c>
      <c r="K312" s="191"/>
      <c r="L312" s="196"/>
      <c r="M312" s="197"/>
      <c r="N312" s="198"/>
      <c r="O312" s="198"/>
      <c r="P312" s="199">
        <f>P313+P336</f>
        <v>0</v>
      </c>
      <c r="Q312" s="198"/>
      <c r="R312" s="199">
        <f>R313+R336</f>
        <v>0.46042360000000004</v>
      </c>
      <c r="S312" s="198"/>
      <c r="T312" s="200">
        <f>T313+T336</f>
        <v>1.5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01" t="s">
        <v>84</v>
      </c>
      <c r="AT312" s="202" t="s">
        <v>73</v>
      </c>
      <c r="AU312" s="202" t="s">
        <v>74</v>
      </c>
      <c r="AY312" s="201" t="s">
        <v>132</v>
      </c>
      <c r="BK312" s="203">
        <f>BK313+BK336</f>
        <v>0</v>
      </c>
    </row>
    <row r="313" s="12" customFormat="1" ht="22.8" customHeight="1">
      <c r="A313" s="12"/>
      <c r="B313" s="190"/>
      <c r="C313" s="191"/>
      <c r="D313" s="192" t="s">
        <v>73</v>
      </c>
      <c r="E313" s="204" t="s">
        <v>873</v>
      </c>
      <c r="F313" s="204" t="s">
        <v>874</v>
      </c>
      <c r="G313" s="191"/>
      <c r="H313" s="191"/>
      <c r="I313" s="194"/>
      <c r="J313" s="205">
        <f>BK313</f>
        <v>0</v>
      </c>
      <c r="K313" s="191"/>
      <c r="L313" s="196"/>
      <c r="M313" s="197"/>
      <c r="N313" s="198"/>
      <c r="O313" s="198"/>
      <c r="P313" s="199">
        <f>SUM(P314:P335)</f>
        <v>0</v>
      </c>
      <c r="Q313" s="198"/>
      <c r="R313" s="199">
        <f>SUM(R314:R335)</f>
        <v>0.46042360000000004</v>
      </c>
      <c r="S313" s="198"/>
      <c r="T313" s="200">
        <f>SUM(T314:T335)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201" t="s">
        <v>84</v>
      </c>
      <c r="AT313" s="202" t="s">
        <v>73</v>
      </c>
      <c r="AU313" s="202" t="s">
        <v>82</v>
      </c>
      <c r="AY313" s="201" t="s">
        <v>132</v>
      </c>
      <c r="BK313" s="203">
        <f>SUM(BK314:BK335)</f>
        <v>0</v>
      </c>
    </row>
    <row r="314" s="2" customFormat="1" ht="24.15" customHeight="1">
      <c r="A314" s="40"/>
      <c r="B314" s="41"/>
      <c r="C314" s="206" t="s">
        <v>440</v>
      </c>
      <c r="D314" s="206" t="s">
        <v>134</v>
      </c>
      <c r="E314" s="207" t="s">
        <v>875</v>
      </c>
      <c r="F314" s="208" t="s">
        <v>876</v>
      </c>
      <c r="G314" s="209" t="s">
        <v>169</v>
      </c>
      <c r="H314" s="210">
        <v>56.795000000000002</v>
      </c>
      <c r="I314" s="211"/>
      <c r="J314" s="212">
        <f>ROUND(I314*H314,2)</f>
        <v>0</v>
      </c>
      <c r="K314" s="208" t="s">
        <v>138</v>
      </c>
      <c r="L314" s="46"/>
      <c r="M314" s="213" t="s">
        <v>28</v>
      </c>
      <c r="N314" s="214" t="s">
        <v>45</v>
      </c>
      <c r="O314" s="86"/>
      <c r="P314" s="215">
        <f>O314*H314</f>
        <v>0</v>
      </c>
      <c r="Q314" s="215">
        <v>0</v>
      </c>
      <c r="R314" s="215">
        <f>Q314*H314</f>
        <v>0</v>
      </c>
      <c r="S314" s="215">
        <v>0</v>
      </c>
      <c r="T314" s="216">
        <f>S314*H314</f>
        <v>0</v>
      </c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R314" s="217" t="s">
        <v>212</v>
      </c>
      <c r="AT314" s="217" t="s">
        <v>134</v>
      </c>
      <c r="AU314" s="217" t="s">
        <v>84</v>
      </c>
      <c r="AY314" s="19" t="s">
        <v>132</v>
      </c>
      <c r="BE314" s="218">
        <f>IF(N314="základní",J314,0)</f>
        <v>0</v>
      </c>
      <c r="BF314" s="218">
        <f>IF(N314="snížená",J314,0)</f>
        <v>0</v>
      </c>
      <c r="BG314" s="218">
        <f>IF(N314="zákl. přenesená",J314,0)</f>
        <v>0</v>
      </c>
      <c r="BH314" s="218">
        <f>IF(N314="sníž. přenesená",J314,0)</f>
        <v>0</v>
      </c>
      <c r="BI314" s="218">
        <f>IF(N314="nulová",J314,0)</f>
        <v>0</v>
      </c>
      <c r="BJ314" s="19" t="s">
        <v>82</v>
      </c>
      <c r="BK314" s="218">
        <f>ROUND(I314*H314,2)</f>
        <v>0</v>
      </c>
      <c r="BL314" s="19" t="s">
        <v>212</v>
      </c>
      <c r="BM314" s="217" t="s">
        <v>877</v>
      </c>
    </row>
    <row r="315" s="2" customFormat="1">
      <c r="A315" s="40"/>
      <c r="B315" s="41"/>
      <c r="C315" s="42"/>
      <c r="D315" s="219" t="s">
        <v>141</v>
      </c>
      <c r="E315" s="42"/>
      <c r="F315" s="220" t="s">
        <v>878</v>
      </c>
      <c r="G315" s="42"/>
      <c r="H315" s="42"/>
      <c r="I315" s="221"/>
      <c r="J315" s="42"/>
      <c r="K315" s="42"/>
      <c r="L315" s="46"/>
      <c r="M315" s="222"/>
      <c r="N315" s="223"/>
      <c r="O315" s="86"/>
      <c r="P315" s="86"/>
      <c r="Q315" s="86"/>
      <c r="R315" s="86"/>
      <c r="S315" s="86"/>
      <c r="T315" s="87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T315" s="19" t="s">
        <v>141</v>
      </c>
      <c r="AU315" s="19" t="s">
        <v>84</v>
      </c>
    </row>
    <row r="316" s="13" customFormat="1">
      <c r="A316" s="13"/>
      <c r="B316" s="224"/>
      <c r="C316" s="225"/>
      <c r="D316" s="226" t="s">
        <v>209</v>
      </c>
      <c r="E316" s="227" t="s">
        <v>28</v>
      </c>
      <c r="F316" s="228" t="s">
        <v>879</v>
      </c>
      <c r="G316" s="225"/>
      <c r="H316" s="229">
        <v>56.795000000000002</v>
      </c>
      <c r="I316" s="230"/>
      <c r="J316" s="225"/>
      <c r="K316" s="225"/>
      <c r="L316" s="231"/>
      <c r="M316" s="232"/>
      <c r="N316" s="233"/>
      <c r="O316" s="233"/>
      <c r="P316" s="233"/>
      <c r="Q316" s="233"/>
      <c r="R316" s="233"/>
      <c r="S316" s="233"/>
      <c r="T316" s="234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35" t="s">
        <v>209</v>
      </c>
      <c r="AU316" s="235" t="s">
        <v>84</v>
      </c>
      <c r="AV316" s="13" t="s">
        <v>84</v>
      </c>
      <c r="AW316" s="13" t="s">
        <v>35</v>
      </c>
      <c r="AX316" s="13" t="s">
        <v>82</v>
      </c>
      <c r="AY316" s="235" t="s">
        <v>132</v>
      </c>
    </row>
    <row r="317" s="2" customFormat="1" ht="16.5" customHeight="1">
      <c r="A317" s="40"/>
      <c r="B317" s="41"/>
      <c r="C317" s="247" t="s">
        <v>226</v>
      </c>
      <c r="D317" s="247" t="s">
        <v>249</v>
      </c>
      <c r="E317" s="248" t="s">
        <v>880</v>
      </c>
      <c r="F317" s="249" t="s">
        <v>881</v>
      </c>
      <c r="G317" s="250" t="s">
        <v>240</v>
      </c>
      <c r="H317" s="251">
        <v>0.019</v>
      </c>
      <c r="I317" s="252"/>
      <c r="J317" s="253">
        <f>ROUND(I317*H317,2)</f>
        <v>0</v>
      </c>
      <c r="K317" s="249" t="s">
        <v>138</v>
      </c>
      <c r="L317" s="254"/>
      <c r="M317" s="255" t="s">
        <v>28</v>
      </c>
      <c r="N317" s="256" t="s">
        <v>45</v>
      </c>
      <c r="O317" s="86"/>
      <c r="P317" s="215">
        <f>O317*H317</f>
        <v>0</v>
      </c>
      <c r="Q317" s="215">
        <v>1</v>
      </c>
      <c r="R317" s="215">
        <f>Q317*H317</f>
        <v>0.019</v>
      </c>
      <c r="S317" s="215">
        <v>0</v>
      </c>
      <c r="T317" s="216">
        <f>S317*H317</f>
        <v>0</v>
      </c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R317" s="217" t="s">
        <v>306</v>
      </c>
      <c r="AT317" s="217" t="s">
        <v>249</v>
      </c>
      <c r="AU317" s="217" t="s">
        <v>84</v>
      </c>
      <c r="AY317" s="19" t="s">
        <v>132</v>
      </c>
      <c r="BE317" s="218">
        <f>IF(N317="základní",J317,0)</f>
        <v>0</v>
      </c>
      <c r="BF317" s="218">
        <f>IF(N317="snížená",J317,0)</f>
        <v>0</v>
      </c>
      <c r="BG317" s="218">
        <f>IF(N317="zákl. přenesená",J317,0)</f>
        <v>0</v>
      </c>
      <c r="BH317" s="218">
        <f>IF(N317="sníž. přenesená",J317,0)</f>
        <v>0</v>
      </c>
      <c r="BI317" s="218">
        <f>IF(N317="nulová",J317,0)</f>
        <v>0</v>
      </c>
      <c r="BJ317" s="19" t="s">
        <v>82</v>
      </c>
      <c r="BK317" s="218">
        <f>ROUND(I317*H317,2)</f>
        <v>0</v>
      </c>
      <c r="BL317" s="19" t="s">
        <v>212</v>
      </c>
      <c r="BM317" s="217" t="s">
        <v>882</v>
      </c>
    </row>
    <row r="318" s="13" customFormat="1">
      <c r="A318" s="13"/>
      <c r="B318" s="224"/>
      <c r="C318" s="225"/>
      <c r="D318" s="226" t="s">
        <v>209</v>
      </c>
      <c r="E318" s="227" t="s">
        <v>28</v>
      </c>
      <c r="F318" s="228" t="s">
        <v>883</v>
      </c>
      <c r="G318" s="225"/>
      <c r="H318" s="229">
        <v>0.019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209</v>
      </c>
      <c r="AU318" s="235" t="s">
        <v>84</v>
      </c>
      <c r="AV318" s="13" t="s">
        <v>84</v>
      </c>
      <c r="AW318" s="13" t="s">
        <v>35</v>
      </c>
      <c r="AX318" s="13" t="s">
        <v>82</v>
      </c>
      <c r="AY318" s="235" t="s">
        <v>132</v>
      </c>
    </row>
    <row r="319" s="2" customFormat="1" ht="16.5" customHeight="1">
      <c r="A319" s="40"/>
      <c r="B319" s="41"/>
      <c r="C319" s="206" t="s">
        <v>450</v>
      </c>
      <c r="D319" s="206" t="s">
        <v>134</v>
      </c>
      <c r="E319" s="207" t="s">
        <v>884</v>
      </c>
      <c r="F319" s="208" t="s">
        <v>885</v>
      </c>
      <c r="G319" s="209" t="s">
        <v>169</v>
      </c>
      <c r="H319" s="210">
        <v>56.795000000000002</v>
      </c>
      <c r="I319" s="211"/>
      <c r="J319" s="212">
        <f>ROUND(I319*H319,2)</f>
        <v>0</v>
      </c>
      <c r="K319" s="208" t="s">
        <v>138</v>
      </c>
      <c r="L319" s="46"/>
      <c r="M319" s="213" t="s">
        <v>28</v>
      </c>
      <c r="N319" s="214" t="s">
        <v>45</v>
      </c>
      <c r="O319" s="86"/>
      <c r="P319" s="215">
        <f>O319*H319</f>
        <v>0</v>
      </c>
      <c r="Q319" s="215">
        <v>0.00040000000000000002</v>
      </c>
      <c r="R319" s="215">
        <f>Q319*H319</f>
        <v>0.022718000000000002</v>
      </c>
      <c r="S319" s="215">
        <v>0</v>
      </c>
      <c r="T319" s="216">
        <f>S319*H319</f>
        <v>0</v>
      </c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R319" s="217" t="s">
        <v>212</v>
      </c>
      <c r="AT319" s="217" t="s">
        <v>134</v>
      </c>
      <c r="AU319" s="217" t="s">
        <v>84</v>
      </c>
      <c r="AY319" s="19" t="s">
        <v>132</v>
      </c>
      <c r="BE319" s="218">
        <f>IF(N319="základní",J319,0)</f>
        <v>0</v>
      </c>
      <c r="BF319" s="218">
        <f>IF(N319="snížená",J319,0)</f>
        <v>0</v>
      </c>
      <c r="BG319" s="218">
        <f>IF(N319="zákl. přenesená",J319,0)</f>
        <v>0</v>
      </c>
      <c r="BH319" s="218">
        <f>IF(N319="sníž. přenesená",J319,0)</f>
        <v>0</v>
      </c>
      <c r="BI319" s="218">
        <f>IF(N319="nulová",J319,0)</f>
        <v>0</v>
      </c>
      <c r="BJ319" s="19" t="s">
        <v>82</v>
      </c>
      <c r="BK319" s="218">
        <f>ROUND(I319*H319,2)</f>
        <v>0</v>
      </c>
      <c r="BL319" s="19" t="s">
        <v>212</v>
      </c>
      <c r="BM319" s="217" t="s">
        <v>886</v>
      </c>
    </row>
    <row r="320" s="2" customFormat="1">
      <c r="A320" s="40"/>
      <c r="B320" s="41"/>
      <c r="C320" s="42"/>
      <c r="D320" s="219" t="s">
        <v>141</v>
      </c>
      <c r="E320" s="42"/>
      <c r="F320" s="220" t="s">
        <v>887</v>
      </c>
      <c r="G320" s="42"/>
      <c r="H320" s="42"/>
      <c r="I320" s="221"/>
      <c r="J320" s="42"/>
      <c r="K320" s="42"/>
      <c r="L320" s="46"/>
      <c r="M320" s="222"/>
      <c r="N320" s="223"/>
      <c r="O320" s="86"/>
      <c r="P320" s="86"/>
      <c r="Q320" s="86"/>
      <c r="R320" s="86"/>
      <c r="S320" s="86"/>
      <c r="T320" s="87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T320" s="19" t="s">
        <v>141</v>
      </c>
      <c r="AU320" s="19" t="s">
        <v>84</v>
      </c>
    </row>
    <row r="321" s="13" customFormat="1">
      <c r="A321" s="13"/>
      <c r="B321" s="224"/>
      <c r="C321" s="225"/>
      <c r="D321" s="226" t="s">
        <v>209</v>
      </c>
      <c r="E321" s="227" t="s">
        <v>28</v>
      </c>
      <c r="F321" s="228" t="s">
        <v>879</v>
      </c>
      <c r="G321" s="225"/>
      <c r="H321" s="229">
        <v>56.795000000000002</v>
      </c>
      <c r="I321" s="230"/>
      <c r="J321" s="225"/>
      <c r="K321" s="225"/>
      <c r="L321" s="231"/>
      <c r="M321" s="232"/>
      <c r="N321" s="233"/>
      <c r="O321" s="233"/>
      <c r="P321" s="233"/>
      <c r="Q321" s="233"/>
      <c r="R321" s="233"/>
      <c r="S321" s="233"/>
      <c r="T321" s="234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35" t="s">
        <v>209</v>
      </c>
      <c r="AU321" s="235" t="s">
        <v>84</v>
      </c>
      <c r="AV321" s="13" t="s">
        <v>84</v>
      </c>
      <c r="AW321" s="13" t="s">
        <v>35</v>
      </c>
      <c r="AX321" s="13" t="s">
        <v>82</v>
      </c>
      <c r="AY321" s="235" t="s">
        <v>132</v>
      </c>
    </row>
    <row r="322" s="2" customFormat="1" ht="24.15" customHeight="1">
      <c r="A322" s="40"/>
      <c r="B322" s="41"/>
      <c r="C322" s="247" t="s">
        <v>231</v>
      </c>
      <c r="D322" s="247" t="s">
        <v>249</v>
      </c>
      <c r="E322" s="248" t="s">
        <v>888</v>
      </c>
      <c r="F322" s="249" t="s">
        <v>889</v>
      </c>
      <c r="G322" s="250" t="s">
        <v>169</v>
      </c>
      <c r="H322" s="251">
        <v>65.313999999999993</v>
      </c>
      <c r="I322" s="252"/>
      <c r="J322" s="253">
        <f>ROUND(I322*H322,2)</f>
        <v>0</v>
      </c>
      <c r="K322" s="249" t="s">
        <v>138</v>
      </c>
      <c r="L322" s="254"/>
      <c r="M322" s="255" t="s">
        <v>28</v>
      </c>
      <c r="N322" s="256" t="s">
        <v>45</v>
      </c>
      <c r="O322" s="86"/>
      <c r="P322" s="215">
        <f>O322*H322</f>
        <v>0</v>
      </c>
      <c r="Q322" s="215">
        <v>0.0054000000000000003</v>
      </c>
      <c r="R322" s="215">
        <f>Q322*H322</f>
        <v>0.3526956</v>
      </c>
      <c r="S322" s="215">
        <v>0</v>
      </c>
      <c r="T322" s="216">
        <f>S322*H322</f>
        <v>0</v>
      </c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R322" s="217" t="s">
        <v>306</v>
      </c>
      <c r="AT322" s="217" t="s">
        <v>249</v>
      </c>
      <c r="AU322" s="217" t="s">
        <v>84</v>
      </c>
      <c r="AY322" s="19" t="s">
        <v>132</v>
      </c>
      <c r="BE322" s="218">
        <f>IF(N322="základní",J322,0)</f>
        <v>0</v>
      </c>
      <c r="BF322" s="218">
        <f>IF(N322="snížená",J322,0)</f>
        <v>0</v>
      </c>
      <c r="BG322" s="218">
        <f>IF(N322="zákl. přenesená",J322,0)</f>
        <v>0</v>
      </c>
      <c r="BH322" s="218">
        <f>IF(N322="sníž. přenesená",J322,0)</f>
        <v>0</v>
      </c>
      <c r="BI322" s="218">
        <f>IF(N322="nulová",J322,0)</f>
        <v>0</v>
      </c>
      <c r="BJ322" s="19" t="s">
        <v>82</v>
      </c>
      <c r="BK322" s="218">
        <f>ROUND(I322*H322,2)</f>
        <v>0</v>
      </c>
      <c r="BL322" s="19" t="s">
        <v>212</v>
      </c>
      <c r="BM322" s="217" t="s">
        <v>890</v>
      </c>
    </row>
    <row r="323" s="13" customFormat="1">
      <c r="A323" s="13"/>
      <c r="B323" s="224"/>
      <c r="C323" s="225"/>
      <c r="D323" s="226" t="s">
        <v>209</v>
      </c>
      <c r="E323" s="227" t="s">
        <v>28</v>
      </c>
      <c r="F323" s="228" t="s">
        <v>891</v>
      </c>
      <c r="G323" s="225"/>
      <c r="H323" s="229">
        <v>65.313999999999993</v>
      </c>
      <c r="I323" s="230"/>
      <c r="J323" s="225"/>
      <c r="K323" s="225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209</v>
      </c>
      <c r="AU323" s="235" t="s">
        <v>84</v>
      </c>
      <c r="AV323" s="13" t="s">
        <v>84</v>
      </c>
      <c r="AW323" s="13" t="s">
        <v>35</v>
      </c>
      <c r="AX323" s="13" t="s">
        <v>82</v>
      </c>
      <c r="AY323" s="235" t="s">
        <v>132</v>
      </c>
    </row>
    <row r="324" s="2" customFormat="1" ht="24.15" customHeight="1">
      <c r="A324" s="40"/>
      <c r="B324" s="41"/>
      <c r="C324" s="206" t="s">
        <v>459</v>
      </c>
      <c r="D324" s="206" t="s">
        <v>134</v>
      </c>
      <c r="E324" s="207" t="s">
        <v>892</v>
      </c>
      <c r="F324" s="208" t="s">
        <v>893</v>
      </c>
      <c r="G324" s="209" t="s">
        <v>169</v>
      </c>
      <c r="H324" s="210">
        <v>56.795000000000002</v>
      </c>
      <c r="I324" s="211"/>
      <c r="J324" s="212">
        <f>ROUND(I324*H324,2)</f>
        <v>0</v>
      </c>
      <c r="K324" s="208" t="s">
        <v>138</v>
      </c>
      <c r="L324" s="46"/>
      <c r="M324" s="213" t="s">
        <v>28</v>
      </c>
      <c r="N324" s="214" t="s">
        <v>45</v>
      </c>
      <c r="O324" s="86"/>
      <c r="P324" s="215">
        <f>O324*H324</f>
        <v>0</v>
      </c>
      <c r="Q324" s="215">
        <v>0.00080000000000000004</v>
      </c>
      <c r="R324" s="215">
        <f>Q324*H324</f>
        <v>0.045436000000000004</v>
      </c>
      <c r="S324" s="215">
        <v>0</v>
      </c>
      <c r="T324" s="216">
        <f>S324*H324</f>
        <v>0</v>
      </c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R324" s="217" t="s">
        <v>212</v>
      </c>
      <c r="AT324" s="217" t="s">
        <v>134</v>
      </c>
      <c r="AU324" s="217" t="s">
        <v>84</v>
      </c>
      <c r="AY324" s="19" t="s">
        <v>132</v>
      </c>
      <c r="BE324" s="218">
        <f>IF(N324="základní",J324,0)</f>
        <v>0</v>
      </c>
      <c r="BF324" s="218">
        <f>IF(N324="snížená",J324,0)</f>
        <v>0</v>
      </c>
      <c r="BG324" s="218">
        <f>IF(N324="zákl. přenesená",J324,0)</f>
        <v>0</v>
      </c>
      <c r="BH324" s="218">
        <f>IF(N324="sníž. přenesená",J324,0)</f>
        <v>0</v>
      </c>
      <c r="BI324" s="218">
        <f>IF(N324="nulová",J324,0)</f>
        <v>0</v>
      </c>
      <c r="BJ324" s="19" t="s">
        <v>82</v>
      </c>
      <c r="BK324" s="218">
        <f>ROUND(I324*H324,2)</f>
        <v>0</v>
      </c>
      <c r="BL324" s="19" t="s">
        <v>212</v>
      </c>
      <c r="BM324" s="217" t="s">
        <v>894</v>
      </c>
    </row>
    <row r="325" s="2" customFormat="1">
      <c r="A325" s="40"/>
      <c r="B325" s="41"/>
      <c r="C325" s="42"/>
      <c r="D325" s="219" t="s">
        <v>141</v>
      </c>
      <c r="E325" s="42"/>
      <c r="F325" s="220" t="s">
        <v>895</v>
      </c>
      <c r="G325" s="42"/>
      <c r="H325" s="42"/>
      <c r="I325" s="221"/>
      <c r="J325" s="42"/>
      <c r="K325" s="42"/>
      <c r="L325" s="46"/>
      <c r="M325" s="222"/>
      <c r="N325" s="223"/>
      <c r="O325" s="86"/>
      <c r="P325" s="86"/>
      <c r="Q325" s="86"/>
      <c r="R325" s="86"/>
      <c r="S325" s="86"/>
      <c r="T325" s="87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T325" s="19" t="s">
        <v>141</v>
      </c>
      <c r="AU325" s="19" t="s">
        <v>84</v>
      </c>
    </row>
    <row r="326" s="13" customFormat="1">
      <c r="A326" s="13"/>
      <c r="B326" s="224"/>
      <c r="C326" s="225"/>
      <c r="D326" s="226" t="s">
        <v>209</v>
      </c>
      <c r="E326" s="227" t="s">
        <v>28</v>
      </c>
      <c r="F326" s="228" t="s">
        <v>879</v>
      </c>
      <c r="G326" s="225"/>
      <c r="H326" s="229">
        <v>56.795000000000002</v>
      </c>
      <c r="I326" s="230"/>
      <c r="J326" s="225"/>
      <c r="K326" s="225"/>
      <c r="L326" s="231"/>
      <c r="M326" s="232"/>
      <c r="N326" s="233"/>
      <c r="O326" s="233"/>
      <c r="P326" s="233"/>
      <c r="Q326" s="233"/>
      <c r="R326" s="233"/>
      <c r="S326" s="233"/>
      <c r="T326" s="234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35" t="s">
        <v>209</v>
      </c>
      <c r="AU326" s="235" t="s">
        <v>84</v>
      </c>
      <c r="AV326" s="13" t="s">
        <v>84</v>
      </c>
      <c r="AW326" s="13" t="s">
        <v>35</v>
      </c>
      <c r="AX326" s="13" t="s">
        <v>82</v>
      </c>
      <c r="AY326" s="235" t="s">
        <v>132</v>
      </c>
    </row>
    <row r="327" s="2" customFormat="1" ht="16.5" customHeight="1">
      <c r="A327" s="40"/>
      <c r="B327" s="41"/>
      <c r="C327" s="206" t="s">
        <v>236</v>
      </c>
      <c r="D327" s="206" t="s">
        <v>134</v>
      </c>
      <c r="E327" s="207" t="s">
        <v>896</v>
      </c>
      <c r="F327" s="208" t="s">
        <v>897</v>
      </c>
      <c r="G327" s="209" t="s">
        <v>169</v>
      </c>
      <c r="H327" s="210">
        <v>56.795000000000002</v>
      </c>
      <c r="I327" s="211"/>
      <c r="J327" s="212">
        <f>ROUND(I327*H327,2)</f>
        <v>0</v>
      </c>
      <c r="K327" s="208" t="s">
        <v>138</v>
      </c>
      <c r="L327" s="46"/>
      <c r="M327" s="213" t="s">
        <v>28</v>
      </c>
      <c r="N327" s="214" t="s">
        <v>45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212</v>
      </c>
      <c r="AT327" s="217" t="s">
        <v>134</v>
      </c>
      <c r="AU327" s="217" t="s">
        <v>84</v>
      </c>
      <c r="AY327" s="19" t="s">
        <v>132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82</v>
      </c>
      <c r="BK327" s="218">
        <f>ROUND(I327*H327,2)</f>
        <v>0</v>
      </c>
      <c r="BL327" s="19" t="s">
        <v>212</v>
      </c>
      <c r="BM327" s="217" t="s">
        <v>898</v>
      </c>
    </row>
    <row r="328" s="2" customFormat="1">
      <c r="A328" s="40"/>
      <c r="B328" s="41"/>
      <c r="C328" s="42"/>
      <c r="D328" s="219" t="s">
        <v>141</v>
      </c>
      <c r="E328" s="42"/>
      <c r="F328" s="220" t="s">
        <v>899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141</v>
      </c>
      <c r="AU328" s="19" t="s">
        <v>84</v>
      </c>
    </row>
    <row r="329" s="13" customFormat="1">
      <c r="A329" s="13"/>
      <c r="B329" s="224"/>
      <c r="C329" s="225"/>
      <c r="D329" s="226" t="s">
        <v>209</v>
      </c>
      <c r="E329" s="227" t="s">
        <v>28</v>
      </c>
      <c r="F329" s="228" t="s">
        <v>879</v>
      </c>
      <c r="G329" s="225"/>
      <c r="H329" s="229">
        <v>56.795000000000002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209</v>
      </c>
      <c r="AU329" s="235" t="s">
        <v>84</v>
      </c>
      <c r="AV329" s="13" t="s">
        <v>84</v>
      </c>
      <c r="AW329" s="13" t="s">
        <v>35</v>
      </c>
      <c r="AX329" s="13" t="s">
        <v>82</v>
      </c>
      <c r="AY329" s="235" t="s">
        <v>132</v>
      </c>
    </row>
    <row r="330" s="2" customFormat="1" ht="16.5" customHeight="1">
      <c r="A330" s="40"/>
      <c r="B330" s="41"/>
      <c r="C330" s="247" t="s">
        <v>468</v>
      </c>
      <c r="D330" s="247" t="s">
        <v>249</v>
      </c>
      <c r="E330" s="248" t="s">
        <v>658</v>
      </c>
      <c r="F330" s="249" t="s">
        <v>659</v>
      </c>
      <c r="G330" s="250" t="s">
        <v>169</v>
      </c>
      <c r="H330" s="251">
        <v>68.579999999999998</v>
      </c>
      <c r="I330" s="252"/>
      <c r="J330" s="253">
        <f>ROUND(I330*H330,2)</f>
        <v>0</v>
      </c>
      <c r="K330" s="249" t="s">
        <v>138</v>
      </c>
      <c r="L330" s="254"/>
      <c r="M330" s="255" t="s">
        <v>28</v>
      </c>
      <c r="N330" s="256" t="s">
        <v>45</v>
      </c>
      <c r="O330" s="86"/>
      <c r="P330" s="215">
        <f>O330*H330</f>
        <v>0</v>
      </c>
      <c r="Q330" s="215">
        <v>0.00029999999999999997</v>
      </c>
      <c r="R330" s="215">
        <f>Q330*H330</f>
        <v>0.020573999999999999</v>
      </c>
      <c r="S330" s="215">
        <v>0</v>
      </c>
      <c r="T330" s="216">
        <f>S330*H330</f>
        <v>0</v>
      </c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R330" s="217" t="s">
        <v>306</v>
      </c>
      <c r="AT330" s="217" t="s">
        <v>249</v>
      </c>
      <c r="AU330" s="217" t="s">
        <v>84</v>
      </c>
      <c r="AY330" s="19" t="s">
        <v>132</v>
      </c>
      <c r="BE330" s="218">
        <f>IF(N330="základní",J330,0)</f>
        <v>0</v>
      </c>
      <c r="BF330" s="218">
        <f>IF(N330="snížená",J330,0)</f>
        <v>0</v>
      </c>
      <c r="BG330" s="218">
        <f>IF(N330="zákl. přenesená",J330,0)</f>
        <v>0</v>
      </c>
      <c r="BH330" s="218">
        <f>IF(N330="sníž. přenesená",J330,0)</f>
        <v>0</v>
      </c>
      <c r="BI330" s="218">
        <f>IF(N330="nulová",J330,0)</f>
        <v>0</v>
      </c>
      <c r="BJ330" s="19" t="s">
        <v>82</v>
      </c>
      <c r="BK330" s="218">
        <f>ROUND(I330*H330,2)</f>
        <v>0</v>
      </c>
      <c r="BL330" s="19" t="s">
        <v>212</v>
      </c>
      <c r="BM330" s="217" t="s">
        <v>900</v>
      </c>
    </row>
    <row r="331" s="13" customFormat="1">
      <c r="A331" s="13"/>
      <c r="B331" s="224"/>
      <c r="C331" s="225"/>
      <c r="D331" s="226" t="s">
        <v>209</v>
      </c>
      <c r="E331" s="227" t="s">
        <v>28</v>
      </c>
      <c r="F331" s="228" t="s">
        <v>901</v>
      </c>
      <c r="G331" s="225"/>
      <c r="H331" s="229">
        <v>56.795000000000002</v>
      </c>
      <c r="I331" s="230"/>
      <c r="J331" s="225"/>
      <c r="K331" s="225"/>
      <c r="L331" s="231"/>
      <c r="M331" s="232"/>
      <c r="N331" s="233"/>
      <c r="O331" s="233"/>
      <c r="P331" s="233"/>
      <c r="Q331" s="233"/>
      <c r="R331" s="233"/>
      <c r="S331" s="233"/>
      <c r="T331" s="234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35" t="s">
        <v>209</v>
      </c>
      <c r="AU331" s="235" t="s">
        <v>84</v>
      </c>
      <c r="AV331" s="13" t="s">
        <v>84</v>
      </c>
      <c r="AW331" s="13" t="s">
        <v>35</v>
      </c>
      <c r="AX331" s="13" t="s">
        <v>74</v>
      </c>
      <c r="AY331" s="235" t="s">
        <v>132</v>
      </c>
    </row>
    <row r="332" s="13" customFormat="1">
      <c r="A332" s="13"/>
      <c r="B332" s="224"/>
      <c r="C332" s="225"/>
      <c r="D332" s="226" t="s">
        <v>209</v>
      </c>
      <c r="E332" s="227" t="s">
        <v>28</v>
      </c>
      <c r="F332" s="228" t="s">
        <v>891</v>
      </c>
      <c r="G332" s="225"/>
      <c r="H332" s="229">
        <v>65.313999999999993</v>
      </c>
      <c r="I332" s="230"/>
      <c r="J332" s="225"/>
      <c r="K332" s="225"/>
      <c r="L332" s="231"/>
      <c r="M332" s="232"/>
      <c r="N332" s="233"/>
      <c r="O332" s="233"/>
      <c r="P332" s="233"/>
      <c r="Q332" s="233"/>
      <c r="R332" s="233"/>
      <c r="S332" s="233"/>
      <c r="T332" s="234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35" t="s">
        <v>209</v>
      </c>
      <c r="AU332" s="235" t="s">
        <v>84</v>
      </c>
      <c r="AV332" s="13" t="s">
        <v>84</v>
      </c>
      <c r="AW332" s="13" t="s">
        <v>35</v>
      </c>
      <c r="AX332" s="13" t="s">
        <v>82</v>
      </c>
      <c r="AY332" s="235" t="s">
        <v>132</v>
      </c>
    </row>
    <row r="333" s="13" customFormat="1">
      <c r="A333" s="13"/>
      <c r="B333" s="224"/>
      <c r="C333" s="225"/>
      <c r="D333" s="226" t="s">
        <v>209</v>
      </c>
      <c r="E333" s="225"/>
      <c r="F333" s="228" t="s">
        <v>902</v>
      </c>
      <c r="G333" s="225"/>
      <c r="H333" s="229">
        <v>68.579999999999998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209</v>
      </c>
      <c r="AU333" s="235" t="s">
        <v>84</v>
      </c>
      <c r="AV333" s="13" t="s">
        <v>84</v>
      </c>
      <c r="AW333" s="13" t="s">
        <v>4</v>
      </c>
      <c r="AX333" s="13" t="s">
        <v>82</v>
      </c>
      <c r="AY333" s="235" t="s">
        <v>132</v>
      </c>
    </row>
    <row r="334" s="2" customFormat="1" ht="24.15" customHeight="1">
      <c r="A334" s="40"/>
      <c r="B334" s="41"/>
      <c r="C334" s="206" t="s">
        <v>474</v>
      </c>
      <c r="D334" s="206" t="s">
        <v>134</v>
      </c>
      <c r="E334" s="207" t="s">
        <v>903</v>
      </c>
      <c r="F334" s="208" t="s">
        <v>904</v>
      </c>
      <c r="G334" s="209" t="s">
        <v>905</v>
      </c>
      <c r="H334" s="271"/>
      <c r="I334" s="211"/>
      <c r="J334" s="212">
        <f>ROUND(I334*H334,2)</f>
        <v>0</v>
      </c>
      <c r="K334" s="208" t="s">
        <v>138</v>
      </c>
      <c r="L334" s="46"/>
      <c r="M334" s="213" t="s">
        <v>28</v>
      </c>
      <c r="N334" s="214" t="s">
        <v>45</v>
      </c>
      <c r="O334" s="86"/>
      <c r="P334" s="215">
        <f>O334*H334</f>
        <v>0</v>
      </c>
      <c r="Q334" s="215">
        <v>0</v>
      </c>
      <c r="R334" s="215">
        <f>Q334*H334</f>
        <v>0</v>
      </c>
      <c r="S334" s="215">
        <v>0</v>
      </c>
      <c r="T334" s="216">
        <f>S334*H334</f>
        <v>0</v>
      </c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R334" s="217" t="s">
        <v>212</v>
      </c>
      <c r="AT334" s="217" t="s">
        <v>134</v>
      </c>
      <c r="AU334" s="217" t="s">
        <v>84</v>
      </c>
      <c r="AY334" s="19" t="s">
        <v>132</v>
      </c>
      <c r="BE334" s="218">
        <f>IF(N334="základní",J334,0)</f>
        <v>0</v>
      </c>
      <c r="BF334" s="218">
        <f>IF(N334="snížená",J334,0)</f>
        <v>0</v>
      </c>
      <c r="BG334" s="218">
        <f>IF(N334="zákl. přenesená",J334,0)</f>
        <v>0</v>
      </c>
      <c r="BH334" s="218">
        <f>IF(N334="sníž. přenesená",J334,0)</f>
        <v>0</v>
      </c>
      <c r="BI334" s="218">
        <f>IF(N334="nulová",J334,0)</f>
        <v>0</v>
      </c>
      <c r="BJ334" s="19" t="s">
        <v>82</v>
      </c>
      <c r="BK334" s="218">
        <f>ROUND(I334*H334,2)</f>
        <v>0</v>
      </c>
      <c r="BL334" s="19" t="s">
        <v>212</v>
      </c>
      <c r="BM334" s="217" t="s">
        <v>906</v>
      </c>
    </row>
    <row r="335" s="2" customFormat="1">
      <c r="A335" s="40"/>
      <c r="B335" s="41"/>
      <c r="C335" s="42"/>
      <c r="D335" s="219" t="s">
        <v>141</v>
      </c>
      <c r="E335" s="42"/>
      <c r="F335" s="220" t="s">
        <v>907</v>
      </c>
      <c r="G335" s="42"/>
      <c r="H335" s="42"/>
      <c r="I335" s="221"/>
      <c r="J335" s="42"/>
      <c r="K335" s="42"/>
      <c r="L335" s="46"/>
      <c r="M335" s="222"/>
      <c r="N335" s="223"/>
      <c r="O335" s="86"/>
      <c r="P335" s="86"/>
      <c r="Q335" s="86"/>
      <c r="R335" s="86"/>
      <c r="S335" s="86"/>
      <c r="T335" s="87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T335" s="19" t="s">
        <v>141</v>
      </c>
      <c r="AU335" s="19" t="s">
        <v>84</v>
      </c>
    </row>
    <row r="336" s="12" customFormat="1" ht="22.8" customHeight="1">
      <c r="A336" s="12"/>
      <c r="B336" s="190"/>
      <c r="C336" s="191"/>
      <c r="D336" s="192" t="s">
        <v>73</v>
      </c>
      <c r="E336" s="204" t="s">
        <v>586</v>
      </c>
      <c r="F336" s="204" t="s">
        <v>587</v>
      </c>
      <c r="G336" s="191"/>
      <c r="H336" s="191"/>
      <c r="I336" s="194"/>
      <c r="J336" s="205">
        <f>BK336</f>
        <v>0</v>
      </c>
      <c r="K336" s="191"/>
      <c r="L336" s="196"/>
      <c r="M336" s="197"/>
      <c r="N336" s="198"/>
      <c r="O336" s="198"/>
      <c r="P336" s="199">
        <f>SUM(P337:P339)</f>
        <v>0</v>
      </c>
      <c r="Q336" s="198"/>
      <c r="R336" s="199">
        <f>SUM(R337:R339)</f>
        <v>0</v>
      </c>
      <c r="S336" s="198"/>
      <c r="T336" s="200">
        <f>SUM(T337:T339)</f>
        <v>1.5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201" t="s">
        <v>84</v>
      </c>
      <c r="AT336" s="202" t="s">
        <v>73</v>
      </c>
      <c r="AU336" s="202" t="s">
        <v>82</v>
      </c>
      <c r="AY336" s="201" t="s">
        <v>132</v>
      </c>
      <c r="BK336" s="203">
        <f>SUM(BK337:BK339)</f>
        <v>0</v>
      </c>
    </row>
    <row r="337" s="2" customFormat="1" ht="21.75" customHeight="1">
      <c r="A337" s="40"/>
      <c r="B337" s="41"/>
      <c r="C337" s="206" t="s">
        <v>479</v>
      </c>
      <c r="D337" s="206" t="s">
        <v>134</v>
      </c>
      <c r="E337" s="207" t="s">
        <v>908</v>
      </c>
      <c r="F337" s="208" t="s">
        <v>909</v>
      </c>
      <c r="G337" s="209" t="s">
        <v>252</v>
      </c>
      <c r="H337" s="210">
        <v>1500</v>
      </c>
      <c r="I337" s="211"/>
      <c r="J337" s="212">
        <f>ROUND(I337*H337,2)</f>
        <v>0</v>
      </c>
      <c r="K337" s="208" t="s">
        <v>138</v>
      </c>
      <c r="L337" s="46"/>
      <c r="M337" s="213" t="s">
        <v>28</v>
      </c>
      <c r="N337" s="214" t="s">
        <v>45</v>
      </c>
      <c r="O337" s="86"/>
      <c r="P337" s="215">
        <f>O337*H337</f>
        <v>0</v>
      </c>
      <c r="Q337" s="215">
        <v>0</v>
      </c>
      <c r="R337" s="215">
        <f>Q337*H337</f>
        <v>0</v>
      </c>
      <c r="S337" s="215">
        <v>0.001</v>
      </c>
      <c r="T337" s="216">
        <f>S337*H337</f>
        <v>1.5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7" t="s">
        <v>212</v>
      </c>
      <c r="AT337" s="217" t="s">
        <v>134</v>
      </c>
      <c r="AU337" s="217" t="s">
        <v>84</v>
      </c>
      <c r="AY337" s="19" t="s">
        <v>132</v>
      </c>
      <c r="BE337" s="218">
        <f>IF(N337="základní",J337,0)</f>
        <v>0</v>
      </c>
      <c r="BF337" s="218">
        <f>IF(N337="snížená",J337,0)</f>
        <v>0</v>
      </c>
      <c r="BG337" s="218">
        <f>IF(N337="zákl. přenesená",J337,0)</f>
        <v>0</v>
      </c>
      <c r="BH337" s="218">
        <f>IF(N337="sníž. přenesená",J337,0)</f>
        <v>0</v>
      </c>
      <c r="BI337" s="218">
        <f>IF(N337="nulová",J337,0)</f>
        <v>0</v>
      </c>
      <c r="BJ337" s="19" t="s">
        <v>82</v>
      </c>
      <c r="BK337" s="218">
        <f>ROUND(I337*H337,2)</f>
        <v>0</v>
      </c>
      <c r="BL337" s="19" t="s">
        <v>212</v>
      </c>
      <c r="BM337" s="217" t="s">
        <v>910</v>
      </c>
    </row>
    <row r="338" s="2" customFormat="1">
      <c r="A338" s="40"/>
      <c r="B338" s="41"/>
      <c r="C338" s="42"/>
      <c r="D338" s="219" t="s">
        <v>141</v>
      </c>
      <c r="E338" s="42"/>
      <c r="F338" s="220" t="s">
        <v>911</v>
      </c>
      <c r="G338" s="42"/>
      <c r="H338" s="42"/>
      <c r="I338" s="221"/>
      <c r="J338" s="42"/>
      <c r="K338" s="42"/>
      <c r="L338" s="46"/>
      <c r="M338" s="222"/>
      <c r="N338" s="223"/>
      <c r="O338" s="86"/>
      <c r="P338" s="86"/>
      <c r="Q338" s="86"/>
      <c r="R338" s="86"/>
      <c r="S338" s="86"/>
      <c r="T338" s="87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T338" s="19" t="s">
        <v>141</v>
      </c>
      <c r="AU338" s="19" t="s">
        <v>84</v>
      </c>
    </row>
    <row r="339" s="13" customFormat="1">
      <c r="A339" s="13"/>
      <c r="B339" s="224"/>
      <c r="C339" s="225"/>
      <c r="D339" s="226" t="s">
        <v>209</v>
      </c>
      <c r="E339" s="227" t="s">
        <v>28</v>
      </c>
      <c r="F339" s="228" t="s">
        <v>912</v>
      </c>
      <c r="G339" s="225"/>
      <c r="H339" s="229">
        <v>1500</v>
      </c>
      <c r="I339" s="230"/>
      <c r="J339" s="225"/>
      <c r="K339" s="225"/>
      <c r="L339" s="231"/>
      <c r="M339" s="268"/>
      <c r="N339" s="269"/>
      <c r="O339" s="269"/>
      <c r="P339" s="269"/>
      <c r="Q339" s="269"/>
      <c r="R339" s="269"/>
      <c r="S339" s="269"/>
      <c r="T339" s="270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T339" s="235" t="s">
        <v>209</v>
      </c>
      <c r="AU339" s="235" t="s">
        <v>84</v>
      </c>
      <c r="AV339" s="13" t="s">
        <v>84</v>
      </c>
      <c r="AW339" s="13" t="s">
        <v>35</v>
      </c>
      <c r="AX339" s="13" t="s">
        <v>82</v>
      </c>
      <c r="AY339" s="235" t="s">
        <v>132</v>
      </c>
    </row>
    <row r="340" s="2" customFormat="1" ht="6.96" customHeight="1">
      <c r="A340" s="40"/>
      <c r="B340" s="61"/>
      <c r="C340" s="62"/>
      <c r="D340" s="62"/>
      <c r="E340" s="62"/>
      <c r="F340" s="62"/>
      <c r="G340" s="62"/>
      <c r="H340" s="62"/>
      <c r="I340" s="62"/>
      <c r="J340" s="62"/>
      <c r="K340" s="62"/>
      <c r="L340" s="46"/>
      <c r="M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</row>
  </sheetData>
  <sheetProtection sheet="1" autoFilter="0" formatColumns="0" formatRows="0" objects="1" scenarios="1" spinCount="100000" saltValue="tT/dku2XrKn4MXHCq5RUBDkxqGiZa/X7BZpGyi8H3gaCm65vNIOSnNHVotd0MJ+QdhMOtNjCtHQNAs4QV39wUg==" hashValue="+bCA8j/eLgYwv4WJDkt1MTzun04/uyfffvDUAL8MIAqyRJsV7POW6ku64wP/C3CFlHEe1VlRJFoNWmMfHfH4fA==" algorithmName="SHA-512" password="CC35"/>
  <autoFilter ref="C89:K339"/>
  <mergeCells count="9">
    <mergeCell ref="E7:H7"/>
    <mergeCell ref="E9:H9"/>
    <mergeCell ref="E18:H18"/>
    <mergeCell ref="E27:H27"/>
    <mergeCell ref="E48:H48"/>
    <mergeCell ref="E50:H50"/>
    <mergeCell ref="E80:H80"/>
    <mergeCell ref="E82:H82"/>
    <mergeCell ref="L2:V2"/>
  </mergeCells>
  <hyperlinks>
    <hyperlink ref="F94" r:id="rId1" display="https://podminky.urs.cz/item/CS_URS_2025_02/131151100"/>
    <hyperlink ref="F97" r:id="rId2" display="https://podminky.urs.cz/item/CS_URS_2025_02/131151343"/>
    <hyperlink ref="F102" r:id="rId3" display="https://podminky.urs.cz/item/CS_URS_2025_02/132151102"/>
    <hyperlink ref="F107" r:id="rId4" display="https://podminky.urs.cz/item/CS_URS_2025_02/132151253"/>
    <hyperlink ref="F114" r:id="rId5" display="https://podminky.urs.cz/item/CS_URS_2025_02/162211321"/>
    <hyperlink ref="F116" r:id="rId6" display="https://podminky.urs.cz/item/CS_URS_2025_02/162211329"/>
    <hyperlink ref="F118" r:id="rId7" display="https://podminky.urs.cz/item/CS_URS_2025_02/162751117"/>
    <hyperlink ref="F124" r:id="rId8" display="https://podminky.urs.cz/item/CS_URS_2025_02/162751119"/>
    <hyperlink ref="F127" r:id="rId9" display="https://podminky.urs.cz/item/CS_URS_2025_02/171201231"/>
    <hyperlink ref="F130" r:id="rId10" display="https://podminky.urs.cz/item/CS_URS_2025_02/171251201"/>
    <hyperlink ref="F132" r:id="rId11" display="https://podminky.urs.cz/item/CS_URS_2025_02/174151101"/>
    <hyperlink ref="F139" r:id="rId12" display="https://podminky.urs.cz/item/CS_URS_2025_02/211531111"/>
    <hyperlink ref="F142" r:id="rId13" display="https://podminky.urs.cz/item/CS_URS_2025_02/211971110"/>
    <hyperlink ref="F148" r:id="rId14" display="https://podminky.urs.cz/item/CS_URS_2025_02/212755214"/>
    <hyperlink ref="F151" r:id="rId15" display="https://podminky.urs.cz/item/CS_URS_2025_02/271532212"/>
    <hyperlink ref="F159" r:id="rId16" display="https://podminky.urs.cz/item/CS_URS_2025_02/274321211"/>
    <hyperlink ref="F163" r:id="rId17" display="https://podminky.urs.cz/item/CS_URS_2025_02/274322511"/>
    <hyperlink ref="F174" r:id="rId18" display="https://podminky.urs.cz/item/CS_URS_2025_02/274351121"/>
    <hyperlink ref="F182" r:id="rId19" display="https://podminky.urs.cz/item/CS_URS_2025_02/274351122"/>
    <hyperlink ref="F184" r:id="rId20" display="https://podminky.urs.cz/item/CS_URS_2025_02/274361821"/>
    <hyperlink ref="F187" r:id="rId21" display="https://podminky.urs.cz/item/CS_URS_2025_02/274362021"/>
    <hyperlink ref="F192" r:id="rId22" display="https://podminky.urs.cz/item/CS_URS_2025_02/275313711"/>
    <hyperlink ref="F197" r:id="rId23" display="https://podminky.urs.cz/item/CS_URS_2025_02/275322511"/>
    <hyperlink ref="F205" r:id="rId24" display="https://podminky.urs.cz/item/CS_URS_2025_02/311321411"/>
    <hyperlink ref="F208" r:id="rId25" display="https://podminky.urs.cz/item/CS_URS_2025_02/311351121"/>
    <hyperlink ref="F211" r:id="rId26" display="https://podminky.urs.cz/item/CS_URS_2025_02/311351122"/>
    <hyperlink ref="F213" r:id="rId27" display="https://podminky.urs.cz/item/CS_URS_2025_02/311351911"/>
    <hyperlink ref="F219" r:id="rId28" display="https://podminky.urs.cz/item/CS_URS_2025_02/311361821"/>
    <hyperlink ref="F222" r:id="rId29" display="https://podminky.urs.cz/item/CS_URS_2025_02/783826605"/>
    <hyperlink ref="F242" r:id="rId30" display="https://podminky.urs.cz/item/CS_URS_2025_02/348101210"/>
    <hyperlink ref="F246" r:id="rId31" display="https://podminky.urs.cz/item/CS_URS_2025_02/348101220"/>
    <hyperlink ref="F250" r:id="rId32" display="https://podminky.urs.cz/item/CS_URS_2025_02/348101250"/>
    <hyperlink ref="F254" r:id="rId33" display="https://podminky.urs.cz/item/CS_URS_2025_02/348171110"/>
    <hyperlink ref="F271" r:id="rId34" display="https://podminky.urs.cz/item/CS_URS_2025_02/567132115"/>
    <hyperlink ref="F277" r:id="rId35" display="https://podminky.urs.cz/item/CS_URS_2025_02/573211111"/>
    <hyperlink ref="F283" r:id="rId36" display="https://podminky.urs.cz/item/CS_URS_2025_02/577143101"/>
    <hyperlink ref="F291" r:id="rId37" display="https://podminky.urs.cz/item/CS_URS_2025_02/985324111"/>
    <hyperlink ref="F298" r:id="rId38" display="https://podminky.urs.cz/item/CS_URS_2025_02/997221551"/>
    <hyperlink ref="F300" r:id="rId39" display="https://podminky.urs.cz/item/CS_URS_2025_02/997221611"/>
    <hyperlink ref="F302" r:id="rId40" display="https://podminky.urs.cz/item/CS_URS_2025_02/997221612"/>
    <hyperlink ref="F304" r:id="rId41" display="https://podminky.urs.cz/item/CS_URS_2025_02/997221655"/>
    <hyperlink ref="F306" r:id="rId42" display="https://podminky.urs.cz/item/CS_URS_2025_02/997221873"/>
    <hyperlink ref="F308" r:id="rId43" display="https://podminky.urs.cz/item/CS_URS_2025_02/997221875"/>
    <hyperlink ref="F311" r:id="rId44" display="https://podminky.urs.cz/item/CS_URS_2025_02/998232111"/>
    <hyperlink ref="F315" r:id="rId45" display="https://podminky.urs.cz/item/CS_URS_2025_02/711112001"/>
    <hyperlink ref="F320" r:id="rId46" display="https://podminky.urs.cz/item/CS_URS_2025_02/711142559"/>
    <hyperlink ref="F325" r:id="rId47" display="https://podminky.urs.cz/item/CS_URS_2025_02/711161215"/>
    <hyperlink ref="F328" r:id="rId48" display="https://podminky.urs.cz/item/CS_URS_2025_02/711491272"/>
    <hyperlink ref="F335" r:id="rId49" display="https://podminky.urs.cz/item/CS_URS_2025_02/998711201"/>
    <hyperlink ref="F338" r:id="rId50" display="https://podminky.urs.cz/item/CS_URS_2025_02/7679967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90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913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14. 11. 2025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ROUND(J87,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ROUND((SUM(BE87:BE163)),  2)</f>
        <v>0</v>
      </c>
      <c r="G33" s="40"/>
      <c r="H33" s="40"/>
      <c r="I33" s="150">
        <v>0.20999999999999999</v>
      </c>
      <c r="J33" s="149">
        <f>ROUND(((SUM(BE87:BE163))*I33),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ROUND((SUM(BF87:BF163)),  2)</f>
        <v>0</v>
      </c>
      <c r="G34" s="40"/>
      <c r="H34" s="40"/>
      <c r="I34" s="150">
        <v>0.14999999999999999</v>
      </c>
      <c r="J34" s="149">
        <f>ROUND(((SUM(BF87:BF163))*I34),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ROUND((SUM(BG87:BG163)),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ROUND((SUM(BH87:BH163)),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ROUND((SUM(BI87:BI163)),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D.3 - Odvodnění zpevněných ploch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14. 11. 2025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J87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104</v>
      </c>
      <c r="E60" s="170"/>
      <c r="F60" s="170"/>
      <c r="G60" s="170"/>
      <c r="H60" s="170"/>
      <c r="I60" s="170"/>
      <c r="J60" s="171">
        <f>J88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105</v>
      </c>
      <c r="E61" s="176"/>
      <c r="F61" s="176"/>
      <c r="G61" s="176"/>
      <c r="H61" s="176"/>
      <c r="I61" s="176"/>
      <c r="J61" s="177">
        <f>J89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106</v>
      </c>
      <c r="E62" s="176"/>
      <c r="F62" s="176"/>
      <c r="G62" s="176"/>
      <c r="H62" s="176"/>
      <c r="I62" s="176"/>
      <c r="J62" s="177">
        <f>J114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107</v>
      </c>
      <c r="E63" s="176"/>
      <c r="F63" s="176"/>
      <c r="G63" s="176"/>
      <c r="H63" s="176"/>
      <c r="I63" s="176"/>
      <c r="J63" s="177">
        <f>J119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914</v>
      </c>
      <c r="E64" s="176"/>
      <c r="F64" s="176"/>
      <c r="G64" s="176"/>
      <c r="H64" s="176"/>
      <c r="I64" s="176"/>
      <c r="J64" s="177">
        <f>J123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112</v>
      </c>
      <c r="E65" s="176"/>
      <c r="F65" s="176"/>
      <c r="G65" s="176"/>
      <c r="H65" s="176"/>
      <c r="I65" s="176"/>
      <c r="J65" s="177">
        <f>J142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113</v>
      </c>
      <c r="E66" s="176"/>
      <c r="F66" s="176"/>
      <c r="G66" s="176"/>
      <c r="H66" s="176"/>
      <c r="I66" s="176"/>
      <c r="J66" s="177">
        <f>J152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73"/>
      <c r="C67" s="174"/>
      <c r="D67" s="175" t="s">
        <v>114</v>
      </c>
      <c r="E67" s="176"/>
      <c r="F67" s="176"/>
      <c r="G67" s="176"/>
      <c r="H67" s="176"/>
      <c r="I67" s="176"/>
      <c r="J67" s="177">
        <f>J161</f>
        <v>0</v>
      </c>
      <c r="K67" s="174"/>
      <c r="L67" s="17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2" customFormat="1" ht="21.84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6.96" customHeight="1">
      <c r="A69" s="40"/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3" s="2" customFormat="1" ht="6.96" customHeight="1">
      <c r="A73" s="40"/>
      <c r="B73" s="63"/>
      <c r="C73" s="64"/>
      <c r="D73" s="64"/>
      <c r="E73" s="64"/>
      <c r="F73" s="64"/>
      <c r="G73" s="64"/>
      <c r="H73" s="64"/>
      <c r="I73" s="64"/>
      <c r="J73" s="64"/>
      <c r="K73" s="64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24.96" customHeight="1">
      <c r="A74" s="40"/>
      <c r="B74" s="41"/>
      <c r="C74" s="25" t="s">
        <v>117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16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162" t="str">
        <f>E7</f>
        <v>MODERNIZACE A ROZŠÍŘENÍ ŠKOLNÍHO HŘIŠTĚ - ZŠ 1.Máje K.Vary-Dvory</v>
      </c>
      <c r="F77" s="34"/>
      <c r="G77" s="34"/>
      <c r="H77" s="34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2" customHeight="1">
      <c r="A78" s="40"/>
      <c r="B78" s="41"/>
      <c r="C78" s="34" t="s">
        <v>98</v>
      </c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6.5" customHeight="1">
      <c r="A79" s="40"/>
      <c r="B79" s="41"/>
      <c r="C79" s="42"/>
      <c r="D79" s="42"/>
      <c r="E79" s="71" t="str">
        <f>E9</f>
        <v>D.3 - Odvodnění zpevněných ploch</v>
      </c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2" customHeight="1">
      <c r="A81" s="40"/>
      <c r="B81" s="41"/>
      <c r="C81" s="34" t="s">
        <v>22</v>
      </c>
      <c r="D81" s="42"/>
      <c r="E81" s="42"/>
      <c r="F81" s="29" t="str">
        <f>F12</f>
        <v xml:space="preserve"> Karlovy Vary - Dvory_ p.p.č. 290/5</v>
      </c>
      <c r="G81" s="42"/>
      <c r="H81" s="42"/>
      <c r="I81" s="34" t="s">
        <v>24</v>
      </c>
      <c r="J81" s="74" t="str">
        <f>IF(J12="","",J12)</f>
        <v>14. 11. 2025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26</v>
      </c>
      <c r="D83" s="42"/>
      <c r="E83" s="42"/>
      <c r="F83" s="29" t="str">
        <f>E15</f>
        <v>Statutární město K.Vary</v>
      </c>
      <c r="G83" s="42"/>
      <c r="H83" s="42"/>
      <c r="I83" s="34" t="s">
        <v>33</v>
      </c>
      <c r="J83" s="38" t="str">
        <f>E21</f>
        <v>Michal Jung, Ostrov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25.65" customHeight="1">
      <c r="A84" s="40"/>
      <c r="B84" s="41"/>
      <c r="C84" s="34" t="s">
        <v>31</v>
      </c>
      <c r="D84" s="42"/>
      <c r="E84" s="42"/>
      <c r="F84" s="29" t="str">
        <f>IF(E18="","",E18)</f>
        <v>Vyplň údaj</v>
      </c>
      <c r="G84" s="42"/>
      <c r="H84" s="42"/>
      <c r="I84" s="34" t="s">
        <v>36</v>
      </c>
      <c r="J84" s="38" t="str">
        <f>E24</f>
        <v xml:space="preserve"> FJ Atelier - Michal Jung</v>
      </c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10.32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6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11" customFormat="1" ht="29.28" customHeight="1">
      <c r="A86" s="179"/>
      <c r="B86" s="180"/>
      <c r="C86" s="181" t="s">
        <v>118</v>
      </c>
      <c r="D86" s="182" t="s">
        <v>59</v>
      </c>
      <c r="E86" s="182" t="s">
        <v>55</v>
      </c>
      <c r="F86" s="182" t="s">
        <v>56</v>
      </c>
      <c r="G86" s="182" t="s">
        <v>119</v>
      </c>
      <c r="H86" s="182" t="s">
        <v>120</v>
      </c>
      <c r="I86" s="182" t="s">
        <v>121</v>
      </c>
      <c r="J86" s="182" t="s">
        <v>102</v>
      </c>
      <c r="K86" s="183" t="s">
        <v>122</v>
      </c>
      <c r="L86" s="184"/>
      <c r="M86" s="94" t="s">
        <v>28</v>
      </c>
      <c r="N86" s="95" t="s">
        <v>44</v>
      </c>
      <c r="O86" s="95" t="s">
        <v>123</v>
      </c>
      <c r="P86" s="95" t="s">
        <v>124</v>
      </c>
      <c r="Q86" s="95" t="s">
        <v>125</v>
      </c>
      <c r="R86" s="95" t="s">
        <v>126</v>
      </c>
      <c r="S86" s="95" t="s">
        <v>127</v>
      </c>
      <c r="T86" s="96" t="s">
        <v>128</v>
      </c>
      <c r="U86" s="179"/>
      <c r="V86" s="179"/>
      <c r="W86" s="179"/>
      <c r="X86" s="179"/>
      <c r="Y86" s="179"/>
      <c r="Z86" s="179"/>
      <c r="AA86" s="179"/>
      <c r="AB86" s="179"/>
      <c r="AC86" s="179"/>
      <c r="AD86" s="179"/>
      <c r="AE86" s="179"/>
    </row>
    <row r="87" s="2" customFormat="1" ht="22.8" customHeight="1">
      <c r="A87" s="40"/>
      <c r="B87" s="41"/>
      <c r="C87" s="101" t="s">
        <v>129</v>
      </c>
      <c r="D87" s="42"/>
      <c r="E87" s="42"/>
      <c r="F87" s="42"/>
      <c r="G87" s="42"/>
      <c r="H87" s="42"/>
      <c r="I87" s="42"/>
      <c r="J87" s="185">
        <f>BK87</f>
        <v>0</v>
      </c>
      <c r="K87" s="42"/>
      <c r="L87" s="46"/>
      <c r="M87" s="97"/>
      <c r="N87" s="186"/>
      <c r="O87" s="98"/>
      <c r="P87" s="187">
        <f>P88</f>
        <v>0</v>
      </c>
      <c r="Q87" s="98"/>
      <c r="R87" s="187">
        <f>R88</f>
        <v>130.30945000000003</v>
      </c>
      <c r="S87" s="98"/>
      <c r="T87" s="188">
        <f>T88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73</v>
      </c>
      <c r="AU87" s="19" t="s">
        <v>103</v>
      </c>
      <c r="BK87" s="189">
        <f>BK88</f>
        <v>0</v>
      </c>
    </row>
    <row r="88" s="12" customFormat="1" ht="25.92" customHeight="1">
      <c r="A88" s="12"/>
      <c r="B88" s="190"/>
      <c r="C88" s="191"/>
      <c r="D88" s="192" t="s">
        <v>73</v>
      </c>
      <c r="E88" s="193" t="s">
        <v>130</v>
      </c>
      <c r="F88" s="193" t="s">
        <v>131</v>
      </c>
      <c r="G88" s="191"/>
      <c r="H88" s="191"/>
      <c r="I88" s="194"/>
      <c r="J88" s="195">
        <f>BK88</f>
        <v>0</v>
      </c>
      <c r="K88" s="191"/>
      <c r="L88" s="196"/>
      <c r="M88" s="197"/>
      <c r="N88" s="198"/>
      <c r="O88" s="198"/>
      <c r="P88" s="199">
        <f>P89+P114+P119+P123+P142+P152+P161</f>
        <v>0</v>
      </c>
      <c r="Q88" s="198"/>
      <c r="R88" s="199">
        <f>R89+R114+R119+R123+R142+R152+R161</f>
        <v>130.30945000000003</v>
      </c>
      <c r="S88" s="198"/>
      <c r="T88" s="200">
        <f>T89+T114+T119+T123+T142+T152+T161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82</v>
      </c>
      <c r="AT88" s="202" t="s">
        <v>73</v>
      </c>
      <c r="AU88" s="202" t="s">
        <v>74</v>
      </c>
      <c r="AY88" s="201" t="s">
        <v>132</v>
      </c>
      <c r="BK88" s="203">
        <f>BK89+BK114+BK119+BK123+BK142+BK152+BK161</f>
        <v>0</v>
      </c>
    </row>
    <row r="89" s="12" customFormat="1" ht="22.8" customHeight="1">
      <c r="A89" s="12"/>
      <c r="B89" s="190"/>
      <c r="C89" s="191"/>
      <c r="D89" s="192" t="s">
        <v>73</v>
      </c>
      <c r="E89" s="204" t="s">
        <v>82</v>
      </c>
      <c r="F89" s="204" t="s">
        <v>133</v>
      </c>
      <c r="G89" s="191"/>
      <c r="H89" s="191"/>
      <c r="I89" s="194"/>
      <c r="J89" s="205">
        <f>BK89</f>
        <v>0</v>
      </c>
      <c r="K89" s="191"/>
      <c r="L89" s="196"/>
      <c r="M89" s="197"/>
      <c r="N89" s="198"/>
      <c r="O89" s="198"/>
      <c r="P89" s="199">
        <f>SUM(P90:P113)</f>
        <v>0</v>
      </c>
      <c r="Q89" s="198"/>
      <c r="R89" s="199">
        <f>SUM(R90:R113)</f>
        <v>0</v>
      </c>
      <c r="S89" s="198"/>
      <c r="T89" s="200">
        <f>SUM(T90:T113)</f>
        <v>0</v>
      </c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R89" s="201" t="s">
        <v>82</v>
      </c>
      <c r="AT89" s="202" t="s">
        <v>73</v>
      </c>
      <c r="AU89" s="202" t="s">
        <v>82</v>
      </c>
      <c r="AY89" s="201" t="s">
        <v>132</v>
      </c>
      <c r="BK89" s="203">
        <f>SUM(BK90:BK113)</f>
        <v>0</v>
      </c>
    </row>
    <row r="90" s="2" customFormat="1" ht="24.15" customHeight="1">
      <c r="A90" s="40"/>
      <c r="B90" s="41"/>
      <c r="C90" s="206" t="s">
        <v>82</v>
      </c>
      <c r="D90" s="206" t="s">
        <v>134</v>
      </c>
      <c r="E90" s="207" t="s">
        <v>915</v>
      </c>
      <c r="F90" s="208" t="s">
        <v>916</v>
      </c>
      <c r="G90" s="209" t="s">
        <v>202</v>
      </c>
      <c r="H90" s="210">
        <v>80</v>
      </c>
      <c r="I90" s="211"/>
      <c r="J90" s="212">
        <f>ROUND(I90*H90,2)</f>
        <v>0</v>
      </c>
      <c r="K90" s="208" t="s">
        <v>138</v>
      </c>
      <c r="L90" s="46"/>
      <c r="M90" s="213" t="s">
        <v>28</v>
      </c>
      <c r="N90" s="214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139</v>
      </c>
      <c r="AT90" s="217" t="s">
        <v>134</v>
      </c>
      <c r="AU90" s="217" t="s">
        <v>84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139</v>
      </c>
      <c r="BM90" s="217" t="s">
        <v>84</v>
      </c>
    </row>
    <row r="91" s="2" customFormat="1">
      <c r="A91" s="40"/>
      <c r="B91" s="41"/>
      <c r="C91" s="42"/>
      <c r="D91" s="219" t="s">
        <v>141</v>
      </c>
      <c r="E91" s="42"/>
      <c r="F91" s="220" t="s">
        <v>917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141</v>
      </c>
      <c r="AU91" s="19" t="s">
        <v>84</v>
      </c>
    </row>
    <row r="92" s="2" customFormat="1" ht="24.15" customHeight="1">
      <c r="A92" s="40"/>
      <c r="B92" s="41"/>
      <c r="C92" s="206" t="s">
        <v>84</v>
      </c>
      <c r="D92" s="206" t="s">
        <v>134</v>
      </c>
      <c r="E92" s="207" t="s">
        <v>918</v>
      </c>
      <c r="F92" s="208" t="s">
        <v>919</v>
      </c>
      <c r="G92" s="209" t="s">
        <v>202</v>
      </c>
      <c r="H92" s="210">
        <v>270</v>
      </c>
      <c r="I92" s="211"/>
      <c r="J92" s="212">
        <f>ROUND(I92*H92,2)</f>
        <v>0</v>
      </c>
      <c r="K92" s="208" t="s">
        <v>138</v>
      </c>
      <c r="L92" s="46"/>
      <c r="M92" s="213" t="s">
        <v>28</v>
      </c>
      <c r="N92" s="214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139</v>
      </c>
      <c r="AT92" s="217" t="s">
        <v>134</v>
      </c>
      <c r="AU92" s="217" t="s">
        <v>84</v>
      </c>
      <c r="AY92" s="19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139</v>
      </c>
      <c r="BM92" s="217" t="s">
        <v>139</v>
      </c>
    </row>
    <row r="93" s="2" customFormat="1">
      <c r="A93" s="40"/>
      <c r="B93" s="41"/>
      <c r="C93" s="42"/>
      <c r="D93" s="219" t="s">
        <v>141</v>
      </c>
      <c r="E93" s="42"/>
      <c r="F93" s="220" t="s">
        <v>920</v>
      </c>
      <c r="G93" s="42"/>
      <c r="H93" s="42"/>
      <c r="I93" s="221"/>
      <c r="J93" s="42"/>
      <c r="K93" s="42"/>
      <c r="L93" s="46"/>
      <c r="M93" s="222"/>
      <c r="N93" s="223"/>
      <c r="O93" s="86"/>
      <c r="P93" s="86"/>
      <c r="Q93" s="86"/>
      <c r="R93" s="86"/>
      <c r="S93" s="86"/>
      <c r="T93" s="87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T93" s="19" t="s">
        <v>141</v>
      </c>
      <c r="AU93" s="19" t="s">
        <v>84</v>
      </c>
    </row>
    <row r="94" s="2" customFormat="1" ht="37.8" customHeight="1">
      <c r="A94" s="40"/>
      <c r="B94" s="41"/>
      <c r="C94" s="206" t="s">
        <v>147</v>
      </c>
      <c r="D94" s="206" t="s">
        <v>134</v>
      </c>
      <c r="E94" s="207" t="s">
        <v>213</v>
      </c>
      <c r="F94" s="208" t="s">
        <v>214</v>
      </c>
      <c r="G94" s="209" t="s">
        <v>202</v>
      </c>
      <c r="H94" s="210">
        <v>350</v>
      </c>
      <c r="I94" s="211"/>
      <c r="J94" s="212">
        <f>ROUND(I94*H94,2)</f>
        <v>0</v>
      </c>
      <c r="K94" s="208" t="s">
        <v>138</v>
      </c>
      <c r="L94" s="46"/>
      <c r="M94" s="213" t="s">
        <v>28</v>
      </c>
      <c r="N94" s="214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139</v>
      </c>
      <c r="AT94" s="217" t="s">
        <v>134</v>
      </c>
      <c r="AU94" s="217" t="s">
        <v>84</v>
      </c>
      <c r="AY94" s="19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139</v>
      </c>
      <c r="BM94" s="217" t="s">
        <v>161</v>
      </c>
    </row>
    <row r="95" s="2" customFormat="1">
      <c r="A95" s="40"/>
      <c r="B95" s="41"/>
      <c r="C95" s="42"/>
      <c r="D95" s="219" t="s">
        <v>141</v>
      </c>
      <c r="E95" s="42"/>
      <c r="F95" s="220" t="s">
        <v>216</v>
      </c>
      <c r="G95" s="42"/>
      <c r="H95" s="42"/>
      <c r="I95" s="221"/>
      <c r="J95" s="42"/>
      <c r="K95" s="42"/>
      <c r="L95" s="46"/>
      <c r="M95" s="222"/>
      <c r="N95" s="223"/>
      <c r="O95" s="86"/>
      <c r="P95" s="86"/>
      <c r="Q95" s="86"/>
      <c r="R95" s="86"/>
      <c r="S95" s="86"/>
      <c r="T95" s="87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T95" s="19" t="s">
        <v>141</v>
      </c>
      <c r="AU95" s="19" t="s">
        <v>84</v>
      </c>
    </row>
    <row r="96" s="13" customFormat="1">
      <c r="A96" s="13"/>
      <c r="B96" s="224"/>
      <c r="C96" s="225"/>
      <c r="D96" s="226" t="s">
        <v>209</v>
      </c>
      <c r="E96" s="227" t="s">
        <v>28</v>
      </c>
      <c r="F96" s="228" t="s">
        <v>921</v>
      </c>
      <c r="G96" s="225"/>
      <c r="H96" s="229">
        <v>350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209</v>
      </c>
      <c r="AU96" s="235" t="s">
        <v>84</v>
      </c>
      <c r="AV96" s="13" t="s">
        <v>84</v>
      </c>
      <c r="AW96" s="13" t="s">
        <v>35</v>
      </c>
      <c r="AX96" s="13" t="s">
        <v>74</v>
      </c>
      <c r="AY96" s="235" t="s">
        <v>132</v>
      </c>
    </row>
    <row r="97" s="14" customFormat="1">
      <c r="A97" s="14"/>
      <c r="B97" s="236"/>
      <c r="C97" s="237"/>
      <c r="D97" s="226" t="s">
        <v>209</v>
      </c>
      <c r="E97" s="238" t="s">
        <v>28</v>
      </c>
      <c r="F97" s="239" t="s">
        <v>211</v>
      </c>
      <c r="G97" s="237"/>
      <c r="H97" s="240">
        <v>350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209</v>
      </c>
      <c r="AU97" s="246" t="s">
        <v>84</v>
      </c>
      <c r="AV97" s="14" t="s">
        <v>139</v>
      </c>
      <c r="AW97" s="14" t="s">
        <v>35</v>
      </c>
      <c r="AX97" s="14" t="s">
        <v>82</v>
      </c>
      <c r="AY97" s="246" t="s">
        <v>132</v>
      </c>
    </row>
    <row r="98" s="2" customFormat="1" ht="37.8" customHeight="1">
      <c r="A98" s="40"/>
      <c r="B98" s="41"/>
      <c r="C98" s="206" t="s">
        <v>139</v>
      </c>
      <c r="D98" s="206" t="s">
        <v>134</v>
      </c>
      <c r="E98" s="207" t="s">
        <v>219</v>
      </c>
      <c r="F98" s="208" t="s">
        <v>220</v>
      </c>
      <c r="G98" s="209" t="s">
        <v>202</v>
      </c>
      <c r="H98" s="210">
        <v>700</v>
      </c>
      <c r="I98" s="211"/>
      <c r="J98" s="212">
        <f>ROUND(I98*H98,2)</f>
        <v>0</v>
      </c>
      <c r="K98" s="208" t="s">
        <v>138</v>
      </c>
      <c r="L98" s="46"/>
      <c r="M98" s="213" t="s">
        <v>28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139</v>
      </c>
      <c r="AT98" s="217" t="s">
        <v>134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139</v>
      </c>
      <c r="BM98" s="217" t="s">
        <v>140</v>
      </c>
    </row>
    <row r="99" s="2" customFormat="1">
      <c r="A99" s="40"/>
      <c r="B99" s="41"/>
      <c r="C99" s="42"/>
      <c r="D99" s="219" t="s">
        <v>141</v>
      </c>
      <c r="E99" s="42"/>
      <c r="F99" s="220" t="s">
        <v>222</v>
      </c>
      <c r="G99" s="42"/>
      <c r="H99" s="42"/>
      <c r="I99" s="221"/>
      <c r="J99" s="42"/>
      <c r="K99" s="42"/>
      <c r="L99" s="46"/>
      <c r="M99" s="222"/>
      <c r="N99" s="223"/>
      <c r="O99" s="86"/>
      <c r="P99" s="86"/>
      <c r="Q99" s="86"/>
      <c r="R99" s="86"/>
      <c r="S99" s="86"/>
      <c r="T99" s="87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84</v>
      </c>
    </row>
    <row r="100" s="13" customFormat="1">
      <c r="A100" s="13"/>
      <c r="B100" s="224"/>
      <c r="C100" s="225"/>
      <c r="D100" s="226" t="s">
        <v>209</v>
      </c>
      <c r="E100" s="227" t="s">
        <v>28</v>
      </c>
      <c r="F100" s="228" t="s">
        <v>922</v>
      </c>
      <c r="G100" s="225"/>
      <c r="H100" s="229">
        <v>700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209</v>
      </c>
      <c r="AU100" s="235" t="s">
        <v>84</v>
      </c>
      <c r="AV100" s="13" t="s">
        <v>84</v>
      </c>
      <c r="AW100" s="13" t="s">
        <v>35</v>
      </c>
      <c r="AX100" s="13" t="s">
        <v>74</v>
      </c>
      <c r="AY100" s="235" t="s">
        <v>132</v>
      </c>
    </row>
    <row r="101" s="14" customFormat="1">
      <c r="A101" s="14"/>
      <c r="B101" s="236"/>
      <c r="C101" s="237"/>
      <c r="D101" s="226" t="s">
        <v>209</v>
      </c>
      <c r="E101" s="238" t="s">
        <v>28</v>
      </c>
      <c r="F101" s="239" t="s">
        <v>211</v>
      </c>
      <c r="G101" s="237"/>
      <c r="H101" s="240">
        <v>700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209</v>
      </c>
      <c r="AU101" s="246" t="s">
        <v>84</v>
      </c>
      <c r="AV101" s="14" t="s">
        <v>139</v>
      </c>
      <c r="AW101" s="14" t="s">
        <v>35</v>
      </c>
      <c r="AX101" s="14" t="s">
        <v>82</v>
      </c>
      <c r="AY101" s="246" t="s">
        <v>132</v>
      </c>
    </row>
    <row r="102" s="2" customFormat="1" ht="24.15" customHeight="1">
      <c r="A102" s="40"/>
      <c r="B102" s="41"/>
      <c r="C102" s="206" t="s">
        <v>156</v>
      </c>
      <c r="D102" s="206" t="s">
        <v>134</v>
      </c>
      <c r="E102" s="207" t="s">
        <v>234</v>
      </c>
      <c r="F102" s="208" t="s">
        <v>235</v>
      </c>
      <c r="G102" s="209" t="s">
        <v>202</v>
      </c>
      <c r="H102" s="210">
        <v>350</v>
      </c>
      <c r="I102" s="211"/>
      <c r="J102" s="212">
        <f>ROUND(I102*H102,2)</f>
        <v>0</v>
      </c>
      <c r="K102" s="208" t="s">
        <v>138</v>
      </c>
      <c r="L102" s="46"/>
      <c r="M102" s="213" t="s">
        <v>28</v>
      </c>
      <c r="N102" s="214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139</v>
      </c>
      <c r="AT102" s="217" t="s">
        <v>134</v>
      </c>
      <c r="AU102" s="217" t="s">
        <v>84</v>
      </c>
      <c r="AY102" s="19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139</v>
      </c>
      <c r="BM102" s="217" t="s">
        <v>145</v>
      </c>
    </row>
    <row r="103" s="2" customFormat="1">
      <c r="A103" s="40"/>
      <c r="B103" s="41"/>
      <c r="C103" s="42"/>
      <c r="D103" s="219" t="s">
        <v>141</v>
      </c>
      <c r="E103" s="42"/>
      <c r="F103" s="220" t="s">
        <v>237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141</v>
      </c>
      <c r="AU103" s="19" t="s">
        <v>84</v>
      </c>
    </row>
    <row r="104" s="13" customFormat="1">
      <c r="A104" s="13"/>
      <c r="B104" s="224"/>
      <c r="C104" s="225"/>
      <c r="D104" s="226" t="s">
        <v>209</v>
      </c>
      <c r="E104" s="227" t="s">
        <v>28</v>
      </c>
      <c r="F104" s="228" t="s">
        <v>921</v>
      </c>
      <c r="G104" s="225"/>
      <c r="H104" s="229">
        <v>350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209</v>
      </c>
      <c r="AU104" s="235" t="s">
        <v>84</v>
      </c>
      <c r="AV104" s="13" t="s">
        <v>84</v>
      </c>
      <c r="AW104" s="13" t="s">
        <v>35</v>
      </c>
      <c r="AX104" s="13" t="s">
        <v>74</v>
      </c>
      <c r="AY104" s="235" t="s">
        <v>132</v>
      </c>
    </row>
    <row r="105" s="14" customFormat="1">
      <c r="A105" s="14"/>
      <c r="B105" s="236"/>
      <c r="C105" s="237"/>
      <c r="D105" s="226" t="s">
        <v>209</v>
      </c>
      <c r="E105" s="238" t="s">
        <v>28</v>
      </c>
      <c r="F105" s="239" t="s">
        <v>211</v>
      </c>
      <c r="G105" s="237"/>
      <c r="H105" s="240">
        <v>350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209</v>
      </c>
      <c r="AU105" s="246" t="s">
        <v>84</v>
      </c>
      <c r="AV105" s="14" t="s">
        <v>139</v>
      </c>
      <c r="AW105" s="14" t="s">
        <v>35</v>
      </c>
      <c r="AX105" s="14" t="s">
        <v>82</v>
      </c>
      <c r="AY105" s="246" t="s">
        <v>132</v>
      </c>
    </row>
    <row r="106" s="2" customFormat="1" ht="24.15" customHeight="1">
      <c r="A106" s="40"/>
      <c r="B106" s="41"/>
      <c r="C106" s="206" t="s">
        <v>161</v>
      </c>
      <c r="D106" s="206" t="s">
        <v>134</v>
      </c>
      <c r="E106" s="207" t="s">
        <v>238</v>
      </c>
      <c r="F106" s="208" t="s">
        <v>239</v>
      </c>
      <c r="G106" s="209" t="s">
        <v>240</v>
      </c>
      <c r="H106" s="210">
        <v>560</v>
      </c>
      <c r="I106" s="211"/>
      <c r="J106" s="212">
        <f>ROUND(I106*H106,2)</f>
        <v>0</v>
      </c>
      <c r="K106" s="208" t="s">
        <v>138</v>
      </c>
      <c r="L106" s="46"/>
      <c r="M106" s="213" t="s">
        <v>28</v>
      </c>
      <c r="N106" s="214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139</v>
      </c>
      <c r="AT106" s="217" t="s">
        <v>134</v>
      </c>
      <c r="AU106" s="217" t="s">
        <v>84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923</v>
      </c>
    </row>
    <row r="107" s="2" customFormat="1">
      <c r="A107" s="40"/>
      <c r="B107" s="41"/>
      <c r="C107" s="42"/>
      <c r="D107" s="219" t="s">
        <v>141</v>
      </c>
      <c r="E107" s="42"/>
      <c r="F107" s="220" t="s">
        <v>242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141</v>
      </c>
      <c r="AU107" s="19" t="s">
        <v>84</v>
      </c>
    </row>
    <row r="108" s="13" customFormat="1">
      <c r="A108" s="13"/>
      <c r="B108" s="224"/>
      <c r="C108" s="225"/>
      <c r="D108" s="226" t="s">
        <v>209</v>
      </c>
      <c r="E108" s="227" t="s">
        <v>28</v>
      </c>
      <c r="F108" s="228" t="s">
        <v>924</v>
      </c>
      <c r="G108" s="225"/>
      <c r="H108" s="229">
        <v>560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209</v>
      </c>
      <c r="AU108" s="235" t="s">
        <v>84</v>
      </c>
      <c r="AV108" s="13" t="s">
        <v>84</v>
      </c>
      <c r="AW108" s="13" t="s">
        <v>35</v>
      </c>
      <c r="AX108" s="13" t="s">
        <v>82</v>
      </c>
      <c r="AY108" s="235" t="s">
        <v>132</v>
      </c>
    </row>
    <row r="109" s="2" customFormat="1" ht="37.8" customHeight="1">
      <c r="A109" s="40"/>
      <c r="B109" s="41"/>
      <c r="C109" s="206" t="s">
        <v>166</v>
      </c>
      <c r="D109" s="206" t="s">
        <v>134</v>
      </c>
      <c r="E109" s="207" t="s">
        <v>925</v>
      </c>
      <c r="F109" s="208" t="s">
        <v>926</v>
      </c>
      <c r="G109" s="209" t="s">
        <v>202</v>
      </c>
      <c r="H109" s="210">
        <v>165</v>
      </c>
      <c r="I109" s="211"/>
      <c r="J109" s="212">
        <f>ROUND(I109*H109,2)</f>
        <v>0</v>
      </c>
      <c r="K109" s="208" t="s">
        <v>138</v>
      </c>
      <c r="L109" s="46"/>
      <c r="M109" s="213" t="s">
        <v>28</v>
      </c>
      <c r="N109" s="214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139</v>
      </c>
      <c r="AT109" s="217" t="s">
        <v>134</v>
      </c>
      <c r="AU109" s="217" t="s">
        <v>84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154</v>
      </c>
    </row>
    <row r="110" s="2" customFormat="1">
      <c r="A110" s="40"/>
      <c r="B110" s="41"/>
      <c r="C110" s="42"/>
      <c r="D110" s="219" t="s">
        <v>141</v>
      </c>
      <c r="E110" s="42"/>
      <c r="F110" s="220" t="s">
        <v>927</v>
      </c>
      <c r="G110" s="42"/>
      <c r="H110" s="42"/>
      <c r="I110" s="221"/>
      <c r="J110" s="42"/>
      <c r="K110" s="42"/>
      <c r="L110" s="46"/>
      <c r="M110" s="222"/>
      <c r="N110" s="223"/>
      <c r="O110" s="86"/>
      <c r="P110" s="86"/>
      <c r="Q110" s="86"/>
      <c r="R110" s="86"/>
      <c r="S110" s="86"/>
      <c r="T110" s="87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T110" s="19" t="s">
        <v>141</v>
      </c>
      <c r="AU110" s="19" t="s">
        <v>84</v>
      </c>
    </row>
    <row r="111" s="2" customFormat="1" ht="16.5" customHeight="1">
      <c r="A111" s="40"/>
      <c r="B111" s="41"/>
      <c r="C111" s="247" t="s">
        <v>140</v>
      </c>
      <c r="D111" s="247" t="s">
        <v>249</v>
      </c>
      <c r="E111" s="248" t="s">
        <v>928</v>
      </c>
      <c r="F111" s="249" t="s">
        <v>929</v>
      </c>
      <c r="G111" s="250" t="s">
        <v>240</v>
      </c>
      <c r="H111" s="251">
        <v>330</v>
      </c>
      <c r="I111" s="252"/>
      <c r="J111" s="253">
        <f>ROUND(I111*H111,2)</f>
        <v>0</v>
      </c>
      <c r="K111" s="249" t="s">
        <v>138</v>
      </c>
      <c r="L111" s="254"/>
      <c r="M111" s="255" t="s">
        <v>28</v>
      </c>
      <c r="N111" s="256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249</v>
      </c>
      <c r="AU111" s="217" t="s">
        <v>84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212</v>
      </c>
    </row>
    <row r="112" s="13" customFormat="1">
      <c r="A112" s="13"/>
      <c r="B112" s="224"/>
      <c r="C112" s="225"/>
      <c r="D112" s="226" t="s">
        <v>209</v>
      </c>
      <c r="E112" s="227" t="s">
        <v>28</v>
      </c>
      <c r="F112" s="228" t="s">
        <v>930</v>
      </c>
      <c r="G112" s="225"/>
      <c r="H112" s="229">
        <v>330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209</v>
      </c>
      <c r="AU112" s="235" t="s">
        <v>84</v>
      </c>
      <c r="AV112" s="13" t="s">
        <v>84</v>
      </c>
      <c r="AW112" s="13" t="s">
        <v>35</v>
      </c>
      <c r="AX112" s="13" t="s">
        <v>74</v>
      </c>
      <c r="AY112" s="235" t="s">
        <v>132</v>
      </c>
    </row>
    <row r="113" s="14" customFormat="1">
      <c r="A113" s="14"/>
      <c r="B113" s="236"/>
      <c r="C113" s="237"/>
      <c r="D113" s="226" t="s">
        <v>209</v>
      </c>
      <c r="E113" s="238" t="s">
        <v>28</v>
      </c>
      <c r="F113" s="239" t="s">
        <v>211</v>
      </c>
      <c r="G113" s="237"/>
      <c r="H113" s="240">
        <v>330</v>
      </c>
      <c r="I113" s="241"/>
      <c r="J113" s="237"/>
      <c r="K113" s="237"/>
      <c r="L113" s="242"/>
      <c r="M113" s="243"/>
      <c r="N113" s="244"/>
      <c r="O113" s="244"/>
      <c r="P113" s="244"/>
      <c r="Q113" s="244"/>
      <c r="R113" s="244"/>
      <c r="S113" s="244"/>
      <c r="T113" s="245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T113" s="246" t="s">
        <v>209</v>
      </c>
      <c r="AU113" s="246" t="s">
        <v>84</v>
      </c>
      <c r="AV113" s="14" t="s">
        <v>139</v>
      </c>
      <c r="AW113" s="14" t="s">
        <v>35</v>
      </c>
      <c r="AX113" s="14" t="s">
        <v>82</v>
      </c>
      <c r="AY113" s="246" t="s">
        <v>132</v>
      </c>
    </row>
    <row r="114" s="12" customFormat="1" ht="22.8" customHeight="1">
      <c r="A114" s="12"/>
      <c r="B114" s="190"/>
      <c r="C114" s="191"/>
      <c r="D114" s="192" t="s">
        <v>73</v>
      </c>
      <c r="E114" s="204" t="s">
        <v>84</v>
      </c>
      <c r="F114" s="204" t="s">
        <v>273</v>
      </c>
      <c r="G114" s="191"/>
      <c r="H114" s="191"/>
      <c r="I114" s="194"/>
      <c r="J114" s="205">
        <f>BK114</f>
        <v>0</v>
      </c>
      <c r="K114" s="191"/>
      <c r="L114" s="196"/>
      <c r="M114" s="197"/>
      <c r="N114" s="198"/>
      <c r="O114" s="198"/>
      <c r="P114" s="199">
        <f>SUM(P115:P118)</f>
        <v>0</v>
      </c>
      <c r="Q114" s="198"/>
      <c r="R114" s="199">
        <f>SUM(R115:R118)</f>
        <v>130.27710000000002</v>
      </c>
      <c r="S114" s="198"/>
      <c r="T114" s="200">
        <f>SUM(T115:T118)</f>
        <v>0</v>
      </c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R114" s="201" t="s">
        <v>82</v>
      </c>
      <c r="AT114" s="202" t="s">
        <v>73</v>
      </c>
      <c r="AU114" s="202" t="s">
        <v>82</v>
      </c>
      <c r="AY114" s="201" t="s">
        <v>132</v>
      </c>
      <c r="BK114" s="203">
        <f>SUM(BK115:BK118)</f>
        <v>0</v>
      </c>
    </row>
    <row r="115" s="2" customFormat="1" ht="33" customHeight="1">
      <c r="A115" s="40"/>
      <c r="B115" s="41"/>
      <c r="C115" s="206" t="s">
        <v>176</v>
      </c>
      <c r="D115" s="206" t="s">
        <v>134</v>
      </c>
      <c r="E115" s="207" t="s">
        <v>931</v>
      </c>
      <c r="F115" s="208" t="s">
        <v>932</v>
      </c>
      <c r="G115" s="209" t="s">
        <v>192</v>
      </c>
      <c r="H115" s="210">
        <v>390</v>
      </c>
      <c r="I115" s="211"/>
      <c r="J115" s="212">
        <f>ROUND(I115*H115,2)</f>
        <v>0</v>
      </c>
      <c r="K115" s="208" t="s">
        <v>138</v>
      </c>
      <c r="L115" s="46"/>
      <c r="M115" s="213" t="s">
        <v>28</v>
      </c>
      <c r="N115" s="214" t="s">
        <v>45</v>
      </c>
      <c r="O115" s="86"/>
      <c r="P115" s="215">
        <f>O115*H115</f>
        <v>0</v>
      </c>
      <c r="Q115" s="215">
        <v>0.20469000000000001</v>
      </c>
      <c r="R115" s="215">
        <f>Q115*H115</f>
        <v>79.829100000000011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139</v>
      </c>
      <c r="AT115" s="217" t="s">
        <v>134</v>
      </c>
      <c r="AU115" s="217" t="s">
        <v>84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933</v>
      </c>
    </row>
    <row r="116" s="2" customFormat="1">
      <c r="A116" s="40"/>
      <c r="B116" s="41"/>
      <c r="C116" s="42"/>
      <c r="D116" s="219" t="s">
        <v>141</v>
      </c>
      <c r="E116" s="42"/>
      <c r="F116" s="220" t="s">
        <v>934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141</v>
      </c>
      <c r="AU116" s="19" t="s">
        <v>84</v>
      </c>
    </row>
    <row r="117" s="2" customFormat="1" ht="33" customHeight="1">
      <c r="A117" s="40"/>
      <c r="B117" s="41"/>
      <c r="C117" s="206" t="s">
        <v>145</v>
      </c>
      <c r="D117" s="206" t="s">
        <v>134</v>
      </c>
      <c r="E117" s="207" t="s">
        <v>935</v>
      </c>
      <c r="F117" s="208" t="s">
        <v>936</v>
      </c>
      <c r="G117" s="209" t="s">
        <v>192</v>
      </c>
      <c r="H117" s="210">
        <v>160</v>
      </c>
      <c r="I117" s="211"/>
      <c r="J117" s="212">
        <f>ROUND(I117*H117,2)</f>
        <v>0</v>
      </c>
      <c r="K117" s="208" t="s">
        <v>138</v>
      </c>
      <c r="L117" s="46"/>
      <c r="M117" s="213" t="s">
        <v>28</v>
      </c>
      <c r="N117" s="214" t="s">
        <v>45</v>
      </c>
      <c r="O117" s="86"/>
      <c r="P117" s="215">
        <f>O117*H117</f>
        <v>0</v>
      </c>
      <c r="Q117" s="215">
        <v>0.31530000000000002</v>
      </c>
      <c r="R117" s="215">
        <f>Q117*H117</f>
        <v>50.448000000000008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139</v>
      </c>
      <c r="AT117" s="217" t="s">
        <v>134</v>
      </c>
      <c r="AU117" s="217" t="s">
        <v>84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937</v>
      </c>
    </row>
    <row r="118" s="2" customFormat="1">
      <c r="A118" s="40"/>
      <c r="B118" s="41"/>
      <c r="C118" s="42"/>
      <c r="D118" s="219" t="s">
        <v>141</v>
      </c>
      <c r="E118" s="42"/>
      <c r="F118" s="220" t="s">
        <v>938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141</v>
      </c>
      <c r="AU118" s="19" t="s">
        <v>84</v>
      </c>
    </row>
    <row r="119" s="12" customFormat="1" ht="22.8" customHeight="1">
      <c r="A119" s="12"/>
      <c r="B119" s="190"/>
      <c r="C119" s="191"/>
      <c r="D119" s="192" t="s">
        <v>73</v>
      </c>
      <c r="E119" s="204" t="s">
        <v>147</v>
      </c>
      <c r="F119" s="204" t="s">
        <v>292</v>
      </c>
      <c r="G119" s="191"/>
      <c r="H119" s="191"/>
      <c r="I119" s="194"/>
      <c r="J119" s="205">
        <f>BK119</f>
        <v>0</v>
      </c>
      <c r="K119" s="191"/>
      <c r="L119" s="196"/>
      <c r="M119" s="197"/>
      <c r="N119" s="198"/>
      <c r="O119" s="198"/>
      <c r="P119" s="199">
        <f>SUM(P120:P122)</f>
        <v>0</v>
      </c>
      <c r="Q119" s="198"/>
      <c r="R119" s="199">
        <f>SUM(R120:R122)</f>
        <v>0</v>
      </c>
      <c r="S119" s="198"/>
      <c r="T119" s="200">
        <f>SUM(T120:T122)</f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01" t="s">
        <v>82</v>
      </c>
      <c r="AT119" s="202" t="s">
        <v>73</v>
      </c>
      <c r="AU119" s="202" t="s">
        <v>82</v>
      </c>
      <c r="AY119" s="201" t="s">
        <v>132</v>
      </c>
      <c r="BK119" s="203">
        <f>SUM(BK120:BK122)</f>
        <v>0</v>
      </c>
    </row>
    <row r="120" s="2" customFormat="1" ht="16.5" customHeight="1">
      <c r="A120" s="40"/>
      <c r="B120" s="41"/>
      <c r="C120" s="206" t="s">
        <v>185</v>
      </c>
      <c r="D120" s="206" t="s">
        <v>134</v>
      </c>
      <c r="E120" s="207" t="s">
        <v>939</v>
      </c>
      <c r="F120" s="208" t="s">
        <v>940</v>
      </c>
      <c r="G120" s="209" t="s">
        <v>192</v>
      </c>
      <c r="H120" s="210">
        <v>70</v>
      </c>
      <c r="I120" s="211"/>
      <c r="J120" s="212">
        <f>ROUND(I120*H120,2)</f>
        <v>0</v>
      </c>
      <c r="K120" s="208" t="s">
        <v>138</v>
      </c>
      <c r="L120" s="46"/>
      <c r="M120" s="213" t="s">
        <v>28</v>
      </c>
      <c r="N120" s="214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139</v>
      </c>
      <c r="AT120" s="217" t="s">
        <v>134</v>
      </c>
      <c r="AU120" s="217" t="s">
        <v>84</v>
      </c>
      <c r="AY120" s="19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139</v>
      </c>
      <c r="BM120" s="217" t="s">
        <v>164</v>
      </c>
    </row>
    <row r="121" s="2" customFormat="1">
      <c r="A121" s="40"/>
      <c r="B121" s="41"/>
      <c r="C121" s="42"/>
      <c r="D121" s="219" t="s">
        <v>141</v>
      </c>
      <c r="E121" s="42"/>
      <c r="F121" s="220" t="s">
        <v>941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141</v>
      </c>
      <c r="AU121" s="19" t="s">
        <v>84</v>
      </c>
    </row>
    <row r="122" s="2" customFormat="1">
      <c r="A122" s="40"/>
      <c r="B122" s="41"/>
      <c r="C122" s="42"/>
      <c r="D122" s="226" t="s">
        <v>316</v>
      </c>
      <c r="E122" s="42"/>
      <c r="F122" s="257" t="s">
        <v>942</v>
      </c>
      <c r="G122" s="42"/>
      <c r="H122" s="42"/>
      <c r="I122" s="221"/>
      <c r="J122" s="42"/>
      <c r="K122" s="42"/>
      <c r="L122" s="46"/>
      <c r="M122" s="222"/>
      <c r="N122" s="223"/>
      <c r="O122" s="86"/>
      <c r="P122" s="86"/>
      <c r="Q122" s="86"/>
      <c r="R122" s="86"/>
      <c r="S122" s="86"/>
      <c r="T122" s="87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T122" s="19" t="s">
        <v>316</v>
      </c>
      <c r="AU122" s="19" t="s">
        <v>84</v>
      </c>
    </row>
    <row r="123" s="12" customFormat="1" ht="22.8" customHeight="1">
      <c r="A123" s="12"/>
      <c r="B123" s="190"/>
      <c r="C123" s="191"/>
      <c r="D123" s="192" t="s">
        <v>73</v>
      </c>
      <c r="E123" s="204" t="s">
        <v>140</v>
      </c>
      <c r="F123" s="204" t="s">
        <v>943</v>
      </c>
      <c r="G123" s="191"/>
      <c r="H123" s="191"/>
      <c r="I123" s="194"/>
      <c r="J123" s="205">
        <f>BK123</f>
        <v>0</v>
      </c>
      <c r="K123" s="191"/>
      <c r="L123" s="196"/>
      <c r="M123" s="197"/>
      <c r="N123" s="198"/>
      <c r="O123" s="198"/>
      <c r="P123" s="199">
        <f>SUM(P124:P141)</f>
        <v>0</v>
      </c>
      <c r="Q123" s="198"/>
      <c r="R123" s="199">
        <f>SUM(R124:R141)</f>
        <v>0.032349999999999997</v>
      </c>
      <c r="S123" s="198"/>
      <c r="T123" s="200">
        <f>SUM(T124:T141)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73</v>
      </c>
      <c r="AU123" s="202" t="s">
        <v>82</v>
      </c>
      <c r="AY123" s="201" t="s">
        <v>132</v>
      </c>
      <c r="BK123" s="203">
        <f>SUM(BK124:BK141)</f>
        <v>0</v>
      </c>
    </row>
    <row r="124" s="2" customFormat="1" ht="16.5" customHeight="1">
      <c r="A124" s="40"/>
      <c r="B124" s="41"/>
      <c r="C124" s="206" t="s">
        <v>150</v>
      </c>
      <c r="D124" s="206" t="s">
        <v>134</v>
      </c>
      <c r="E124" s="207" t="s">
        <v>944</v>
      </c>
      <c r="F124" s="208" t="s">
        <v>945</v>
      </c>
      <c r="G124" s="209" t="s">
        <v>192</v>
      </c>
      <c r="H124" s="210">
        <v>25</v>
      </c>
      <c r="I124" s="211"/>
      <c r="J124" s="212">
        <f>ROUND(I124*H124,2)</f>
        <v>0</v>
      </c>
      <c r="K124" s="208" t="s">
        <v>138</v>
      </c>
      <c r="L124" s="46"/>
      <c r="M124" s="213" t="s">
        <v>28</v>
      </c>
      <c r="N124" s="214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139</v>
      </c>
      <c r="AT124" s="217" t="s">
        <v>134</v>
      </c>
      <c r="AU124" s="217" t="s">
        <v>84</v>
      </c>
      <c r="AY124" s="19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139</v>
      </c>
      <c r="BM124" s="217" t="s">
        <v>255</v>
      </c>
    </row>
    <row r="125" s="2" customFormat="1">
      <c r="A125" s="40"/>
      <c r="B125" s="41"/>
      <c r="C125" s="42"/>
      <c r="D125" s="219" t="s">
        <v>141</v>
      </c>
      <c r="E125" s="42"/>
      <c r="F125" s="220" t="s">
        <v>946</v>
      </c>
      <c r="G125" s="42"/>
      <c r="H125" s="42"/>
      <c r="I125" s="221"/>
      <c r="J125" s="42"/>
      <c r="K125" s="42"/>
      <c r="L125" s="46"/>
      <c r="M125" s="222"/>
      <c r="N125" s="223"/>
      <c r="O125" s="86"/>
      <c r="P125" s="86"/>
      <c r="Q125" s="86"/>
      <c r="R125" s="86"/>
      <c r="S125" s="86"/>
      <c r="T125" s="87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T125" s="19" t="s">
        <v>141</v>
      </c>
      <c r="AU125" s="19" t="s">
        <v>84</v>
      </c>
    </row>
    <row r="126" s="2" customFormat="1" ht="24.15" customHeight="1">
      <c r="A126" s="40"/>
      <c r="B126" s="41"/>
      <c r="C126" s="206" t="s">
        <v>195</v>
      </c>
      <c r="D126" s="206" t="s">
        <v>134</v>
      </c>
      <c r="E126" s="207" t="s">
        <v>947</v>
      </c>
      <c r="F126" s="208" t="s">
        <v>948</v>
      </c>
      <c r="G126" s="209" t="s">
        <v>137</v>
      </c>
      <c r="H126" s="210">
        <v>5</v>
      </c>
      <c r="I126" s="211"/>
      <c r="J126" s="212">
        <f>ROUND(I126*H126,2)</f>
        <v>0</v>
      </c>
      <c r="K126" s="208" t="s">
        <v>138</v>
      </c>
      <c r="L126" s="46"/>
      <c r="M126" s="213" t="s">
        <v>28</v>
      </c>
      <c r="N126" s="214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139</v>
      </c>
      <c r="AT126" s="217" t="s">
        <v>134</v>
      </c>
      <c r="AU126" s="217" t="s">
        <v>84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949</v>
      </c>
    </row>
    <row r="127" s="2" customFormat="1">
      <c r="A127" s="40"/>
      <c r="B127" s="41"/>
      <c r="C127" s="42"/>
      <c r="D127" s="219" t="s">
        <v>141</v>
      </c>
      <c r="E127" s="42"/>
      <c r="F127" s="220" t="s">
        <v>950</v>
      </c>
      <c r="G127" s="42"/>
      <c r="H127" s="42"/>
      <c r="I127" s="221"/>
      <c r="J127" s="42"/>
      <c r="K127" s="42"/>
      <c r="L127" s="46"/>
      <c r="M127" s="222"/>
      <c r="N127" s="223"/>
      <c r="O127" s="86"/>
      <c r="P127" s="86"/>
      <c r="Q127" s="86"/>
      <c r="R127" s="86"/>
      <c r="S127" s="86"/>
      <c r="T127" s="87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T127" s="19" t="s">
        <v>141</v>
      </c>
      <c r="AU127" s="19" t="s">
        <v>84</v>
      </c>
    </row>
    <row r="128" s="2" customFormat="1" ht="16.5" customHeight="1">
      <c r="A128" s="40"/>
      <c r="B128" s="41"/>
      <c r="C128" s="247" t="s">
        <v>154</v>
      </c>
      <c r="D128" s="247" t="s">
        <v>249</v>
      </c>
      <c r="E128" s="248" t="s">
        <v>951</v>
      </c>
      <c r="F128" s="249" t="s">
        <v>952</v>
      </c>
      <c r="G128" s="250" t="s">
        <v>137</v>
      </c>
      <c r="H128" s="251">
        <v>5</v>
      </c>
      <c r="I128" s="252"/>
      <c r="J128" s="253">
        <f>ROUND(I128*H128,2)</f>
        <v>0</v>
      </c>
      <c r="K128" s="249" t="s">
        <v>138</v>
      </c>
      <c r="L128" s="254"/>
      <c r="M128" s="255" t="s">
        <v>28</v>
      </c>
      <c r="N128" s="256" t="s">
        <v>45</v>
      </c>
      <c r="O128" s="86"/>
      <c r="P128" s="215">
        <f>O128*H128</f>
        <v>0</v>
      </c>
      <c r="Q128" s="215">
        <v>0.00050000000000000001</v>
      </c>
      <c r="R128" s="215">
        <f>Q128*H128</f>
        <v>0.0025000000000000001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140</v>
      </c>
      <c r="AT128" s="217" t="s">
        <v>249</v>
      </c>
      <c r="AU128" s="217" t="s">
        <v>84</v>
      </c>
      <c r="AY128" s="19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139</v>
      </c>
      <c r="BM128" s="217" t="s">
        <v>953</v>
      </c>
    </row>
    <row r="129" s="2" customFormat="1" ht="24.15" customHeight="1">
      <c r="A129" s="40"/>
      <c r="B129" s="41"/>
      <c r="C129" s="206" t="s">
        <v>8</v>
      </c>
      <c r="D129" s="206" t="s">
        <v>134</v>
      </c>
      <c r="E129" s="207" t="s">
        <v>954</v>
      </c>
      <c r="F129" s="208" t="s">
        <v>955</v>
      </c>
      <c r="G129" s="209" t="s">
        <v>137</v>
      </c>
      <c r="H129" s="210">
        <v>25</v>
      </c>
      <c r="I129" s="211"/>
      <c r="J129" s="212">
        <f>ROUND(I129*H129,2)</f>
        <v>0</v>
      </c>
      <c r="K129" s="208" t="s">
        <v>138</v>
      </c>
      <c r="L129" s="46"/>
      <c r="M129" s="213" t="s">
        <v>28</v>
      </c>
      <c r="N129" s="214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139</v>
      </c>
      <c r="AT129" s="217" t="s">
        <v>134</v>
      </c>
      <c r="AU129" s="217" t="s">
        <v>84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956</v>
      </c>
    </row>
    <row r="130" s="2" customFormat="1">
      <c r="A130" s="40"/>
      <c r="B130" s="41"/>
      <c r="C130" s="42"/>
      <c r="D130" s="219" t="s">
        <v>141</v>
      </c>
      <c r="E130" s="42"/>
      <c r="F130" s="220" t="s">
        <v>957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141</v>
      </c>
      <c r="AU130" s="19" t="s">
        <v>84</v>
      </c>
    </row>
    <row r="131" s="2" customFormat="1" ht="21.75" customHeight="1">
      <c r="A131" s="40"/>
      <c r="B131" s="41"/>
      <c r="C131" s="247" t="s">
        <v>212</v>
      </c>
      <c r="D131" s="247" t="s">
        <v>249</v>
      </c>
      <c r="E131" s="248" t="s">
        <v>958</v>
      </c>
      <c r="F131" s="249" t="s">
        <v>959</v>
      </c>
      <c r="G131" s="250" t="s">
        <v>137</v>
      </c>
      <c r="H131" s="251">
        <v>21</v>
      </c>
      <c r="I131" s="252"/>
      <c r="J131" s="253">
        <f>ROUND(I131*H131,2)</f>
        <v>0</v>
      </c>
      <c r="K131" s="249" t="s">
        <v>138</v>
      </c>
      <c r="L131" s="254"/>
      <c r="M131" s="255" t="s">
        <v>28</v>
      </c>
      <c r="N131" s="256" t="s">
        <v>45</v>
      </c>
      <c r="O131" s="86"/>
      <c r="P131" s="215">
        <f>O131*H131</f>
        <v>0</v>
      </c>
      <c r="Q131" s="215">
        <v>0.00125</v>
      </c>
      <c r="R131" s="215">
        <f>Q131*H131</f>
        <v>0.026249999999999999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140</v>
      </c>
      <c r="AT131" s="217" t="s">
        <v>249</v>
      </c>
      <c r="AU131" s="217" t="s">
        <v>84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960</v>
      </c>
    </row>
    <row r="132" s="2" customFormat="1" ht="16.5" customHeight="1">
      <c r="A132" s="40"/>
      <c r="B132" s="41"/>
      <c r="C132" s="247" t="s">
        <v>218</v>
      </c>
      <c r="D132" s="247" t="s">
        <v>249</v>
      </c>
      <c r="E132" s="248" t="s">
        <v>961</v>
      </c>
      <c r="F132" s="249" t="s">
        <v>962</v>
      </c>
      <c r="G132" s="250" t="s">
        <v>137</v>
      </c>
      <c r="H132" s="251">
        <v>4</v>
      </c>
      <c r="I132" s="252"/>
      <c r="J132" s="253">
        <f>ROUND(I132*H132,2)</f>
        <v>0</v>
      </c>
      <c r="K132" s="249" t="s">
        <v>138</v>
      </c>
      <c r="L132" s="254"/>
      <c r="M132" s="255" t="s">
        <v>28</v>
      </c>
      <c r="N132" s="256" t="s">
        <v>45</v>
      </c>
      <c r="O132" s="86"/>
      <c r="P132" s="215">
        <f>O132*H132</f>
        <v>0</v>
      </c>
      <c r="Q132" s="215">
        <v>0.00089999999999999998</v>
      </c>
      <c r="R132" s="215">
        <f>Q132*H132</f>
        <v>0.0035999999999999999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140</v>
      </c>
      <c r="AT132" s="217" t="s">
        <v>249</v>
      </c>
      <c r="AU132" s="217" t="s">
        <v>84</v>
      </c>
      <c r="AY132" s="19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139</v>
      </c>
      <c r="BM132" s="217" t="s">
        <v>963</v>
      </c>
    </row>
    <row r="133" s="2" customFormat="1" ht="24.15" customHeight="1">
      <c r="A133" s="40"/>
      <c r="B133" s="41"/>
      <c r="C133" s="206" t="s">
        <v>159</v>
      </c>
      <c r="D133" s="206" t="s">
        <v>134</v>
      </c>
      <c r="E133" s="207" t="s">
        <v>964</v>
      </c>
      <c r="F133" s="208" t="s">
        <v>965</v>
      </c>
      <c r="G133" s="209" t="s">
        <v>137</v>
      </c>
      <c r="H133" s="210">
        <v>5</v>
      </c>
      <c r="I133" s="211"/>
      <c r="J133" s="212">
        <f>ROUND(I133*H133,2)</f>
        <v>0</v>
      </c>
      <c r="K133" s="208" t="s">
        <v>138</v>
      </c>
      <c r="L133" s="46"/>
      <c r="M133" s="213" t="s">
        <v>28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139</v>
      </c>
      <c r="AT133" s="217" t="s">
        <v>134</v>
      </c>
      <c r="AU133" s="217" t="s">
        <v>84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139</v>
      </c>
      <c r="BM133" s="217" t="s">
        <v>274</v>
      </c>
    </row>
    <row r="134" s="2" customFormat="1">
      <c r="A134" s="40"/>
      <c r="B134" s="41"/>
      <c r="C134" s="42"/>
      <c r="D134" s="219" t="s">
        <v>141</v>
      </c>
      <c r="E134" s="42"/>
      <c r="F134" s="220" t="s">
        <v>966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141</v>
      </c>
      <c r="AU134" s="19" t="s">
        <v>84</v>
      </c>
    </row>
    <row r="135" s="2" customFormat="1" ht="24.15" customHeight="1">
      <c r="A135" s="40"/>
      <c r="B135" s="41"/>
      <c r="C135" s="206" t="s">
        <v>228</v>
      </c>
      <c r="D135" s="206" t="s">
        <v>134</v>
      </c>
      <c r="E135" s="207" t="s">
        <v>967</v>
      </c>
      <c r="F135" s="208" t="s">
        <v>968</v>
      </c>
      <c r="G135" s="209" t="s">
        <v>137</v>
      </c>
      <c r="H135" s="210">
        <v>5</v>
      </c>
      <c r="I135" s="211"/>
      <c r="J135" s="212">
        <f>ROUND(I135*H135,2)</f>
        <v>0</v>
      </c>
      <c r="K135" s="208" t="s">
        <v>138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84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286</v>
      </c>
    </row>
    <row r="136" s="2" customFormat="1">
      <c r="A136" s="40"/>
      <c r="B136" s="41"/>
      <c r="C136" s="42"/>
      <c r="D136" s="219" t="s">
        <v>141</v>
      </c>
      <c r="E136" s="42"/>
      <c r="F136" s="220" t="s">
        <v>969</v>
      </c>
      <c r="G136" s="42"/>
      <c r="H136" s="42"/>
      <c r="I136" s="221"/>
      <c r="J136" s="42"/>
      <c r="K136" s="42"/>
      <c r="L136" s="46"/>
      <c r="M136" s="222"/>
      <c r="N136" s="223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141</v>
      </c>
      <c r="AU136" s="19" t="s">
        <v>84</v>
      </c>
    </row>
    <row r="137" s="2" customFormat="1" ht="24.15" customHeight="1">
      <c r="A137" s="40"/>
      <c r="B137" s="41"/>
      <c r="C137" s="206" t="s">
        <v>233</v>
      </c>
      <c r="D137" s="206" t="s">
        <v>134</v>
      </c>
      <c r="E137" s="207" t="s">
        <v>970</v>
      </c>
      <c r="F137" s="208" t="s">
        <v>971</v>
      </c>
      <c r="G137" s="209" t="s">
        <v>202</v>
      </c>
      <c r="H137" s="210">
        <v>18</v>
      </c>
      <c r="I137" s="211"/>
      <c r="J137" s="212">
        <f>ROUND(I137*H137,2)</f>
        <v>0</v>
      </c>
      <c r="K137" s="208" t="s">
        <v>138</v>
      </c>
      <c r="L137" s="46"/>
      <c r="M137" s="213" t="s">
        <v>28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139</v>
      </c>
      <c r="AT137" s="217" t="s">
        <v>134</v>
      </c>
      <c r="AU137" s="217" t="s">
        <v>84</v>
      </c>
      <c r="AY137" s="19" t="s">
        <v>132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139</v>
      </c>
      <c r="BM137" s="217" t="s">
        <v>298</v>
      </c>
    </row>
    <row r="138" s="2" customFormat="1">
      <c r="A138" s="40"/>
      <c r="B138" s="41"/>
      <c r="C138" s="42"/>
      <c r="D138" s="219" t="s">
        <v>141</v>
      </c>
      <c r="E138" s="42"/>
      <c r="F138" s="220" t="s">
        <v>972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141</v>
      </c>
      <c r="AU138" s="19" t="s">
        <v>84</v>
      </c>
    </row>
    <row r="139" s="2" customFormat="1" ht="16.5" customHeight="1">
      <c r="A139" s="40"/>
      <c r="B139" s="41"/>
      <c r="C139" s="247" t="s">
        <v>7</v>
      </c>
      <c r="D139" s="247" t="s">
        <v>249</v>
      </c>
      <c r="E139" s="248" t="s">
        <v>973</v>
      </c>
      <c r="F139" s="249" t="s">
        <v>974</v>
      </c>
      <c r="G139" s="250" t="s">
        <v>137</v>
      </c>
      <c r="H139" s="251">
        <v>60</v>
      </c>
      <c r="I139" s="252"/>
      <c r="J139" s="253">
        <f>ROUND(I139*H139,2)</f>
        <v>0</v>
      </c>
      <c r="K139" s="249" t="s">
        <v>138</v>
      </c>
      <c r="L139" s="254"/>
      <c r="M139" s="255" t="s">
        <v>28</v>
      </c>
      <c r="N139" s="256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140</v>
      </c>
      <c r="AT139" s="217" t="s">
        <v>249</v>
      </c>
      <c r="AU139" s="217" t="s">
        <v>84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306</v>
      </c>
    </row>
    <row r="140" s="2" customFormat="1" ht="16.5" customHeight="1">
      <c r="A140" s="40"/>
      <c r="B140" s="41"/>
      <c r="C140" s="247" t="s">
        <v>164</v>
      </c>
      <c r="D140" s="247" t="s">
        <v>249</v>
      </c>
      <c r="E140" s="248" t="s">
        <v>975</v>
      </c>
      <c r="F140" s="249" t="s">
        <v>976</v>
      </c>
      <c r="G140" s="250" t="s">
        <v>137</v>
      </c>
      <c r="H140" s="251">
        <v>6</v>
      </c>
      <c r="I140" s="252"/>
      <c r="J140" s="253">
        <f>ROUND(I140*H140,2)</f>
        <v>0</v>
      </c>
      <c r="K140" s="249" t="s">
        <v>138</v>
      </c>
      <c r="L140" s="254"/>
      <c r="M140" s="255" t="s">
        <v>28</v>
      </c>
      <c r="N140" s="256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140</v>
      </c>
      <c r="AT140" s="217" t="s">
        <v>249</v>
      </c>
      <c r="AU140" s="217" t="s">
        <v>84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139</v>
      </c>
      <c r="BM140" s="217" t="s">
        <v>319</v>
      </c>
    </row>
    <row r="141" s="2" customFormat="1" ht="16.5" customHeight="1">
      <c r="A141" s="40"/>
      <c r="B141" s="41"/>
      <c r="C141" s="247" t="s">
        <v>248</v>
      </c>
      <c r="D141" s="247" t="s">
        <v>249</v>
      </c>
      <c r="E141" s="248" t="s">
        <v>977</v>
      </c>
      <c r="F141" s="249" t="s">
        <v>978</v>
      </c>
      <c r="G141" s="250" t="s">
        <v>137</v>
      </c>
      <c r="H141" s="251">
        <v>6</v>
      </c>
      <c r="I141" s="252"/>
      <c r="J141" s="253">
        <f>ROUND(I141*H141,2)</f>
        <v>0</v>
      </c>
      <c r="K141" s="249" t="s">
        <v>138</v>
      </c>
      <c r="L141" s="254"/>
      <c r="M141" s="255" t="s">
        <v>28</v>
      </c>
      <c r="N141" s="256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140</v>
      </c>
      <c r="AT141" s="217" t="s">
        <v>249</v>
      </c>
      <c r="AU141" s="217" t="s">
        <v>84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330</v>
      </c>
    </row>
    <row r="142" s="12" customFormat="1" ht="22.8" customHeight="1">
      <c r="A142" s="12"/>
      <c r="B142" s="190"/>
      <c r="C142" s="191"/>
      <c r="D142" s="192" t="s">
        <v>73</v>
      </c>
      <c r="E142" s="204" t="s">
        <v>176</v>
      </c>
      <c r="F142" s="204" t="s">
        <v>473</v>
      </c>
      <c r="G142" s="191"/>
      <c r="H142" s="191"/>
      <c r="I142" s="194"/>
      <c r="J142" s="205">
        <f>BK142</f>
        <v>0</v>
      </c>
      <c r="K142" s="191"/>
      <c r="L142" s="196"/>
      <c r="M142" s="197"/>
      <c r="N142" s="198"/>
      <c r="O142" s="198"/>
      <c r="P142" s="199">
        <f>SUM(P143:P151)</f>
        <v>0</v>
      </c>
      <c r="Q142" s="198"/>
      <c r="R142" s="199">
        <f>SUM(R143:R151)</f>
        <v>0</v>
      </c>
      <c r="S142" s="198"/>
      <c r="T142" s="200">
        <f>SUM(T143:T151)</f>
        <v>0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R142" s="201" t="s">
        <v>82</v>
      </c>
      <c r="AT142" s="202" t="s">
        <v>73</v>
      </c>
      <c r="AU142" s="202" t="s">
        <v>82</v>
      </c>
      <c r="AY142" s="201" t="s">
        <v>132</v>
      </c>
      <c r="BK142" s="203">
        <f>SUM(BK143:BK151)</f>
        <v>0</v>
      </c>
    </row>
    <row r="143" s="2" customFormat="1" ht="16.5" customHeight="1">
      <c r="A143" s="40"/>
      <c r="B143" s="41"/>
      <c r="C143" s="206" t="s">
        <v>255</v>
      </c>
      <c r="D143" s="206" t="s">
        <v>134</v>
      </c>
      <c r="E143" s="207" t="s">
        <v>979</v>
      </c>
      <c r="F143" s="208" t="s">
        <v>980</v>
      </c>
      <c r="G143" s="209" t="s">
        <v>192</v>
      </c>
      <c r="H143" s="210">
        <v>36</v>
      </c>
      <c r="I143" s="211"/>
      <c r="J143" s="212">
        <f>ROUND(I143*H143,2)</f>
        <v>0</v>
      </c>
      <c r="K143" s="208" t="s">
        <v>138</v>
      </c>
      <c r="L143" s="46"/>
      <c r="M143" s="213" t="s">
        <v>28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139</v>
      </c>
      <c r="AT143" s="217" t="s">
        <v>134</v>
      </c>
      <c r="AU143" s="217" t="s">
        <v>84</v>
      </c>
      <c r="AY143" s="19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139</v>
      </c>
      <c r="BM143" s="217" t="s">
        <v>170</v>
      </c>
    </row>
    <row r="144" s="2" customFormat="1">
      <c r="A144" s="40"/>
      <c r="B144" s="41"/>
      <c r="C144" s="42"/>
      <c r="D144" s="219" t="s">
        <v>141</v>
      </c>
      <c r="E144" s="42"/>
      <c r="F144" s="220" t="s">
        <v>981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141</v>
      </c>
      <c r="AU144" s="19" t="s">
        <v>84</v>
      </c>
    </row>
    <row r="145" s="2" customFormat="1" ht="16.5" customHeight="1">
      <c r="A145" s="40"/>
      <c r="B145" s="41"/>
      <c r="C145" s="247" t="s">
        <v>260</v>
      </c>
      <c r="D145" s="247" t="s">
        <v>249</v>
      </c>
      <c r="E145" s="248" t="s">
        <v>982</v>
      </c>
      <c r="F145" s="249" t="s">
        <v>983</v>
      </c>
      <c r="G145" s="250" t="s">
        <v>192</v>
      </c>
      <c r="H145" s="251">
        <v>35</v>
      </c>
      <c r="I145" s="252"/>
      <c r="J145" s="253">
        <f>ROUND(I145*H145,2)</f>
        <v>0</v>
      </c>
      <c r="K145" s="249" t="s">
        <v>138</v>
      </c>
      <c r="L145" s="254"/>
      <c r="M145" s="255" t="s">
        <v>28</v>
      </c>
      <c r="N145" s="256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140</v>
      </c>
      <c r="AT145" s="217" t="s">
        <v>249</v>
      </c>
      <c r="AU145" s="217" t="s">
        <v>84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174</v>
      </c>
    </row>
    <row r="146" s="13" customFormat="1">
      <c r="A146" s="13"/>
      <c r="B146" s="224"/>
      <c r="C146" s="225"/>
      <c r="D146" s="226" t="s">
        <v>209</v>
      </c>
      <c r="E146" s="227" t="s">
        <v>28</v>
      </c>
      <c r="F146" s="228" t="s">
        <v>984</v>
      </c>
      <c r="G146" s="225"/>
      <c r="H146" s="229">
        <v>35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209</v>
      </c>
      <c r="AU146" s="235" t="s">
        <v>84</v>
      </c>
      <c r="AV146" s="13" t="s">
        <v>84</v>
      </c>
      <c r="AW146" s="13" t="s">
        <v>35</v>
      </c>
      <c r="AX146" s="13" t="s">
        <v>74</v>
      </c>
      <c r="AY146" s="235" t="s">
        <v>132</v>
      </c>
    </row>
    <row r="147" s="14" customFormat="1">
      <c r="A147" s="14"/>
      <c r="B147" s="236"/>
      <c r="C147" s="237"/>
      <c r="D147" s="226" t="s">
        <v>209</v>
      </c>
      <c r="E147" s="238" t="s">
        <v>28</v>
      </c>
      <c r="F147" s="239" t="s">
        <v>211</v>
      </c>
      <c r="G147" s="237"/>
      <c r="H147" s="240">
        <v>35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209</v>
      </c>
      <c r="AU147" s="246" t="s">
        <v>84</v>
      </c>
      <c r="AV147" s="14" t="s">
        <v>139</v>
      </c>
      <c r="AW147" s="14" t="s">
        <v>35</v>
      </c>
      <c r="AX147" s="14" t="s">
        <v>82</v>
      </c>
      <c r="AY147" s="246" t="s">
        <v>132</v>
      </c>
    </row>
    <row r="148" s="2" customFormat="1" ht="16.5" customHeight="1">
      <c r="A148" s="40"/>
      <c r="B148" s="41"/>
      <c r="C148" s="247" t="s">
        <v>274</v>
      </c>
      <c r="D148" s="247" t="s">
        <v>249</v>
      </c>
      <c r="E148" s="248" t="s">
        <v>985</v>
      </c>
      <c r="F148" s="249" t="s">
        <v>986</v>
      </c>
      <c r="G148" s="250" t="s">
        <v>137</v>
      </c>
      <c r="H148" s="251">
        <v>1</v>
      </c>
      <c r="I148" s="252"/>
      <c r="J148" s="253">
        <f>ROUND(I148*H148,2)</f>
        <v>0</v>
      </c>
      <c r="K148" s="249" t="s">
        <v>138</v>
      </c>
      <c r="L148" s="254"/>
      <c r="M148" s="255" t="s">
        <v>28</v>
      </c>
      <c r="N148" s="256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140</v>
      </c>
      <c r="AT148" s="217" t="s">
        <v>249</v>
      </c>
      <c r="AU148" s="217" t="s">
        <v>84</v>
      </c>
      <c r="AY148" s="19" t="s">
        <v>132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139</v>
      </c>
      <c r="BM148" s="217" t="s">
        <v>179</v>
      </c>
    </row>
    <row r="149" s="2" customFormat="1" ht="16.5" customHeight="1">
      <c r="A149" s="40"/>
      <c r="B149" s="41"/>
      <c r="C149" s="247" t="s">
        <v>280</v>
      </c>
      <c r="D149" s="247" t="s">
        <v>249</v>
      </c>
      <c r="E149" s="248" t="s">
        <v>987</v>
      </c>
      <c r="F149" s="249" t="s">
        <v>988</v>
      </c>
      <c r="G149" s="250" t="s">
        <v>192</v>
      </c>
      <c r="H149" s="251">
        <v>9</v>
      </c>
      <c r="I149" s="252"/>
      <c r="J149" s="253">
        <f>ROUND(I149*H149,2)</f>
        <v>0</v>
      </c>
      <c r="K149" s="249" t="s">
        <v>138</v>
      </c>
      <c r="L149" s="254"/>
      <c r="M149" s="255" t="s">
        <v>28</v>
      </c>
      <c r="N149" s="256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140</v>
      </c>
      <c r="AT149" s="217" t="s">
        <v>249</v>
      </c>
      <c r="AU149" s="217" t="s">
        <v>84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183</v>
      </c>
    </row>
    <row r="150" s="2" customFormat="1" ht="16.5" customHeight="1">
      <c r="A150" s="40"/>
      <c r="B150" s="41"/>
      <c r="C150" s="247" t="s">
        <v>286</v>
      </c>
      <c r="D150" s="247" t="s">
        <v>249</v>
      </c>
      <c r="E150" s="248" t="s">
        <v>989</v>
      </c>
      <c r="F150" s="249" t="s">
        <v>990</v>
      </c>
      <c r="G150" s="250" t="s">
        <v>192</v>
      </c>
      <c r="H150" s="251">
        <v>23</v>
      </c>
      <c r="I150" s="252"/>
      <c r="J150" s="253">
        <f>ROUND(I150*H150,2)</f>
        <v>0</v>
      </c>
      <c r="K150" s="249" t="s">
        <v>138</v>
      </c>
      <c r="L150" s="254"/>
      <c r="M150" s="255" t="s">
        <v>28</v>
      </c>
      <c r="N150" s="256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140</v>
      </c>
      <c r="AT150" s="217" t="s">
        <v>249</v>
      </c>
      <c r="AU150" s="217" t="s">
        <v>84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188</v>
      </c>
    </row>
    <row r="151" s="2" customFormat="1" ht="16.5" customHeight="1">
      <c r="A151" s="40"/>
      <c r="B151" s="41"/>
      <c r="C151" s="247" t="s">
        <v>293</v>
      </c>
      <c r="D151" s="247" t="s">
        <v>249</v>
      </c>
      <c r="E151" s="248" t="s">
        <v>991</v>
      </c>
      <c r="F151" s="249" t="s">
        <v>992</v>
      </c>
      <c r="G151" s="250" t="s">
        <v>192</v>
      </c>
      <c r="H151" s="251">
        <v>4</v>
      </c>
      <c r="I151" s="252"/>
      <c r="J151" s="253">
        <f>ROUND(I151*H151,2)</f>
        <v>0</v>
      </c>
      <c r="K151" s="249" t="s">
        <v>138</v>
      </c>
      <c r="L151" s="254"/>
      <c r="M151" s="255" t="s">
        <v>28</v>
      </c>
      <c r="N151" s="256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140</v>
      </c>
      <c r="AT151" s="217" t="s">
        <v>249</v>
      </c>
      <c r="AU151" s="217" t="s">
        <v>84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193</v>
      </c>
    </row>
    <row r="152" s="12" customFormat="1" ht="22.8" customHeight="1">
      <c r="A152" s="12"/>
      <c r="B152" s="190"/>
      <c r="C152" s="191"/>
      <c r="D152" s="192" t="s">
        <v>73</v>
      </c>
      <c r="E152" s="204" t="s">
        <v>557</v>
      </c>
      <c r="F152" s="204" t="s">
        <v>558</v>
      </c>
      <c r="G152" s="191"/>
      <c r="H152" s="191"/>
      <c r="I152" s="194"/>
      <c r="J152" s="205">
        <f>BK152</f>
        <v>0</v>
      </c>
      <c r="K152" s="191"/>
      <c r="L152" s="196"/>
      <c r="M152" s="197"/>
      <c r="N152" s="198"/>
      <c r="O152" s="198"/>
      <c r="P152" s="199">
        <f>SUM(P153:P160)</f>
        <v>0</v>
      </c>
      <c r="Q152" s="198"/>
      <c r="R152" s="199">
        <f>SUM(R153:R160)</f>
        <v>0</v>
      </c>
      <c r="S152" s="198"/>
      <c r="T152" s="200">
        <f>SUM(T153:T160)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201" t="s">
        <v>82</v>
      </c>
      <c r="AT152" s="202" t="s">
        <v>73</v>
      </c>
      <c r="AU152" s="202" t="s">
        <v>82</v>
      </c>
      <c r="AY152" s="201" t="s">
        <v>132</v>
      </c>
      <c r="BK152" s="203">
        <f>SUM(BK153:BK160)</f>
        <v>0</v>
      </c>
    </row>
    <row r="153" s="2" customFormat="1" ht="24.15" customHeight="1">
      <c r="A153" s="40"/>
      <c r="B153" s="41"/>
      <c r="C153" s="206" t="s">
        <v>298</v>
      </c>
      <c r="D153" s="206" t="s">
        <v>134</v>
      </c>
      <c r="E153" s="207" t="s">
        <v>993</v>
      </c>
      <c r="F153" s="208" t="s">
        <v>994</v>
      </c>
      <c r="G153" s="209" t="s">
        <v>240</v>
      </c>
      <c r="H153" s="210">
        <v>1.625</v>
      </c>
      <c r="I153" s="211"/>
      <c r="J153" s="212">
        <f>ROUND(I153*H153,2)</f>
        <v>0</v>
      </c>
      <c r="K153" s="208" t="s">
        <v>138</v>
      </c>
      <c r="L153" s="46"/>
      <c r="M153" s="213" t="s">
        <v>28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139</v>
      </c>
      <c r="AT153" s="217" t="s">
        <v>134</v>
      </c>
      <c r="AU153" s="217" t="s">
        <v>84</v>
      </c>
      <c r="AY153" s="19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139</v>
      </c>
      <c r="BM153" s="217" t="s">
        <v>198</v>
      </c>
    </row>
    <row r="154" s="2" customFormat="1">
      <c r="A154" s="40"/>
      <c r="B154" s="41"/>
      <c r="C154" s="42"/>
      <c r="D154" s="219" t="s">
        <v>141</v>
      </c>
      <c r="E154" s="42"/>
      <c r="F154" s="220" t="s">
        <v>995</v>
      </c>
      <c r="G154" s="42"/>
      <c r="H154" s="42"/>
      <c r="I154" s="221"/>
      <c r="J154" s="42"/>
      <c r="K154" s="42"/>
      <c r="L154" s="46"/>
      <c r="M154" s="222"/>
      <c r="N154" s="223"/>
      <c r="O154" s="86"/>
      <c r="P154" s="86"/>
      <c r="Q154" s="86"/>
      <c r="R154" s="86"/>
      <c r="S154" s="86"/>
      <c r="T154" s="87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T154" s="19" t="s">
        <v>141</v>
      </c>
      <c r="AU154" s="19" t="s">
        <v>84</v>
      </c>
    </row>
    <row r="155" s="2" customFormat="1" ht="24.15" customHeight="1">
      <c r="A155" s="40"/>
      <c r="B155" s="41"/>
      <c r="C155" s="206" t="s">
        <v>302</v>
      </c>
      <c r="D155" s="206" t="s">
        <v>134</v>
      </c>
      <c r="E155" s="207" t="s">
        <v>996</v>
      </c>
      <c r="F155" s="208" t="s">
        <v>997</v>
      </c>
      <c r="G155" s="209" t="s">
        <v>240</v>
      </c>
      <c r="H155" s="210">
        <v>17.875</v>
      </c>
      <c r="I155" s="211"/>
      <c r="J155" s="212">
        <f>ROUND(I155*H155,2)</f>
        <v>0</v>
      </c>
      <c r="K155" s="208" t="s">
        <v>138</v>
      </c>
      <c r="L155" s="46"/>
      <c r="M155" s="213" t="s">
        <v>28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139</v>
      </c>
      <c r="AT155" s="217" t="s">
        <v>134</v>
      </c>
      <c r="AU155" s="217" t="s">
        <v>84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139</v>
      </c>
      <c r="BM155" s="217" t="s">
        <v>203</v>
      </c>
    </row>
    <row r="156" s="2" customFormat="1">
      <c r="A156" s="40"/>
      <c r="B156" s="41"/>
      <c r="C156" s="42"/>
      <c r="D156" s="219" t="s">
        <v>141</v>
      </c>
      <c r="E156" s="42"/>
      <c r="F156" s="220" t="s">
        <v>998</v>
      </c>
      <c r="G156" s="42"/>
      <c r="H156" s="42"/>
      <c r="I156" s="221"/>
      <c r="J156" s="42"/>
      <c r="K156" s="42"/>
      <c r="L156" s="46"/>
      <c r="M156" s="222"/>
      <c r="N156" s="223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141</v>
      </c>
      <c r="AU156" s="19" t="s">
        <v>84</v>
      </c>
    </row>
    <row r="157" s="13" customFormat="1">
      <c r="A157" s="13"/>
      <c r="B157" s="224"/>
      <c r="C157" s="225"/>
      <c r="D157" s="226" t="s">
        <v>209</v>
      </c>
      <c r="E157" s="227" t="s">
        <v>28</v>
      </c>
      <c r="F157" s="228" t="s">
        <v>999</v>
      </c>
      <c r="G157" s="225"/>
      <c r="H157" s="229">
        <v>17.875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209</v>
      </c>
      <c r="AU157" s="235" t="s">
        <v>84</v>
      </c>
      <c r="AV157" s="13" t="s">
        <v>84</v>
      </c>
      <c r="AW157" s="13" t="s">
        <v>35</v>
      </c>
      <c r="AX157" s="13" t="s">
        <v>74</v>
      </c>
      <c r="AY157" s="235" t="s">
        <v>132</v>
      </c>
    </row>
    <row r="158" s="14" customFormat="1">
      <c r="A158" s="14"/>
      <c r="B158" s="236"/>
      <c r="C158" s="237"/>
      <c r="D158" s="226" t="s">
        <v>209</v>
      </c>
      <c r="E158" s="238" t="s">
        <v>28</v>
      </c>
      <c r="F158" s="239" t="s">
        <v>211</v>
      </c>
      <c r="G158" s="237"/>
      <c r="H158" s="240">
        <v>17.875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209</v>
      </c>
      <c r="AU158" s="246" t="s">
        <v>84</v>
      </c>
      <c r="AV158" s="14" t="s">
        <v>139</v>
      </c>
      <c r="AW158" s="14" t="s">
        <v>35</v>
      </c>
      <c r="AX158" s="14" t="s">
        <v>82</v>
      </c>
      <c r="AY158" s="246" t="s">
        <v>132</v>
      </c>
    </row>
    <row r="159" s="2" customFormat="1" ht="24.15" customHeight="1">
      <c r="A159" s="40"/>
      <c r="B159" s="41"/>
      <c r="C159" s="206" t="s">
        <v>306</v>
      </c>
      <c r="D159" s="206" t="s">
        <v>134</v>
      </c>
      <c r="E159" s="207" t="s">
        <v>1000</v>
      </c>
      <c r="F159" s="208" t="s">
        <v>1001</v>
      </c>
      <c r="G159" s="209" t="s">
        <v>240</v>
      </c>
      <c r="H159" s="210">
        <v>1.625</v>
      </c>
      <c r="I159" s="211"/>
      <c r="J159" s="212">
        <f>ROUND(I159*H159,2)</f>
        <v>0</v>
      </c>
      <c r="K159" s="208" t="s">
        <v>138</v>
      </c>
      <c r="L159" s="46"/>
      <c r="M159" s="213" t="s">
        <v>28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139</v>
      </c>
      <c r="AT159" s="217" t="s">
        <v>134</v>
      </c>
      <c r="AU159" s="217" t="s">
        <v>84</v>
      </c>
      <c r="AY159" s="19" t="s">
        <v>132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139</v>
      </c>
      <c r="BM159" s="217" t="s">
        <v>207</v>
      </c>
    </row>
    <row r="160" s="2" customFormat="1">
      <c r="A160" s="40"/>
      <c r="B160" s="41"/>
      <c r="C160" s="42"/>
      <c r="D160" s="219" t="s">
        <v>141</v>
      </c>
      <c r="E160" s="42"/>
      <c r="F160" s="220" t="s">
        <v>1002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141</v>
      </c>
      <c r="AU160" s="19" t="s">
        <v>84</v>
      </c>
    </row>
    <row r="161" s="12" customFormat="1" ht="22.8" customHeight="1">
      <c r="A161" s="12"/>
      <c r="B161" s="190"/>
      <c r="C161" s="191"/>
      <c r="D161" s="192" t="s">
        <v>73</v>
      </c>
      <c r="E161" s="204" t="s">
        <v>578</v>
      </c>
      <c r="F161" s="204" t="s">
        <v>579</v>
      </c>
      <c r="G161" s="191"/>
      <c r="H161" s="191"/>
      <c r="I161" s="194"/>
      <c r="J161" s="205">
        <f>BK161</f>
        <v>0</v>
      </c>
      <c r="K161" s="191"/>
      <c r="L161" s="196"/>
      <c r="M161" s="197"/>
      <c r="N161" s="198"/>
      <c r="O161" s="198"/>
      <c r="P161" s="199">
        <f>SUM(P162:P163)</f>
        <v>0</v>
      </c>
      <c r="Q161" s="198"/>
      <c r="R161" s="199">
        <f>SUM(R162:R163)</f>
        <v>0</v>
      </c>
      <c r="S161" s="198"/>
      <c r="T161" s="200">
        <f>SUM(T162:T163)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201" t="s">
        <v>82</v>
      </c>
      <c r="AT161" s="202" t="s">
        <v>73</v>
      </c>
      <c r="AU161" s="202" t="s">
        <v>82</v>
      </c>
      <c r="AY161" s="201" t="s">
        <v>132</v>
      </c>
      <c r="BK161" s="203">
        <f>SUM(BK162:BK163)</f>
        <v>0</v>
      </c>
    </row>
    <row r="162" s="2" customFormat="1" ht="24.15" customHeight="1">
      <c r="A162" s="40"/>
      <c r="B162" s="41"/>
      <c r="C162" s="206" t="s">
        <v>311</v>
      </c>
      <c r="D162" s="206" t="s">
        <v>134</v>
      </c>
      <c r="E162" s="207" t="s">
        <v>1003</v>
      </c>
      <c r="F162" s="208" t="s">
        <v>1004</v>
      </c>
      <c r="G162" s="209" t="s">
        <v>240</v>
      </c>
      <c r="H162" s="210">
        <v>130.309</v>
      </c>
      <c r="I162" s="211"/>
      <c r="J162" s="212">
        <f>ROUND(I162*H162,2)</f>
        <v>0</v>
      </c>
      <c r="K162" s="208" t="s">
        <v>138</v>
      </c>
      <c r="L162" s="46"/>
      <c r="M162" s="213" t="s">
        <v>28</v>
      </c>
      <c r="N162" s="214" t="s">
        <v>45</v>
      </c>
      <c r="O162" s="86"/>
      <c r="P162" s="215">
        <f>O162*H162</f>
        <v>0</v>
      </c>
      <c r="Q162" s="215">
        <v>0</v>
      </c>
      <c r="R162" s="215">
        <f>Q162*H162</f>
        <v>0</v>
      </c>
      <c r="S162" s="215">
        <v>0</v>
      </c>
      <c r="T162" s="216">
        <f>S162*H162</f>
        <v>0</v>
      </c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R162" s="217" t="s">
        <v>139</v>
      </c>
      <c r="AT162" s="217" t="s">
        <v>134</v>
      </c>
      <c r="AU162" s="217" t="s">
        <v>84</v>
      </c>
      <c r="AY162" s="19" t="s">
        <v>132</v>
      </c>
      <c r="BE162" s="218">
        <f>IF(N162="základní",J162,0)</f>
        <v>0</v>
      </c>
      <c r="BF162" s="218">
        <f>IF(N162="snížená",J162,0)</f>
        <v>0</v>
      </c>
      <c r="BG162" s="218">
        <f>IF(N162="zákl. přenesená",J162,0)</f>
        <v>0</v>
      </c>
      <c r="BH162" s="218">
        <f>IF(N162="sníž. přenesená",J162,0)</f>
        <v>0</v>
      </c>
      <c r="BI162" s="218">
        <f>IF(N162="nulová",J162,0)</f>
        <v>0</v>
      </c>
      <c r="BJ162" s="19" t="s">
        <v>82</v>
      </c>
      <c r="BK162" s="218">
        <f>ROUND(I162*H162,2)</f>
        <v>0</v>
      </c>
      <c r="BL162" s="19" t="s">
        <v>139</v>
      </c>
      <c r="BM162" s="217" t="s">
        <v>1005</v>
      </c>
    </row>
    <row r="163" s="2" customFormat="1">
      <c r="A163" s="40"/>
      <c r="B163" s="41"/>
      <c r="C163" s="42"/>
      <c r="D163" s="219" t="s">
        <v>141</v>
      </c>
      <c r="E163" s="42"/>
      <c r="F163" s="220" t="s">
        <v>1006</v>
      </c>
      <c r="G163" s="42"/>
      <c r="H163" s="42"/>
      <c r="I163" s="221"/>
      <c r="J163" s="42"/>
      <c r="K163" s="42"/>
      <c r="L163" s="46"/>
      <c r="M163" s="272"/>
      <c r="N163" s="273"/>
      <c r="O163" s="274"/>
      <c r="P163" s="274"/>
      <c r="Q163" s="274"/>
      <c r="R163" s="274"/>
      <c r="S163" s="274"/>
      <c r="T163" s="275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T163" s="19" t="s">
        <v>141</v>
      </c>
      <c r="AU163" s="19" t="s">
        <v>84</v>
      </c>
    </row>
    <row r="164" s="2" customFormat="1" ht="6.96" customHeight="1">
      <c r="A164" s="40"/>
      <c r="B164" s="61"/>
      <c r="C164" s="62"/>
      <c r="D164" s="62"/>
      <c r="E164" s="62"/>
      <c r="F164" s="62"/>
      <c r="G164" s="62"/>
      <c r="H164" s="62"/>
      <c r="I164" s="62"/>
      <c r="J164" s="62"/>
      <c r="K164" s="62"/>
      <c r="L164" s="46"/>
      <c r="M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</row>
  </sheetData>
  <sheetProtection sheet="1" autoFilter="0" formatColumns="0" formatRows="0" objects="1" scenarios="1" spinCount="100000" saltValue="eUIao341bE4gbLomWBMZnIaXUOjd0e2IwqsWtcdb9998GlGJyiRFfolhmmvNuaj4d1WuCy9CdEQMtYz7pq/9pg==" hashValue="Eo4i04UyN71omxSIq/Aaa7q5WqknjsJ+KYj+xB3QeD8Bwz1d1QRbiUZj2HAVsacUoTLez7Vvx2VJxNgsxXKe7w==" algorithmName="SHA-512" password="CC35"/>
  <autoFilter ref="C86:K163"/>
  <mergeCells count="9">
    <mergeCell ref="E7:H7"/>
    <mergeCell ref="E9:H9"/>
    <mergeCell ref="E18:H18"/>
    <mergeCell ref="E27:H27"/>
    <mergeCell ref="E48:H48"/>
    <mergeCell ref="E50:H50"/>
    <mergeCell ref="E77:H77"/>
    <mergeCell ref="E79:H79"/>
    <mergeCell ref="L2:V2"/>
  </mergeCells>
  <hyperlinks>
    <hyperlink ref="F91" r:id="rId1" display="https://podminky.urs.cz/item/CS_URS_2025_02/131151203"/>
    <hyperlink ref="F93" r:id="rId2" display="https://podminky.urs.cz/item/CS_URS_2025_02/132154104"/>
    <hyperlink ref="F95" r:id="rId3" display="https://podminky.urs.cz/item/CS_URS_2025_02/162751117"/>
    <hyperlink ref="F99" r:id="rId4" display="https://podminky.urs.cz/item/CS_URS_2025_02/162751119"/>
    <hyperlink ref="F103" r:id="rId5" display="https://podminky.urs.cz/item/CS_URS_2025_02/171201201"/>
    <hyperlink ref="F107" r:id="rId6" display="https://podminky.urs.cz/item/CS_URS_2025_02/171201231"/>
    <hyperlink ref="F110" r:id="rId7" display="https://podminky.urs.cz/item/CS_URS_2025_02/175151101"/>
    <hyperlink ref="F116" r:id="rId8" display="https://podminky.urs.cz/item/CS_URS_2025_02/212752111"/>
    <hyperlink ref="F118" r:id="rId9" display="https://podminky.urs.cz/item/CS_URS_2025_02/212752113"/>
    <hyperlink ref="F121" r:id="rId10" display="https://podminky.urs.cz/item/CS_URS_2025_02/359901111"/>
    <hyperlink ref="F125" r:id="rId11" display="https://podminky.urs.cz/item/CS_URS_2025_02/830361811"/>
    <hyperlink ref="F127" r:id="rId12" display="https://podminky.urs.cz/item/CS_URS_2025_02/877260330"/>
    <hyperlink ref="F130" r:id="rId13" display="https://podminky.urs.cz/item/CS_URS_2025_02/877350330"/>
    <hyperlink ref="F134" r:id="rId14" display="https://podminky.urs.cz/item/CS_URS_2025_02/895270101"/>
    <hyperlink ref="F136" r:id="rId15" display="https://podminky.urs.cz/item/CS_URS_2025_02/895270151"/>
    <hyperlink ref="F138" r:id="rId16" display="https://podminky.urs.cz/item/CS_URS_2025_02/897171112"/>
    <hyperlink ref="F144" r:id="rId17" display="https://podminky.urs.cz/item/CS_URS_2025_02/935113111"/>
    <hyperlink ref="F154" r:id="rId18" display="https://podminky.urs.cz/item/CS_URS_2025_02/997221561"/>
    <hyperlink ref="F156" r:id="rId19" display="https://podminky.urs.cz/item/CS_URS_2025_02/997221569"/>
    <hyperlink ref="F160" r:id="rId20" display="https://podminky.urs.cz/item/CS_URS_2025_02/997221615"/>
    <hyperlink ref="F163" r:id="rId21" display="https://podminky.urs.cz/item/CS_URS_2025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22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1007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14. 11. 2025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ROUND(J85,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ROUND((SUM(BE85:BE188)),  2)</f>
        <v>0</v>
      </c>
      <c r="G33" s="40"/>
      <c r="H33" s="40"/>
      <c r="I33" s="150">
        <v>0.20999999999999999</v>
      </c>
      <c r="J33" s="149">
        <f>ROUND(((SUM(BE85:BE188))*I33),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ROUND((SUM(BF85:BF188)),  2)</f>
        <v>0</v>
      </c>
      <c r="G34" s="40"/>
      <c r="H34" s="40"/>
      <c r="I34" s="150">
        <v>0.14999999999999999</v>
      </c>
      <c r="J34" s="149">
        <f>ROUND(((SUM(BF85:BF188))*I34),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ROUND((SUM(BG85:BG188)),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ROUND((SUM(BH85:BH188)),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ROUND((SUM(BI85:BI188)),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D.4 - Veřejné osvětlení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14. 11. 2025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J85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1008</v>
      </c>
      <c r="E60" s="170"/>
      <c r="F60" s="170"/>
      <c r="G60" s="170"/>
      <c r="H60" s="170"/>
      <c r="I60" s="170"/>
      <c r="J60" s="171">
        <f>J86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7"/>
      <c r="C61" s="168"/>
      <c r="D61" s="169" t="s">
        <v>1009</v>
      </c>
      <c r="E61" s="170"/>
      <c r="F61" s="170"/>
      <c r="G61" s="170"/>
      <c r="H61" s="170"/>
      <c r="I61" s="170"/>
      <c r="J61" s="171">
        <f>J96</f>
        <v>0</v>
      </c>
      <c r="K61" s="168"/>
      <c r="L61" s="172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7"/>
      <c r="C62" s="168"/>
      <c r="D62" s="169" t="s">
        <v>1010</v>
      </c>
      <c r="E62" s="170"/>
      <c r="F62" s="170"/>
      <c r="G62" s="170"/>
      <c r="H62" s="170"/>
      <c r="I62" s="170"/>
      <c r="J62" s="171">
        <f>J123</f>
        <v>0</v>
      </c>
      <c r="K62" s="168"/>
      <c r="L62" s="172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9" customFormat="1" ht="24.96" customHeight="1">
      <c r="A63" s="9"/>
      <c r="B63" s="167"/>
      <c r="C63" s="168"/>
      <c r="D63" s="169" t="s">
        <v>1011</v>
      </c>
      <c r="E63" s="170"/>
      <c r="F63" s="170"/>
      <c r="G63" s="170"/>
      <c r="H63" s="170"/>
      <c r="I63" s="170"/>
      <c r="J63" s="171">
        <f>J130</f>
        <v>0</v>
      </c>
      <c r="K63" s="168"/>
      <c r="L63" s="172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</row>
    <row r="64" s="9" customFormat="1" ht="24.96" customHeight="1">
      <c r="A64" s="9"/>
      <c r="B64" s="167"/>
      <c r="C64" s="168"/>
      <c r="D64" s="169" t="s">
        <v>1012</v>
      </c>
      <c r="E64" s="170"/>
      <c r="F64" s="170"/>
      <c r="G64" s="170"/>
      <c r="H64" s="170"/>
      <c r="I64" s="170"/>
      <c r="J64" s="171">
        <f>J162</f>
        <v>0</v>
      </c>
      <c r="K64" s="168"/>
      <c r="L64" s="172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</row>
    <row r="65" s="9" customFormat="1" ht="24.96" customHeight="1">
      <c r="A65" s="9"/>
      <c r="B65" s="167"/>
      <c r="C65" s="168"/>
      <c r="D65" s="169" t="s">
        <v>1013</v>
      </c>
      <c r="E65" s="170"/>
      <c r="F65" s="170"/>
      <c r="G65" s="170"/>
      <c r="H65" s="170"/>
      <c r="I65" s="170"/>
      <c r="J65" s="171">
        <f>J178</f>
        <v>0</v>
      </c>
      <c r="K65" s="168"/>
      <c r="L65" s="172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</row>
    <row r="66" s="2" customFormat="1" ht="21.84" customHeight="1">
      <c r="A66" s="40"/>
      <c r="B66" s="41"/>
      <c r="C66" s="42"/>
      <c r="D66" s="42"/>
      <c r="E66" s="42"/>
      <c r="F66" s="42"/>
      <c r="G66" s="42"/>
      <c r="H66" s="42"/>
      <c r="I66" s="42"/>
      <c r="J66" s="42"/>
      <c r="K66" s="42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6.96" customHeight="1">
      <c r="A67" s="40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71" s="2" customFormat="1" ht="6.96" customHeight="1">
      <c r="A71" s="40"/>
      <c r="B71" s="63"/>
      <c r="C71" s="64"/>
      <c r="D71" s="64"/>
      <c r="E71" s="64"/>
      <c r="F71" s="64"/>
      <c r="G71" s="64"/>
      <c r="H71" s="64"/>
      <c r="I71" s="64"/>
      <c r="J71" s="64"/>
      <c r="K71" s="64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24.96" customHeight="1">
      <c r="A72" s="40"/>
      <c r="B72" s="41"/>
      <c r="C72" s="25" t="s">
        <v>117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16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162" t="str">
        <f>E7</f>
        <v>MODERNIZACE A ROZŠÍŘENÍ ŠKOLNÍHO HŘIŠTĚ - ZŠ 1.Máje K.Vary-Dvory</v>
      </c>
      <c r="F75" s="34"/>
      <c r="G75" s="34"/>
      <c r="H75" s="34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98</v>
      </c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6.5" customHeight="1">
      <c r="A77" s="40"/>
      <c r="B77" s="41"/>
      <c r="C77" s="42"/>
      <c r="D77" s="42"/>
      <c r="E77" s="71" t="str">
        <f>E9</f>
        <v>D.4 - Veřejné osvětlení</v>
      </c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2" customHeight="1">
      <c r="A79" s="40"/>
      <c r="B79" s="41"/>
      <c r="C79" s="34" t="s">
        <v>22</v>
      </c>
      <c r="D79" s="42"/>
      <c r="E79" s="42"/>
      <c r="F79" s="29" t="str">
        <f>F12</f>
        <v xml:space="preserve"> Karlovy Vary - Dvory_ p.p.č. 290/5</v>
      </c>
      <c r="G79" s="42"/>
      <c r="H79" s="42"/>
      <c r="I79" s="34" t="s">
        <v>24</v>
      </c>
      <c r="J79" s="74" t="str">
        <f>IF(J12="","",J12)</f>
        <v>14. 11. 2025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6.96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5.15" customHeight="1">
      <c r="A81" s="40"/>
      <c r="B81" s="41"/>
      <c r="C81" s="34" t="s">
        <v>26</v>
      </c>
      <c r="D81" s="42"/>
      <c r="E81" s="42"/>
      <c r="F81" s="29" t="str">
        <f>E15</f>
        <v>Statutární město K.Vary</v>
      </c>
      <c r="G81" s="42"/>
      <c r="H81" s="42"/>
      <c r="I81" s="34" t="s">
        <v>33</v>
      </c>
      <c r="J81" s="38" t="str">
        <f>E21</f>
        <v>Michal Jung, Ostrov</v>
      </c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25.65" customHeight="1">
      <c r="A82" s="40"/>
      <c r="B82" s="41"/>
      <c r="C82" s="34" t="s">
        <v>31</v>
      </c>
      <c r="D82" s="42"/>
      <c r="E82" s="42"/>
      <c r="F82" s="29" t="str">
        <f>IF(E18="","",E18)</f>
        <v>Vyplň údaj</v>
      </c>
      <c r="G82" s="42"/>
      <c r="H82" s="42"/>
      <c r="I82" s="34" t="s">
        <v>36</v>
      </c>
      <c r="J82" s="38" t="str">
        <f>E24</f>
        <v xml:space="preserve"> FJ Atelier - Michal Jung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0.32" customHeight="1">
      <c r="A83" s="40"/>
      <c r="B83" s="41"/>
      <c r="C83" s="42"/>
      <c r="D83" s="42"/>
      <c r="E83" s="42"/>
      <c r="F83" s="42"/>
      <c r="G83" s="42"/>
      <c r="H83" s="42"/>
      <c r="I83" s="42"/>
      <c r="J83" s="42"/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11" customFormat="1" ht="29.28" customHeight="1">
      <c r="A84" s="179"/>
      <c r="B84" s="180"/>
      <c r="C84" s="181" t="s">
        <v>118</v>
      </c>
      <c r="D84" s="182" t="s">
        <v>59</v>
      </c>
      <c r="E84" s="182" t="s">
        <v>55</v>
      </c>
      <c r="F84" s="182" t="s">
        <v>56</v>
      </c>
      <c r="G84" s="182" t="s">
        <v>119</v>
      </c>
      <c r="H84" s="182" t="s">
        <v>120</v>
      </c>
      <c r="I84" s="182" t="s">
        <v>121</v>
      </c>
      <c r="J84" s="182" t="s">
        <v>102</v>
      </c>
      <c r="K84" s="183" t="s">
        <v>122</v>
      </c>
      <c r="L84" s="184"/>
      <c r="M84" s="94" t="s">
        <v>28</v>
      </c>
      <c r="N84" s="95" t="s">
        <v>44</v>
      </c>
      <c r="O84" s="95" t="s">
        <v>123</v>
      </c>
      <c r="P84" s="95" t="s">
        <v>124</v>
      </c>
      <c r="Q84" s="95" t="s">
        <v>125</v>
      </c>
      <c r="R84" s="95" t="s">
        <v>126</v>
      </c>
      <c r="S84" s="95" t="s">
        <v>127</v>
      </c>
      <c r="T84" s="96" t="s">
        <v>128</v>
      </c>
      <c r="U84" s="179"/>
      <c r="V84" s="179"/>
      <c r="W84" s="179"/>
      <c r="X84" s="179"/>
      <c r="Y84" s="179"/>
      <c r="Z84" s="179"/>
      <c r="AA84" s="179"/>
      <c r="AB84" s="179"/>
      <c r="AC84" s="179"/>
      <c r="AD84" s="179"/>
      <c r="AE84" s="179"/>
    </row>
    <row r="85" s="2" customFormat="1" ht="22.8" customHeight="1">
      <c r="A85" s="40"/>
      <c r="B85" s="41"/>
      <c r="C85" s="101" t="s">
        <v>129</v>
      </c>
      <c r="D85" s="42"/>
      <c r="E85" s="42"/>
      <c r="F85" s="42"/>
      <c r="G85" s="42"/>
      <c r="H85" s="42"/>
      <c r="I85" s="42"/>
      <c r="J85" s="185">
        <f>BK85</f>
        <v>0</v>
      </c>
      <c r="K85" s="42"/>
      <c r="L85" s="46"/>
      <c r="M85" s="97"/>
      <c r="N85" s="186"/>
      <c r="O85" s="98"/>
      <c r="P85" s="187">
        <f>P86+P96+P123+P130+P162+P178</f>
        <v>0</v>
      </c>
      <c r="Q85" s="98"/>
      <c r="R85" s="187">
        <f>R86+R96+R123+R130+R162+R178</f>
        <v>0</v>
      </c>
      <c r="S85" s="98"/>
      <c r="T85" s="188">
        <f>T86+T96+T123+T130+T162+T178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T85" s="19" t="s">
        <v>73</v>
      </c>
      <c r="AU85" s="19" t="s">
        <v>103</v>
      </c>
      <c r="BK85" s="189">
        <f>BK86+BK96+BK123+BK130+BK162+BK178</f>
        <v>0</v>
      </c>
    </row>
    <row r="86" s="12" customFormat="1" ht="25.92" customHeight="1">
      <c r="A86" s="12"/>
      <c r="B86" s="190"/>
      <c r="C86" s="191"/>
      <c r="D86" s="192" t="s">
        <v>73</v>
      </c>
      <c r="E86" s="193" t="s">
        <v>1014</v>
      </c>
      <c r="F86" s="193" t="s">
        <v>1015</v>
      </c>
      <c r="G86" s="191"/>
      <c r="H86" s="191"/>
      <c r="I86" s="194"/>
      <c r="J86" s="195">
        <f>BK86</f>
        <v>0</v>
      </c>
      <c r="K86" s="191"/>
      <c r="L86" s="196"/>
      <c r="M86" s="197"/>
      <c r="N86" s="198"/>
      <c r="O86" s="198"/>
      <c r="P86" s="199">
        <f>SUM(P87:P95)</f>
        <v>0</v>
      </c>
      <c r="Q86" s="198"/>
      <c r="R86" s="199">
        <f>SUM(R87:R95)</f>
        <v>0</v>
      </c>
      <c r="S86" s="198"/>
      <c r="T86" s="200">
        <f>SUM(T87:T95)</f>
        <v>0</v>
      </c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R86" s="201" t="s">
        <v>82</v>
      </c>
      <c r="AT86" s="202" t="s">
        <v>73</v>
      </c>
      <c r="AU86" s="202" t="s">
        <v>74</v>
      </c>
      <c r="AY86" s="201" t="s">
        <v>132</v>
      </c>
      <c r="BK86" s="203">
        <f>SUM(BK87:BK95)</f>
        <v>0</v>
      </c>
    </row>
    <row r="87" s="2" customFormat="1" ht="16.5" customHeight="1">
      <c r="A87" s="40"/>
      <c r="B87" s="41"/>
      <c r="C87" s="247" t="s">
        <v>82</v>
      </c>
      <c r="D87" s="247" t="s">
        <v>249</v>
      </c>
      <c r="E87" s="248" t="s">
        <v>1016</v>
      </c>
      <c r="F87" s="249" t="s">
        <v>1017</v>
      </c>
      <c r="G87" s="250" t="s">
        <v>591</v>
      </c>
      <c r="H87" s="251">
        <v>1</v>
      </c>
      <c r="I87" s="252"/>
      <c r="J87" s="253">
        <f>ROUND(I87*H87,2)</f>
        <v>0</v>
      </c>
      <c r="K87" s="249" t="s">
        <v>28</v>
      </c>
      <c r="L87" s="254"/>
      <c r="M87" s="255" t="s">
        <v>28</v>
      </c>
      <c r="N87" s="256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140</v>
      </c>
      <c r="AT87" s="217" t="s">
        <v>249</v>
      </c>
      <c r="AU87" s="217" t="s">
        <v>82</v>
      </c>
      <c r="AY87" s="19" t="s">
        <v>132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139</v>
      </c>
      <c r="BM87" s="217" t="s">
        <v>1018</v>
      </c>
    </row>
    <row r="88" s="2" customFormat="1" ht="16.5" customHeight="1">
      <c r="A88" s="40"/>
      <c r="B88" s="41"/>
      <c r="C88" s="247" t="s">
        <v>84</v>
      </c>
      <c r="D88" s="247" t="s">
        <v>249</v>
      </c>
      <c r="E88" s="248" t="s">
        <v>1019</v>
      </c>
      <c r="F88" s="249" t="s">
        <v>1020</v>
      </c>
      <c r="G88" s="250" t="s">
        <v>591</v>
      </c>
      <c r="H88" s="251">
        <v>1</v>
      </c>
      <c r="I88" s="252"/>
      <c r="J88" s="253">
        <f>ROUND(I88*H88,2)</f>
        <v>0</v>
      </c>
      <c r="K88" s="249" t="s">
        <v>28</v>
      </c>
      <c r="L88" s="254"/>
      <c r="M88" s="255" t="s">
        <v>28</v>
      </c>
      <c r="N88" s="256" t="s">
        <v>45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140</v>
      </c>
      <c r="AT88" s="217" t="s">
        <v>249</v>
      </c>
      <c r="AU88" s="217" t="s">
        <v>82</v>
      </c>
      <c r="AY88" s="19" t="s">
        <v>132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82</v>
      </c>
      <c r="BK88" s="218">
        <f>ROUND(I88*H88,2)</f>
        <v>0</v>
      </c>
      <c r="BL88" s="19" t="s">
        <v>139</v>
      </c>
      <c r="BM88" s="217" t="s">
        <v>1021</v>
      </c>
    </row>
    <row r="89" s="2" customFormat="1" ht="16.5" customHeight="1">
      <c r="A89" s="40"/>
      <c r="B89" s="41"/>
      <c r="C89" s="247" t="s">
        <v>147</v>
      </c>
      <c r="D89" s="247" t="s">
        <v>249</v>
      </c>
      <c r="E89" s="248" t="s">
        <v>1022</v>
      </c>
      <c r="F89" s="249" t="s">
        <v>1023</v>
      </c>
      <c r="G89" s="250" t="s">
        <v>591</v>
      </c>
      <c r="H89" s="251">
        <v>1</v>
      </c>
      <c r="I89" s="252"/>
      <c r="J89" s="253">
        <f>ROUND(I89*H89,2)</f>
        <v>0</v>
      </c>
      <c r="K89" s="249" t="s">
        <v>28</v>
      </c>
      <c r="L89" s="254"/>
      <c r="M89" s="255" t="s">
        <v>28</v>
      </c>
      <c r="N89" s="256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140</v>
      </c>
      <c r="AT89" s="217" t="s">
        <v>249</v>
      </c>
      <c r="AU89" s="217" t="s">
        <v>82</v>
      </c>
      <c r="AY89" s="19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139</v>
      </c>
      <c r="BM89" s="217" t="s">
        <v>1024</v>
      </c>
    </row>
    <row r="90" s="2" customFormat="1" ht="16.5" customHeight="1">
      <c r="A90" s="40"/>
      <c r="B90" s="41"/>
      <c r="C90" s="247" t="s">
        <v>139</v>
      </c>
      <c r="D90" s="247" t="s">
        <v>249</v>
      </c>
      <c r="E90" s="248" t="s">
        <v>1025</v>
      </c>
      <c r="F90" s="249" t="s">
        <v>1026</v>
      </c>
      <c r="G90" s="250" t="s">
        <v>591</v>
      </c>
      <c r="H90" s="251">
        <v>8</v>
      </c>
      <c r="I90" s="252"/>
      <c r="J90" s="253">
        <f>ROUND(I90*H90,2)</f>
        <v>0</v>
      </c>
      <c r="K90" s="249" t="s">
        <v>28</v>
      </c>
      <c r="L90" s="254"/>
      <c r="M90" s="255" t="s">
        <v>28</v>
      </c>
      <c r="N90" s="256" t="s">
        <v>45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140</v>
      </c>
      <c r="AT90" s="217" t="s">
        <v>249</v>
      </c>
      <c r="AU90" s="217" t="s">
        <v>82</v>
      </c>
      <c r="AY90" s="19" t="s">
        <v>132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82</v>
      </c>
      <c r="BK90" s="218">
        <f>ROUND(I90*H90,2)</f>
        <v>0</v>
      </c>
      <c r="BL90" s="19" t="s">
        <v>139</v>
      </c>
      <c r="BM90" s="217" t="s">
        <v>1027</v>
      </c>
    </row>
    <row r="91" s="2" customFormat="1" ht="16.5" customHeight="1">
      <c r="A91" s="40"/>
      <c r="B91" s="41"/>
      <c r="C91" s="247" t="s">
        <v>156</v>
      </c>
      <c r="D91" s="247" t="s">
        <v>249</v>
      </c>
      <c r="E91" s="248" t="s">
        <v>1028</v>
      </c>
      <c r="F91" s="249" t="s">
        <v>1029</v>
      </c>
      <c r="G91" s="250" t="s">
        <v>591</v>
      </c>
      <c r="H91" s="251">
        <v>12</v>
      </c>
      <c r="I91" s="252"/>
      <c r="J91" s="253">
        <f>ROUND(I91*H91,2)</f>
        <v>0</v>
      </c>
      <c r="K91" s="249" t="s">
        <v>28</v>
      </c>
      <c r="L91" s="254"/>
      <c r="M91" s="255" t="s">
        <v>28</v>
      </c>
      <c r="N91" s="256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140</v>
      </c>
      <c r="AT91" s="217" t="s">
        <v>249</v>
      </c>
      <c r="AU91" s="217" t="s">
        <v>82</v>
      </c>
      <c r="AY91" s="19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139</v>
      </c>
      <c r="BM91" s="217" t="s">
        <v>1030</v>
      </c>
    </row>
    <row r="92" s="2" customFormat="1" ht="16.5" customHeight="1">
      <c r="A92" s="40"/>
      <c r="B92" s="41"/>
      <c r="C92" s="247" t="s">
        <v>161</v>
      </c>
      <c r="D92" s="247" t="s">
        <v>249</v>
      </c>
      <c r="E92" s="248" t="s">
        <v>1031</v>
      </c>
      <c r="F92" s="249" t="s">
        <v>1032</v>
      </c>
      <c r="G92" s="250" t="s">
        <v>591</v>
      </c>
      <c r="H92" s="251">
        <v>8</v>
      </c>
      <c r="I92" s="252"/>
      <c r="J92" s="253">
        <f>ROUND(I92*H92,2)</f>
        <v>0</v>
      </c>
      <c r="K92" s="249" t="s">
        <v>28</v>
      </c>
      <c r="L92" s="254"/>
      <c r="M92" s="255" t="s">
        <v>28</v>
      </c>
      <c r="N92" s="256" t="s">
        <v>45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140</v>
      </c>
      <c r="AT92" s="217" t="s">
        <v>249</v>
      </c>
      <c r="AU92" s="217" t="s">
        <v>82</v>
      </c>
      <c r="AY92" s="19" t="s">
        <v>132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82</v>
      </c>
      <c r="BK92" s="218">
        <f>ROUND(I92*H92,2)</f>
        <v>0</v>
      </c>
      <c r="BL92" s="19" t="s">
        <v>139</v>
      </c>
      <c r="BM92" s="217" t="s">
        <v>1033</v>
      </c>
    </row>
    <row r="93" s="2" customFormat="1" ht="16.5" customHeight="1">
      <c r="A93" s="40"/>
      <c r="B93" s="41"/>
      <c r="C93" s="247" t="s">
        <v>166</v>
      </c>
      <c r="D93" s="247" t="s">
        <v>249</v>
      </c>
      <c r="E93" s="248" t="s">
        <v>1034</v>
      </c>
      <c r="F93" s="249" t="s">
        <v>1035</v>
      </c>
      <c r="G93" s="250" t="s">
        <v>591</v>
      </c>
      <c r="H93" s="251">
        <v>8</v>
      </c>
      <c r="I93" s="252"/>
      <c r="J93" s="253">
        <f>ROUND(I93*H93,2)</f>
        <v>0</v>
      </c>
      <c r="K93" s="249" t="s">
        <v>28</v>
      </c>
      <c r="L93" s="254"/>
      <c r="M93" s="255" t="s">
        <v>28</v>
      </c>
      <c r="N93" s="256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140</v>
      </c>
      <c r="AT93" s="217" t="s">
        <v>249</v>
      </c>
      <c r="AU93" s="217" t="s">
        <v>82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139</v>
      </c>
      <c r="BM93" s="217" t="s">
        <v>1036</v>
      </c>
    </row>
    <row r="94" s="2" customFormat="1" ht="16.5" customHeight="1">
      <c r="A94" s="40"/>
      <c r="B94" s="41"/>
      <c r="C94" s="247" t="s">
        <v>140</v>
      </c>
      <c r="D94" s="247" t="s">
        <v>249</v>
      </c>
      <c r="E94" s="248" t="s">
        <v>1037</v>
      </c>
      <c r="F94" s="249" t="s">
        <v>1038</v>
      </c>
      <c r="G94" s="250" t="s">
        <v>591</v>
      </c>
      <c r="H94" s="251">
        <v>4</v>
      </c>
      <c r="I94" s="252"/>
      <c r="J94" s="253">
        <f>ROUND(I94*H94,2)</f>
        <v>0</v>
      </c>
      <c r="K94" s="249" t="s">
        <v>28</v>
      </c>
      <c r="L94" s="254"/>
      <c r="M94" s="255" t="s">
        <v>28</v>
      </c>
      <c r="N94" s="256" t="s">
        <v>45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140</v>
      </c>
      <c r="AT94" s="217" t="s">
        <v>249</v>
      </c>
      <c r="AU94" s="217" t="s">
        <v>82</v>
      </c>
      <c r="AY94" s="19" t="s">
        <v>132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82</v>
      </c>
      <c r="BK94" s="218">
        <f>ROUND(I94*H94,2)</f>
        <v>0</v>
      </c>
      <c r="BL94" s="19" t="s">
        <v>139</v>
      </c>
      <c r="BM94" s="217" t="s">
        <v>1039</v>
      </c>
    </row>
    <row r="95" s="2" customFormat="1" ht="16.5" customHeight="1">
      <c r="A95" s="40"/>
      <c r="B95" s="41"/>
      <c r="C95" s="247" t="s">
        <v>176</v>
      </c>
      <c r="D95" s="247" t="s">
        <v>249</v>
      </c>
      <c r="E95" s="248" t="s">
        <v>1040</v>
      </c>
      <c r="F95" s="249" t="s">
        <v>1041</v>
      </c>
      <c r="G95" s="250" t="s">
        <v>591</v>
      </c>
      <c r="H95" s="251">
        <v>4</v>
      </c>
      <c r="I95" s="252"/>
      <c r="J95" s="253">
        <f>ROUND(I95*H95,2)</f>
        <v>0</v>
      </c>
      <c r="K95" s="249" t="s">
        <v>28</v>
      </c>
      <c r="L95" s="254"/>
      <c r="M95" s="255" t="s">
        <v>28</v>
      </c>
      <c r="N95" s="256" t="s">
        <v>45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140</v>
      </c>
      <c r="AT95" s="217" t="s">
        <v>249</v>
      </c>
      <c r="AU95" s="217" t="s">
        <v>82</v>
      </c>
      <c r="AY95" s="19" t="s">
        <v>132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82</v>
      </c>
      <c r="BK95" s="218">
        <f>ROUND(I95*H95,2)</f>
        <v>0</v>
      </c>
      <c r="BL95" s="19" t="s">
        <v>139</v>
      </c>
      <c r="BM95" s="217" t="s">
        <v>1042</v>
      </c>
    </row>
    <row r="96" s="12" customFormat="1" ht="25.92" customHeight="1">
      <c r="A96" s="12"/>
      <c r="B96" s="190"/>
      <c r="C96" s="191"/>
      <c r="D96" s="192" t="s">
        <v>73</v>
      </c>
      <c r="E96" s="193" t="s">
        <v>1043</v>
      </c>
      <c r="F96" s="193" t="s">
        <v>1044</v>
      </c>
      <c r="G96" s="191"/>
      <c r="H96" s="191"/>
      <c r="I96" s="194"/>
      <c r="J96" s="195">
        <f>BK96</f>
        <v>0</v>
      </c>
      <c r="K96" s="191"/>
      <c r="L96" s="196"/>
      <c r="M96" s="197"/>
      <c r="N96" s="198"/>
      <c r="O96" s="198"/>
      <c r="P96" s="199">
        <f>SUM(P97:P122)</f>
        <v>0</v>
      </c>
      <c r="Q96" s="198"/>
      <c r="R96" s="199">
        <f>SUM(R97:R122)</f>
        <v>0</v>
      </c>
      <c r="S96" s="198"/>
      <c r="T96" s="200">
        <f>SUM(T97:T122)</f>
        <v>0</v>
      </c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R96" s="201" t="s">
        <v>82</v>
      </c>
      <c r="AT96" s="202" t="s">
        <v>73</v>
      </c>
      <c r="AU96" s="202" t="s">
        <v>74</v>
      </c>
      <c r="AY96" s="201" t="s">
        <v>132</v>
      </c>
      <c r="BK96" s="203">
        <f>SUM(BK97:BK122)</f>
        <v>0</v>
      </c>
    </row>
    <row r="97" s="2" customFormat="1" ht="16.5" customHeight="1">
      <c r="A97" s="40"/>
      <c r="B97" s="41"/>
      <c r="C97" s="247" t="s">
        <v>145</v>
      </c>
      <c r="D97" s="247" t="s">
        <v>249</v>
      </c>
      <c r="E97" s="248" t="s">
        <v>1045</v>
      </c>
      <c r="F97" s="249" t="s">
        <v>1046</v>
      </c>
      <c r="G97" s="250" t="s">
        <v>591</v>
      </c>
      <c r="H97" s="251">
        <v>1</v>
      </c>
      <c r="I97" s="252"/>
      <c r="J97" s="253">
        <f>ROUND(I97*H97,2)</f>
        <v>0</v>
      </c>
      <c r="K97" s="249" t="s">
        <v>28</v>
      </c>
      <c r="L97" s="254"/>
      <c r="M97" s="255" t="s">
        <v>28</v>
      </c>
      <c r="N97" s="256" t="s">
        <v>45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</v>
      </c>
      <c r="T97" s="216">
        <f>S97*H97</f>
        <v>0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140</v>
      </c>
      <c r="AT97" s="217" t="s">
        <v>249</v>
      </c>
      <c r="AU97" s="217" t="s">
        <v>82</v>
      </c>
      <c r="AY97" s="19" t="s">
        <v>132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82</v>
      </c>
      <c r="BK97" s="218">
        <f>ROUND(I97*H97,2)</f>
        <v>0</v>
      </c>
      <c r="BL97" s="19" t="s">
        <v>139</v>
      </c>
      <c r="BM97" s="217" t="s">
        <v>1047</v>
      </c>
    </row>
    <row r="98" s="2" customFormat="1" ht="16.5" customHeight="1">
      <c r="A98" s="40"/>
      <c r="B98" s="41"/>
      <c r="C98" s="247" t="s">
        <v>185</v>
      </c>
      <c r="D98" s="247" t="s">
        <v>249</v>
      </c>
      <c r="E98" s="248" t="s">
        <v>1048</v>
      </c>
      <c r="F98" s="249" t="s">
        <v>1049</v>
      </c>
      <c r="G98" s="250" t="s">
        <v>591</v>
      </c>
      <c r="H98" s="251">
        <v>3</v>
      </c>
      <c r="I98" s="252"/>
      <c r="J98" s="253">
        <f>ROUND(I98*H98,2)</f>
        <v>0</v>
      </c>
      <c r="K98" s="249" t="s">
        <v>28</v>
      </c>
      <c r="L98" s="254"/>
      <c r="M98" s="255" t="s">
        <v>28</v>
      </c>
      <c r="N98" s="256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140</v>
      </c>
      <c r="AT98" s="217" t="s">
        <v>249</v>
      </c>
      <c r="AU98" s="217" t="s">
        <v>82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139</v>
      </c>
      <c r="BM98" s="217" t="s">
        <v>1050</v>
      </c>
    </row>
    <row r="99" s="2" customFormat="1" ht="16.5" customHeight="1">
      <c r="A99" s="40"/>
      <c r="B99" s="41"/>
      <c r="C99" s="247" t="s">
        <v>150</v>
      </c>
      <c r="D99" s="247" t="s">
        <v>249</v>
      </c>
      <c r="E99" s="248" t="s">
        <v>1051</v>
      </c>
      <c r="F99" s="249" t="s">
        <v>1052</v>
      </c>
      <c r="G99" s="250" t="s">
        <v>591</v>
      </c>
      <c r="H99" s="251">
        <v>2</v>
      </c>
      <c r="I99" s="252"/>
      <c r="J99" s="253">
        <f>ROUND(I99*H99,2)</f>
        <v>0</v>
      </c>
      <c r="K99" s="249" t="s">
        <v>28</v>
      </c>
      <c r="L99" s="254"/>
      <c r="M99" s="255" t="s">
        <v>28</v>
      </c>
      <c r="N99" s="256" t="s">
        <v>45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140</v>
      </c>
      <c r="AT99" s="217" t="s">
        <v>249</v>
      </c>
      <c r="AU99" s="217" t="s">
        <v>82</v>
      </c>
      <c r="AY99" s="19" t="s">
        <v>132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82</v>
      </c>
      <c r="BK99" s="218">
        <f>ROUND(I99*H99,2)</f>
        <v>0</v>
      </c>
      <c r="BL99" s="19" t="s">
        <v>139</v>
      </c>
      <c r="BM99" s="217" t="s">
        <v>1053</v>
      </c>
    </row>
    <row r="100" s="2" customFormat="1" ht="16.5" customHeight="1">
      <c r="A100" s="40"/>
      <c r="B100" s="41"/>
      <c r="C100" s="247" t="s">
        <v>195</v>
      </c>
      <c r="D100" s="247" t="s">
        <v>249</v>
      </c>
      <c r="E100" s="248" t="s">
        <v>1054</v>
      </c>
      <c r="F100" s="249" t="s">
        <v>1055</v>
      </c>
      <c r="G100" s="250" t="s">
        <v>591</v>
      </c>
      <c r="H100" s="251">
        <v>1</v>
      </c>
      <c r="I100" s="252"/>
      <c r="J100" s="253">
        <f>ROUND(I100*H100,2)</f>
        <v>0</v>
      </c>
      <c r="K100" s="249" t="s">
        <v>28</v>
      </c>
      <c r="L100" s="254"/>
      <c r="M100" s="255" t="s">
        <v>28</v>
      </c>
      <c r="N100" s="256" t="s">
        <v>45</v>
      </c>
      <c r="O100" s="86"/>
      <c r="P100" s="215">
        <f>O100*H100</f>
        <v>0</v>
      </c>
      <c r="Q100" s="215">
        <v>0</v>
      </c>
      <c r="R100" s="215">
        <f>Q100*H100</f>
        <v>0</v>
      </c>
      <c r="S100" s="215">
        <v>0</v>
      </c>
      <c r="T100" s="216">
        <f>S100*H100</f>
        <v>0</v>
      </c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R100" s="217" t="s">
        <v>140</v>
      </c>
      <c r="AT100" s="217" t="s">
        <v>249</v>
      </c>
      <c r="AU100" s="217" t="s">
        <v>82</v>
      </c>
      <c r="AY100" s="19" t="s">
        <v>132</v>
      </c>
      <c r="BE100" s="218">
        <f>IF(N100="základní",J100,0)</f>
        <v>0</v>
      </c>
      <c r="BF100" s="218">
        <f>IF(N100="snížená",J100,0)</f>
        <v>0</v>
      </c>
      <c r="BG100" s="218">
        <f>IF(N100="zákl. přenesená",J100,0)</f>
        <v>0</v>
      </c>
      <c r="BH100" s="218">
        <f>IF(N100="sníž. přenesená",J100,0)</f>
        <v>0</v>
      </c>
      <c r="BI100" s="218">
        <f>IF(N100="nulová",J100,0)</f>
        <v>0</v>
      </c>
      <c r="BJ100" s="19" t="s">
        <v>82</v>
      </c>
      <c r="BK100" s="218">
        <f>ROUND(I100*H100,2)</f>
        <v>0</v>
      </c>
      <c r="BL100" s="19" t="s">
        <v>139</v>
      </c>
      <c r="BM100" s="217" t="s">
        <v>1056</v>
      </c>
    </row>
    <row r="101" s="2" customFormat="1" ht="16.5" customHeight="1">
      <c r="A101" s="40"/>
      <c r="B101" s="41"/>
      <c r="C101" s="247" t="s">
        <v>154</v>
      </c>
      <c r="D101" s="247" t="s">
        <v>249</v>
      </c>
      <c r="E101" s="248" t="s">
        <v>1057</v>
      </c>
      <c r="F101" s="249" t="s">
        <v>1058</v>
      </c>
      <c r="G101" s="250" t="s">
        <v>591</v>
      </c>
      <c r="H101" s="251">
        <v>3</v>
      </c>
      <c r="I101" s="252"/>
      <c r="J101" s="253">
        <f>ROUND(I101*H101,2)</f>
        <v>0</v>
      </c>
      <c r="K101" s="249" t="s">
        <v>28</v>
      </c>
      <c r="L101" s="254"/>
      <c r="M101" s="255" t="s">
        <v>28</v>
      </c>
      <c r="N101" s="256" t="s">
        <v>45</v>
      </c>
      <c r="O101" s="86"/>
      <c r="P101" s="215">
        <f>O101*H101</f>
        <v>0</v>
      </c>
      <c r="Q101" s="215">
        <v>0</v>
      </c>
      <c r="R101" s="215">
        <f>Q101*H101</f>
        <v>0</v>
      </c>
      <c r="S101" s="215">
        <v>0</v>
      </c>
      <c r="T101" s="216">
        <f>S101*H101</f>
        <v>0</v>
      </c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R101" s="217" t="s">
        <v>140</v>
      </c>
      <c r="AT101" s="217" t="s">
        <v>249</v>
      </c>
      <c r="AU101" s="217" t="s">
        <v>82</v>
      </c>
      <c r="AY101" s="19" t="s">
        <v>132</v>
      </c>
      <c r="BE101" s="218">
        <f>IF(N101="základní",J101,0)</f>
        <v>0</v>
      </c>
      <c r="BF101" s="218">
        <f>IF(N101="snížená",J101,0)</f>
        <v>0</v>
      </c>
      <c r="BG101" s="218">
        <f>IF(N101="zákl. přenesená",J101,0)</f>
        <v>0</v>
      </c>
      <c r="BH101" s="218">
        <f>IF(N101="sníž. přenesená",J101,0)</f>
        <v>0</v>
      </c>
      <c r="BI101" s="218">
        <f>IF(N101="nulová",J101,0)</f>
        <v>0</v>
      </c>
      <c r="BJ101" s="19" t="s">
        <v>82</v>
      </c>
      <c r="BK101" s="218">
        <f>ROUND(I101*H101,2)</f>
        <v>0</v>
      </c>
      <c r="BL101" s="19" t="s">
        <v>139</v>
      </c>
      <c r="BM101" s="217" t="s">
        <v>1059</v>
      </c>
    </row>
    <row r="102" s="2" customFormat="1" ht="16.5" customHeight="1">
      <c r="A102" s="40"/>
      <c r="B102" s="41"/>
      <c r="C102" s="247" t="s">
        <v>8</v>
      </c>
      <c r="D102" s="247" t="s">
        <v>249</v>
      </c>
      <c r="E102" s="248" t="s">
        <v>1060</v>
      </c>
      <c r="F102" s="249" t="s">
        <v>1061</v>
      </c>
      <c r="G102" s="250" t="s">
        <v>591</v>
      </c>
      <c r="H102" s="251">
        <v>9</v>
      </c>
      <c r="I102" s="252"/>
      <c r="J102" s="253">
        <f>ROUND(I102*H102,2)</f>
        <v>0</v>
      </c>
      <c r="K102" s="249" t="s">
        <v>28</v>
      </c>
      <c r="L102" s="254"/>
      <c r="M102" s="255" t="s">
        <v>28</v>
      </c>
      <c r="N102" s="256" t="s">
        <v>45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140</v>
      </c>
      <c r="AT102" s="217" t="s">
        <v>249</v>
      </c>
      <c r="AU102" s="217" t="s">
        <v>82</v>
      </c>
      <c r="AY102" s="19" t="s">
        <v>132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82</v>
      </c>
      <c r="BK102" s="218">
        <f>ROUND(I102*H102,2)</f>
        <v>0</v>
      </c>
      <c r="BL102" s="19" t="s">
        <v>139</v>
      </c>
      <c r="BM102" s="217" t="s">
        <v>1062</v>
      </c>
    </row>
    <row r="103" s="2" customFormat="1" ht="16.5" customHeight="1">
      <c r="A103" s="40"/>
      <c r="B103" s="41"/>
      <c r="C103" s="247" t="s">
        <v>212</v>
      </c>
      <c r="D103" s="247" t="s">
        <v>249</v>
      </c>
      <c r="E103" s="248" t="s">
        <v>1063</v>
      </c>
      <c r="F103" s="249" t="s">
        <v>1064</v>
      </c>
      <c r="G103" s="250" t="s">
        <v>591</v>
      </c>
      <c r="H103" s="251">
        <v>1</v>
      </c>
      <c r="I103" s="252"/>
      <c r="J103" s="253">
        <f>ROUND(I103*H103,2)</f>
        <v>0</v>
      </c>
      <c r="K103" s="249" t="s">
        <v>28</v>
      </c>
      <c r="L103" s="254"/>
      <c r="M103" s="255" t="s">
        <v>28</v>
      </c>
      <c r="N103" s="256" t="s">
        <v>45</v>
      </c>
      <c r="O103" s="86"/>
      <c r="P103" s="215">
        <f>O103*H103</f>
        <v>0</v>
      </c>
      <c r="Q103" s="215">
        <v>0</v>
      </c>
      <c r="R103" s="215">
        <f>Q103*H103</f>
        <v>0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140</v>
      </c>
      <c r="AT103" s="217" t="s">
        <v>249</v>
      </c>
      <c r="AU103" s="217" t="s">
        <v>82</v>
      </c>
      <c r="AY103" s="19" t="s">
        <v>132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82</v>
      </c>
      <c r="BK103" s="218">
        <f>ROUND(I103*H103,2)</f>
        <v>0</v>
      </c>
      <c r="BL103" s="19" t="s">
        <v>139</v>
      </c>
      <c r="BM103" s="217" t="s">
        <v>1065</v>
      </c>
    </row>
    <row r="104" s="2" customFormat="1" ht="16.5" customHeight="1">
      <c r="A104" s="40"/>
      <c r="B104" s="41"/>
      <c r="C104" s="247" t="s">
        <v>218</v>
      </c>
      <c r="D104" s="247" t="s">
        <v>249</v>
      </c>
      <c r="E104" s="248" t="s">
        <v>1060</v>
      </c>
      <c r="F104" s="249" t="s">
        <v>1061</v>
      </c>
      <c r="G104" s="250" t="s">
        <v>591</v>
      </c>
      <c r="H104" s="251">
        <v>3</v>
      </c>
      <c r="I104" s="252"/>
      <c r="J104" s="253">
        <f>ROUND(I104*H104,2)</f>
        <v>0</v>
      </c>
      <c r="K104" s="249" t="s">
        <v>28</v>
      </c>
      <c r="L104" s="254"/>
      <c r="M104" s="255" t="s">
        <v>28</v>
      </c>
      <c r="N104" s="256" t="s">
        <v>45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140</v>
      </c>
      <c r="AT104" s="217" t="s">
        <v>249</v>
      </c>
      <c r="AU104" s="217" t="s">
        <v>82</v>
      </c>
      <c r="AY104" s="19" t="s">
        <v>132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82</v>
      </c>
      <c r="BK104" s="218">
        <f>ROUND(I104*H104,2)</f>
        <v>0</v>
      </c>
      <c r="BL104" s="19" t="s">
        <v>139</v>
      </c>
      <c r="BM104" s="217" t="s">
        <v>1066</v>
      </c>
    </row>
    <row r="105" s="2" customFormat="1" ht="16.5" customHeight="1">
      <c r="A105" s="40"/>
      <c r="B105" s="41"/>
      <c r="C105" s="247" t="s">
        <v>159</v>
      </c>
      <c r="D105" s="247" t="s">
        <v>249</v>
      </c>
      <c r="E105" s="248" t="s">
        <v>1067</v>
      </c>
      <c r="F105" s="249" t="s">
        <v>1068</v>
      </c>
      <c r="G105" s="250" t="s">
        <v>591</v>
      </c>
      <c r="H105" s="251">
        <v>3</v>
      </c>
      <c r="I105" s="252"/>
      <c r="J105" s="253">
        <f>ROUND(I105*H105,2)</f>
        <v>0</v>
      </c>
      <c r="K105" s="249" t="s">
        <v>28</v>
      </c>
      <c r="L105" s="254"/>
      <c r="M105" s="255" t="s">
        <v>28</v>
      </c>
      <c r="N105" s="256" t="s">
        <v>45</v>
      </c>
      <c r="O105" s="86"/>
      <c r="P105" s="215">
        <f>O105*H105</f>
        <v>0</v>
      </c>
      <c r="Q105" s="215">
        <v>0</v>
      </c>
      <c r="R105" s="215">
        <f>Q105*H105</f>
        <v>0</v>
      </c>
      <c r="S105" s="215">
        <v>0</v>
      </c>
      <c r="T105" s="216">
        <f>S105*H105</f>
        <v>0</v>
      </c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R105" s="217" t="s">
        <v>140</v>
      </c>
      <c r="AT105" s="217" t="s">
        <v>249</v>
      </c>
      <c r="AU105" s="217" t="s">
        <v>82</v>
      </c>
      <c r="AY105" s="19" t="s">
        <v>132</v>
      </c>
      <c r="BE105" s="218">
        <f>IF(N105="základní",J105,0)</f>
        <v>0</v>
      </c>
      <c r="BF105" s="218">
        <f>IF(N105="snížená",J105,0)</f>
        <v>0</v>
      </c>
      <c r="BG105" s="218">
        <f>IF(N105="zákl. přenesená",J105,0)</f>
        <v>0</v>
      </c>
      <c r="BH105" s="218">
        <f>IF(N105="sníž. přenesená",J105,0)</f>
        <v>0</v>
      </c>
      <c r="BI105" s="218">
        <f>IF(N105="nulová",J105,0)</f>
        <v>0</v>
      </c>
      <c r="BJ105" s="19" t="s">
        <v>82</v>
      </c>
      <c r="BK105" s="218">
        <f>ROUND(I105*H105,2)</f>
        <v>0</v>
      </c>
      <c r="BL105" s="19" t="s">
        <v>139</v>
      </c>
      <c r="BM105" s="217" t="s">
        <v>1069</v>
      </c>
    </row>
    <row r="106" s="2" customFormat="1" ht="16.5" customHeight="1">
      <c r="A106" s="40"/>
      <c r="B106" s="41"/>
      <c r="C106" s="247" t="s">
        <v>228</v>
      </c>
      <c r="D106" s="247" t="s">
        <v>249</v>
      </c>
      <c r="E106" s="248" t="s">
        <v>1060</v>
      </c>
      <c r="F106" s="249" t="s">
        <v>1061</v>
      </c>
      <c r="G106" s="250" t="s">
        <v>591</v>
      </c>
      <c r="H106" s="251">
        <v>6</v>
      </c>
      <c r="I106" s="252"/>
      <c r="J106" s="253">
        <f>ROUND(I106*H106,2)</f>
        <v>0</v>
      </c>
      <c r="K106" s="249" t="s">
        <v>28</v>
      </c>
      <c r="L106" s="254"/>
      <c r="M106" s="255" t="s">
        <v>28</v>
      </c>
      <c r="N106" s="256" t="s">
        <v>45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140</v>
      </c>
      <c r="AT106" s="217" t="s">
        <v>249</v>
      </c>
      <c r="AU106" s="217" t="s">
        <v>82</v>
      </c>
      <c r="AY106" s="19" t="s">
        <v>132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82</v>
      </c>
      <c r="BK106" s="218">
        <f>ROUND(I106*H106,2)</f>
        <v>0</v>
      </c>
      <c r="BL106" s="19" t="s">
        <v>139</v>
      </c>
      <c r="BM106" s="217" t="s">
        <v>1070</v>
      </c>
    </row>
    <row r="107" s="2" customFormat="1" ht="16.5" customHeight="1">
      <c r="A107" s="40"/>
      <c r="B107" s="41"/>
      <c r="C107" s="247" t="s">
        <v>233</v>
      </c>
      <c r="D107" s="247" t="s">
        <v>249</v>
      </c>
      <c r="E107" s="248" t="s">
        <v>1071</v>
      </c>
      <c r="F107" s="249" t="s">
        <v>1072</v>
      </c>
      <c r="G107" s="250" t="s">
        <v>591</v>
      </c>
      <c r="H107" s="251">
        <v>1</v>
      </c>
      <c r="I107" s="252"/>
      <c r="J107" s="253">
        <f>ROUND(I107*H107,2)</f>
        <v>0</v>
      </c>
      <c r="K107" s="249" t="s">
        <v>28</v>
      </c>
      <c r="L107" s="254"/>
      <c r="M107" s="255" t="s">
        <v>28</v>
      </c>
      <c r="N107" s="256" t="s">
        <v>45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140</v>
      </c>
      <c r="AT107" s="217" t="s">
        <v>249</v>
      </c>
      <c r="AU107" s="217" t="s">
        <v>82</v>
      </c>
      <c r="AY107" s="19" t="s">
        <v>132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82</v>
      </c>
      <c r="BK107" s="218">
        <f>ROUND(I107*H107,2)</f>
        <v>0</v>
      </c>
      <c r="BL107" s="19" t="s">
        <v>139</v>
      </c>
      <c r="BM107" s="217" t="s">
        <v>1073</v>
      </c>
    </row>
    <row r="108" s="2" customFormat="1" ht="16.5" customHeight="1">
      <c r="A108" s="40"/>
      <c r="B108" s="41"/>
      <c r="C108" s="247" t="s">
        <v>7</v>
      </c>
      <c r="D108" s="247" t="s">
        <v>249</v>
      </c>
      <c r="E108" s="248" t="s">
        <v>1060</v>
      </c>
      <c r="F108" s="249" t="s">
        <v>1061</v>
      </c>
      <c r="G108" s="250" t="s">
        <v>591</v>
      </c>
      <c r="H108" s="251">
        <v>2</v>
      </c>
      <c r="I108" s="252"/>
      <c r="J108" s="253">
        <f>ROUND(I108*H108,2)</f>
        <v>0</v>
      </c>
      <c r="K108" s="249" t="s">
        <v>28</v>
      </c>
      <c r="L108" s="254"/>
      <c r="M108" s="255" t="s">
        <v>28</v>
      </c>
      <c r="N108" s="256" t="s">
        <v>45</v>
      </c>
      <c r="O108" s="86"/>
      <c r="P108" s="215">
        <f>O108*H108</f>
        <v>0</v>
      </c>
      <c r="Q108" s="215">
        <v>0</v>
      </c>
      <c r="R108" s="215">
        <f>Q108*H108</f>
        <v>0</v>
      </c>
      <c r="S108" s="215">
        <v>0</v>
      </c>
      <c r="T108" s="216">
        <f>S108*H108</f>
        <v>0</v>
      </c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R108" s="217" t="s">
        <v>140</v>
      </c>
      <c r="AT108" s="217" t="s">
        <v>249</v>
      </c>
      <c r="AU108" s="217" t="s">
        <v>82</v>
      </c>
      <c r="AY108" s="19" t="s">
        <v>132</v>
      </c>
      <c r="BE108" s="218">
        <f>IF(N108="základní",J108,0)</f>
        <v>0</v>
      </c>
      <c r="BF108" s="218">
        <f>IF(N108="snížená",J108,0)</f>
        <v>0</v>
      </c>
      <c r="BG108" s="218">
        <f>IF(N108="zákl. přenesená",J108,0)</f>
        <v>0</v>
      </c>
      <c r="BH108" s="218">
        <f>IF(N108="sníž. přenesená",J108,0)</f>
        <v>0</v>
      </c>
      <c r="BI108" s="218">
        <f>IF(N108="nulová",J108,0)</f>
        <v>0</v>
      </c>
      <c r="BJ108" s="19" t="s">
        <v>82</v>
      </c>
      <c r="BK108" s="218">
        <f>ROUND(I108*H108,2)</f>
        <v>0</v>
      </c>
      <c r="BL108" s="19" t="s">
        <v>139</v>
      </c>
      <c r="BM108" s="217" t="s">
        <v>1074</v>
      </c>
    </row>
    <row r="109" s="2" customFormat="1" ht="16.5" customHeight="1">
      <c r="A109" s="40"/>
      <c r="B109" s="41"/>
      <c r="C109" s="247" t="s">
        <v>164</v>
      </c>
      <c r="D109" s="247" t="s">
        <v>249</v>
      </c>
      <c r="E109" s="248" t="s">
        <v>1075</v>
      </c>
      <c r="F109" s="249" t="s">
        <v>1076</v>
      </c>
      <c r="G109" s="250" t="s">
        <v>192</v>
      </c>
      <c r="H109" s="251">
        <v>10</v>
      </c>
      <c r="I109" s="252"/>
      <c r="J109" s="253">
        <f>ROUND(I109*H109,2)</f>
        <v>0</v>
      </c>
      <c r="K109" s="249" t="s">
        <v>28</v>
      </c>
      <c r="L109" s="254"/>
      <c r="M109" s="255" t="s">
        <v>28</v>
      </c>
      <c r="N109" s="256" t="s">
        <v>45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140</v>
      </c>
      <c r="AT109" s="217" t="s">
        <v>249</v>
      </c>
      <c r="AU109" s="217" t="s">
        <v>82</v>
      </c>
      <c r="AY109" s="19" t="s">
        <v>132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82</v>
      </c>
      <c r="BK109" s="218">
        <f>ROUND(I109*H109,2)</f>
        <v>0</v>
      </c>
      <c r="BL109" s="19" t="s">
        <v>139</v>
      </c>
      <c r="BM109" s="217" t="s">
        <v>1077</v>
      </c>
    </row>
    <row r="110" s="2" customFormat="1" ht="16.5" customHeight="1">
      <c r="A110" s="40"/>
      <c r="B110" s="41"/>
      <c r="C110" s="247" t="s">
        <v>248</v>
      </c>
      <c r="D110" s="247" t="s">
        <v>249</v>
      </c>
      <c r="E110" s="248" t="s">
        <v>1078</v>
      </c>
      <c r="F110" s="249" t="s">
        <v>1079</v>
      </c>
      <c r="G110" s="250" t="s">
        <v>192</v>
      </c>
      <c r="H110" s="251">
        <v>200</v>
      </c>
      <c r="I110" s="252"/>
      <c r="J110" s="253">
        <f>ROUND(I110*H110,2)</f>
        <v>0</v>
      </c>
      <c r="K110" s="249" t="s">
        <v>28</v>
      </c>
      <c r="L110" s="254"/>
      <c r="M110" s="255" t="s">
        <v>28</v>
      </c>
      <c r="N110" s="256" t="s">
        <v>45</v>
      </c>
      <c r="O110" s="86"/>
      <c r="P110" s="215">
        <f>O110*H110</f>
        <v>0</v>
      </c>
      <c r="Q110" s="215">
        <v>0</v>
      </c>
      <c r="R110" s="215">
        <f>Q110*H110</f>
        <v>0</v>
      </c>
      <c r="S110" s="215">
        <v>0</v>
      </c>
      <c r="T110" s="216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7" t="s">
        <v>140</v>
      </c>
      <c r="AT110" s="217" t="s">
        <v>249</v>
      </c>
      <c r="AU110" s="217" t="s">
        <v>82</v>
      </c>
      <c r="AY110" s="19" t="s">
        <v>132</v>
      </c>
      <c r="BE110" s="218">
        <f>IF(N110="základní",J110,0)</f>
        <v>0</v>
      </c>
      <c r="BF110" s="218">
        <f>IF(N110="snížená",J110,0)</f>
        <v>0</v>
      </c>
      <c r="BG110" s="218">
        <f>IF(N110="zákl. přenesená",J110,0)</f>
        <v>0</v>
      </c>
      <c r="BH110" s="218">
        <f>IF(N110="sníž. přenesená",J110,0)</f>
        <v>0</v>
      </c>
      <c r="BI110" s="218">
        <f>IF(N110="nulová",J110,0)</f>
        <v>0</v>
      </c>
      <c r="BJ110" s="19" t="s">
        <v>82</v>
      </c>
      <c r="BK110" s="218">
        <f>ROUND(I110*H110,2)</f>
        <v>0</v>
      </c>
      <c r="BL110" s="19" t="s">
        <v>139</v>
      </c>
      <c r="BM110" s="217" t="s">
        <v>1080</v>
      </c>
    </row>
    <row r="111" s="2" customFormat="1" ht="16.5" customHeight="1">
      <c r="A111" s="40"/>
      <c r="B111" s="41"/>
      <c r="C111" s="247" t="s">
        <v>255</v>
      </c>
      <c r="D111" s="247" t="s">
        <v>249</v>
      </c>
      <c r="E111" s="248" t="s">
        <v>1081</v>
      </c>
      <c r="F111" s="249" t="s">
        <v>1082</v>
      </c>
      <c r="G111" s="250" t="s">
        <v>192</v>
      </c>
      <c r="H111" s="251">
        <v>200</v>
      </c>
      <c r="I111" s="252"/>
      <c r="J111" s="253">
        <f>ROUND(I111*H111,2)</f>
        <v>0</v>
      </c>
      <c r="K111" s="249" t="s">
        <v>28</v>
      </c>
      <c r="L111" s="254"/>
      <c r="M111" s="255" t="s">
        <v>28</v>
      </c>
      <c r="N111" s="256" t="s">
        <v>45</v>
      </c>
      <c r="O111" s="86"/>
      <c r="P111" s="215">
        <f>O111*H111</f>
        <v>0</v>
      </c>
      <c r="Q111" s="215">
        <v>0</v>
      </c>
      <c r="R111" s="215">
        <f>Q111*H111</f>
        <v>0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140</v>
      </c>
      <c r="AT111" s="217" t="s">
        <v>249</v>
      </c>
      <c r="AU111" s="217" t="s">
        <v>82</v>
      </c>
      <c r="AY111" s="19" t="s">
        <v>132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82</v>
      </c>
      <c r="BK111" s="218">
        <f>ROUND(I111*H111,2)</f>
        <v>0</v>
      </c>
      <c r="BL111" s="19" t="s">
        <v>139</v>
      </c>
      <c r="BM111" s="217" t="s">
        <v>1083</v>
      </c>
    </row>
    <row r="112" s="2" customFormat="1" ht="16.5" customHeight="1">
      <c r="A112" s="40"/>
      <c r="B112" s="41"/>
      <c r="C112" s="247" t="s">
        <v>260</v>
      </c>
      <c r="D112" s="247" t="s">
        <v>249</v>
      </c>
      <c r="E112" s="248" t="s">
        <v>1084</v>
      </c>
      <c r="F112" s="249" t="s">
        <v>1085</v>
      </c>
      <c r="G112" s="250" t="s">
        <v>192</v>
      </c>
      <c r="H112" s="251">
        <v>3</v>
      </c>
      <c r="I112" s="252"/>
      <c r="J112" s="253">
        <f>ROUND(I112*H112,2)</f>
        <v>0</v>
      </c>
      <c r="K112" s="249" t="s">
        <v>28</v>
      </c>
      <c r="L112" s="254"/>
      <c r="M112" s="255" t="s">
        <v>28</v>
      </c>
      <c r="N112" s="256" t="s">
        <v>45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140</v>
      </c>
      <c r="AT112" s="217" t="s">
        <v>249</v>
      </c>
      <c r="AU112" s="217" t="s">
        <v>82</v>
      </c>
      <c r="AY112" s="19" t="s">
        <v>132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82</v>
      </c>
      <c r="BK112" s="218">
        <f>ROUND(I112*H112,2)</f>
        <v>0</v>
      </c>
      <c r="BL112" s="19" t="s">
        <v>139</v>
      </c>
      <c r="BM112" s="217" t="s">
        <v>1086</v>
      </c>
    </row>
    <row r="113" s="2" customFormat="1" ht="16.5" customHeight="1">
      <c r="A113" s="40"/>
      <c r="B113" s="41"/>
      <c r="C113" s="247" t="s">
        <v>274</v>
      </c>
      <c r="D113" s="247" t="s">
        <v>249</v>
      </c>
      <c r="E113" s="248" t="s">
        <v>1087</v>
      </c>
      <c r="F113" s="249" t="s">
        <v>1088</v>
      </c>
      <c r="G113" s="250" t="s">
        <v>192</v>
      </c>
      <c r="H113" s="251">
        <v>200</v>
      </c>
      <c r="I113" s="252"/>
      <c r="J113" s="253">
        <f>ROUND(I113*H113,2)</f>
        <v>0</v>
      </c>
      <c r="K113" s="249" t="s">
        <v>28</v>
      </c>
      <c r="L113" s="254"/>
      <c r="M113" s="255" t="s">
        <v>28</v>
      </c>
      <c r="N113" s="256" t="s">
        <v>45</v>
      </c>
      <c r="O113" s="86"/>
      <c r="P113" s="215">
        <f>O113*H113</f>
        <v>0</v>
      </c>
      <c r="Q113" s="215">
        <v>0</v>
      </c>
      <c r="R113" s="215">
        <f>Q113*H113</f>
        <v>0</v>
      </c>
      <c r="S113" s="215">
        <v>0</v>
      </c>
      <c r="T113" s="216">
        <f>S113*H113</f>
        <v>0</v>
      </c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R113" s="217" t="s">
        <v>140</v>
      </c>
      <c r="AT113" s="217" t="s">
        <v>249</v>
      </c>
      <c r="AU113" s="217" t="s">
        <v>82</v>
      </c>
      <c r="AY113" s="19" t="s">
        <v>132</v>
      </c>
      <c r="BE113" s="218">
        <f>IF(N113="základní",J113,0)</f>
        <v>0</v>
      </c>
      <c r="BF113" s="218">
        <f>IF(N113="snížená",J113,0)</f>
        <v>0</v>
      </c>
      <c r="BG113" s="218">
        <f>IF(N113="zákl. přenesená",J113,0)</f>
        <v>0</v>
      </c>
      <c r="BH113" s="218">
        <f>IF(N113="sníž. přenesená",J113,0)</f>
        <v>0</v>
      </c>
      <c r="BI113" s="218">
        <f>IF(N113="nulová",J113,0)</f>
        <v>0</v>
      </c>
      <c r="BJ113" s="19" t="s">
        <v>82</v>
      </c>
      <c r="BK113" s="218">
        <f>ROUND(I113*H113,2)</f>
        <v>0</v>
      </c>
      <c r="BL113" s="19" t="s">
        <v>139</v>
      </c>
      <c r="BM113" s="217" t="s">
        <v>1089</v>
      </c>
    </row>
    <row r="114" s="2" customFormat="1" ht="16.5" customHeight="1">
      <c r="A114" s="40"/>
      <c r="B114" s="41"/>
      <c r="C114" s="247" t="s">
        <v>280</v>
      </c>
      <c r="D114" s="247" t="s">
        <v>249</v>
      </c>
      <c r="E114" s="248" t="s">
        <v>1090</v>
      </c>
      <c r="F114" s="249" t="s">
        <v>1091</v>
      </c>
      <c r="G114" s="250" t="s">
        <v>192</v>
      </c>
      <c r="H114" s="251">
        <v>280</v>
      </c>
      <c r="I114" s="252"/>
      <c r="J114" s="253">
        <f>ROUND(I114*H114,2)</f>
        <v>0</v>
      </c>
      <c r="K114" s="249" t="s">
        <v>28</v>
      </c>
      <c r="L114" s="254"/>
      <c r="M114" s="255" t="s">
        <v>28</v>
      </c>
      <c r="N114" s="256" t="s">
        <v>45</v>
      </c>
      <c r="O114" s="86"/>
      <c r="P114" s="215">
        <f>O114*H114</f>
        <v>0</v>
      </c>
      <c r="Q114" s="215">
        <v>0</v>
      </c>
      <c r="R114" s="215">
        <f>Q114*H114</f>
        <v>0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140</v>
      </c>
      <c r="AT114" s="217" t="s">
        <v>249</v>
      </c>
      <c r="AU114" s="217" t="s">
        <v>82</v>
      </c>
      <c r="AY114" s="19" t="s">
        <v>132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82</v>
      </c>
      <c r="BK114" s="218">
        <f>ROUND(I114*H114,2)</f>
        <v>0</v>
      </c>
      <c r="BL114" s="19" t="s">
        <v>139</v>
      </c>
      <c r="BM114" s="217" t="s">
        <v>1092</v>
      </c>
    </row>
    <row r="115" s="2" customFormat="1" ht="16.5" customHeight="1">
      <c r="A115" s="40"/>
      <c r="B115" s="41"/>
      <c r="C115" s="247" t="s">
        <v>286</v>
      </c>
      <c r="D115" s="247" t="s">
        <v>249</v>
      </c>
      <c r="E115" s="248" t="s">
        <v>1093</v>
      </c>
      <c r="F115" s="249" t="s">
        <v>1094</v>
      </c>
      <c r="G115" s="250" t="s">
        <v>192</v>
      </c>
      <c r="H115" s="251">
        <v>200</v>
      </c>
      <c r="I115" s="252"/>
      <c r="J115" s="253">
        <f>ROUND(I115*H115,2)</f>
        <v>0</v>
      </c>
      <c r="K115" s="249" t="s">
        <v>28</v>
      </c>
      <c r="L115" s="254"/>
      <c r="M115" s="255" t="s">
        <v>28</v>
      </c>
      <c r="N115" s="256" t="s">
        <v>45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140</v>
      </c>
      <c r="AT115" s="217" t="s">
        <v>249</v>
      </c>
      <c r="AU115" s="217" t="s">
        <v>82</v>
      </c>
      <c r="AY115" s="19" t="s">
        <v>132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82</v>
      </c>
      <c r="BK115" s="218">
        <f>ROUND(I115*H115,2)</f>
        <v>0</v>
      </c>
      <c r="BL115" s="19" t="s">
        <v>139</v>
      </c>
      <c r="BM115" s="217" t="s">
        <v>1095</v>
      </c>
    </row>
    <row r="116" s="2" customFormat="1" ht="16.5" customHeight="1">
      <c r="A116" s="40"/>
      <c r="B116" s="41"/>
      <c r="C116" s="247" t="s">
        <v>293</v>
      </c>
      <c r="D116" s="247" t="s">
        <v>249</v>
      </c>
      <c r="E116" s="248" t="s">
        <v>1096</v>
      </c>
      <c r="F116" s="249" t="s">
        <v>1097</v>
      </c>
      <c r="G116" s="250" t="s">
        <v>192</v>
      </c>
      <c r="H116" s="251">
        <v>6</v>
      </c>
      <c r="I116" s="252"/>
      <c r="J116" s="253">
        <f>ROUND(I116*H116,2)</f>
        <v>0</v>
      </c>
      <c r="K116" s="249" t="s">
        <v>28</v>
      </c>
      <c r="L116" s="254"/>
      <c r="M116" s="255" t="s">
        <v>28</v>
      </c>
      <c r="N116" s="256" t="s">
        <v>45</v>
      </c>
      <c r="O116" s="86"/>
      <c r="P116" s="215">
        <f>O116*H116</f>
        <v>0</v>
      </c>
      <c r="Q116" s="215">
        <v>0</v>
      </c>
      <c r="R116" s="215">
        <f>Q116*H116</f>
        <v>0</v>
      </c>
      <c r="S116" s="215">
        <v>0</v>
      </c>
      <c r="T116" s="216">
        <f>S116*H116</f>
        <v>0</v>
      </c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R116" s="217" t="s">
        <v>140</v>
      </c>
      <c r="AT116" s="217" t="s">
        <v>249</v>
      </c>
      <c r="AU116" s="217" t="s">
        <v>82</v>
      </c>
      <c r="AY116" s="19" t="s">
        <v>132</v>
      </c>
      <c r="BE116" s="218">
        <f>IF(N116="základní",J116,0)</f>
        <v>0</v>
      </c>
      <c r="BF116" s="218">
        <f>IF(N116="snížená",J116,0)</f>
        <v>0</v>
      </c>
      <c r="BG116" s="218">
        <f>IF(N116="zákl. přenesená",J116,0)</f>
        <v>0</v>
      </c>
      <c r="BH116" s="218">
        <f>IF(N116="sníž. přenesená",J116,0)</f>
        <v>0</v>
      </c>
      <c r="BI116" s="218">
        <f>IF(N116="nulová",J116,0)</f>
        <v>0</v>
      </c>
      <c r="BJ116" s="19" t="s">
        <v>82</v>
      </c>
      <c r="BK116" s="218">
        <f>ROUND(I116*H116,2)</f>
        <v>0</v>
      </c>
      <c r="BL116" s="19" t="s">
        <v>139</v>
      </c>
      <c r="BM116" s="217" t="s">
        <v>1098</v>
      </c>
    </row>
    <row r="117" s="2" customFormat="1" ht="16.5" customHeight="1">
      <c r="A117" s="40"/>
      <c r="B117" s="41"/>
      <c r="C117" s="247" t="s">
        <v>298</v>
      </c>
      <c r="D117" s="247" t="s">
        <v>249</v>
      </c>
      <c r="E117" s="248" t="s">
        <v>1099</v>
      </c>
      <c r="F117" s="249" t="s">
        <v>1100</v>
      </c>
      <c r="G117" s="250" t="s">
        <v>192</v>
      </c>
      <c r="H117" s="251">
        <v>800</v>
      </c>
      <c r="I117" s="252"/>
      <c r="J117" s="253">
        <f>ROUND(I117*H117,2)</f>
        <v>0</v>
      </c>
      <c r="K117" s="249" t="s">
        <v>28</v>
      </c>
      <c r="L117" s="254"/>
      <c r="M117" s="255" t="s">
        <v>28</v>
      </c>
      <c r="N117" s="256" t="s">
        <v>45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140</v>
      </c>
      <c r="AT117" s="217" t="s">
        <v>249</v>
      </c>
      <c r="AU117" s="217" t="s">
        <v>82</v>
      </c>
      <c r="AY117" s="19" t="s">
        <v>132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82</v>
      </c>
      <c r="BK117" s="218">
        <f>ROUND(I117*H117,2)</f>
        <v>0</v>
      </c>
      <c r="BL117" s="19" t="s">
        <v>139</v>
      </c>
      <c r="BM117" s="217" t="s">
        <v>1101</v>
      </c>
    </row>
    <row r="118" s="2" customFormat="1" ht="16.5" customHeight="1">
      <c r="A118" s="40"/>
      <c r="B118" s="41"/>
      <c r="C118" s="247" t="s">
        <v>302</v>
      </c>
      <c r="D118" s="247" t="s">
        <v>249</v>
      </c>
      <c r="E118" s="248" t="s">
        <v>1102</v>
      </c>
      <c r="F118" s="249" t="s">
        <v>1103</v>
      </c>
      <c r="G118" s="250" t="s">
        <v>591</v>
      </c>
      <c r="H118" s="251">
        <v>1</v>
      </c>
      <c r="I118" s="252"/>
      <c r="J118" s="253">
        <f>ROUND(I118*H118,2)</f>
        <v>0</v>
      </c>
      <c r="K118" s="249" t="s">
        <v>28</v>
      </c>
      <c r="L118" s="254"/>
      <c r="M118" s="255" t="s">
        <v>28</v>
      </c>
      <c r="N118" s="256" t="s">
        <v>45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140</v>
      </c>
      <c r="AT118" s="217" t="s">
        <v>249</v>
      </c>
      <c r="AU118" s="217" t="s">
        <v>82</v>
      </c>
      <c r="AY118" s="19" t="s">
        <v>132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82</v>
      </c>
      <c r="BK118" s="218">
        <f>ROUND(I118*H118,2)</f>
        <v>0</v>
      </c>
      <c r="BL118" s="19" t="s">
        <v>139</v>
      </c>
      <c r="BM118" s="217" t="s">
        <v>1104</v>
      </c>
    </row>
    <row r="119" s="2" customFormat="1" ht="16.5" customHeight="1">
      <c r="A119" s="40"/>
      <c r="B119" s="41"/>
      <c r="C119" s="247" t="s">
        <v>306</v>
      </c>
      <c r="D119" s="247" t="s">
        <v>249</v>
      </c>
      <c r="E119" s="248" t="s">
        <v>1105</v>
      </c>
      <c r="F119" s="249" t="s">
        <v>1106</v>
      </c>
      <c r="G119" s="250" t="s">
        <v>192</v>
      </c>
      <c r="H119" s="251">
        <v>220</v>
      </c>
      <c r="I119" s="252"/>
      <c r="J119" s="253">
        <f>ROUND(I119*H119,2)</f>
        <v>0</v>
      </c>
      <c r="K119" s="249" t="s">
        <v>28</v>
      </c>
      <c r="L119" s="254"/>
      <c r="M119" s="255" t="s">
        <v>28</v>
      </c>
      <c r="N119" s="256" t="s">
        <v>45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</v>
      </c>
      <c r="T119" s="216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140</v>
      </c>
      <c r="AT119" s="217" t="s">
        <v>249</v>
      </c>
      <c r="AU119" s="217" t="s">
        <v>82</v>
      </c>
      <c r="AY119" s="19" t="s">
        <v>132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82</v>
      </c>
      <c r="BK119" s="218">
        <f>ROUND(I119*H119,2)</f>
        <v>0</v>
      </c>
      <c r="BL119" s="19" t="s">
        <v>139</v>
      </c>
      <c r="BM119" s="217" t="s">
        <v>1107</v>
      </c>
    </row>
    <row r="120" s="2" customFormat="1" ht="16.5" customHeight="1">
      <c r="A120" s="40"/>
      <c r="B120" s="41"/>
      <c r="C120" s="247" t="s">
        <v>311</v>
      </c>
      <c r="D120" s="247" t="s">
        <v>249</v>
      </c>
      <c r="E120" s="248" t="s">
        <v>1108</v>
      </c>
      <c r="F120" s="249" t="s">
        <v>1109</v>
      </c>
      <c r="G120" s="250" t="s">
        <v>591</v>
      </c>
      <c r="H120" s="251">
        <v>8</v>
      </c>
      <c r="I120" s="252"/>
      <c r="J120" s="253">
        <f>ROUND(I120*H120,2)</f>
        <v>0</v>
      </c>
      <c r="K120" s="249" t="s">
        <v>28</v>
      </c>
      <c r="L120" s="254"/>
      <c r="M120" s="255" t="s">
        <v>28</v>
      </c>
      <c r="N120" s="256" t="s">
        <v>45</v>
      </c>
      <c r="O120" s="86"/>
      <c r="P120" s="215">
        <f>O120*H120</f>
        <v>0</v>
      </c>
      <c r="Q120" s="215">
        <v>0</v>
      </c>
      <c r="R120" s="215">
        <f>Q120*H120</f>
        <v>0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140</v>
      </c>
      <c r="AT120" s="217" t="s">
        <v>249</v>
      </c>
      <c r="AU120" s="217" t="s">
        <v>82</v>
      </c>
      <c r="AY120" s="19" t="s">
        <v>132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82</v>
      </c>
      <c r="BK120" s="218">
        <f>ROUND(I120*H120,2)</f>
        <v>0</v>
      </c>
      <c r="BL120" s="19" t="s">
        <v>139</v>
      </c>
      <c r="BM120" s="217" t="s">
        <v>1110</v>
      </c>
    </row>
    <row r="121" s="2" customFormat="1" ht="16.5" customHeight="1">
      <c r="A121" s="40"/>
      <c r="B121" s="41"/>
      <c r="C121" s="247" t="s">
        <v>319</v>
      </c>
      <c r="D121" s="247" t="s">
        <v>249</v>
      </c>
      <c r="E121" s="248" t="s">
        <v>1111</v>
      </c>
      <c r="F121" s="249" t="s">
        <v>1112</v>
      </c>
      <c r="G121" s="250" t="s">
        <v>591</v>
      </c>
      <c r="H121" s="251">
        <v>14</v>
      </c>
      <c r="I121" s="252"/>
      <c r="J121" s="253">
        <f>ROUND(I121*H121,2)</f>
        <v>0</v>
      </c>
      <c r="K121" s="249" t="s">
        <v>28</v>
      </c>
      <c r="L121" s="254"/>
      <c r="M121" s="255" t="s">
        <v>28</v>
      </c>
      <c r="N121" s="256" t="s">
        <v>45</v>
      </c>
      <c r="O121" s="86"/>
      <c r="P121" s="215">
        <f>O121*H121</f>
        <v>0</v>
      </c>
      <c r="Q121" s="215">
        <v>0</v>
      </c>
      <c r="R121" s="215">
        <f>Q121*H121</f>
        <v>0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140</v>
      </c>
      <c r="AT121" s="217" t="s">
        <v>249</v>
      </c>
      <c r="AU121" s="217" t="s">
        <v>82</v>
      </c>
      <c r="AY121" s="19" t="s">
        <v>132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82</v>
      </c>
      <c r="BK121" s="218">
        <f>ROUND(I121*H121,2)</f>
        <v>0</v>
      </c>
      <c r="BL121" s="19" t="s">
        <v>139</v>
      </c>
      <c r="BM121" s="217" t="s">
        <v>1113</v>
      </c>
    </row>
    <row r="122" s="2" customFormat="1" ht="16.5" customHeight="1">
      <c r="A122" s="40"/>
      <c r="B122" s="41"/>
      <c r="C122" s="247" t="s">
        <v>325</v>
      </c>
      <c r="D122" s="247" t="s">
        <v>249</v>
      </c>
      <c r="E122" s="248" t="s">
        <v>1114</v>
      </c>
      <c r="F122" s="249" t="s">
        <v>1115</v>
      </c>
      <c r="G122" s="250" t="s">
        <v>1116</v>
      </c>
      <c r="H122" s="251">
        <v>1</v>
      </c>
      <c r="I122" s="252"/>
      <c r="J122" s="253">
        <f>ROUND(I122*H122,2)</f>
        <v>0</v>
      </c>
      <c r="K122" s="249" t="s">
        <v>28</v>
      </c>
      <c r="L122" s="254"/>
      <c r="M122" s="255" t="s">
        <v>28</v>
      </c>
      <c r="N122" s="256" t="s">
        <v>45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140</v>
      </c>
      <c r="AT122" s="217" t="s">
        <v>249</v>
      </c>
      <c r="AU122" s="217" t="s">
        <v>82</v>
      </c>
      <c r="AY122" s="19" t="s">
        <v>132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82</v>
      </c>
      <c r="BK122" s="218">
        <f>ROUND(I122*H122,2)</f>
        <v>0</v>
      </c>
      <c r="BL122" s="19" t="s">
        <v>139</v>
      </c>
      <c r="BM122" s="217" t="s">
        <v>1117</v>
      </c>
    </row>
    <row r="123" s="12" customFormat="1" ht="25.92" customHeight="1">
      <c r="A123" s="12"/>
      <c r="B123" s="190"/>
      <c r="C123" s="191"/>
      <c r="D123" s="192" t="s">
        <v>73</v>
      </c>
      <c r="E123" s="193" t="s">
        <v>1118</v>
      </c>
      <c r="F123" s="193" t="s">
        <v>1119</v>
      </c>
      <c r="G123" s="191"/>
      <c r="H123" s="191"/>
      <c r="I123" s="194"/>
      <c r="J123" s="195">
        <f>BK123</f>
        <v>0</v>
      </c>
      <c r="K123" s="191"/>
      <c r="L123" s="196"/>
      <c r="M123" s="197"/>
      <c r="N123" s="198"/>
      <c r="O123" s="198"/>
      <c r="P123" s="199">
        <f>SUM(P124:P129)</f>
        <v>0</v>
      </c>
      <c r="Q123" s="198"/>
      <c r="R123" s="199">
        <f>SUM(R124:R129)</f>
        <v>0</v>
      </c>
      <c r="S123" s="198"/>
      <c r="T123" s="200">
        <f>SUM(T124:T129)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01" t="s">
        <v>82</v>
      </c>
      <c r="AT123" s="202" t="s">
        <v>73</v>
      </c>
      <c r="AU123" s="202" t="s">
        <v>74</v>
      </c>
      <c r="AY123" s="201" t="s">
        <v>132</v>
      </c>
      <c r="BK123" s="203">
        <f>SUM(BK124:BK129)</f>
        <v>0</v>
      </c>
    </row>
    <row r="124" s="2" customFormat="1" ht="16.5" customHeight="1">
      <c r="A124" s="40"/>
      <c r="B124" s="41"/>
      <c r="C124" s="247" t="s">
        <v>330</v>
      </c>
      <c r="D124" s="247" t="s">
        <v>249</v>
      </c>
      <c r="E124" s="248" t="s">
        <v>1120</v>
      </c>
      <c r="F124" s="249" t="s">
        <v>1121</v>
      </c>
      <c r="G124" s="250" t="s">
        <v>202</v>
      </c>
      <c r="H124" s="251">
        <v>6.0800000000000001</v>
      </c>
      <c r="I124" s="252"/>
      <c r="J124" s="253">
        <f>ROUND(I124*H124,2)</f>
        <v>0</v>
      </c>
      <c r="K124" s="249" t="s">
        <v>28</v>
      </c>
      <c r="L124" s="254"/>
      <c r="M124" s="255" t="s">
        <v>28</v>
      </c>
      <c r="N124" s="256" t="s">
        <v>45</v>
      </c>
      <c r="O124" s="86"/>
      <c r="P124" s="215">
        <f>O124*H124</f>
        <v>0</v>
      </c>
      <c r="Q124" s="215">
        <v>0</v>
      </c>
      <c r="R124" s="215">
        <f>Q124*H124</f>
        <v>0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140</v>
      </c>
      <c r="AT124" s="217" t="s">
        <v>249</v>
      </c>
      <c r="AU124" s="217" t="s">
        <v>82</v>
      </c>
      <c r="AY124" s="19" t="s">
        <v>132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82</v>
      </c>
      <c r="BK124" s="218">
        <f>ROUND(I124*H124,2)</f>
        <v>0</v>
      </c>
      <c r="BL124" s="19" t="s">
        <v>139</v>
      </c>
      <c r="BM124" s="217" t="s">
        <v>1122</v>
      </c>
    </row>
    <row r="125" s="2" customFormat="1" ht="16.5" customHeight="1">
      <c r="A125" s="40"/>
      <c r="B125" s="41"/>
      <c r="C125" s="247" t="s">
        <v>336</v>
      </c>
      <c r="D125" s="247" t="s">
        <v>249</v>
      </c>
      <c r="E125" s="248" t="s">
        <v>1123</v>
      </c>
      <c r="F125" s="249" t="s">
        <v>1124</v>
      </c>
      <c r="G125" s="250" t="s">
        <v>591</v>
      </c>
      <c r="H125" s="251">
        <v>8</v>
      </c>
      <c r="I125" s="252"/>
      <c r="J125" s="253">
        <f>ROUND(I125*H125,2)</f>
        <v>0</v>
      </c>
      <c r="K125" s="249" t="s">
        <v>28</v>
      </c>
      <c r="L125" s="254"/>
      <c r="M125" s="255" t="s">
        <v>28</v>
      </c>
      <c r="N125" s="256" t="s">
        <v>45</v>
      </c>
      <c r="O125" s="86"/>
      <c r="P125" s="215">
        <f>O125*H125</f>
        <v>0</v>
      </c>
      <c r="Q125" s="215">
        <v>0</v>
      </c>
      <c r="R125" s="215">
        <f>Q125*H125</f>
        <v>0</v>
      </c>
      <c r="S125" s="215">
        <v>0</v>
      </c>
      <c r="T125" s="216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7" t="s">
        <v>140</v>
      </c>
      <c r="AT125" s="217" t="s">
        <v>249</v>
      </c>
      <c r="AU125" s="217" t="s">
        <v>82</v>
      </c>
      <c r="AY125" s="19" t="s">
        <v>132</v>
      </c>
      <c r="BE125" s="218">
        <f>IF(N125="základní",J125,0)</f>
        <v>0</v>
      </c>
      <c r="BF125" s="218">
        <f>IF(N125="snížená",J125,0)</f>
        <v>0</v>
      </c>
      <c r="BG125" s="218">
        <f>IF(N125="zákl. přenesená",J125,0)</f>
        <v>0</v>
      </c>
      <c r="BH125" s="218">
        <f>IF(N125="sníž. přenesená",J125,0)</f>
        <v>0</v>
      </c>
      <c r="BI125" s="218">
        <f>IF(N125="nulová",J125,0)</f>
        <v>0</v>
      </c>
      <c r="BJ125" s="19" t="s">
        <v>82</v>
      </c>
      <c r="BK125" s="218">
        <f>ROUND(I125*H125,2)</f>
        <v>0</v>
      </c>
      <c r="BL125" s="19" t="s">
        <v>139</v>
      </c>
      <c r="BM125" s="217" t="s">
        <v>1125</v>
      </c>
    </row>
    <row r="126" s="2" customFormat="1" ht="16.5" customHeight="1">
      <c r="A126" s="40"/>
      <c r="B126" s="41"/>
      <c r="C126" s="247" t="s">
        <v>170</v>
      </c>
      <c r="D126" s="247" t="s">
        <v>249</v>
      </c>
      <c r="E126" s="248" t="s">
        <v>1126</v>
      </c>
      <c r="F126" s="249" t="s">
        <v>1127</v>
      </c>
      <c r="G126" s="250" t="s">
        <v>202</v>
      </c>
      <c r="H126" s="251">
        <v>7.3499999999999996</v>
      </c>
      <c r="I126" s="252"/>
      <c r="J126" s="253">
        <f>ROUND(I126*H126,2)</f>
        <v>0</v>
      </c>
      <c r="K126" s="249" t="s">
        <v>28</v>
      </c>
      <c r="L126" s="254"/>
      <c r="M126" s="255" t="s">
        <v>28</v>
      </c>
      <c r="N126" s="256" t="s">
        <v>45</v>
      </c>
      <c r="O126" s="86"/>
      <c r="P126" s="215">
        <f>O126*H126</f>
        <v>0</v>
      </c>
      <c r="Q126" s="215">
        <v>0</v>
      </c>
      <c r="R126" s="215">
        <f>Q126*H126</f>
        <v>0</v>
      </c>
      <c r="S126" s="215">
        <v>0</v>
      </c>
      <c r="T126" s="216">
        <f>S126*H126</f>
        <v>0</v>
      </c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R126" s="217" t="s">
        <v>140</v>
      </c>
      <c r="AT126" s="217" t="s">
        <v>249</v>
      </c>
      <c r="AU126" s="217" t="s">
        <v>82</v>
      </c>
      <c r="AY126" s="19" t="s">
        <v>132</v>
      </c>
      <c r="BE126" s="218">
        <f>IF(N126="základní",J126,0)</f>
        <v>0</v>
      </c>
      <c r="BF126" s="218">
        <f>IF(N126="snížená",J126,0)</f>
        <v>0</v>
      </c>
      <c r="BG126" s="218">
        <f>IF(N126="zákl. přenesená",J126,0)</f>
        <v>0</v>
      </c>
      <c r="BH126" s="218">
        <f>IF(N126="sníž. přenesená",J126,0)</f>
        <v>0</v>
      </c>
      <c r="BI126" s="218">
        <f>IF(N126="nulová",J126,0)</f>
        <v>0</v>
      </c>
      <c r="BJ126" s="19" t="s">
        <v>82</v>
      </c>
      <c r="BK126" s="218">
        <f>ROUND(I126*H126,2)</f>
        <v>0</v>
      </c>
      <c r="BL126" s="19" t="s">
        <v>139</v>
      </c>
      <c r="BM126" s="217" t="s">
        <v>1128</v>
      </c>
    </row>
    <row r="127" s="2" customFormat="1" ht="16.5" customHeight="1">
      <c r="A127" s="40"/>
      <c r="B127" s="41"/>
      <c r="C127" s="247" t="s">
        <v>345</v>
      </c>
      <c r="D127" s="247" t="s">
        <v>249</v>
      </c>
      <c r="E127" s="248" t="s">
        <v>1129</v>
      </c>
      <c r="F127" s="249" t="s">
        <v>1130</v>
      </c>
      <c r="G127" s="250" t="s">
        <v>192</v>
      </c>
      <c r="H127" s="251">
        <v>105</v>
      </c>
      <c r="I127" s="252"/>
      <c r="J127" s="253">
        <f>ROUND(I127*H127,2)</f>
        <v>0</v>
      </c>
      <c r="K127" s="249" t="s">
        <v>28</v>
      </c>
      <c r="L127" s="254"/>
      <c r="M127" s="255" t="s">
        <v>28</v>
      </c>
      <c r="N127" s="256" t="s">
        <v>45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140</v>
      </c>
      <c r="AT127" s="217" t="s">
        <v>249</v>
      </c>
      <c r="AU127" s="217" t="s">
        <v>82</v>
      </c>
      <c r="AY127" s="19" t="s">
        <v>132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82</v>
      </c>
      <c r="BK127" s="218">
        <f>ROUND(I127*H127,2)</f>
        <v>0</v>
      </c>
      <c r="BL127" s="19" t="s">
        <v>139</v>
      </c>
      <c r="BM127" s="217" t="s">
        <v>1131</v>
      </c>
    </row>
    <row r="128" s="2" customFormat="1" ht="16.5" customHeight="1">
      <c r="A128" s="40"/>
      <c r="B128" s="41"/>
      <c r="C128" s="247" t="s">
        <v>174</v>
      </c>
      <c r="D128" s="247" t="s">
        <v>249</v>
      </c>
      <c r="E128" s="248" t="s">
        <v>1126</v>
      </c>
      <c r="F128" s="249" t="s">
        <v>1127</v>
      </c>
      <c r="G128" s="250" t="s">
        <v>202</v>
      </c>
      <c r="H128" s="251">
        <v>9</v>
      </c>
      <c r="I128" s="252"/>
      <c r="J128" s="253">
        <f>ROUND(I128*H128,2)</f>
        <v>0</v>
      </c>
      <c r="K128" s="249" t="s">
        <v>28</v>
      </c>
      <c r="L128" s="254"/>
      <c r="M128" s="255" t="s">
        <v>28</v>
      </c>
      <c r="N128" s="256" t="s">
        <v>45</v>
      </c>
      <c r="O128" s="86"/>
      <c r="P128" s="215">
        <f>O128*H128</f>
        <v>0</v>
      </c>
      <c r="Q128" s="215">
        <v>0</v>
      </c>
      <c r="R128" s="215">
        <f>Q128*H128</f>
        <v>0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140</v>
      </c>
      <c r="AT128" s="217" t="s">
        <v>249</v>
      </c>
      <c r="AU128" s="217" t="s">
        <v>82</v>
      </c>
      <c r="AY128" s="19" t="s">
        <v>132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82</v>
      </c>
      <c r="BK128" s="218">
        <f>ROUND(I128*H128,2)</f>
        <v>0</v>
      </c>
      <c r="BL128" s="19" t="s">
        <v>139</v>
      </c>
      <c r="BM128" s="217" t="s">
        <v>1132</v>
      </c>
    </row>
    <row r="129" s="2" customFormat="1" ht="16.5" customHeight="1">
      <c r="A129" s="40"/>
      <c r="B129" s="41"/>
      <c r="C129" s="247" t="s">
        <v>356</v>
      </c>
      <c r="D129" s="247" t="s">
        <v>249</v>
      </c>
      <c r="E129" s="248" t="s">
        <v>1129</v>
      </c>
      <c r="F129" s="249" t="s">
        <v>1130</v>
      </c>
      <c r="G129" s="250" t="s">
        <v>192</v>
      </c>
      <c r="H129" s="251">
        <v>90</v>
      </c>
      <c r="I129" s="252"/>
      <c r="J129" s="253">
        <f>ROUND(I129*H129,2)</f>
        <v>0</v>
      </c>
      <c r="K129" s="249" t="s">
        <v>28</v>
      </c>
      <c r="L129" s="254"/>
      <c r="M129" s="255" t="s">
        <v>28</v>
      </c>
      <c r="N129" s="256" t="s">
        <v>45</v>
      </c>
      <c r="O129" s="86"/>
      <c r="P129" s="215">
        <f>O129*H129</f>
        <v>0</v>
      </c>
      <c r="Q129" s="215">
        <v>0</v>
      </c>
      <c r="R129" s="215">
        <f>Q129*H129</f>
        <v>0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140</v>
      </c>
      <c r="AT129" s="217" t="s">
        <v>249</v>
      </c>
      <c r="AU129" s="217" t="s">
        <v>82</v>
      </c>
      <c r="AY129" s="19" t="s">
        <v>132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82</v>
      </c>
      <c r="BK129" s="218">
        <f>ROUND(I129*H129,2)</f>
        <v>0</v>
      </c>
      <c r="BL129" s="19" t="s">
        <v>139</v>
      </c>
      <c r="BM129" s="217" t="s">
        <v>1133</v>
      </c>
    </row>
    <row r="130" s="12" customFormat="1" ht="25.92" customHeight="1">
      <c r="A130" s="12"/>
      <c r="B130" s="190"/>
      <c r="C130" s="191"/>
      <c r="D130" s="192" t="s">
        <v>73</v>
      </c>
      <c r="E130" s="193" t="s">
        <v>1134</v>
      </c>
      <c r="F130" s="193" t="s">
        <v>1135</v>
      </c>
      <c r="G130" s="191"/>
      <c r="H130" s="191"/>
      <c r="I130" s="194"/>
      <c r="J130" s="195">
        <f>BK130</f>
        <v>0</v>
      </c>
      <c r="K130" s="191"/>
      <c r="L130" s="196"/>
      <c r="M130" s="197"/>
      <c r="N130" s="198"/>
      <c r="O130" s="198"/>
      <c r="P130" s="199">
        <f>SUM(P131:P161)</f>
        <v>0</v>
      </c>
      <c r="Q130" s="198"/>
      <c r="R130" s="199">
        <f>SUM(R131:R161)</f>
        <v>0</v>
      </c>
      <c r="S130" s="198"/>
      <c r="T130" s="200">
        <f>SUM(T131:T161)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82</v>
      </c>
      <c r="AT130" s="202" t="s">
        <v>73</v>
      </c>
      <c r="AU130" s="202" t="s">
        <v>74</v>
      </c>
      <c r="AY130" s="201" t="s">
        <v>132</v>
      </c>
      <c r="BK130" s="203">
        <f>SUM(BK131:BK161)</f>
        <v>0</v>
      </c>
    </row>
    <row r="131" s="2" customFormat="1" ht="16.5" customHeight="1">
      <c r="A131" s="40"/>
      <c r="B131" s="41"/>
      <c r="C131" s="206" t="s">
        <v>179</v>
      </c>
      <c r="D131" s="206" t="s">
        <v>134</v>
      </c>
      <c r="E131" s="207" t="s">
        <v>1136</v>
      </c>
      <c r="F131" s="208" t="s">
        <v>1137</v>
      </c>
      <c r="G131" s="209" t="s">
        <v>192</v>
      </c>
      <c r="H131" s="210">
        <v>6</v>
      </c>
      <c r="I131" s="211"/>
      <c r="J131" s="212">
        <f>ROUND(I131*H131,2)</f>
        <v>0</v>
      </c>
      <c r="K131" s="208" t="s">
        <v>28</v>
      </c>
      <c r="L131" s="46"/>
      <c r="M131" s="213" t="s">
        <v>28</v>
      </c>
      <c r="N131" s="214" t="s">
        <v>45</v>
      </c>
      <c r="O131" s="86"/>
      <c r="P131" s="215">
        <f>O131*H131</f>
        <v>0</v>
      </c>
      <c r="Q131" s="215">
        <v>0</v>
      </c>
      <c r="R131" s="215">
        <f>Q131*H131</f>
        <v>0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139</v>
      </c>
      <c r="AT131" s="217" t="s">
        <v>134</v>
      </c>
      <c r="AU131" s="217" t="s">
        <v>82</v>
      </c>
      <c r="AY131" s="19" t="s">
        <v>132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82</v>
      </c>
      <c r="BK131" s="218">
        <f>ROUND(I131*H131,2)</f>
        <v>0</v>
      </c>
      <c r="BL131" s="19" t="s">
        <v>139</v>
      </c>
      <c r="BM131" s="217" t="s">
        <v>1138</v>
      </c>
    </row>
    <row r="132" s="2" customFormat="1" ht="16.5" customHeight="1">
      <c r="A132" s="40"/>
      <c r="B132" s="41"/>
      <c r="C132" s="206" t="s">
        <v>366</v>
      </c>
      <c r="D132" s="206" t="s">
        <v>134</v>
      </c>
      <c r="E132" s="207" t="s">
        <v>1136</v>
      </c>
      <c r="F132" s="208" t="s">
        <v>1137</v>
      </c>
      <c r="G132" s="209" t="s">
        <v>192</v>
      </c>
      <c r="H132" s="210">
        <v>800</v>
      </c>
      <c r="I132" s="211"/>
      <c r="J132" s="212">
        <f>ROUND(I132*H132,2)</f>
        <v>0</v>
      </c>
      <c r="K132" s="208" t="s">
        <v>28</v>
      </c>
      <c r="L132" s="46"/>
      <c r="M132" s="213" t="s">
        <v>28</v>
      </c>
      <c r="N132" s="214" t="s">
        <v>45</v>
      </c>
      <c r="O132" s="86"/>
      <c r="P132" s="215">
        <f>O132*H132</f>
        <v>0</v>
      </c>
      <c r="Q132" s="215">
        <v>0</v>
      </c>
      <c r="R132" s="215">
        <f>Q132*H132</f>
        <v>0</v>
      </c>
      <c r="S132" s="215">
        <v>0</v>
      </c>
      <c r="T132" s="216">
        <f>S132*H132</f>
        <v>0</v>
      </c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R132" s="217" t="s">
        <v>139</v>
      </c>
      <c r="AT132" s="217" t="s">
        <v>134</v>
      </c>
      <c r="AU132" s="217" t="s">
        <v>82</v>
      </c>
      <c r="AY132" s="19" t="s">
        <v>132</v>
      </c>
      <c r="BE132" s="218">
        <f>IF(N132="základní",J132,0)</f>
        <v>0</v>
      </c>
      <c r="BF132" s="218">
        <f>IF(N132="snížená",J132,0)</f>
        <v>0</v>
      </c>
      <c r="BG132" s="218">
        <f>IF(N132="zákl. přenesená",J132,0)</f>
        <v>0</v>
      </c>
      <c r="BH132" s="218">
        <f>IF(N132="sníž. přenesená",J132,0)</f>
        <v>0</v>
      </c>
      <c r="BI132" s="218">
        <f>IF(N132="nulová",J132,0)</f>
        <v>0</v>
      </c>
      <c r="BJ132" s="19" t="s">
        <v>82</v>
      </c>
      <c r="BK132" s="218">
        <f>ROUND(I132*H132,2)</f>
        <v>0</v>
      </c>
      <c r="BL132" s="19" t="s">
        <v>139</v>
      </c>
      <c r="BM132" s="217" t="s">
        <v>1139</v>
      </c>
    </row>
    <row r="133" s="2" customFormat="1" ht="16.5" customHeight="1">
      <c r="A133" s="40"/>
      <c r="B133" s="41"/>
      <c r="C133" s="206" t="s">
        <v>183</v>
      </c>
      <c r="D133" s="206" t="s">
        <v>134</v>
      </c>
      <c r="E133" s="207" t="s">
        <v>1140</v>
      </c>
      <c r="F133" s="208" t="s">
        <v>1141</v>
      </c>
      <c r="G133" s="209" t="s">
        <v>591</v>
      </c>
      <c r="H133" s="210">
        <v>1</v>
      </c>
      <c r="I133" s="211"/>
      <c r="J133" s="212">
        <f>ROUND(I133*H133,2)</f>
        <v>0</v>
      </c>
      <c r="K133" s="208" t="s">
        <v>28</v>
      </c>
      <c r="L133" s="46"/>
      <c r="M133" s="213" t="s">
        <v>28</v>
      </c>
      <c r="N133" s="214" t="s">
        <v>45</v>
      </c>
      <c r="O133" s="86"/>
      <c r="P133" s="215">
        <f>O133*H133</f>
        <v>0</v>
      </c>
      <c r="Q133" s="215">
        <v>0</v>
      </c>
      <c r="R133" s="215">
        <f>Q133*H133</f>
        <v>0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139</v>
      </c>
      <c r="AT133" s="217" t="s">
        <v>134</v>
      </c>
      <c r="AU133" s="217" t="s">
        <v>82</v>
      </c>
      <c r="AY133" s="19" t="s">
        <v>132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82</v>
      </c>
      <c r="BK133" s="218">
        <f>ROUND(I133*H133,2)</f>
        <v>0</v>
      </c>
      <c r="BL133" s="19" t="s">
        <v>139</v>
      </c>
      <c r="BM133" s="217" t="s">
        <v>1142</v>
      </c>
    </row>
    <row r="134" s="2" customFormat="1" ht="16.5" customHeight="1">
      <c r="A134" s="40"/>
      <c r="B134" s="41"/>
      <c r="C134" s="206" t="s">
        <v>375</v>
      </c>
      <c r="D134" s="206" t="s">
        <v>134</v>
      </c>
      <c r="E134" s="207" t="s">
        <v>1143</v>
      </c>
      <c r="F134" s="208" t="s">
        <v>1144</v>
      </c>
      <c r="G134" s="209" t="s">
        <v>591</v>
      </c>
      <c r="H134" s="210">
        <v>3</v>
      </c>
      <c r="I134" s="211"/>
      <c r="J134" s="212">
        <f>ROUND(I134*H134,2)</f>
        <v>0</v>
      </c>
      <c r="K134" s="208" t="s">
        <v>28</v>
      </c>
      <c r="L134" s="46"/>
      <c r="M134" s="213" t="s">
        <v>28</v>
      </c>
      <c r="N134" s="214" t="s">
        <v>45</v>
      </c>
      <c r="O134" s="86"/>
      <c r="P134" s="215">
        <f>O134*H134</f>
        <v>0</v>
      </c>
      <c r="Q134" s="215">
        <v>0</v>
      </c>
      <c r="R134" s="215">
        <f>Q134*H134</f>
        <v>0</v>
      </c>
      <c r="S134" s="215">
        <v>0</v>
      </c>
      <c r="T134" s="216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7" t="s">
        <v>139</v>
      </c>
      <c r="AT134" s="217" t="s">
        <v>134</v>
      </c>
      <c r="AU134" s="217" t="s">
        <v>82</v>
      </c>
      <c r="AY134" s="19" t="s">
        <v>132</v>
      </c>
      <c r="BE134" s="218">
        <f>IF(N134="základní",J134,0)</f>
        <v>0</v>
      </c>
      <c r="BF134" s="218">
        <f>IF(N134="snížená",J134,0)</f>
        <v>0</v>
      </c>
      <c r="BG134" s="218">
        <f>IF(N134="zákl. přenesená",J134,0)</f>
        <v>0</v>
      </c>
      <c r="BH134" s="218">
        <f>IF(N134="sníž. přenesená",J134,0)</f>
        <v>0</v>
      </c>
      <c r="BI134" s="218">
        <f>IF(N134="nulová",J134,0)</f>
        <v>0</v>
      </c>
      <c r="BJ134" s="19" t="s">
        <v>82</v>
      </c>
      <c r="BK134" s="218">
        <f>ROUND(I134*H134,2)</f>
        <v>0</v>
      </c>
      <c r="BL134" s="19" t="s">
        <v>139</v>
      </c>
      <c r="BM134" s="217" t="s">
        <v>1145</v>
      </c>
    </row>
    <row r="135" s="2" customFormat="1" ht="16.5" customHeight="1">
      <c r="A135" s="40"/>
      <c r="B135" s="41"/>
      <c r="C135" s="206" t="s">
        <v>188</v>
      </c>
      <c r="D135" s="206" t="s">
        <v>134</v>
      </c>
      <c r="E135" s="207" t="s">
        <v>1146</v>
      </c>
      <c r="F135" s="208" t="s">
        <v>1147</v>
      </c>
      <c r="G135" s="209" t="s">
        <v>591</v>
      </c>
      <c r="H135" s="210">
        <v>1</v>
      </c>
      <c r="I135" s="211"/>
      <c r="J135" s="212">
        <f>ROUND(I135*H135,2)</f>
        <v>0</v>
      </c>
      <c r="K135" s="208" t="s">
        <v>28</v>
      </c>
      <c r="L135" s="46"/>
      <c r="M135" s="213" t="s">
        <v>28</v>
      </c>
      <c r="N135" s="214" t="s">
        <v>45</v>
      </c>
      <c r="O135" s="86"/>
      <c r="P135" s="215">
        <f>O135*H135</f>
        <v>0</v>
      </c>
      <c r="Q135" s="215">
        <v>0</v>
      </c>
      <c r="R135" s="215">
        <f>Q135*H135</f>
        <v>0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139</v>
      </c>
      <c r="AT135" s="217" t="s">
        <v>134</v>
      </c>
      <c r="AU135" s="217" t="s">
        <v>82</v>
      </c>
      <c r="AY135" s="19" t="s">
        <v>132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82</v>
      </c>
      <c r="BK135" s="218">
        <f>ROUND(I135*H135,2)</f>
        <v>0</v>
      </c>
      <c r="BL135" s="19" t="s">
        <v>139</v>
      </c>
      <c r="BM135" s="217" t="s">
        <v>1148</v>
      </c>
    </row>
    <row r="136" s="2" customFormat="1" ht="16.5" customHeight="1">
      <c r="A136" s="40"/>
      <c r="B136" s="41"/>
      <c r="C136" s="206" t="s">
        <v>386</v>
      </c>
      <c r="D136" s="206" t="s">
        <v>134</v>
      </c>
      <c r="E136" s="207" t="s">
        <v>1149</v>
      </c>
      <c r="F136" s="208" t="s">
        <v>1150</v>
      </c>
      <c r="G136" s="209" t="s">
        <v>591</v>
      </c>
      <c r="H136" s="210">
        <v>2</v>
      </c>
      <c r="I136" s="211"/>
      <c r="J136" s="212">
        <f>ROUND(I136*H136,2)</f>
        <v>0</v>
      </c>
      <c r="K136" s="208" t="s">
        <v>28</v>
      </c>
      <c r="L136" s="46"/>
      <c r="M136" s="213" t="s">
        <v>28</v>
      </c>
      <c r="N136" s="214" t="s">
        <v>45</v>
      </c>
      <c r="O136" s="86"/>
      <c r="P136" s="215">
        <f>O136*H136</f>
        <v>0</v>
      </c>
      <c r="Q136" s="215">
        <v>0</v>
      </c>
      <c r="R136" s="215">
        <f>Q136*H136</f>
        <v>0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139</v>
      </c>
      <c r="AT136" s="217" t="s">
        <v>134</v>
      </c>
      <c r="AU136" s="217" t="s">
        <v>82</v>
      </c>
      <c r="AY136" s="19" t="s">
        <v>132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82</v>
      </c>
      <c r="BK136" s="218">
        <f>ROUND(I136*H136,2)</f>
        <v>0</v>
      </c>
      <c r="BL136" s="19" t="s">
        <v>139</v>
      </c>
      <c r="BM136" s="217" t="s">
        <v>1151</v>
      </c>
    </row>
    <row r="137" s="2" customFormat="1" ht="16.5" customHeight="1">
      <c r="A137" s="40"/>
      <c r="B137" s="41"/>
      <c r="C137" s="206" t="s">
        <v>193</v>
      </c>
      <c r="D137" s="206" t="s">
        <v>134</v>
      </c>
      <c r="E137" s="207" t="s">
        <v>1152</v>
      </c>
      <c r="F137" s="208" t="s">
        <v>1153</v>
      </c>
      <c r="G137" s="209" t="s">
        <v>591</v>
      </c>
      <c r="H137" s="210">
        <v>1</v>
      </c>
      <c r="I137" s="211"/>
      <c r="J137" s="212">
        <f>ROUND(I137*H137,2)</f>
        <v>0</v>
      </c>
      <c r="K137" s="208" t="s">
        <v>28</v>
      </c>
      <c r="L137" s="46"/>
      <c r="M137" s="213" t="s">
        <v>28</v>
      </c>
      <c r="N137" s="214" t="s">
        <v>45</v>
      </c>
      <c r="O137" s="86"/>
      <c r="P137" s="215">
        <f>O137*H137</f>
        <v>0</v>
      </c>
      <c r="Q137" s="215">
        <v>0</v>
      </c>
      <c r="R137" s="215">
        <f>Q137*H137</f>
        <v>0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139</v>
      </c>
      <c r="AT137" s="217" t="s">
        <v>134</v>
      </c>
      <c r="AU137" s="217" t="s">
        <v>82</v>
      </c>
      <c r="AY137" s="19" t="s">
        <v>132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82</v>
      </c>
      <c r="BK137" s="218">
        <f>ROUND(I137*H137,2)</f>
        <v>0</v>
      </c>
      <c r="BL137" s="19" t="s">
        <v>139</v>
      </c>
      <c r="BM137" s="217" t="s">
        <v>1154</v>
      </c>
    </row>
    <row r="138" s="2" customFormat="1" ht="16.5" customHeight="1">
      <c r="A138" s="40"/>
      <c r="B138" s="41"/>
      <c r="C138" s="206" t="s">
        <v>395</v>
      </c>
      <c r="D138" s="206" t="s">
        <v>134</v>
      </c>
      <c r="E138" s="207" t="s">
        <v>1155</v>
      </c>
      <c r="F138" s="208" t="s">
        <v>1156</v>
      </c>
      <c r="G138" s="209" t="s">
        <v>591</v>
      </c>
      <c r="H138" s="210">
        <v>1</v>
      </c>
      <c r="I138" s="211"/>
      <c r="J138" s="212">
        <f>ROUND(I138*H138,2)</f>
        <v>0</v>
      </c>
      <c r="K138" s="208" t="s">
        <v>28</v>
      </c>
      <c r="L138" s="46"/>
      <c r="M138" s="213" t="s">
        <v>28</v>
      </c>
      <c r="N138" s="214" t="s">
        <v>45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139</v>
      </c>
      <c r="AT138" s="217" t="s">
        <v>134</v>
      </c>
      <c r="AU138" s="217" t="s">
        <v>82</v>
      </c>
      <c r="AY138" s="19" t="s">
        <v>132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82</v>
      </c>
      <c r="BK138" s="218">
        <f>ROUND(I138*H138,2)</f>
        <v>0</v>
      </c>
      <c r="BL138" s="19" t="s">
        <v>139</v>
      </c>
      <c r="BM138" s="217" t="s">
        <v>1157</v>
      </c>
    </row>
    <row r="139" s="2" customFormat="1" ht="16.5" customHeight="1">
      <c r="A139" s="40"/>
      <c r="B139" s="41"/>
      <c r="C139" s="206" t="s">
        <v>198</v>
      </c>
      <c r="D139" s="206" t="s">
        <v>134</v>
      </c>
      <c r="E139" s="207" t="s">
        <v>1158</v>
      </c>
      <c r="F139" s="208" t="s">
        <v>1159</v>
      </c>
      <c r="G139" s="209" t="s">
        <v>591</v>
      </c>
      <c r="H139" s="210">
        <v>1</v>
      </c>
      <c r="I139" s="211"/>
      <c r="J139" s="212">
        <f>ROUND(I139*H139,2)</f>
        <v>0</v>
      </c>
      <c r="K139" s="208" t="s">
        <v>28</v>
      </c>
      <c r="L139" s="46"/>
      <c r="M139" s="213" t="s">
        <v>28</v>
      </c>
      <c r="N139" s="214" t="s">
        <v>45</v>
      </c>
      <c r="O139" s="86"/>
      <c r="P139" s="215">
        <f>O139*H139</f>
        <v>0</v>
      </c>
      <c r="Q139" s="215">
        <v>0</v>
      </c>
      <c r="R139" s="215">
        <f>Q139*H139</f>
        <v>0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139</v>
      </c>
      <c r="AT139" s="217" t="s">
        <v>134</v>
      </c>
      <c r="AU139" s="217" t="s">
        <v>82</v>
      </c>
      <c r="AY139" s="19" t="s">
        <v>132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82</v>
      </c>
      <c r="BK139" s="218">
        <f>ROUND(I139*H139,2)</f>
        <v>0</v>
      </c>
      <c r="BL139" s="19" t="s">
        <v>139</v>
      </c>
      <c r="BM139" s="217" t="s">
        <v>1160</v>
      </c>
    </row>
    <row r="140" s="2" customFormat="1" ht="16.5" customHeight="1">
      <c r="A140" s="40"/>
      <c r="B140" s="41"/>
      <c r="C140" s="206" t="s">
        <v>404</v>
      </c>
      <c r="D140" s="206" t="s">
        <v>134</v>
      </c>
      <c r="E140" s="207" t="s">
        <v>1161</v>
      </c>
      <c r="F140" s="208" t="s">
        <v>1162</v>
      </c>
      <c r="G140" s="209" t="s">
        <v>591</v>
      </c>
      <c r="H140" s="210">
        <v>1</v>
      </c>
      <c r="I140" s="211"/>
      <c r="J140" s="212">
        <f>ROUND(I140*H140,2)</f>
        <v>0</v>
      </c>
      <c r="K140" s="208" t="s">
        <v>28</v>
      </c>
      <c r="L140" s="46"/>
      <c r="M140" s="213" t="s">
        <v>28</v>
      </c>
      <c r="N140" s="214" t="s">
        <v>45</v>
      </c>
      <c r="O140" s="86"/>
      <c r="P140" s="215">
        <f>O140*H140</f>
        <v>0</v>
      </c>
      <c r="Q140" s="215">
        <v>0</v>
      </c>
      <c r="R140" s="215">
        <f>Q140*H140</f>
        <v>0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139</v>
      </c>
      <c r="AT140" s="217" t="s">
        <v>134</v>
      </c>
      <c r="AU140" s="217" t="s">
        <v>82</v>
      </c>
      <c r="AY140" s="19" t="s">
        <v>132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82</v>
      </c>
      <c r="BK140" s="218">
        <f>ROUND(I140*H140,2)</f>
        <v>0</v>
      </c>
      <c r="BL140" s="19" t="s">
        <v>139</v>
      </c>
      <c r="BM140" s="217" t="s">
        <v>1163</v>
      </c>
    </row>
    <row r="141" s="2" customFormat="1" ht="16.5" customHeight="1">
      <c r="A141" s="40"/>
      <c r="B141" s="41"/>
      <c r="C141" s="206" t="s">
        <v>203</v>
      </c>
      <c r="D141" s="206" t="s">
        <v>134</v>
      </c>
      <c r="E141" s="207" t="s">
        <v>1164</v>
      </c>
      <c r="F141" s="208" t="s">
        <v>1165</v>
      </c>
      <c r="G141" s="209" t="s">
        <v>591</v>
      </c>
      <c r="H141" s="210">
        <v>8</v>
      </c>
      <c r="I141" s="211"/>
      <c r="J141" s="212">
        <f>ROUND(I141*H141,2)</f>
        <v>0</v>
      </c>
      <c r="K141" s="208" t="s">
        <v>28</v>
      </c>
      <c r="L141" s="46"/>
      <c r="M141" s="213" t="s">
        <v>28</v>
      </c>
      <c r="N141" s="214" t="s">
        <v>45</v>
      </c>
      <c r="O141" s="86"/>
      <c r="P141" s="215">
        <f>O141*H141</f>
        <v>0</v>
      </c>
      <c r="Q141" s="215">
        <v>0</v>
      </c>
      <c r="R141" s="215">
        <f>Q141*H141</f>
        <v>0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139</v>
      </c>
      <c r="AT141" s="217" t="s">
        <v>134</v>
      </c>
      <c r="AU141" s="217" t="s">
        <v>82</v>
      </c>
      <c r="AY141" s="19" t="s">
        <v>132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82</v>
      </c>
      <c r="BK141" s="218">
        <f>ROUND(I141*H141,2)</f>
        <v>0</v>
      </c>
      <c r="BL141" s="19" t="s">
        <v>139</v>
      </c>
      <c r="BM141" s="217" t="s">
        <v>1166</v>
      </c>
    </row>
    <row r="142" s="2" customFormat="1" ht="16.5" customHeight="1">
      <c r="A142" s="40"/>
      <c r="B142" s="41"/>
      <c r="C142" s="206" t="s">
        <v>414</v>
      </c>
      <c r="D142" s="206" t="s">
        <v>134</v>
      </c>
      <c r="E142" s="207" t="s">
        <v>1164</v>
      </c>
      <c r="F142" s="208" t="s">
        <v>1165</v>
      </c>
      <c r="G142" s="209" t="s">
        <v>591</v>
      </c>
      <c r="H142" s="210">
        <v>12</v>
      </c>
      <c r="I142" s="211"/>
      <c r="J142" s="212">
        <f>ROUND(I142*H142,2)</f>
        <v>0</v>
      </c>
      <c r="K142" s="208" t="s">
        <v>28</v>
      </c>
      <c r="L142" s="46"/>
      <c r="M142" s="213" t="s">
        <v>28</v>
      </c>
      <c r="N142" s="214" t="s">
        <v>45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139</v>
      </c>
      <c r="AT142" s="217" t="s">
        <v>134</v>
      </c>
      <c r="AU142" s="217" t="s">
        <v>82</v>
      </c>
      <c r="AY142" s="19" t="s">
        <v>132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82</v>
      </c>
      <c r="BK142" s="218">
        <f>ROUND(I142*H142,2)</f>
        <v>0</v>
      </c>
      <c r="BL142" s="19" t="s">
        <v>139</v>
      </c>
      <c r="BM142" s="217" t="s">
        <v>1167</v>
      </c>
    </row>
    <row r="143" s="2" customFormat="1" ht="16.5" customHeight="1">
      <c r="A143" s="40"/>
      <c r="B143" s="41"/>
      <c r="C143" s="206" t="s">
        <v>207</v>
      </c>
      <c r="D143" s="206" t="s">
        <v>134</v>
      </c>
      <c r="E143" s="207" t="s">
        <v>1168</v>
      </c>
      <c r="F143" s="208" t="s">
        <v>1169</v>
      </c>
      <c r="G143" s="209" t="s">
        <v>591</v>
      </c>
      <c r="H143" s="210">
        <v>8</v>
      </c>
      <c r="I143" s="211"/>
      <c r="J143" s="212">
        <f>ROUND(I143*H143,2)</f>
        <v>0</v>
      </c>
      <c r="K143" s="208" t="s">
        <v>28</v>
      </c>
      <c r="L143" s="46"/>
      <c r="M143" s="213" t="s">
        <v>28</v>
      </c>
      <c r="N143" s="214" t="s">
        <v>45</v>
      </c>
      <c r="O143" s="86"/>
      <c r="P143" s="215">
        <f>O143*H143</f>
        <v>0</v>
      </c>
      <c r="Q143" s="215">
        <v>0</v>
      </c>
      <c r="R143" s="215">
        <f>Q143*H143</f>
        <v>0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139</v>
      </c>
      <c r="AT143" s="217" t="s">
        <v>134</v>
      </c>
      <c r="AU143" s="217" t="s">
        <v>82</v>
      </c>
      <c r="AY143" s="19" t="s">
        <v>132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82</v>
      </c>
      <c r="BK143" s="218">
        <f>ROUND(I143*H143,2)</f>
        <v>0</v>
      </c>
      <c r="BL143" s="19" t="s">
        <v>139</v>
      </c>
      <c r="BM143" s="217" t="s">
        <v>1170</v>
      </c>
    </row>
    <row r="144" s="2" customFormat="1" ht="16.5" customHeight="1">
      <c r="A144" s="40"/>
      <c r="B144" s="41"/>
      <c r="C144" s="206" t="s">
        <v>423</v>
      </c>
      <c r="D144" s="206" t="s">
        <v>134</v>
      </c>
      <c r="E144" s="207" t="s">
        <v>1171</v>
      </c>
      <c r="F144" s="208" t="s">
        <v>1172</v>
      </c>
      <c r="G144" s="209" t="s">
        <v>591</v>
      </c>
      <c r="H144" s="210">
        <v>4</v>
      </c>
      <c r="I144" s="211"/>
      <c r="J144" s="212">
        <f>ROUND(I144*H144,2)</f>
        <v>0</v>
      </c>
      <c r="K144" s="208" t="s">
        <v>28</v>
      </c>
      <c r="L144" s="46"/>
      <c r="M144" s="213" t="s">
        <v>28</v>
      </c>
      <c r="N144" s="214" t="s">
        <v>45</v>
      </c>
      <c r="O144" s="86"/>
      <c r="P144" s="215">
        <f>O144*H144</f>
        <v>0</v>
      </c>
      <c r="Q144" s="215">
        <v>0</v>
      </c>
      <c r="R144" s="215">
        <f>Q144*H144</f>
        <v>0</v>
      </c>
      <c r="S144" s="215">
        <v>0</v>
      </c>
      <c r="T144" s="216">
        <f>S144*H144</f>
        <v>0</v>
      </c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R144" s="217" t="s">
        <v>139</v>
      </c>
      <c r="AT144" s="217" t="s">
        <v>134</v>
      </c>
      <c r="AU144" s="217" t="s">
        <v>82</v>
      </c>
      <c r="AY144" s="19" t="s">
        <v>132</v>
      </c>
      <c r="BE144" s="218">
        <f>IF(N144="základní",J144,0)</f>
        <v>0</v>
      </c>
      <c r="BF144" s="218">
        <f>IF(N144="snížená",J144,0)</f>
        <v>0</v>
      </c>
      <c r="BG144" s="218">
        <f>IF(N144="zákl. přenesená",J144,0)</f>
        <v>0</v>
      </c>
      <c r="BH144" s="218">
        <f>IF(N144="sníž. přenesená",J144,0)</f>
        <v>0</v>
      </c>
      <c r="BI144" s="218">
        <f>IF(N144="nulová",J144,0)</f>
        <v>0</v>
      </c>
      <c r="BJ144" s="19" t="s">
        <v>82</v>
      </c>
      <c r="BK144" s="218">
        <f>ROUND(I144*H144,2)</f>
        <v>0</v>
      </c>
      <c r="BL144" s="19" t="s">
        <v>139</v>
      </c>
      <c r="BM144" s="217" t="s">
        <v>1173</v>
      </c>
    </row>
    <row r="145" s="2" customFormat="1" ht="16.5" customHeight="1">
      <c r="A145" s="40"/>
      <c r="B145" s="41"/>
      <c r="C145" s="206" t="s">
        <v>215</v>
      </c>
      <c r="D145" s="206" t="s">
        <v>134</v>
      </c>
      <c r="E145" s="207" t="s">
        <v>1171</v>
      </c>
      <c r="F145" s="208" t="s">
        <v>1172</v>
      </c>
      <c r="G145" s="209" t="s">
        <v>591</v>
      </c>
      <c r="H145" s="210">
        <v>4</v>
      </c>
      <c r="I145" s="211"/>
      <c r="J145" s="212">
        <f>ROUND(I145*H145,2)</f>
        <v>0</v>
      </c>
      <c r="K145" s="208" t="s">
        <v>28</v>
      </c>
      <c r="L145" s="46"/>
      <c r="M145" s="213" t="s">
        <v>28</v>
      </c>
      <c r="N145" s="214" t="s">
        <v>45</v>
      </c>
      <c r="O145" s="86"/>
      <c r="P145" s="215">
        <f>O145*H145</f>
        <v>0</v>
      </c>
      <c r="Q145" s="215">
        <v>0</v>
      </c>
      <c r="R145" s="215">
        <f>Q145*H145</f>
        <v>0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139</v>
      </c>
      <c r="AT145" s="217" t="s">
        <v>134</v>
      </c>
      <c r="AU145" s="217" t="s">
        <v>82</v>
      </c>
      <c r="AY145" s="19" t="s">
        <v>132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82</v>
      </c>
      <c r="BK145" s="218">
        <f>ROUND(I145*H145,2)</f>
        <v>0</v>
      </c>
      <c r="BL145" s="19" t="s">
        <v>139</v>
      </c>
      <c r="BM145" s="217" t="s">
        <v>1174</v>
      </c>
    </row>
    <row r="146" s="2" customFormat="1" ht="16.5" customHeight="1">
      <c r="A146" s="40"/>
      <c r="B146" s="41"/>
      <c r="C146" s="206" t="s">
        <v>432</v>
      </c>
      <c r="D146" s="206" t="s">
        <v>134</v>
      </c>
      <c r="E146" s="207" t="s">
        <v>1175</v>
      </c>
      <c r="F146" s="208" t="s">
        <v>1176</v>
      </c>
      <c r="G146" s="209" t="s">
        <v>591</v>
      </c>
      <c r="H146" s="210">
        <v>3</v>
      </c>
      <c r="I146" s="211"/>
      <c r="J146" s="212">
        <f>ROUND(I146*H146,2)</f>
        <v>0</v>
      </c>
      <c r="K146" s="208" t="s">
        <v>28</v>
      </c>
      <c r="L146" s="46"/>
      <c r="M146" s="213" t="s">
        <v>28</v>
      </c>
      <c r="N146" s="214" t="s">
        <v>45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139</v>
      </c>
      <c r="AT146" s="217" t="s">
        <v>134</v>
      </c>
      <c r="AU146" s="217" t="s">
        <v>82</v>
      </c>
      <c r="AY146" s="19" t="s">
        <v>132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82</v>
      </c>
      <c r="BK146" s="218">
        <f>ROUND(I146*H146,2)</f>
        <v>0</v>
      </c>
      <c r="BL146" s="19" t="s">
        <v>139</v>
      </c>
      <c r="BM146" s="217" t="s">
        <v>1177</v>
      </c>
    </row>
    <row r="147" s="2" customFormat="1" ht="16.5" customHeight="1">
      <c r="A147" s="40"/>
      <c r="B147" s="41"/>
      <c r="C147" s="206" t="s">
        <v>221</v>
      </c>
      <c r="D147" s="206" t="s">
        <v>134</v>
      </c>
      <c r="E147" s="207" t="s">
        <v>1175</v>
      </c>
      <c r="F147" s="208" t="s">
        <v>1176</v>
      </c>
      <c r="G147" s="209" t="s">
        <v>591</v>
      </c>
      <c r="H147" s="210">
        <v>1</v>
      </c>
      <c r="I147" s="211"/>
      <c r="J147" s="212">
        <f>ROUND(I147*H147,2)</f>
        <v>0</v>
      </c>
      <c r="K147" s="208" t="s">
        <v>28</v>
      </c>
      <c r="L147" s="46"/>
      <c r="M147" s="213" t="s">
        <v>28</v>
      </c>
      <c r="N147" s="214" t="s">
        <v>45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139</v>
      </c>
      <c r="AT147" s="217" t="s">
        <v>134</v>
      </c>
      <c r="AU147" s="217" t="s">
        <v>82</v>
      </c>
      <c r="AY147" s="19" t="s">
        <v>132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82</v>
      </c>
      <c r="BK147" s="218">
        <f>ROUND(I147*H147,2)</f>
        <v>0</v>
      </c>
      <c r="BL147" s="19" t="s">
        <v>139</v>
      </c>
      <c r="BM147" s="217" t="s">
        <v>1178</v>
      </c>
    </row>
    <row r="148" s="2" customFormat="1" ht="16.5" customHeight="1">
      <c r="A148" s="40"/>
      <c r="B148" s="41"/>
      <c r="C148" s="206" t="s">
        <v>440</v>
      </c>
      <c r="D148" s="206" t="s">
        <v>134</v>
      </c>
      <c r="E148" s="207" t="s">
        <v>1179</v>
      </c>
      <c r="F148" s="208" t="s">
        <v>1180</v>
      </c>
      <c r="G148" s="209" t="s">
        <v>591</v>
      </c>
      <c r="H148" s="210">
        <v>3</v>
      </c>
      <c r="I148" s="211"/>
      <c r="J148" s="212">
        <f>ROUND(I148*H148,2)</f>
        <v>0</v>
      </c>
      <c r="K148" s="208" t="s">
        <v>28</v>
      </c>
      <c r="L148" s="46"/>
      <c r="M148" s="213" t="s">
        <v>28</v>
      </c>
      <c r="N148" s="214" t="s">
        <v>45</v>
      </c>
      <c r="O148" s="86"/>
      <c r="P148" s="215">
        <f>O148*H148</f>
        <v>0</v>
      </c>
      <c r="Q148" s="215">
        <v>0</v>
      </c>
      <c r="R148" s="215">
        <f>Q148*H148</f>
        <v>0</v>
      </c>
      <c r="S148" s="215">
        <v>0</v>
      </c>
      <c r="T148" s="216">
        <f>S148*H148</f>
        <v>0</v>
      </c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R148" s="217" t="s">
        <v>139</v>
      </c>
      <c r="AT148" s="217" t="s">
        <v>134</v>
      </c>
      <c r="AU148" s="217" t="s">
        <v>82</v>
      </c>
      <c r="AY148" s="19" t="s">
        <v>132</v>
      </c>
      <c r="BE148" s="218">
        <f>IF(N148="základní",J148,0)</f>
        <v>0</v>
      </c>
      <c r="BF148" s="218">
        <f>IF(N148="snížená",J148,0)</f>
        <v>0</v>
      </c>
      <c r="BG148" s="218">
        <f>IF(N148="zákl. přenesená",J148,0)</f>
        <v>0</v>
      </c>
      <c r="BH148" s="218">
        <f>IF(N148="sníž. přenesená",J148,0)</f>
        <v>0</v>
      </c>
      <c r="BI148" s="218">
        <f>IF(N148="nulová",J148,0)</f>
        <v>0</v>
      </c>
      <c r="BJ148" s="19" t="s">
        <v>82</v>
      </c>
      <c r="BK148" s="218">
        <f>ROUND(I148*H148,2)</f>
        <v>0</v>
      </c>
      <c r="BL148" s="19" t="s">
        <v>139</v>
      </c>
      <c r="BM148" s="217" t="s">
        <v>1181</v>
      </c>
    </row>
    <row r="149" s="2" customFormat="1" ht="16.5" customHeight="1">
      <c r="A149" s="40"/>
      <c r="B149" s="41"/>
      <c r="C149" s="206" t="s">
        <v>226</v>
      </c>
      <c r="D149" s="206" t="s">
        <v>134</v>
      </c>
      <c r="E149" s="207" t="s">
        <v>1179</v>
      </c>
      <c r="F149" s="208" t="s">
        <v>1180</v>
      </c>
      <c r="G149" s="209" t="s">
        <v>591</v>
      </c>
      <c r="H149" s="210">
        <v>1</v>
      </c>
      <c r="I149" s="211"/>
      <c r="J149" s="212">
        <f>ROUND(I149*H149,2)</f>
        <v>0</v>
      </c>
      <c r="K149" s="208" t="s">
        <v>28</v>
      </c>
      <c r="L149" s="46"/>
      <c r="M149" s="213" t="s">
        <v>28</v>
      </c>
      <c r="N149" s="214" t="s">
        <v>45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139</v>
      </c>
      <c r="AT149" s="217" t="s">
        <v>134</v>
      </c>
      <c r="AU149" s="217" t="s">
        <v>82</v>
      </c>
      <c r="AY149" s="19" t="s">
        <v>132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82</v>
      </c>
      <c r="BK149" s="218">
        <f>ROUND(I149*H149,2)</f>
        <v>0</v>
      </c>
      <c r="BL149" s="19" t="s">
        <v>139</v>
      </c>
      <c r="BM149" s="217" t="s">
        <v>1182</v>
      </c>
    </row>
    <row r="150" s="2" customFormat="1" ht="16.5" customHeight="1">
      <c r="A150" s="40"/>
      <c r="B150" s="41"/>
      <c r="C150" s="206" t="s">
        <v>450</v>
      </c>
      <c r="D150" s="206" t="s">
        <v>134</v>
      </c>
      <c r="E150" s="207" t="s">
        <v>1183</v>
      </c>
      <c r="F150" s="208" t="s">
        <v>1184</v>
      </c>
      <c r="G150" s="209" t="s">
        <v>192</v>
      </c>
      <c r="H150" s="210">
        <v>220</v>
      </c>
      <c r="I150" s="211"/>
      <c r="J150" s="212">
        <f>ROUND(I150*H150,2)</f>
        <v>0</v>
      </c>
      <c r="K150" s="208" t="s">
        <v>28</v>
      </c>
      <c r="L150" s="46"/>
      <c r="M150" s="213" t="s">
        <v>28</v>
      </c>
      <c r="N150" s="214" t="s">
        <v>45</v>
      </c>
      <c r="O150" s="86"/>
      <c r="P150" s="215">
        <f>O150*H150</f>
        <v>0</v>
      </c>
      <c r="Q150" s="215">
        <v>0</v>
      </c>
      <c r="R150" s="215">
        <f>Q150*H150</f>
        <v>0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139</v>
      </c>
      <c r="AT150" s="217" t="s">
        <v>134</v>
      </c>
      <c r="AU150" s="217" t="s">
        <v>82</v>
      </c>
      <c r="AY150" s="19" t="s">
        <v>132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82</v>
      </c>
      <c r="BK150" s="218">
        <f>ROUND(I150*H150,2)</f>
        <v>0</v>
      </c>
      <c r="BL150" s="19" t="s">
        <v>139</v>
      </c>
      <c r="BM150" s="217" t="s">
        <v>1185</v>
      </c>
    </row>
    <row r="151" s="2" customFormat="1" ht="16.5" customHeight="1">
      <c r="A151" s="40"/>
      <c r="B151" s="41"/>
      <c r="C151" s="206" t="s">
        <v>231</v>
      </c>
      <c r="D151" s="206" t="s">
        <v>134</v>
      </c>
      <c r="E151" s="207" t="s">
        <v>1186</v>
      </c>
      <c r="F151" s="208" t="s">
        <v>1187</v>
      </c>
      <c r="G151" s="209" t="s">
        <v>591</v>
      </c>
      <c r="H151" s="210">
        <v>8</v>
      </c>
      <c r="I151" s="211"/>
      <c r="J151" s="212">
        <f>ROUND(I151*H151,2)</f>
        <v>0</v>
      </c>
      <c r="K151" s="208" t="s">
        <v>28</v>
      </c>
      <c r="L151" s="46"/>
      <c r="M151" s="213" t="s">
        <v>28</v>
      </c>
      <c r="N151" s="214" t="s">
        <v>45</v>
      </c>
      <c r="O151" s="86"/>
      <c r="P151" s="215">
        <f>O151*H151</f>
        <v>0</v>
      </c>
      <c r="Q151" s="215">
        <v>0</v>
      </c>
      <c r="R151" s="215">
        <f>Q151*H151</f>
        <v>0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139</v>
      </c>
      <c r="AT151" s="217" t="s">
        <v>134</v>
      </c>
      <c r="AU151" s="217" t="s">
        <v>82</v>
      </c>
      <c r="AY151" s="19" t="s">
        <v>132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82</v>
      </c>
      <c r="BK151" s="218">
        <f>ROUND(I151*H151,2)</f>
        <v>0</v>
      </c>
      <c r="BL151" s="19" t="s">
        <v>139</v>
      </c>
      <c r="BM151" s="217" t="s">
        <v>1188</v>
      </c>
    </row>
    <row r="152" s="2" customFormat="1" ht="16.5" customHeight="1">
      <c r="A152" s="40"/>
      <c r="B152" s="41"/>
      <c r="C152" s="206" t="s">
        <v>459</v>
      </c>
      <c r="D152" s="206" t="s">
        <v>134</v>
      </c>
      <c r="E152" s="207" t="s">
        <v>1186</v>
      </c>
      <c r="F152" s="208" t="s">
        <v>1187</v>
      </c>
      <c r="G152" s="209" t="s">
        <v>591</v>
      </c>
      <c r="H152" s="210">
        <v>14</v>
      </c>
      <c r="I152" s="211"/>
      <c r="J152" s="212">
        <f>ROUND(I152*H152,2)</f>
        <v>0</v>
      </c>
      <c r="K152" s="208" t="s">
        <v>28</v>
      </c>
      <c r="L152" s="46"/>
      <c r="M152" s="213" t="s">
        <v>28</v>
      </c>
      <c r="N152" s="214" t="s">
        <v>45</v>
      </c>
      <c r="O152" s="86"/>
      <c r="P152" s="215">
        <f>O152*H152</f>
        <v>0</v>
      </c>
      <c r="Q152" s="215">
        <v>0</v>
      </c>
      <c r="R152" s="215">
        <f>Q152*H152</f>
        <v>0</v>
      </c>
      <c r="S152" s="215">
        <v>0</v>
      </c>
      <c r="T152" s="216">
        <f>S152*H152</f>
        <v>0</v>
      </c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R152" s="217" t="s">
        <v>139</v>
      </c>
      <c r="AT152" s="217" t="s">
        <v>134</v>
      </c>
      <c r="AU152" s="217" t="s">
        <v>82</v>
      </c>
      <c r="AY152" s="19" t="s">
        <v>132</v>
      </c>
      <c r="BE152" s="218">
        <f>IF(N152="základní",J152,0)</f>
        <v>0</v>
      </c>
      <c r="BF152" s="218">
        <f>IF(N152="snížená",J152,0)</f>
        <v>0</v>
      </c>
      <c r="BG152" s="218">
        <f>IF(N152="zákl. přenesená",J152,0)</f>
        <v>0</v>
      </c>
      <c r="BH152" s="218">
        <f>IF(N152="sníž. přenesená",J152,0)</f>
        <v>0</v>
      </c>
      <c r="BI152" s="218">
        <f>IF(N152="nulová",J152,0)</f>
        <v>0</v>
      </c>
      <c r="BJ152" s="19" t="s">
        <v>82</v>
      </c>
      <c r="BK152" s="218">
        <f>ROUND(I152*H152,2)</f>
        <v>0</v>
      </c>
      <c r="BL152" s="19" t="s">
        <v>139</v>
      </c>
      <c r="BM152" s="217" t="s">
        <v>1189</v>
      </c>
    </row>
    <row r="153" s="2" customFormat="1" ht="16.5" customHeight="1">
      <c r="A153" s="40"/>
      <c r="B153" s="41"/>
      <c r="C153" s="206" t="s">
        <v>236</v>
      </c>
      <c r="D153" s="206" t="s">
        <v>134</v>
      </c>
      <c r="E153" s="207" t="s">
        <v>1190</v>
      </c>
      <c r="F153" s="208" t="s">
        <v>1191</v>
      </c>
      <c r="G153" s="209" t="s">
        <v>591</v>
      </c>
      <c r="H153" s="210">
        <v>14</v>
      </c>
      <c r="I153" s="211"/>
      <c r="J153" s="212">
        <f>ROUND(I153*H153,2)</f>
        <v>0</v>
      </c>
      <c r="K153" s="208" t="s">
        <v>28</v>
      </c>
      <c r="L153" s="46"/>
      <c r="M153" s="213" t="s">
        <v>28</v>
      </c>
      <c r="N153" s="214" t="s">
        <v>45</v>
      </c>
      <c r="O153" s="86"/>
      <c r="P153" s="215">
        <f>O153*H153</f>
        <v>0</v>
      </c>
      <c r="Q153" s="215">
        <v>0</v>
      </c>
      <c r="R153" s="215">
        <f>Q153*H153</f>
        <v>0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139</v>
      </c>
      <c r="AT153" s="217" t="s">
        <v>134</v>
      </c>
      <c r="AU153" s="217" t="s">
        <v>82</v>
      </c>
      <c r="AY153" s="19" t="s">
        <v>132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82</v>
      </c>
      <c r="BK153" s="218">
        <f>ROUND(I153*H153,2)</f>
        <v>0</v>
      </c>
      <c r="BL153" s="19" t="s">
        <v>139</v>
      </c>
      <c r="BM153" s="217" t="s">
        <v>1192</v>
      </c>
    </row>
    <row r="154" s="2" customFormat="1" ht="16.5" customHeight="1">
      <c r="A154" s="40"/>
      <c r="B154" s="41"/>
      <c r="C154" s="206" t="s">
        <v>468</v>
      </c>
      <c r="D154" s="206" t="s">
        <v>134</v>
      </c>
      <c r="E154" s="207" t="s">
        <v>1193</v>
      </c>
      <c r="F154" s="208" t="s">
        <v>1194</v>
      </c>
      <c r="G154" s="209" t="s">
        <v>192</v>
      </c>
      <c r="H154" s="210">
        <v>200</v>
      </c>
      <c r="I154" s="211"/>
      <c r="J154" s="212">
        <f>ROUND(I154*H154,2)</f>
        <v>0</v>
      </c>
      <c r="K154" s="208" t="s">
        <v>28</v>
      </c>
      <c r="L154" s="46"/>
      <c r="M154" s="213" t="s">
        <v>28</v>
      </c>
      <c r="N154" s="214" t="s">
        <v>45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139</v>
      </c>
      <c r="AT154" s="217" t="s">
        <v>134</v>
      </c>
      <c r="AU154" s="217" t="s">
        <v>82</v>
      </c>
      <c r="AY154" s="19" t="s">
        <v>132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82</v>
      </c>
      <c r="BK154" s="218">
        <f>ROUND(I154*H154,2)</f>
        <v>0</v>
      </c>
      <c r="BL154" s="19" t="s">
        <v>139</v>
      </c>
      <c r="BM154" s="217" t="s">
        <v>1195</v>
      </c>
    </row>
    <row r="155" s="2" customFormat="1" ht="16.5" customHeight="1">
      <c r="A155" s="40"/>
      <c r="B155" s="41"/>
      <c r="C155" s="206" t="s">
        <v>474</v>
      </c>
      <c r="D155" s="206" t="s">
        <v>134</v>
      </c>
      <c r="E155" s="207" t="s">
        <v>1196</v>
      </c>
      <c r="F155" s="208" t="s">
        <v>1197</v>
      </c>
      <c r="G155" s="209" t="s">
        <v>192</v>
      </c>
      <c r="H155" s="210">
        <v>3</v>
      </c>
      <c r="I155" s="211"/>
      <c r="J155" s="212">
        <f>ROUND(I155*H155,2)</f>
        <v>0</v>
      </c>
      <c r="K155" s="208" t="s">
        <v>28</v>
      </c>
      <c r="L155" s="46"/>
      <c r="M155" s="213" t="s">
        <v>28</v>
      </c>
      <c r="N155" s="214" t="s">
        <v>45</v>
      </c>
      <c r="O155" s="86"/>
      <c r="P155" s="215">
        <f>O155*H155</f>
        <v>0</v>
      </c>
      <c r="Q155" s="215">
        <v>0</v>
      </c>
      <c r="R155" s="215">
        <f>Q155*H155</f>
        <v>0</v>
      </c>
      <c r="S155" s="215">
        <v>0</v>
      </c>
      <c r="T155" s="216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7" t="s">
        <v>139</v>
      </c>
      <c r="AT155" s="217" t="s">
        <v>134</v>
      </c>
      <c r="AU155" s="217" t="s">
        <v>82</v>
      </c>
      <c r="AY155" s="19" t="s">
        <v>132</v>
      </c>
      <c r="BE155" s="218">
        <f>IF(N155="základní",J155,0)</f>
        <v>0</v>
      </c>
      <c r="BF155" s="218">
        <f>IF(N155="snížená",J155,0)</f>
        <v>0</v>
      </c>
      <c r="BG155" s="218">
        <f>IF(N155="zákl. přenesená",J155,0)</f>
        <v>0</v>
      </c>
      <c r="BH155" s="218">
        <f>IF(N155="sníž. přenesená",J155,0)</f>
        <v>0</v>
      </c>
      <c r="BI155" s="218">
        <f>IF(N155="nulová",J155,0)</f>
        <v>0</v>
      </c>
      <c r="BJ155" s="19" t="s">
        <v>82</v>
      </c>
      <c r="BK155" s="218">
        <f>ROUND(I155*H155,2)</f>
        <v>0</v>
      </c>
      <c r="BL155" s="19" t="s">
        <v>139</v>
      </c>
      <c r="BM155" s="217" t="s">
        <v>1198</v>
      </c>
    </row>
    <row r="156" s="2" customFormat="1" ht="16.5" customHeight="1">
      <c r="A156" s="40"/>
      <c r="B156" s="41"/>
      <c r="C156" s="206" t="s">
        <v>479</v>
      </c>
      <c r="D156" s="206" t="s">
        <v>134</v>
      </c>
      <c r="E156" s="207" t="s">
        <v>1196</v>
      </c>
      <c r="F156" s="208" t="s">
        <v>1197</v>
      </c>
      <c r="G156" s="209" t="s">
        <v>192</v>
      </c>
      <c r="H156" s="210">
        <v>200</v>
      </c>
      <c r="I156" s="211"/>
      <c r="J156" s="212">
        <f>ROUND(I156*H156,2)</f>
        <v>0</v>
      </c>
      <c r="K156" s="208" t="s">
        <v>28</v>
      </c>
      <c r="L156" s="46"/>
      <c r="M156" s="213" t="s">
        <v>28</v>
      </c>
      <c r="N156" s="214" t="s">
        <v>45</v>
      </c>
      <c r="O156" s="86"/>
      <c r="P156" s="215">
        <f>O156*H156</f>
        <v>0</v>
      </c>
      <c r="Q156" s="215">
        <v>0</v>
      </c>
      <c r="R156" s="215">
        <f>Q156*H156</f>
        <v>0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139</v>
      </c>
      <c r="AT156" s="217" t="s">
        <v>134</v>
      </c>
      <c r="AU156" s="217" t="s">
        <v>82</v>
      </c>
      <c r="AY156" s="19" t="s">
        <v>132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82</v>
      </c>
      <c r="BK156" s="218">
        <f>ROUND(I156*H156,2)</f>
        <v>0</v>
      </c>
      <c r="BL156" s="19" t="s">
        <v>139</v>
      </c>
      <c r="BM156" s="217" t="s">
        <v>1199</v>
      </c>
    </row>
    <row r="157" s="2" customFormat="1" ht="16.5" customHeight="1">
      <c r="A157" s="40"/>
      <c r="B157" s="41"/>
      <c r="C157" s="206" t="s">
        <v>246</v>
      </c>
      <c r="D157" s="206" t="s">
        <v>134</v>
      </c>
      <c r="E157" s="207" t="s">
        <v>1196</v>
      </c>
      <c r="F157" s="208" t="s">
        <v>1197</v>
      </c>
      <c r="G157" s="209" t="s">
        <v>192</v>
      </c>
      <c r="H157" s="210">
        <v>280</v>
      </c>
      <c r="I157" s="211"/>
      <c r="J157" s="212">
        <f>ROUND(I157*H157,2)</f>
        <v>0</v>
      </c>
      <c r="K157" s="208" t="s">
        <v>28</v>
      </c>
      <c r="L157" s="46"/>
      <c r="M157" s="213" t="s">
        <v>28</v>
      </c>
      <c r="N157" s="214" t="s">
        <v>45</v>
      </c>
      <c r="O157" s="86"/>
      <c r="P157" s="215">
        <f>O157*H157</f>
        <v>0</v>
      </c>
      <c r="Q157" s="215">
        <v>0</v>
      </c>
      <c r="R157" s="215">
        <f>Q157*H157</f>
        <v>0</v>
      </c>
      <c r="S157" s="215">
        <v>0</v>
      </c>
      <c r="T157" s="216">
        <f>S157*H157</f>
        <v>0</v>
      </c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R157" s="217" t="s">
        <v>139</v>
      </c>
      <c r="AT157" s="217" t="s">
        <v>134</v>
      </c>
      <c r="AU157" s="217" t="s">
        <v>82</v>
      </c>
      <c r="AY157" s="19" t="s">
        <v>132</v>
      </c>
      <c r="BE157" s="218">
        <f>IF(N157="základní",J157,0)</f>
        <v>0</v>
      </c>
      <c r="BF157" s="218">
        <f>IF(N157="snížená",J157,0)</f>
        <v>0</v>
      </c>
      <c r="BG157" s="218">
        <f>IF(N157="zákl. přenesená",J157,0)</f>
        <v>0</v>
      </c>
      <c r="BH157" s="218">
        <f>IF(N157="sníž. přenesená",J157,0)</f>
        <v>0</v>
      </c>
      <c r="BI157" s="218">
        <f>IF(N157="nulová",J157,0)</f>
        <v>0</v>
      </c>
      <c r="BJ157" s="19" t="s">
        <v>82</v>
      </c>
      <c r="BK157" s="218">
        <f>ROUND(I157*H157,2)</f>
        <v>0</v>
      </c>
      <c r="BL157" s="19" t="s">
        <v>139</v>
      </c>
      <c r="BM157" s="217" t="s">
        <v>1200</v>
      </c>
    </row>
    <row r="158" s="2" customFormat="1" ht="16.5" customHeight="1">
      <c r="A158" s="40"/>
      <c r="B158" s="41"/>
      <c r="C158" s="206" t="s">
        <v>486</v>
      </c>
      <c r="D158" s="206" t="s">
        <v>134</v>
      </c>
      <c r="E158" s="207" t="s">
        <v>1201</v>
      </c>
      <c r="F158" s="208" t="s">
        <v>1202</v>
      </c>
      <c r="G158" s="209" t="s">
        <v>192</v>
      </c>
      <c r="H158" s="210">
        <v>200</v>
      </c>
      <c r="I158" s="211"/>
      <c r="J158" s="212">
        <f>ROUND(I158*H158,2)</f>
        <v>0</v>
      </c>
      <c r="K158" s="208" t="s">
        <v>28</v>
      </c>
      <c r="L158" s="46"/>
      <c r="M158" s="213" t="s">
        <v>28</v>
      </c>
      <c r="N158" s="214" t="s">
        <v>45</v>
      </c>
      <c r="O158" s="86"/>
      <c r="P158" s="215">
        <f>O158*H158</f>
        <v>0</v>
      </c>
      <c r="Q158" s="215">
        <v>0</v>
      </c>
      <c r="R158" s="215">
        <f>Q158*H158</f>
        <v>0</v>
      </c>
      <c r="S158" s="215">
        <v>0</v>
      </c>
      <c r="T158" s="216">
        <f>S158*H158</f>
        <v>0</v>
      </c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R158" s="217" t="s">
        <v>139</v>
      </c>
      <c r="AT158" s="217" t="s">
        <v>134</v>
      </c>
      <c r="AU158" s="217" t="s">
        <v>82</v>
      </c>
      <c r="AY158" s="19" t="s">
        <v>132</v>
      </c>
      <c r="BE158" s="218">
        <f>IF(N158="základní",J158,0)</f>
        <v>0</v>
      </c>
      <c r="BF158" s="218">
        <f>IF(N158="snížená",J158,0)</f>
        <v>0</v>
      </c>
      <c r="BG158" s="218">
        <f>IF(N158="zákl. přenesená",J158,0)</f>
        <v>0</v>
      </c>
      <c r="BH158" s="218">
        <f>IF(N158="sníž. přenesená",J158,0)</f>
        <v>0</v>
      </c>
      <c r="BI158" s="218">
        <f>IF(N158="nulová",J158,0)</f>
        <v>0</v>
      </c>
      <c r="BJ158" s="19" t="s">
        <v>82</v>
      </c>
      <c r="BK158" s="218">
        <f>ROUND(I158*H158,2)</f>
        <v>0</v>
      </c>
      <c r="BL158" s="19" t="s">
        <v>139</v>
      </c>
      <c r="BM158" s="217" t="s">
        <v>1203</v>
      </c>
    </row>
    <row r="159" s="2" customFormat="1" ht="16.5" customHeight="1">
      <c r="A159" s="40"/>
      <c r="B159" s="41"/>
      <c r="C159" s="206" t="s">
        <v>253</v>
      </c>
      <c r="D159" s="206" t="s">
        <v>134</v>
      </c>
      <c r="E159" s="207" t="s">
        <v>1204</v>
      </c>
      <c r="F159" s="208" t="s">
        <v>1205</v>
      </c>
      <c r="G159" s="209" t="s">
        <v>192</v>
      </c>
      <c r="H159" s="210">
        <v>200</v>
      </c>
      <c r="I159" s="211"/>
      <c r="J159" s="212">
        <f>ROUND(I159*H159,2)</f>
        <v>0</v>
      </c>
      <c r="K159" s="208" t="s">
        <v>28</v>
      </c>
      <c r="L159" s="46"/>
      <c r="M159" s="213" t="s">
        <v>28</v>
      </c>
      <c r="N159" s="214" t="s">
        <v>45</v>
      </c>
      <c r="O159" s="86"/>
      <c r="P159" s="215">
        <f>O159*H159</f>
        <v>0</v>
      </c>
      <c r="Q159" s="215">
        <v>0</v>
      </c>
      <c r="R159" s="215">
        <f>Q159*H159</f>
        <v>0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139</v>
      </c>
      <c r="AT159" s="217" t="s">
        <v>134</v>
      </c>
      <c r="AU159" s="217" t="s">
        <v>82</v>
      </c>
      <c r="AY159" s="19" t="s">
        <v>132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82</v>
      </c>
      <c r="BK159" s="218">
        <f>ROUND(I159*H159,2)</f>
        <v>0</v>
      </c>
      <c r="BL159" s="19" t="s">
        <v>139</v>
      </c>
      <c r="BM159" s="217" t="s">
        <v>1206</v>
      </c>
    </row>
    <row r="160" s="2" customFormat="1" ht="16.5" customHeight="1">
      <c r="A160" s="40"/>
      <c r="B160" s="41"/>
      <c r="C160" s="206" t="s">
        <v>493</v>
      </c>
      <c r="D160" s="206" t="s">
        <v>134</v>
      </c>
      <c r="E160" s="207" t="s">
        <v>1207</v>
      </c>
      <c r="F160" s="208" t="s">
        <v>1208</v>
      </c>
      <c r="G160" s="209" t="s">
        <v>192</v>
      </c>
      <c r="H160" s="210">
        <v>10</v>
      </c>
      <c r="I160" s="211"/>
      <c r="J160" s="212">
        <f>ROUND(I160*H160,2)</f>
        <v>0</v>
      </c>
      <c r="K160" s="208" t="s">
        <v>28</v>
      </c>
      <c r="L160" s="46"/>
      <c r="M160" s="213" t="s">
        <v>28</v>
      </c>
      <c r="N160" s="214" t="s">
        <v>45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139</v>
      </c>
      <c r="AT160" s="217" t="s">
        <v>134</v>
      </c>
      <c r="AU160" s="217" t="s">
        <v>82</v>
      </c>
      <c r="AY160" s="19" t="s">
        <v>132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82</v>
      </c>
      <c r="BK160" s="218">
        <f>ROUND(I160*H160,2)</f>
        <v>0</v>
      </c>
      <c r="BL160" s="19" t="s">
        <v>139</v>
      </c>
      <c r="BM160" s="217" t="s">
        <v>1209</v>
      </c>
    </row>
    <row r="161" s="2" customFormat="1" ht="16.5" customHeight="1">
      <c r="A161" s="40"/>
      <c r="B161" s="41"/>
      <c r="C161" s="206" t="s">
        <v>258</v>
      </c>
      <c r="D161" s="206" t="s">
        <v>134</v>
      </c>
      <c r="E161" s="207" t="s">
        <v>1210</v>
      </c>
      <c r="F161" s="208" t="s">
        <v>1211</v>
      </c>
      <c r="G161" s="209" t="s">
        <v>591</v>
      </c>
      <c r="H161" s="210">
        <v>1</v>
      </c>
      <c r="I161" s="211"/>
      <c r="J161" s="212">
        <f>ROUND(I161*H161,2)</f>
        <v>0</v>
      </c>
      <c r="K161" s="208" t="s">
        <v>28</v>
      </c>
      <c r="L161" s="46"/>
      <c r="M161" s="213" t="s">
        <v>28</v>
      </c>
      <c r="N161" s="214" t="s">
        <v>45</v>
      </c>
      <c r="O161" s="86"/>
      <c r="P161" s="215">
        <f>O161*H161</f>
        <v>0</v>
      </c>
      <c r="Q161" s="215">
        <v>0</v>
      </c>
      <c r="R161" s="215">
        <f>Q161*H161</f>
        <v>0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139</v>
      </c>
      <c r="AT161" s="217" t="s">
        <v>134</v>
      </c>
      <c r="AU161" s="217" t="s">
        <v>82</v>
      </c>
      <c r="AY161" s="19" t="s">
        <v>132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82</v>
      </c>
      <c r="BK161" s="218">
        <f>ROUND(I161*H161,2)</f>
        <v>0</v>
      </c>
      <c r="BL161" s="19" t="s">
        <v>139</v>
      </c>
      <c r="BM161" s="217" t="s">
        <v>1212</v>
      </c>
    </row>
    <row r="162" s="12" customFormat="1" ht="25.92" customHeight="1">
      <c r="A162" s="12"/>
      <c r="B162" s="190"/>
      <c r="C162" s="191"/>
      <c r="D162" s="192" t="s">
        <v>73</v>
      </c>
      <c r="E162" s="193" t="s">
        <v>1213</v>
      </c>
      <c r="F162" s="193" t="s">
        <v>133</v>
      </c>
      <c r="G162" s="191"/>
      <c r="H162" s="191"/>
      <c r="I162" s="194"/>
      <c r="J162" s="195">
        <f>BK162</f>
        <v>0</v>
      </c>
      <c r="K162" s="191"/>
      <c r="L162" s="196"/>
      <c r="M162" s="197"/>
      <c r="N162" s="198"/>
      <c r="O162" s="198"/>
      <c r="P162" s="199">
        <f>SUM(P163:P177)</f>
        <v>0</v>
      </c>
      <c r="Q162" s="198"/>
      <c r="R162" s="199">
        <f>SUM(R163:R177)</f>
        <v>0</v>
      </c>
      <c r="S162" s="198"/>
      <c r="T162" s="200">
        <f>SUM(T163:T177)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01" t="s">
        <v>82</v>
      </c>
      <c r="AT162" s="202" t="s">
        <v>73</v>
      </c>
      <c r="AU162" s="202" t="s">
        <v>74</v>
      </c>
      <c r="AY162" s="201" t="s">
        <v>132</v>
      </c>
      <c r="BK162" s="203">
        <f>SUM(BK163:BK177)</f>
        <v>0</v>
      </c>
    </row>
    <row r="163" s="2" customFormat="1" ht="16.5" customHeight="1">
      <c r="A163" s="40"/>
      <c r="B163" s="41"/>
      <c r="C163" s="206" t="s">
        <v>501</v>
      </c>
      <c r="D163" s="206" t="s">
        <v>134</v>
      </c>
      <c r="E163" s="207" t="s">
        <v>1214</v>
      </c>
      <c r="F163" s="208" t="s">
        <v>1215</v>
      </c>
      <c r="G163" s="209" t="s">
        <v>202</v>
      </c>
      <c r="H163" s="210">
        <v>6.6399999999999997</v>
      </c>
      <c r="I163" s="211"/>
      <c r="J163" s="212">
        <f>ROUND(I163*H163,2)</f>
        <v>0</v>
      </c>
      <c r="K163" s="208" t="s">
        <v>28</v>
      </c>
      <c r="L163" s="46"/>
      <c r="M163" s="213" t="s">
        <v>28</v>
      </c>
      <c r="N163" s="214" t="s">
        <v>45</v>
      </c>
      <c r="O163" s="86"/>
      <c r="P163" s="215">
        <f>O163*H163</f>
        <v>0</v>
      </c>
      <c r="Q163" s="215">
        <v>0</v>
      </c>
      <c r="R163" s="215">
        <f>Q163*H163</f>
        <v>0</v>
      </c>
      <c r="S163" s="215">
        <v>0</v>
      </c>
      <c r="T163" s="216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7" t="s">
        <v>139</v>
      </c>
      <c r="AT163" s="217" t="s">
        <v>134</v>
      </c>
      <c r="AU163" s="217" t="s">
        <v>82</v>
      </c>
      <c r="AY163" s="19" t="s">
        <v>132</v>
      </c>
      <c r="BE163" s="218">
        <f>IF(N163="základní",J163,0)</f>
        <v>0</v>
      </c>
      <c r="BF163" s="218">
        <f>IF(N163="snížená",J163,0)</f>
        <v>0</v>
      </c>
      <c r="BG163" s="218">
        <f>IF(N163="zákl. přenesená",J163,0)</f>
        <v>0</v>
      </c>
      <c r="BH163" s="218">
        <f>IF(N163="sníž. přenesená",J163,0)</f>
        <v>0</v>
      </c>
      <c r="BI163" s="218">
        <f>IF(N163="nulová",J163,0)</f>
        <v>0</v>
      </c>
      <c r="BJ163" s="19" t="s">
        <v>82</v>
      </c>
      <c r="BK163" s="218">
        <f>ROUND(I163*H163,2)</f>
        <v>0</v>
      </c>
      <c r="BL163" s="19" t="s">
        <v>139</v>
      </c>
      <c r="BM163" s="217" t="s">
        <v>1216</v>
      </c>
    </row>
    <row r="164" s="2" customFormat="1" ht="16.5" customHeight="1">
      <c r="A164" s="40"/>
      <c r="B164" s="41"/>
      <c r="C164" s="206" t="s">
        <v>505</v>
      </c>
      <c r="D164" s="206" t="s">
        <v>134</v>
      </c>
      <c r="E164" s="207" t="s">
        <v>1217</v>
      </c>
      <c r="F164" s="208" t="s">
        <v>1218</v>
      </c>
      <c r="G164" s="209" t="s">
        <v>591</v>
      </c>
      <c r="H164" s="210">
        <v>8</v>
      </c>
      <c r="I164" s="211"/>
      <c r="J164" s="212">
        <f>ROUND(I164*H164,2)</f>
        <v>0</v>
      </c>
      <c r="K164" s="208" t="s">
        <v>28</v>
      </c>
      <c r="L164" s="46"/>
      <c r="M164" s="213" t="s">
        <v>28</v>
      </c>
      <c r="N164" s="214" t="s">
        <v>45</v>
      </c>
      <c r="O164" s="86"/>
      <c r="P164" s="215">
        <f>O164*H164</f>
        <v>0</v>
      </c>
      <c r="Q164" s="215">
        <v>0</v>
      </c>
      <c r="R164" s="215">
        <f>Q164*H164</f>
        <v>0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139</v>
      </c>
      <c r="AT164" s="217" t="s">
        <v>134</v>
      </c>
      <c r="AU164" s="217" t="s">
        <v>82</v>
      </c>
      <c r="AY164" s="19" t="s">
        <v>132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82</v>
      </c>
      <c r="BK164" s="218">
        <f>ROUND(I164*H164,2)</f>
        <v>0</v>
      </c>
      <c r="BL164" s="19" t="s">
        <v>139</v>
      </c>
      <c r="BM164" s="217" t="s">
        <v>1219</v>
      </c>
    </row>
    <row r="165" s="2" customFormat="1" ht="16.5" customHeight="1">
      <c r="A165" s="40"/>
      <c r="B165" s="41"/>
      <c r="C165" s="206" t="s">
        <v>510</v>
      </c>
      <c r="D165" s="206" t="s">
        <v>134</v>
      </c>
      <c r="E165" s="207" t="s">
        <v>1220</v>
      </c>
      <c r="F165" s="208" t="s">
        <v>1221</v>
      </c>
      <c r="G165" s="209" t="s">
        <v>192</v>
      </c>
      <c r="H165" s="210">
        <v>105</v>
      </c>
      <c r="I165" s="211"/>
      <c r="J165" s="212">
        <f>ROUND(I165*H165,2)</f>
        <v>0</v>
      </c>
      <c r="K165" s="208" t="s">
        <v>28</v>
      </c>
      <c r="L165" s="46"/>
      <c r="M165" s="213" t="s">
        <v>28</v>
      </c>
      <c r="N165" s="214" t="s">
        <v>45</v>
      </c>
      <c r="O165" s="86"/>
      <c r="P165" s="215">
        <f>O165*H165</f>
        <v>0</v>
      </c>
      <c r="Q165" s="215">
        <v>0</v>
      </c>
      <c r="R165" s="215">
        <f>Q165*H165</f>
        <v>0</v>
      </c>
      <c r="S165" s="215">
        <v>0</v>
      </c>
      <c r="T165" s="216">
        <f>S165*H165</f>
        <v>0</v>
      </c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R165" s="217" t="s">
        <v>139</v>
      </c>
      <c r="AT165" s="217" t="s">
        <v>134</v>
      </c>
      <c r="AU165" s="217" t="s">
        <v>82</v>
      </c>
      <c r="AY165" s="19" t="s">
        <v>132</v>
      </c>
      <c r="BE165" s="218">
        <f>IF(N165="základní",J165,0)</f>
        <v>0</v>
      </c>
      <c r="BF165" s="218">
        <f>IF(N165="snížená",J165,0)</f>
        <v>0</v>
      </c>
      <c r="BG165" s="218">
        <f>IF(N165="zákl. přenesená",J165,0)</f>
        <v>0</v>
      </c>
      <c r="BH165" s="218">
        <f>IF(N165="sníž. přenesená",J165,0)</f>
        <v>0</v>
      </c>
      <c r="BI165" s="218">
        <f>IF(N165="nulová",J165,0)</f>
        <v>0</v>
      </c>
      <c r="BJ165" s="19" t="s">
        <v>82</v>
      </c>
      <c r="BK165" s="218">
        <f>ROUND(I165*H165,2)</f>
        <v>0</v>
      </c>
      <c r="BL165" s="19" t="s">
        <v>139</v>
      </c>
      <c r="BM165" s="217" t="s">
        <v>1222</v>
      </c>
    </row>
    <row r="166" s="2" customFormat="1" ht="16.5" customHeight="1">
      <c r="A166" s="40"/>
      <c r="B166" s="41"/>
      <c r="C166" s="206" t="s">
        <v>296</v>
      </c>
      <c r="D166" s="206" t="s">
        <v>134</v>
      </c>
      <c r="E166" s="207" t="s">
        <v>1223</v>
      </c>
      <c r="F166" s="208" t="s">
        <v>1224</v>
      </c>
      <c r="G166" s="209" t="s">
        <v>192</v>
      </c>
      <c r="H166" s="210">
        <v>90</v>
      </c>
      <c r="I166" s="211"/>
      <c r="J166" s="212">
        <f>ROUND(I166*H166,2)</f>
        <v>0</v>
      </c>
      <c r="K166" s="208" t="s">
        <v>28</v>
      </c>
      <c r="L166" s="46"/>
      <c r="M166" s="213" t="s">
        <v>28</v>
      </c>
      <c r="N166" s="214" t="s">
        <v>45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139</v>
      </c>
      <c r="AT166" s="217" t="s">
        <v>134</v>
      </c>
      <c r="AU166" s="217" t="s">
        <v>82</v>
      </c>
      <c r="AY166" s="19" t="s">
        <v>132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82</v>
      </c>
      <c r="BK166" s="218">
        <f>ROUND(I166*H166,2)</f>
        <v>0</v>
      </c>
      <c r="BL166" s="19" t="s">
        <v>139</v>
      </c>
      <c r="BM166" s="217" t="s">
        <v>1225</v>
      </c>
    </row>
    <row r="167" s="2" customFormat="1" ht="16.5" customHeight="1">
      <c r="A167" s="40"/>
      <c r="B167" s="41"/>
      <c r="C167" s="206" t="s">
        <v>519</v>
      </c>
      <c r="D167" s="206" t="s">
        <v>134</v>
      </c>
      <c r="E167" s="207" t="s">
        <v>1226</v>
      </c>
      <c r="F167" s="208" t="s">
        <v>1227</v>
      </c>
      <c r="G167" s="209" t="s">
        <v>192</v>
      </c>
      <c r="H167" s="210">
        <v>105</v>
      </c>
      <c r="I167" s="211"/>
      <c r="J167" s="212">
        <f>ROUND(I167*H167,2)</f>
        <v>0</v>
      </c>
      <c r="K167" s="208" t="s">
        <v>28</v>
      </c>
      <c r="L167" s="46"/>
      <c r="M167" s="213" t="s">
        <v>28</v>
      </c>
      <c r="N167" s="214" t="s">
        <v>45</v>
      </c>
      <c r="O167" s="86"/>
      <c r="P167" s="215">
        <f>O167*H167</f>
        <v>0</v>
      </c>
      <c r="Q167" s="215">
        <v>0</v>
      </c>
      <c r="R167" s="215">
        <f>Q167*H167</f>
        <v>0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139</v>
      </c>
      <c r="AT167" s="217" t="s">
        <v>134</v>
      </c>
      <c r="AU167" s="217" t="s">
        <v>82</v>
      </c>
      <c r="AY167" s="19" t="s">
        <v>132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82</v>
      </c>
      <c r="BK167" s="218">
        <f>ROUND(I167*H167,2)</f>
        <v>0</v>
      </c>
      <c r="BL167" s="19" t="s">
        <v>139</v>
      </c>
      <c r="BM167" s="217" t="s">
        <v>1228</v>
      </c>
    </row>
    <row r="168" s="2" customFormat="1" ht="16.5" customHeight="1">
      <c r="A168" s="40"/>
      <c r="B168" s="41"/>
      <c r="C168" s="206" t="s">
        <v>301</v>
      </c>
      <c r="D168" s="206" t="s">
        <v>134</v>
      </c>
      <c r="E168" s="207" t="s">
        <v>1226</v>
      </c>
      <c r="F168" s="208" t="s">
        <v>1227</v>
      </c>
      <c r="G168" s="209" t="s">
        <v>192</v>
      </c>
      <c r="H168" s="210">
        <v>90</v>
      </c>
      <c r="I168" s="211"/>
      <c r="J168" s="212">
        <f>ROUND(I168*H168,2)</f>
        <v>0</v>
      </c>
      <c r="K168" s="208" t="s">
        <v>28</v>
      </c>
      <c r="L168" s="46"/>
      <c r="M168" s="213" t="s">
        <v>28</v>
      </c>
      <c r="N168" s="214" t="s">
        <v>45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139</v>
      </c>
      <c r="AT168" s="217" t="s">
        <v>134</v>
      </c>
      <c r="AU168" s="217" t="s">
        <v>82</v>
      </c>
      <c r="AY168" s="19" t="s">
        <v>132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82</v>
      </c>
      <c r="BK168" s="218">
        <f>ROUND(I168*H168,2)</f>
        <v>0</v>
      </c>
      <c r="BL168" s="19" t="s">
        <v>139</v>
      </c>
      <c r="BM168" s="217" t="s">
        <v>1229</v>
      </c>
    </row>
    <row r="169" s="2" customFormat="1" ht="16.5" customHeight="1">
      <c r="A169" s="40"/>
      <c r="B169" s="41"/>
      <c r="C169" s="206" t="s">
        <v>526</v>
      </c>
      <c r="D169" s="206" t="s">
        <v>134</v>
      </c>
      <c r="E169" s="207" t="s">
        <v>1230</v>
      </c>
      <c r="F169" s="208" t="s">
        <v>1231</v>
      </c>
      <c r="G169" s="209" t="s">
        <v>192</v>
      </c>
      <c r="H169" s="210">
        <v>105</v>
      </c>
      <c r="I169" s="211"/>
      <c r="J169" s="212">
        <f>ROUND(I169*H169,2)</f>
        <v>0</v>
      </c>
      <c r="K169" s="208" t="s">
        <v>28</v>
      </c>
      <c r="L169" s="46"/>
      <c r="M169" s="213" t="s">
        <v>28</v>
      </c>
      <c r="N169" s="214" t="s">
        <v>45</v>
      </c>
      <c r="O169" s="86"/>
      <c r="P169" s="215">
        <f>O169*H169</f>
        <v>0</v>
      </c>
      <c r="Q169" s="215">
        <v>0</v>
      </c>
      <c r="R169" s="215">
        <f>Q169*H169</f>
        <v>0</v>
      </c>
      <c r="S169" s="215">
        <v>0</v>
      </c>
      <c r="T169" s="216">
        <f>S169*H169</f>
        <v>0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7" t="s">
        <v>139</v>
      </c>
      <c r="AT169" s="217" t="s">
        <v>134</v>
      </c>
      <c r="AU169" s="217" t="s">
        <v>82</v>
      </c>
      <c r="AY169" s="19" t="s">
        <v>132</v>
      </c>
      <c r="BE169" s="218">
        <f>IF(N169="základní",J169,0)</f>
        <v>0</v>
      </c>
      <c r="BF169" s="218">
        <f>IF(N169="snížená",J169,0)</f>
        <v>0</v>
      </c>
      <c r="BG169" s="218">
        <f>IF(N169="zákl. přenesená",J169,0)</f>
        <v>0</v>
      </c>
      <c r="BH169" s="218">
        <f>IF(N169="sníž. přenesená",J169,0)</f>
        <v>0</v>
      </c>
      <c r="BI169" s="218">
        <f>IF(N169="nulová",J169,0)</f>
        <v>0</v>
      </c>
      <c r="BJ169" s="19" t="s">
        <v>82</v>
      </c>
      <c r="BK169" s="218">
        <f>ROUND(I169*H169,2)</f>
        <v>0</v>
      </c>
      <c r="BL169" s="19" t="s">
        <v>139</v>
      </c>
      <c r="BM169" s="217" t="s">
        <v>1232</v>
      </c>
    </row>
    <row r="170" s="2" customFormat="1" ht="16.5" customHeight="1">
      <c r="A170" s="40"/>
      <c r="B170" s="41"/>
      <c r="C170" s="206" t="s">
        <v>305</v>
      </c>
      <c r="D170" s="206" t="s">
        <v>134</v>
      </c>
      <c r="E170" s="207" t="s">
        <v>1230</v>
      </c>
      <c r="F170" s="208" t="s">
        <v>1231</v>
      </c>
      <c r="G170" s="209" t="s">
        <v>192</v>
      </c>
      <c r="H170" s="210">
        <v>90</v>
      </c>
      <c r="I170" s="211"/>
      <c r="J170" s="212">
        <f>ROUND(I170*H170,2)</f>
        <v>0</v>
      </c>
      <c r="K170" s="208" t="s">
        <v>28</v>
      </c>
      <c r="L170" s="46"/>
      <c r="M170" s="213" t="s">
        <v>28</v>
      </c>
      <c r="N170" s="214" t="s">
        <v>45</v>
      </c>
      <c r="O170" s="86"/>
      <c r="P170" s="215">
        <f>O170*H170</f>
        <v>0</v>
      </c>
      <c r="Q170" s="215">
        <v>0</v>
      </c>
      <c r="R170" s="215">
        <f>Q170*H170</f>
        <v>0</v>
      </c>
      <c r="S170" s="215">
        <v>0</v>
      </c>
      <c r="T170" s="216">
        <f>S170*H170</f>
        <v>0</v>
      </c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R170" s="217" t="s">
        <v>139</v>
      </c>
      <c r="AT170" s="217" t="s">
        <v>134</v>
      </c>
      <c r="AU170" s="217" t="s">
        <v>82</v>
      </c>
      <c r="AY170" s="19" t="s">
        <v>132</v>
      </c>
      <c r="BE170" s="218">
        <f>IF(N170="základní",J170,0)</f>
        <v>0</v>
      </c>
      <c r="BF170" s="218">
        <f>IF(N170="snížená",J170,0)</f>
        <v>0</v>
      </c>
      <c r="BG170" s="218">
        <f>IF(N170="zákl. přenesená",J170,0)</f>
        <v>0</v>
      </c>
      <c r="BH170" s="218">
        <f>IF(N170="sníž. přenesená",J170,0)</f>
        <v>0</v>
      </c>
      <c r="BI170" s="218">
        <f>IF(N170="nulová",J170,0)</f>
        <v>0</v>
      </c>
      <c r="BJ170" s="19" t="s">
        <v>82</v>
      </c>
      <c r="BK170" s="218">
        <f>ROUND(I170*H170,2)</f>
        <v>0</v>
      </c>
      <c r="BL170" s="19" t="s">
        <v>139</v>
      </c>
      <c r="BM170" s="217" t="s">
        <v>1233</v>
      </c>
    </row>
    <row r="171" s="2" customFormat="1" ht="16.5" customHeight="1">
      <c r="A171" s="40"/>
      <c r="B171" s="41"/>
      <c r="C171" s="206" t="s">
        <v>534</v>
      </c>
      <c r="D171" s="206" t="s">
        <v>134</v>
      </c>
      <c r="E171" s="207" t="s">
        <v>1234</v>
      </c>
      <c r="F171" s="208" t="s">
        <v>1235</v>
      </c>
      <c r="G171" s="209" t="s">
        <v>192</v>
      </c>
      <c r="H171" s="210">
        <v>105</v>
      </c>
      <c r="I171" s="211"/>
      <c r="J171" s="212">
        <f>ROUND(I171*H171,2)</f>
        <v>0</v>
      </c>
      <c r="K171" s="208" t="s">
        <v>28</v>
      </c>
      <c r="L171" s="46"/>
      <c r="M171" s="213" t="s">
        <v>28</v>
      </c>
      <c r="N171" s="214" t="s">
        <v>45</v>
      </c>
      <c r="O171" s="86"/>
      <c r="P171" s="215">
        <f>O171*H171</f>
        <v>0</v>
      </c>
      <c r="Q171" s="215">
        <v>0</v>
      </c>
      <c r="R171" s="215">
        <f>Q171*H171</f>
        <v>0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139</v>
      </c>
      <c r="AT171" s="217" t="s">
        <v>134</v>
      </c>
      <c r="AU171" s="217" t="s">
        <v>82</v>
      </c>
      <c r="AY171" s="19" t="s">
        <v>132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82</v>
      </c>
      <c r="BK171" s="218">
        <f>ROUND(I171*H171,2)</f>
        <v>0</v>
      </c>
      <c r="BL171" s="19" t="s">
        <v>139</v>
      </c>
      <c r="BM171" s="217" t="s">
        <v>1236</v>
      </c>
    </row>
    <row r="172" s="2" customFormat="1" ht="16.5" customHeight="1">
      <c r="A172" s="40"/>
      <c r="B172" s="41"/>
      <c r="C172" s="206" t="s">
        <v>309</v>
      </c>
      <c r="D172" s="206" t="s">
        <v>134</v>
      </c>
      <c r="E172" s="207" t="s">
        <v>1237</v>
      </c>
      <c r="F172" s="208" t="s">
        <v>1238</v>
      </c>
      <c r="G172" s="209" t="s">
        <v>192</v>
      </c>
      <c r="H172" s="210">
        <v>90</v>
      </c>
      <c r="I172" s="211"/>
      <c r="J172" s="212">
        <f>ROUND(I172*H172,2)</f>
        <v>0</v>
      </c>
      <c r="K172" s="208" t="s">
        <v>28</v>
      </c>
      <c r="L172" s="46"/>
      <c r="M172" s="213" t="s">
        <v>28</v>
      </c>
      <c r="N172" s="214" t="s">
        <v>45</v>
      </c>
      <c r="O172" s="86"/>
      <c r="P172" s="215">
        <f>O172*H172</f>
        <v>0</v>
      </c>
      <c r="Q172" s="215">
        <v>0</v>
      </c>
      <c r="R172" s="215">
        <f>Q172*H172</f>
        <v>0</v>
      </c>
      <c r="S172" s="215">
        <v>0</v>
      </c>
      <c r="T172" s="216">
        <f>S172*H172</f>
        <v>0</v>
      </c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R172" s="217" t="s">
        <v>139</v>
      </c>
      <c r="AT172" s="217" t="s">
        <v>134</v>
      </c>
      <c r="AU172" s="217" t="s">
        <v>82</v>
      </c>
      <c r="AY172" s="19" t="s">
        <v>132</v>
      </c>
      <c r="BE172" s="218">
        <f>IF(N172="základní",J172,0)</f>
        <v>0</v>
      </c>
      <c r="BF172" s="218">
        <f>IF(N172="snížená",J172,0)</f>
        <v>0</v>
      </c>
      <c r="BG172" s="218">
        <f>IF(N172="zákl. přenesená",J172,0)</f>
        <v>0</v>
      </c>
      <c r="BH172" s="218">
        <f>IF(N172="sníž. přenesená",J172,0)</f>
        <v>0</v>
      </c>
      <c r="BI172" s="218">
        <f>IF(N172="nulová",J172,0)</f>
        <v>0</v>
      </c>
      <c r="BJ172" s="19" t="s">
        <v>82</v>
      </c>
      <c r="BK172" s="218">
        <f>ROUND(I172*H172,2)</f>
        <v>0</v>
      </c>
      <c r="BL172" s="19" t="s">
        <v>139</v>
      </c>
      <c r="BM172" s="217" t="s">
        <v>1239</v>
      </c>
    </row>
    <row r="173" s="2" customFormat="1" ht="16.5" customHeight="1">
      <c r="A173" s="40"/>
      <c r="B173" s="41"/>
      <c r="C173" s="206" t="s">
        <v>542</v>
      </c>
      <c r="D173" s="206" t="s">
        <v>134</v>
      </c>
      <c r="E173" s="207" t="s">
        <v>1240</v>
      </c>
      <c r="F173" s="208" t="s">
        <v>1241</v>
      </c>
      <c r="G173" s="209" t="s">
        <v>202</v>
      </c>
      <c r="H173" s="210">
        <v>6.6399999999999997</v>
      </c>
      <c r="I173" s="211"/>
      <c r="J173" s="212">
        <f>ROUND(I173*H173,2)</f>
        <v>0</v>
      </c>
      <c r="K173" s="208" t="s">
        <v>28</v>
      </c>
      <c r="L173" s="46"/>
      <c r="M173" s="213" t="s">
        <v>28</v>
      </c>
      <c r="N173" s="214" t="s">
        <v>45</v>
      </c>
      <c r="O173" s="86"/>
      <c r="P173" s="215">
        <f>O173*H173</f>
        <v>0</v>
      </c>
      <c r="Q173" s="215">
        <v>0</v>
      </c>
      <c r="R173" s="215">
        <f>Q173*H173</f>
        <v>0</v>
      </c>
      <c r="S173" s="215">
        <v>0</v>
      </c>
      <c r="T173" s="216">
        <f>S173*H173</f>
        <v>0</v>
      </c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R173" s="217" t="s">
        <v>139</v>
      </c>
      <c r="AT173" s="217" t="s">
        <v>134</v>
      </c>
      <c r="AU173" s="217" t="s">
        <v>82</v>
      </c>
      <c r="AY173" s="19" t="s">
        <v>132</v>
      </c>
      <c r="BE173" s="218">
        <f>IF(N173="základní",J173,0)</f>
        <v>0</v>
      </c>
      <c r="BF173" s="218">
        <f>IF(N173="snížená",J173,0)</f>
        <v>0</v>
      </c>
      <c r="BG173" s="218">
        <f>IF(N173="zákl. přenesená",J173,0)</f>
        <v>0</v>
      </c>
      <c r="BH173" s="218">
        <f>IF(N173="sníž. přenesená",J173,0)</f>
        <v>0</v>
      </c>
      <c r="BI173" s="218">
        <f>IF(N173="nulová",J173,0)</f>
        <v>0</v>
      </c>
      <c r="BJ173" s="19" t="s">
        <v>82</v>
      </c>
      <c r="BK173" s="218">
        <f>ROUND(I173*H173,2)</f>
        <v>0</v>
      </c>
      <c r="BL173" s="19" t="s">
        <v>139</v>
      </c>
      <c r="BM173" s="217" t="s">
        <v>1242</v>
      </c>
    </row>
    <row r="174" s="2" customFormat="1" ht="16.5" customHeight="1">
      <c r="A174" s="40"/>
      <c r="B174" s="41"/>
      <c r="C174" s="206" t="s">
        <v>314</v>
      </c>
      <c r="D174" s="206" t="s">
        <v>134</v>
      </c>
      <c r="E174" s="207" t="s">
        <v>1240</v>
      </c>
      <c r="F174" s="208" t="s">
        <v>1241</v>
      </c>
      <c r="G174" s="209" t="s">
        <v>202</v>
      </c>
      <c r="H174" s="210">
        <v>7.3499999999999996</v>
      </c>
      <c r="I174" s="211"/>
      <c r="J174" s="212">
        <f>ROUND(I174*H174,2)</f>
        <v>0</v>
      </c>
      <c r="K174" s="208" t="s">
        <v>28</v>
      </c>
      <c r="L174" s="46"/>
      <c r="M174" s="213" t="s">
        <v>28</v>
      </c>
      <c r="N174" s="214" t="s">
        <v>45</v>
      </c>
      <c r="O174" s="86"/>
      <c r="P174" s="215">
        <f>O174*H174</f>
        <v>0</v>
      </c>
      <c r="Q174" s="215">
        <v>0</v>
      </c>
      <c r="R174" s="215">
        <f>Q174*H174</f>
        <v>0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139</v>
      </c>
      <c r="AT174" s="217" t="s">
        <v>134</v>
      </c>
      <c r="AU174" s="217" t="s">
        <v>82</v>
      </c>
      <c r="AY174" s="19" t="s">
        <v>132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82</v>
      </c>
      <c r="BK174" s="218">
        <f>ROUND(I174*H174,2)</f>
        <v>0</v>
      </c>
      <c r="BL174" s="19" t="s">
        <v>139</v>
      </c>
      <c r="BM174" s="217" t="s">
        <v>1243</v>
      </c>
    </row>
    <row r="175" s="2" customFormat="1" ht="16.5" customHeight="1">
      <c r="A175" s="40"/>
      <c r="B175" s="41"/>
      <c r="C175" s="206" t="s">
        <v>552</v>
      </c>
      <c r="D175" s="206" t="s">
        <v>134</v>
      </c>
      <c r="E175" s="207" t="s">
        <v>1240</v>
      </c>
      <c r="F175" s="208" t="s">
        <v>1241</v>
      </c>
      <c r="G175" s="209" t="s">
        <v>202</v>
      </c>
      <c r="H175" s="210">
        <v>9</v>
      </c>
      <c r="I175" s="211"/>
      <c r="J175" s="212">
        <f>ROUND(I175*H175,2)</f>
        <v>0</v>
      </c>
      <c r="K175" s="208" t="s">
        <v>28</v>
      </c>
      <c r="L175" s="46"/>
      <c r="M175" s="213" t="s">
        <v>28</v>
      </c>
      <c r="N175" s="214" t="s">
        <v>45</v>
      </c>
      <c r="O175" s="86"/>
      <c r="P175" s="215">
        <f>O175*H175</f>
        <v>0</v>
      </c>
      <c r="Q175" s="215">
        <v>0</v>
      </c>
      <c r="R175" s="215">
        <f>Q175*H175</f>
        <v>0</v>
      </c>
      <c r="S175" s="215">
        <v>0</v>
      </c>
      <c r="T175" s="216">
        <f>S175*H175</f>
        <v>0</v>
      </c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R175" s="217" t="s">
        <v>139</v>
      </c>
      <c r="AT175" s="217" t="s">
        <v>134</v>
      </c>
      <c r="AU175" s="217" t="s">
        <v>82</v>
      </c>
      <c r="AY175" s="19" t="s">
        <v>132</v>
      </c>
      <c r="BE175" s="218">
        <f>IF(N175="základní",J175,0)</f>
        <v>0</v>
      </c>
      <c r="BF175" s="218">
        <f>IF(N175="snížená",J175,0)</f>
        <v>0</v>
      </c>
      <c r="BG175" s="218">
        <f>IF(N175="zákl. přenesená",J175,0)</f>
        <v>0</v>
      </c>
      <c r="BH175" s="218">
        <f>IF(N175="sníž. přenesená",J175,0)</f>
        <v>0</v>
      </c>
      <c r="BI175" s="218">
        <f>IF(N175="nulová",J175,0)</f>
        <v>0</v>
      </c>
      <c r="BJ175" s="19" t="s">
        <v>82</v>
      </c>
      <c r="BK175" s="218">
        <f>ROUND(I175*H175,2)</f>
        <v>0</v>
      </c>
      <c r="BL175" s="19" t="s">
        <v>139</v>
      </c>
      <c r="BM175" s="217" t="s">
        <v>1244</v>
      </c>
    </row>
    <row r="176" s="2" customFormat="1" ht="16.5" customHeight="1">
      <c r="A176" s="40"/>
      <c r="B176" s="41"/>
      <c r="C176" s="206" t="s">
        <v>322</v>
      </c>
      <c r="D176" s="206" t="s">
        <v>134</v>
      </c>
      <c r="E176" s="207" t="s">
        <v>1245</v>
      </c>
      <c r="F176" s="208" t="s">
        <v>1246</v>
      </c>
      <c r="G176" s="209" t="s">
        <v>169</v>
      </c>
      <c r="H176" s="210">
        <v>36.75</v>
      </c>
      <c r="I176" s="211"/>
      <c r="J176" s="212">
        <f>ROUND(I176*H176,2)</f>
        <v>0</v>
      </c>
      <c r="K176" s="208" t="s">
        <v>28</v>
      </c>
      <c r="L176" s="46"/>
      <c r="M176" s="213" t="s">
        <v>28</v>
      </c>
      <c r="N176" s="214" t="s">
        <v>45</v>
      </c>
      <c r="O176" s="86"/>
      <c r="P176" s="215">
        <f>O176*H176</f>
        <v>0</v>
      </c>
      <c r="Q176" s="215">
        <v>0</v>
      </c>
      <c r="R176" s="215">
        <f>Q176*H176</f>
        <v>0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139</v>
      </c>
      <c r="AT176" s="217" t="s">
        <v>134</v>
      </c>
      <c r="AU176" s="217" t="s">
        <v>82</v>
      </c>
      <c r="AY176" s="19" t="s">
        <v>132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82</v>
      </c>
      <c r="BK176" s="218">
        <f>ROUND(I176*H176,2)</f>
        <v>0</v>
      </c>
      <c r="BL176" s="19" t="s">
        <v>139</v>
      </c>
      <c r="BM176" s="217" t="s">
        <v>1247</v>
      </c>
    </row>
    <row r="177" s="2" customFormat="1" ht="16.5" customHeight="1">
      <c r="A177" s="40"/>
      <c r="B177" s="41"/>
      <c r="C177" s="206" t="s">
        <v>563</v>
      </c>
      <c r="D177" s="206" t="s">
        <v>134</v>
      </c>
      <c r="E177" s="207" t="s">
        <v>1245</v>
      </c>
      <c r="F177" s="208" t="s">
        <v>1246</v>
      </c>
      <c r="G177" s="209" t="s">
        <v>169</v>
      </c>
      <c r="H177" s="210">
        <v>45</v>
      </c>
      <c r="I177" s="211"/>
      <c r="J177" s="212">
        <f>ROUND(I177*H177,2)</f>
        <v>0</v>
      </c>
      <c r="K177" s="208" t="s">
        <v>28</v>
      </c>
      <c r="L177" s="46"/>
      <c r="M177" s="213" t="s">
        <v>28</v>
      </c>
      <c r="N177" s="214" t="s">
        <v>45</v>
      </c>
      <c r="O177" s="86"/>
      <c r="P177" s="215">
        <f>O177*H177</f>
        <v>0</v>
      </c>
      <c r="Q177" s="215">
        <v>0</v>
      </c>
      <c r="R177" s="215">
        <f>Q177*H177</f>
        <v>0</v>
      </c>
      <c r="S177" s="215">
        <v>0</v>
      </c>
      <c r="T177" s="216">
        <f>S177*H177</f>
        <v>0</v>
      </c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R177" s="217" t="s">
        <v>139</v>
      </c>
      <c r="AT177" s="217" t="s">
        <v>134</v>
      </c>
      <c r="AU177" s="217" t="s">
        <v>82</v>
      </c>
      <c r="AY177" s="19" t="s">
        <v>132</v>
      </c>
      <c r="BE177" s="218">
        <f>IF(N177="základní",J177,0)</f>
        <v>0</v>
      </c>
      <c r="BF177" s="218">
        <f>IF(N177="snížená",J177,0)</f>
        <v>0</v>
      </c>
      <c r="BG177" s="218">
        <f>IF(N177="zákl. přenesená",J177,0)</f>
        <v>0</v>
      </c>
      <c r="BH177" s="218">
        <f>IF(N177="sníž. přenesená",J177,0)</f>
        <v>0</v>
      </c>
      <c r="BI177" s="218">
        <f>IF(N177="nulová",J177,0)</f>
        <v>0</v>
      </c>
      <c r="BJ177" s="19" t="s">
        <v>82</v>
      </c>
      <c r="BK177" s="218">
        <f>ROUND(I177*H177,2)</f>
        <v>0</v>
      </c>
      <c r="BL177" s="19" t="s">
        <v>139</v>
      </c>
      <c r="BM177" s="217" t="s">
        <v>1248</v>
      </c>
    </row>
    <row r="178" s="12" customFormat="1" ht="25.92" customHeight="1">
      <c r="A178" s="12"/>
      <c r="B178" s="190"/>
      <c r="C178" s="191"/>
      <c r="D178" s="192" t="s">
        <v>73</v>
      </c>
      <c r="E178" s="193" t="s">
        <v>1249</v>
      </c>
      <c r="F178" s="193" t="s">
        <v>1250</v>
      </c>
      <c r="G178" s="191"/>
      <c r="H178" s="191"/>
      <c r="I178" s="194"/>
      <c r="J178" s="195">
        <f>BK178</f>
        <v>0</v>
      </c>
      <c r="K178" s="191"/>
      <c r="L178" s="196"/>
      <c r="M178" s="197"/>
      <c r="N178" s="198"/>
      <c r="O178" s="198"/>
      <c r="P178" s="199">
        <f>SUM(P179:P188)</f>
        <v>0</v>
      </c>
      <c r="Q178" s="198"/>
      <c r="R178" s="199">
        <f>SUM(R179:R188)</f>
        <v>0</v>
      </c>
      <c r="S178" s="198"/>
      <c r="T178" s="200">
        <f>SUM(T179:T188)</f>
        <v>0</v>
      </c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R178" s="201" t="s">
        <v>82</v>
      </c>
      <c r="AT178" s="202" t="s">
        <v>73</v>
      </c>
      <c r="AU178" s="202" t="s">
        <v>74</v>
      </c>
      <c r="AY178" s="201" t="s">
        <v>132</v>
      </c>
      <c r="BK178" s="203">
        <f>SUM(BK179:BK188)</f>
        <v>0</v>
      </c>
    </row>
    <row r="179" s="2" customFormat="1" ht="16.5" customHeight="1">
      <c r="A179" s="40"/>
      <c r="B179" s="41"/>
      <c r="C179" s="206" t="s">
        <v>328</v>
      </c>
      <c r="D179" s="206" t="s">
        <v>134</v>
      </c>
      <c r="E179" s="207" t="s">
        <v>1251</v>
      </c>
      <c r="F179" s="208" t="s">
        <v>1252</v>
      </c>
      <c r="G179" s="209" t="s">
        <v>591</v>
      </c>
      <c r="H179" s="210">
        <v>8</v>
      </c>
      <c r="I179" s="211"/>
      <c r="J179" s="212">
        <f>ROUND(I179*H179,2)</f>
        <v>0</v>
      </c>
      <c r="K179" s="208" t="s">
        <v>28</v>
      </c>
      <c r="L179" s="46"/>
      <c r="M179" s="213" t="s">
        <v>28</v>
      </c>
      <c r="N179" s="214" t="s">
        <v>45</v>
      </c>
      <c r="O179" s="86"/>
      <c r="P179" s="215">
        <f>O179*H179</f>
        <v>0</v>
      </c>
      <c r="Q179" s="215">
        <v>0</v>
      </c>
      <c r="R179" s="215">
        <f>Q179*H179</f>
        <v>0</v>
      </c>
      <c r="S179" s="215">
        <v>0</v>
      </c>
      <c r="T179" s="216">
        <f>S179*H179</f>
        <v>0</v>
      </c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R179" s="217" t="s">
        <v>139</v>
      </c>
      <c r="AT179" s="217" t="s">
        <v>134</v>
      </c>
      <c r="AU179" s="217" t="s">
        <v>82</v>
      </c>
      <c r="AY179" s="19" t="s">
        <v>132</v>
      </c>
      <c r="BE179" s="218">
        <f>IF(N179="základní",J179,0)</f>
        <v>0</v>
      </c>
      <c r="BF179" s="218">
        <f>IF(N179="snížená",J179,0)</f>
        <v>0</v>
      </c>
      <c r="BG179" s="218">
        <f>IF(N179="zákl. přenesená",J179,0)</f>
        <v>0</v>
      </c>
      <c r="BH179" s="218">
        <f>IF(N179="sníž. přenesená",J179,0)</f>
        <v>0</v>
      </c>
      <c r="BI179" s="218">
        <f>IF(N179="nulová",J179,0)</f>
        <v>0</v>
      </c>
      <c r="BJ179" s="19" t="s">
        <v>82</v>
      </c>
      <c r="BK179" s="218">
        <f>ROUND(I179*H179,2)</f>
        <v>0</v>
      </c>
      <c r="BL179" s="19" t="s">
        <v>139</v>
      </c>
      <c r="BM179" s="217" t="s">
        <v>1253</v>
      </c>
    </row>
    <row r="180" s="2" customFormat="1" ht="16.5" customHeight="1">
      <c r="A180" s="40"/>
      <c r="B180" s="41"/>
      <c r="C180" s="206" t="s">
        <v>574</v>
      </c>
      <c r="D180" s="206" t="s">
        <v>134</v>
      </c>
      <c r="E180" s="207" t="s">
        <v>1251</v>
      </c>
      <c r="F180" s="208" t="s">
        <v>1252</v>
      </c>
      <c r="G180" s="209" t="s">
        <v>591</v>
      </c>
      <c r="H180" s="210">
        <v>12</v>
      </c>
      <c r="I180" s="211"/>
      <c r="J180" s="212">
        <f>ROUND(I180*H180,2)</f>
        <v>0</v>
      </c>
      <c r="K180" s="208" t="s">
        <v>28</v>
      </c>
      <c r="L180" s="46"/>
      <c r="M180" s="213" t="s">
        <v>28</v>
      </c>
      <c r="N180" s="214" t="s">
        <v>45</v>
      </c>
      <c r="O180" s="86"/>
      <c r="P180" s="215">
        <f>O180*H180</f>
        <v>0</v>
      </c>
      <c r="Q180" s="215">
        <v>0</v>
      </c>
      <c r="R180" s="215">
        <f>Q180*H180</f>
        <v>0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139</v>
      </c>
      <c r="AT180" s="217" t="s">
        <v>134</v>
      </c>
      <c r="AU180" s="217" t="s">
        <v>82</v>
      </c>
      <c r="AY180" s="19" t="s">
        <v>132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82</v>
      </c>
      <c r="BK180" s="218">
        <f>ROUND(I180*H180,2)</f>
        <v>0</v>
      </c>
      <c r="BL180" s="19" t="s">
        <v>139</v>
      </c>
      <c r="BM180" s="217" t="s">
        <v>1254</v>
      </c>
    </row>
    <row r="181" s="2" customFormat="1" ht="16.5" customHeight="1">
      <c r="A181" s="40"/>
      <c r="B181" s="41"/>
      <c r="C181" s="206" t="s">
        <v>333</v>
      </c>
      <c r="D181" s="206" t="s">
        <v>134</v>
      </c>
      <c r="E181" s="207" t="s">
        <v>1255</v>
      </c>
      <c r="F181" s="208" t="s">
        <v>1256</v>
      </c>
      <c r="G181" s="209" t="s">
        <v>477</v>
      </c>
      <c r="H181" s="210">
        <v>1</v>
      </c>
      <c r="I181" s="211"/>
      <c r="J181" s="212">
        <f>ROUND(I181*H181,2)</f>
        <v>0</v>
      </c>
      <c r="K181" s="208" t="s">
        <v>28</v>
      </c>
      <c r="L181" s="46"/>
      <c r="M181" s="213" t="s">
        <v>28</v>
      </c>
      <c r="N181" s="214" t="s">
        <v>45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139</v>
      </c>
      <c r="AT181" s="217" t="s">
        <v>134</v>
      </c>
      <c r="AU181" s="217" t="s">
        <v>82</v>
      </c>
      <c r="AY181" s="19" t="s">
        <v>132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82</v>
      </c>
      <c r="BK181" s="218">
        <f>ROUND(I181*H181,2)</f>
        <v>0</v>
      </c>
      <c r="BL181" s="19" t="s">
        <v>139</v>
      </c>
      <c r="BM181" s="217" t="s">
        <v>1257</v>
      </c>
    </row>
    <row r="182" s="2" customFormat="1" ht="16.5" customHeight="1">
      <c r="A182" s="40"/>
      <c r="B182" s="41"/>
      <c r="C182" s="206" t="s">
        <v>588</v>
      </c>
      <c r="D182" s="206" t="s">
        <v>134</v>
      </c>
      <c r="E182" s="207" t="s">
        <v>1258</v>
      </c>
      <c r="F182" s="208" t="s">
        <v>1259</v>
      </c>
      <c r="G182" s="209" t="s">
        <v>477</v>
      </c>
      <c r="H182" s="210">
        <v>1</v>
      </c>
      <c r="I182" s="211"/>
      <c r="J182" s="212">
        <f>ROUND(I182*H182,2)</f>
        <v>0</v>
      </c>
      <c r="K182" s="208" t="s">
        <v>28</v>
      </c>
      <c r="L182" s="46"/>
      <c r="M182" s="213" t="s">
        <v>28</v>
      </c>
      <c r="N182" s="214" t="s">
        <v>45</v>
      </c>
      <c r="O182" s="86"/>
      <c r="P182" s="215">
        <f>O182*H182</f>
        <v>0</v>
      </c>
      <c r="Q182" s="215">
        <v>0</v>
      </c>
      <c r="R182" s="215">
        <f>Q182*H182</f>
        <v>0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139</v>
      </c>
      <c r="AT182" s="217" t="s">
        <v>134</v>
      </c>
      <c r="AU182" s="217" t="s">
        <v>82</v>
      </c>
      <c r="AY182" s="19" t="s">
        <v>132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82</v>
      </c>
      <c r="BK182" s="218">
        <f>ROUND(I182*H182,2)</f>
        <v>0</v>
      </c>
      <c r="BL182" s="19" t="s">
        <v>139</v>
      </c>
      <c r="BM182" s="217" t="s">
        <v>1260</v>
      </c>
    </row>
    <row r="183" s="2" customFormat="1" ht="16.5" customHeight="1">
      <c r="A183" s="40"/>
      <c r="B183" s="41"/>
      <c r="C183" s="206" t="s">
        <v>339</v>
      </c>
      <c r="D183" s="206" t="s">
        <v>134</v>
      </c>
      <c r="E183" s="207" t="s">
        <v>1261</v>
      </c>
      <c r="F183" s="208" t="s">
        <v>1262</v>
      </c>
      <c r="G183" s="209" t="s">
        <v>477</v>
      </c>
      <c r="H183" s="210">
        <v>1</v>
      </c>
      <c r="I183" s="211"/>
      <c r="J183" s="212">
        <f>ROUND(I183*H183,2)</f>
        <v>0</v>
      </c>
      <c r="K183" s="208" t="s">
        <v>28</v>
      </c>
      <c r="L183" s="46"/>
      <c r="M183" s="213" t="s">
        <v>28</v>
      </c>
      <c r="N183" s="214" t="s">
        <v>45</v>
      </c>
      <c r="O183" s="86"/>
      <c r="P183" s="215">
        <f>O183*H183</f>
        <v>0</v>
      </c>
      <c r="Q183" s="215">
        <v>0</v>
      </c>
      <c r="R183" s="215">
        <f>Q183*H183</f>
        <v>0</v>
      </c>
      <c r="S183" s="215">
        <v>0</v>
      </c>
      <c r="T183" s="216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7" t="s">
        <v>139</v>
      </c>
      <c r="AT183" s="217" t="s">
        <v>134</v>
      </c>
      <c r="AU183" s="217" t="s">
        <v>82</v>
      </c>
      <c r="AY183" s="19" t="s">
        <v>132</v>
      </c>
      <c r="BE183" s="218">
        <f>IF(N183="základní",J183,0)</f>
        <v>0</v>
      </c>
      <c r="BF183" s="218">
        <f>IF(N183="snížená",J183,0)</f>
        <v>0</v>
      </c>
      <c r="BG183" s="218">
        <f>IF(N183="zákl. přenesená",J183,0)</f>
        <v>0</v>
      </c>
      <c r="BH183" s="218">
        <f>IF(N183="sníž. přenesená",J183,0)</f>
        <v>0</v>
      </c>
      <c r="BI183" s="218">
        <f>IF(N183="nulová",J183,0)</f>
        <v>0</v>
      </c>
      <c r="BJ183" s="19" t="s">
        <v>82</v>
      </c>
      <c r="BK183" s="218">
        <f>ROUND(I183*H183,2)</f>
        <v>0</v>
      </c>
      <c r="BL183" s="19" t="s">
        <v>139</v>
      </c>
      <c r="BM183" s="217" t="s">
        <v>1263</v>
      </c>
    </row>
    <row r="184" s="2" customFormat="1" ht="16.5" customHeight="1">
      <c r="A184" s="40"/>
      <c r="B184" s="41"/>
      <c r="C184" s="206" t="s">
        <v>1264</v>
      </c>
      <c r="D184" s="206" t="s">
        <v>134</v>
      </c>
      <c r="E184" s="207" t="s">
        <v>1265</v>
      </c>
      <c r="F184" s="208" t="s">
        <v>1266</v>
      </c>
      <c r="G184" s="209" t="s">
        <v>477</v>
      </c>
      <c r="H184" s="210">
        <v>1</v>
      </c>
      <c r="I184" s="211"/>
      <c r="J184" s="212">
        <f>ROUND(I184*H184,2)</f>
        <v>0</v>
      </c>
      <c r="K184" s="208" t="s">
        <v>28</v>
      </c>
      <c r="L184" s="46"/>
      <c r="M184" s="213" t="s">
        <v>28</v>
      </c>
      <c r="N184" s="214" t="s">
        <v>45</v>
      </c>
      <c r="O184" s="86"/>
      <c r="P184" s="215">
        <f>O184*H184</f>
        <v>0</v>
      </c>
      <c r="Q184" s="215">
        <v>0</v>
      </c>
      <c r="R184" s="215">
        <f>Q184*H184</f>
        <v>0</v>
      </c>
      <c r="S184" s="215">
        <v>0</v>
      </c>
      <c r="T184" s="216">
        <f>S184*H184</f>
        <v>0</v>
      </c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R184" s="217" t="s">
        <v>139</v>
      </c>
      <c r="AT184" s="217" t="s">
        <v>134</v>
      </c>
      <c r="AU184" s="217" t="s">
        <v>82</v>
      </c>
      <c r="AY184" s="19" t="s">
        <v>132</v>
      </c>
      <c r="BE184" s="218">
        <f>IF(N184="základní",J184,0)</f>
        <v>0</v>
      </c>
      <c r="BF184" s="218">
        <f>IF(N184="snížená",J184,0)</f>
        <v>0</v>
      </c>
      <c r="BG184" s="218">
        <f>IF(N184="zákl. přenesená",J184,0)</f>
        <v>0</v>
      </c>
      <c r="BH184" s="218">
        <f>IF(N184="sníž. přenesená",J184,0)</f>
        <v>0</v>
      </c>
      <c r="BI184" s="218">
        <f>IF(N184="nulová",J184,0)</f>
        <v>0</v>
      </c>
      <c r="BJ184" s="19" t="s">
        <v>82</v>
      </c>
      <c r="BK184" s="218">
        <f>ROUND(I184*H184,2)</f>
        <v>0</v>
      </c>
      <c r="BL184" s="19" t="s">
        <v>139</v>
      </c>
      <c r="BM184" s="217" t="s">
        <v>1267</v>
      </c>
    </row>
    <row r="185" s="2" customFormat="1" ht="16.5" customHeight="1">
      <c r="A185" s="40"/>
      <c r="B185" s="41"/>
      <c r="C185" s="206" t="s">
        <v>343</v>
      </c>
      <c r="D185" s="206" t="s">
        <v>134</v>
      </c>
      <c r="E185" s="207" t="s">
        <v>1268</v>
      </c>
      <c r="F185" s="208" t="s">
        <v>1269</v>
      </c>
      <c r="G185" s="209" t="s">
        <v>477</v>
      </c>
      <c r="H185" s="210">
        <v>1</v>
      </c>
      <c r="I185" s="211"/>
      <c r="J185" s="212">
        <f>ROUND(I185*H185,2)</f>
        <v>0</v>
      </c>
      <c r="K185" s="208" t="s">
        <v>28</v>
      </c>
      <c r="L185" s="46"/>
      <c r="M185" s="213" t="s">
        <v>28</v>
      </c>
      <c r="N185" s="214" t="s">
        <v>45</v>
      </c>
      <c r="O185" s="86"/>
      <c r="P185" s="215">
        <f>O185*H185</f>
        <v>0</v>
      </c>
      <c r="Q185" s="215">
        <v>0</v>
      </c>
      <c r="R185" s="215">
        <f>Q185*H185</f>
        <v>0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139</v>
      </c>
      <c r="AT185" s="217" t="s">
        <v>134</v>
      </c>
      <c r="AU185" s="217" t="s">
        <v>82</v>
      </c>
      <c r="AY185" s="19" t="s">
        <v>132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82</v>
      </c>
      <c r="BK185" s="218">
        <f>ROUND(I185*H185,2)</f>
        <v>0</v>
      </c>
      <c r="BL185" s="19" t="s">
        <v>139</v>
      </c>
      <c r="BM185" s="217" t="s">
        <v>1270</v>
      </c>
    </row>
    <row r="186" s="2" customFormat="1" ht="16.5" customHeight="1">
      <c r="A186" s="40"/>
      <c r="B186" s="41"/>
      <c r="C186" s="206" t="s">
        <v>1271</v>
      </c>
      <c r="D186" s="206" t="s">
        <v>134</v>
      </c>
      <c r="E186" s="207" t="s">
        <v>1272</v>
      </c>
      <c r="F186" s="208" t="s">
        <v>1273</v>
      </c>
      <c r="G186" s="209" t="s">
        <v>477</v>
      </c>
      <c r="H186" s="210">
        <v>1</v>
      </c>
      <c r="I186" s="211"/>
      <c r="J186" s="212">
        <f>ROUND(I186*H186,2)</f>
        <v>0</v>
      </c>
      <c r="K186" s="208" t="s">
        <v>28</v>
      </c>
      <c r="L186" s="46"/>
      <c r="M186" s="213" t="s">
        <v>28</v>
      </c>
      <c r="N186" s="214" t="s">
        <v>45</v>
      </c>
      <c r="O186" s="86"/>
      <c r="P186" s="215">
        <f>O186*H186</f>
        <v>0</v>
      </c>
      <c r="Q186" s="215">
        <v>0</v>
      </c>
      <c r="R186" s="215">
        <f>Q186*H186</f>
        <v>0</v>
      </c>
      <c r="S186" s="215">
        <v>0</v>
      </c>
      <c r="T186" s="216">
        <f>S186*H186</f>
        <v>0</v>
      </c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R186" s="217" t="s">
        <v>139</v>
      </c>
      <c r="AT186" s="217" t="s">
        <v>134</v>
      </c>
      <c r="AU186" s="217" t="s">
        <v>82</v>
      </c>
      <c r="AY186" s="19" t="s">
        <v>132</v>
      </c>
      <c r="BE186" s="218">
        <f>IF(N186="základní",J186,0)</f>
        <v>0</v>
      </c>
      <c r="BF186" s="218">
        <f>IF(N186="snížená",J186,0)</f>
        <v>0</v>
      </c>
      <c r="BG186" s="218">
        <f>IF(N186="zákl. přenesená",J186,0)</f>
        <v>0</v>
      </c>
      <c r="BH186" s="218">
        <f>IF(N186="sníž. přenesená",J186,0)</f>
        <v>0</v>
      </c>
      <c r="BI186" s="218">
        <f>IF(N186="nulová",J186,0)</f>
        <v>0</v>
      </c>
      <c r="BJ186" s="19" t="s">
        <v>82</v>
      </c>
      <c r="BK186" s="218">
        <f>ROUND(I186*H186,2)</f>
        <v>0</v>
      </c>
      <c r="BL186" s="19" t="s">
        <v>139</v>
      </c>
      <c r="BM186" s="217" t="s">
        <v>1274</v>
      </c>
    </row>
    <row r="187" s="2" customFormat="1" ht="16.5" customHeight="1">
      <c r="A187" s="40"/>
      <c r="B187" s="41"/>
      <c r="C187" s="206" t="s">
        <v>348</v>
      </c>
      <c r="D187" s="206" t="s">
        <v>134</v>
      </c>
      <c r="E187" s="207" t="s">
        <v>1275</v>
      </c>
      <c r="F187" s="208" t="s">
        <v>1276</v>
      </c>
      <c r="G187" s="209" t="s">
        <v>477</v>
      </c>
      <c r="H187" s="210">
        <v>1</v>
      </c>
      <c r="I187" s="211"/>
      <c r="J187" s="212">
        <f>ROUND(I187*H187,2)</f>
        <v>0</v>
      </c>
      <c r="K187" s="208" t="s">
        <v>28</v>
      </c>
      <c r="L187" s="46"/>
      <c r="M187" s="213" t="s">
        <v>28</v>
      </c>
      <c r="N187" s="214" t="s">
        <v>45</v>
      </c>
      <c r="O187" s="86"/>
      <c r="P187" s="215">
        <f>O187*H187</f>
        <v>0</v>
      </c>
      <c r="Q187" s="215">
        <v>0</v>
      </c>
      <c r="R187" s="215">
        <f>Q187*H187</f>
        <v>0</v>
      </c>
      <c r="S187" s="215">
        <v>0</v>
      </c>
      <c r="T187" s="216">
        <f>S187*H187</f>
        <v>0</v>
      </c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R187" s="217" t="s">
        <v>139</v>
      </c>
      <c r="AT187" s="217" t="s">
        <v>134</v>
      </c>
      <c r="AU187" s="217" t="s">
        <v>82</v>
      </c>
      <c r="AY187" s="19" t="s">
        <v>132</v>
      </c>
      <c r="BE187" s="218">
        <f>IF(N187="základní",J187,0)</f>
        <v>0</v>
      </c>
      <c r="BF187" s="218">
        <f>IF(N187="snížená",J187,0)</f>
        <v>0</v>
      </c>
      <c r="BG187" s="218">
        <f>IF(N187="zákl. přenesená",J187,0)</f>
        <v>0</v>
      </c>
      <c r="BH187" s="218">
        <f>IF(N187="sníž. přenesená",J187,0)</f>
        <v>0</v>
      </c>
      <c r="BI187" s="218">
        <f>IF(N187="nulová",J187,0)</f>
        <v>0</v>
      </c>
      <c r="BJ187" s="19" t="s">
        <v>82</v>
      </c>
      <c r="BK187" s="218">
        <f>ROUND(I187*H187,2)</f>
        <v>0</v>
      </c>
      <c r="BL187" s="19" t="s">
        <v>139</v>
      </c>
      <c r="BM187" s="217" t="s">
        <v>1277</v>
      </c>
    </row>
    <row r="188" s="2" customFormat="1" ht="16.5" customHeight="1">
      <c r="A188" s="40"/>
      <c r="B188" s="41"/>
      <c r="C188" s="206" t="s">
        <v>1278</v>
      </c>
      <c r="D188" s="206" t="s">
        <v>134</v>
      </c>
      <c r="E188" s="207" t="s">
        <v>1279</v>
      </c>
      <c r="F188" s="208" t="s">
        <v>1280</v>
      </c>
      <c r="G188" s="209" t="s">
        <v>477</v>
      </c>
      <c r="H188" s="210">
        <v>1</v>
      </c>
      <c r="I188" s="211"/>
      <c r="J188" s="212">
        <f>ROUND(I188*H188,2)</f>
        <v>0</v>
      </c>
      <c r="K188" s="208" t="s">
        <v>28</v>
      </c>
      <c r="L188" s="46"/>
      <c r="M188" s="276" t="s">
        <v>28</v>
      </c>
      <c r="N188" s="277" t="s">
        <v>45</v>
      </c>
      <c r="O188" s="274"/>
      <c r="P188" s="278">
        <f>O188*H188</f>
        <v>0</v>
      </c>
      <c r="Q188" s="278">
        <v>0</v>
      </c>
      <c r="R188" s="278">
        <f>Q188*H188</f>
        <v>0</v>
      </c>
      <c r="S188" s="278">
        <v>0</v>
      </c>
      <c r="T188" s="27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7" t="s">
        <v>139</v>
      </c>
      <c r="AT188" s="217" t="s">
        <v>134</v>
      </c>
      <c r="AU188" s="217" t="s">
        <v>82</v>
      </c>
      <c r="AY188" s="19" t="s">
        <v>132</v>
      </c>
      <c r="BE188" s="218">
        <f>IF(N188="základní",J188,0)</f>
        <v>0</v>
      </c>
      <c r="BF188" s="218">
        <f>IF(N188="snížená",J188,0)</f>
        <v>0</v>
      </c>
      <c r="BG188" s="218">
        <f>IF(N188="zákl. přenesená",J188,0)</f>
        <v>0</v>
      </c>
      <c r="BH188" s="218">
        <f>IF(N188="sníž. přenesená",J188,0)</f>
        <v>0</v>
      </c>
      <c r="BI188" s="218">
        <f>IF(N188="nulová",J188,0)</f>
        <v>0</v>
      </c>
      <c r="BJ188" s="19" t="s">
        <v>82</v>
      </c>
      <c r="BK188" s="218">
        <f>ROUND(I188*H188,2)</f>
        <v>0</v>
      </c>
      <c r="BL188" s="19" t="s">
        <v>139</v>
      </c>
      <c r="BM188" s="217" t="s">
        <v>1281</v>
      </c>
    </row>
    <row r="189" s="2" customFormat="1" ht="6.96" customHeight="1">
      <c r="A189" s="40"/>
      <c r="B189" s="61"/>
      <c r="C189" s="62"/>
      <c r="D189" s="62"/>
      <c r="E189" s="62"/>
      <c r="F189" s="62"/>
      <c r="G189" s="62"/>
      <c r="H189" s="62"/>
      <c r="I189" s="62"/>
      <c r="J189" s="62"/>
      <c r="K189" s="62"/>
      <c r="L189" s="46"/>
      <c r="M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</row>
  </sheetData>
  <sheetProtection sheet="1" autoFilter="0" formatColumns="0" formatRows="0" objects="1" scenarios="1" spinCount="100000" saltValue="cbtTxGmBAaCydc0saU01WqQG1c57pp0HQ/I3kOh25QFsop/wi2Re13VrOXBu4Ybs0SHk21tghDWoxPwSQCgFmg==" hashValue="fIH37DbzjTSB5BL9ecDFEwQrv52v9Ue74gbwwMBkACk/XR2C9Gj4pQzNL8X5ZGnJog2eTc2XyMHqxkBnae4uyg==" algorithmName="SHA-512" password="CC35"/>
  <autoFilter ref="C84:K188"/>
  <mergeCells count="9">
    <mergeCell ref="E7:H7"/>
    <mergeCell ref="E9:H9"/>
    <mergeCell ref="E18:H18"/>
    <mergeCell ref="E27:H27"/>
    <mergeCell ref="E48:H48"/>
    <mergeCell ref="E50:H50"/>
    <mergeCell ref="E75:H75"/>
    <mergeCell ref="E77:H77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96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84</v>
      </c>
    </row>
    <row r="4" s="1" customFormat="1" ht="24.96" customHeight="1">
      <c r="B4" s="22"/>
      <c r="D4" s="132" t="s">
        <v>97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MODERNIZACE A ROZŠÍŘENÍ ŠKOLNÍHO HŘIŠTĚ - ZŠ 1.Máje K.Vary-Dvory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98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1282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28</v>
      </c>
      <c r="G11" s="40"/>
      <c r="H11" s="40"/>
      <c r="I11" s="134" t="s">
        <v>20</v>
      </c>
      <c r="J11" s="138" t="s">
        <v>28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22</v>
      </c>
      <c r="E12" s="40"/>
      <c r="F12" s="138" t="s">
        <v>23</v>
      </c>
      <c r="G12" s="40"/>
      <c r="H12" s="40"/>
      <c r="I12" s="134" t="s">
        <v>24</v>
      </c>
      <c r="J12" s="139" t="str">
        <f>'Rekapitulace stavby'!AN8</f>
        <v>14. 11. 2025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26</v>
      </c>
      <c r="E14" s="40"/>
      <c r="F14" s="40"/>
      <c r="G14" s="40"/>
      <c r="H14" s="40"/>
      <c r="I14" s="134" t="s">
        <v>27</v>
      </c>
      <c r="J14" s="138" t="s">
        <v>28</v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">
        <v>29</v>
      </c>
      <c r="F15" s="40"/>
      <c r="G15" s="40"/>
      <c r="H15" s="40"/>
      <c r="I15" s="134" t="s">
        <v>30</v>
      </c>
      <c r="J15" s="138" t="s">
        <v>28</v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31</v>
      </c>
      <c r="E17" s="40"/>
      <c r="F17" s="40"/>
      <c r="G17" s="40"/>
      <c r="H17" s="40"/>
      <c r="I17" s="134" t="s">
        <v>27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30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33</v>
      </c>
      <c r="E20" s="40"/>
      <c r="F20" s="40"/>
      <c r="G20" s="40"/>
      <c r="H20" s="40"/>
      <c r="I20" s="134" t="s">
        <v>27</v>
      </c>
      <c r="J20" s="138" t="s">
        <v>28</v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">
        <v>34</v>
      </c>
      <c r="F21" s="40"/>
      <c r="G21" s="40"/>
      <c r="H21" s="40"/>
      <c r="I21" s="134" t="s">
        <v>30</v>
      </c>
      <c r="J21" s="138" t="s">
        <v>28</v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36</v>
      </c>
      <c r="E23" s="40"/>
      <c r="F23" s="40"/>
      <c r="G23" s="40"/>
      <c r="H23" s="40"/>
      <c r="I23" s="134" t="s">
        <v>27</v>
      </c>
      <c r="J23" s="138" t="s">
        <v>28</v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">
        <v>37</v>
      </c>
      <c r="F24" s="40"/>
      <c r="G24" s="40"/>
      <c r="H24" s="40"/>
      <c r="I24" s="134" t="s">
        <v>30</v>
      </c>
      <c r="J24" s="138" t="s">
        <v>28</v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38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47.25" customHeight="1">
      <c r="A27" s="140"/>
      <c r="B27" s="141"/>
      <c r="C27" s="140"/>
      <c r="D27" s="140"/>
      <c r="E27" s="142" t="s">
        <v>39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40</v>
      </c>
      <c r="E30" s="40"/>
      <c r="F30" s="40"/>
      <c r="G30" s="40"/>
      <c r="H30" s="40"/>
      <c r="I30" s="40"/>
      <c r="J30" s="146">
        <f>ROUND(J82,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42</v>
      </c>
      <c r="G32" s="40"/>
      <c r="H32" s="40"/>
      <c r="I32" s="147" t="s">
        <v>41</v>
      </c>
      <c r="J32" s="147" t="s">
        <v>43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44</v>
      </c>
      <c r="E33" s="134" t="s">
        <v>45</v>
      </c>
      <c r="F33" s="149">
        <f>ROUND((SUM(BE82:BE99)),  2)</f>
        <v>0</v>
      </c>
      <c r="G33" s="40"/>
      <c r="H33" s="40"/>
      <c r="I33" s="150">
        <v>0.20999999999999999</v>
      </c>
      <c r="J33" s="149">
        <f>ROUND(((SUM(BE82:BE99))*I33),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46</v>
      </c>
      <c r="F34" s="149">
        <f>ROUND((SUM(BF82:BF99)),  2)</f>
        <v>0</v>
      </c>
      <c r="G34" s="40"/>
      <c r="H34" s="40"/>
      <c r="I34" s="150">
        <v>0.14999999999999999</v>
      </c>
      <c r="J34" s="149">
        <f>ROUND(((SUM(BF82:BF99))*I34),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47</v>
      </c>
      <c r="F35" s="149">
        <f>ROUND((SUM(BG82:BG99)),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48</v>
      </c>
      <c r="F36" s="149">
        <f>ROUND((SUM(BH82:BH99)),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49</v>
      </c>
      <c r="F37" s="149">
        <f>ROUND((SUM(BI82:BI99)),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50</v>
      </c>
      <c r="E39" s="153"/>
      <c r="F39" s="153"/>
      <c r="G39" s="154" t="s">
        <v>51</v>
      </c>
      <c r="H39" s="155" t="s">
        <v>52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100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MODERNIZACE A ROZŠÍŘENÍ ŠKOLNÍHO HŘIŠTĚ - ZŠ 1.Máje K.Vary-Dvory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98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 xml:space="preserve">VRN - Vedlejší rozpočtové náklady 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22</v>
      </c>
      <c r="D52" s="42"/>
      <c r="E52" s="42"/>
      <c r="F52" s="29" t="str">
        <f>F12</f>
        <v xml:space="preserve"> Karlovy Vary - Dvory_ p.p.č. 290/5</v>
      </c>
      <c r="G52" s="42"/>
      <c r="H52" s="42"/>
      <c r="I52" s="34" t="s">
        <v>24</v>
      </c>
      <c r="J52" s="74" t="str">
        <f>IF(J12="","",J12)</f>
        <v>14. 11. 2025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26</v>
      </c>
      <c r="D54" s="42"/>
      <c r="E54" s="42"/>
      <c r="F54" s="29" t="str">
        <f>E15</f>
        <v>Statutární město K.Vary</v>
      </c>
      <c r="G54" s="42"/>
      <c r="H54" s="42"/>
      <c r="I54" s="34" t="s">
        <v>33</v>
      </c>
      <c r="J54" s="38" t="str">
        <f>E21</f>
        <v>Michal Jung, Ostrov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5.65" customHeight="1">
      <c r="A55" s="40"/>
      <c r="B55" s="41"/>
      <c r="C55" s="34" t="s">
        <v>31</v>
      </c>
      <c r="D55" s="42"/>
      <c r="E55" s="42"/>
      <c r="F55" s="29" t="str">
        <f>IF(E18="","",E18)</f>
        <v>Vyplň údaj</v>
      </c>
      <c r="G55" s="42"/>
      <c r="H55" s="42"/>
      <c r="I55" s="34" t="s">
        <v>36</v>
      </c>
      <c r="J55" s="38" t="str">
        <f>E24</f>
        <v xml:space="preserve"> FJ Atelier - Michal Jung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101</v>
      </c>
      <c r="D57" s="164"/>
      <c r="E57" s="164"/>
      <c r="F57" s="164"/>
      <c r="G57" s="164"/>
      <c r="H57" s="164"/>
      <c r="I57" s="164"/>
      <c r="J57" s="165" t="s">
        <v>102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72</v>
      </c>
      <c r="D59" s="42"/>
      <c r="E59" s="42"/>
      <c r="F59" s="42"/>
      <c r="G59" s="42"/>
      <c r="H59" s="42"/>
      <c r="I59" s="42"/>
      <c r="J59" s="104">
        <f>J82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103</v>
      </c>
    </row>
    <row r="60" s="9" customFormat="1" ht="24.96" customHeight="1">
      <c r="A60" s="9"/>
      <c r="B60" s="167"/>
      <c r="C60" s="168"/>
      <c r="D60" s="169" t="s">
        <v>1283</v>
      </c>
      <c r="E60" s="170"/>
      <c r="F60" s="170"/>
      <c r="G60" s="170"/>
      <c r="H60" s="170"/>
      <c r="I60" s="170"/>
      <c r="J60" s="171">
        <f>J83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1284</v>
      </c>
      <c r="E61" s="176"/>
      <c r="F61" s="176"/>
      <c r="G61" s="176"/>
      <c r="H61" s="176"/>
      <c r="I61" s="176"/>
      <c r="J61" s="177">
        <f>J84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1285</v>
      </c>
      <c r="E62" s="176"/>
      <c r="F62" s="176"/>
      <c r="G62" s="176"/>
      <c r="H62" s="176"/>
      <c r="I62" s="176"/>
      <c r="J62" s="177">
        <f>J95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2" customFormat="1" ht="21.84" customHeight="1">
      <c r="A63" s="40"/>
      <c r="B63" s="41"/>
      <c r="C63" s="42"/>
      <c r="D63" s="42"/>
      <c r="E63" s="42"/>
      <c r="F63" s="42"/>
      <c r="G63" s="42"/>
      <c r="H63" s="42"/>
      <c r="I63" s="42"/>
      <c r="J63" s="42"/>
      <c r="K63" s="42"/>
      <c r="L63" s="136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</row>
    <row r="64" s="2" customFormat="1" ht="6.96" customHeight="1">
      <c r="A64" s="40"/>
      <c r="B64" s="61"/>
      <c r="C64" s="62"/>
      <c r="D64" s="62"/>
      <c r="E64" s="62"/>
      <c r="F64" s="62"/>
      <c r="G64" s="62"/>
      <c r="H64" s="62"/>
      <c r="I64" s="62"/>
      <c r="J64" s="62"/>
      <c r="K64" s="6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8" s="2" customFormat="1" ht="6.96" customHeight="1">
      <c r="A68" s="40"/>
      <c r="B68" s="63"/>
      <c r="C68" s="64"/>
      <c r="D68" s="64"/>
      <c r="E68" s="64"/>
      <c r="F68" s="64"/>
      <c r="G68" s="64"/>
      <c r="H68" s="64"/>
      <c r="I68" s="64"/>
      <c r="J68" s="64"/>
      <c r="K68" s="64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24.96" customHeight="1">
      <c r="A69" s="40"/>
      <c r="B69" s="41"/>
      <c r="C69" s="25" t="s">
        <v>117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6.96" customHeight="1">
      <c r="A70" s="40"/>
      <c r="B70" s="41"/>
      <c r="C70" s="42"/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16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162" t="str">
        <f>E7</f>
        <v>MODERNIZACE A ROZŠÍŘENÍ ŠKOLNÍHO HŘIŠTĚ - ZŠ 1.Máje K.Vary-Dvory</v>
      </c>
      <c r="F72" s="34"/>
      <c r="G72" s="34"/>
      <c r="H72" s="34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2" customHeight="1">
      <c r="A73" s="40"/>
      <c r="B73" s="41"/>
      <c r="C73" s="34" t="s">
        <v>98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6.5" customHeight="1">
      <c r="A74" s="40"/>
      <c r="B74" s="41"/>
      <c r="C74" s="42"/>
      <c r="D74" s="42"/>
      <c r="E74" s="71" t="str">
        <f>E9</f>
        <v xml:space="preserve">VRN - Vedlejší rozpočtové náklady </v>
      </c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2" customHeight="1">
      <c r="A76" s="40"/>
      <c r="B76" s="41"/>
      <c r="C76" s="34" t="s">
        <v>22</v>
      </c>
      <c r="D76" s="42"/>
      <c r="E76" s="42"/>
      <c r="F76" s="29" t="str">
        <f>F12</f>
        <v xml:space="preserve"> Karlovy Vary - Dvory_ p.p.č. 290/5</v>
      </c>
      <c r="G76" s="42"/>
      <c r="H76" s="42"/>
      <c r="I76" s="34" t="s">
        <v>24</v>
      </c>
      <c r="J76" s="74" t="str">
        <f>IF(J12="","",J12)</f>
        <v>14. 11. 2025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6.96" customHeight="1">
      <c r="A77" s="40"/>
      <c r="B77" s="41"/>
      <c r="C77" s="42"/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5.15" customHeight="1">
      <c r="A78" s="40"/>
      <c r="B78" s="41"/>
      <c r="C78" s="34" t="s">
        <v>26</v>
      </c>
      <c r="D78" s="42"/>
      <c r="E78" s="42"/>
      <c r="F78" s="29" t="str">
        <f>E15</f>
        <v>Statutární město K.Vary</v>
      </c>
      <c r="G78" s="42"/>
      <c r="H78" s="42"/>
      <c r="I78" s="34" t="s">
        <v>33</v>
      </c>
      <c r="J78" s="38" t="str">
        <f>E21</f>
        <v>Michal Jung, Ostrov</v>
      </c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25.65" customHeight="1">
      <c r="A79" s="40"/>
      <c r="B79" s="41"/>
      <c r="C79" s="34" t="s">
        <v>31</v>
      </c>
      <c r="D79" s="42"/>
      <c r="E79" s="42"/>
      <c r="F79" s="29" t="str">
        <f>IF(E18="","",E18)</f>
        <v>Vyplň údaj</v>
      </c>
      <c r="G79" s="42"/>
      <c r="H79" s="42"/>
      <c r="I79" s="34" t="s">
        <v>36</v>
      </c>
      <c r="J79" s="38" t="str">
        <f>E24</f>
        <v xml:space="preserve"> FJ Atelier - Michal Jung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0.32" customHeight="1">
      <c r="A80" s="40"/>
      <c r="B80" s="41"/>
      <c r="C80" s="42"/>
      <c r="D80" s="42"/>
      <c r="E80" s="42"/>
      <c r="F80" s="42"/>
      <c r="G80" s="42"/>
      <c r="H80" s="42"/>
      <c r="I80" s="42"/>
      <c r="J80" s="42"/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11" customFormat="1" ht="29.28" customHeight="1">
      <c r="A81" s="179"/>
      <c r="B81" s="180"/>
      <c r="C81" s="181" t="s">
        <v>118</v>
      </c>
      <c r="D81" s="182" t="s">
        <v>59</v>
      </c>
      <c r="E81" s="182" t="s">
        <v>55</v>
      </c>
      <c r="F81" s="182" t="s">
        <v>56</v>
      </c>
      <c r="G81" s="182" t="s">
        <v>119</v>
      </c>
      <c r="H81" s="182" t="s">
        <v>120</v>
      </c>
      <c r="I81" s="182" t="s">
        <v>121</v>
      </c>
      <c r="J81" s="182" t="s">
        <v>102</v>
      </c>
      <c r="K81" s="183" t="s">
        <v>122</v>
      </c>
      <c r="L81" s="184"/>
      <c r="M81" s="94" t="s">
        <v>28</v>
      </c>
      <c r="N81" s="95" t="s">
        <v>44</v>
      </c>
      <c r="O81" s="95" t="s">
        <v>123</v>
      </c>
      <c r="P81" s="95" t="s">
        <v>124</v>
      </c>
      <c r="Q81" s="95" t="s">
        <v>125</v>
      </c>
      <c r="R81" s="95" t="s">
        <v>126</v>
      </c>
      <c r="S81" s="95" t="s">
        <v>127</v>
      </c>
      <c r="T81" s="96" t="s">
        <v>128</v>
      </c>
      <c r="U81" s="179"/>
      <c r="V81" s="179"/>
      <c r="W81" s="179"/>
      <c r="X81" s="179"/>
      <c r="Y81" s="179"/>
      <c r="Z81" s="179"/>
      <c r="AA81" s="179"/>
      <c r="AB81" s="179"/>
      <c r="AC81" s="179"/>
      <c r="AD81" s="179"/>
      <c r="AE81" s="179"/>
    </row>
    <row r="82" s="2" customFormat="1" ht="22.8" customHeight="1">
      <c r="A82" s="40"/>
      <c r="B82" s="41"/>
      <c r="C82" s="101" t="s">
        <v>129</v>
      </c>
      <c r="D82" s="42"/>
      <c r="E82" s="42"/>
      <c r="F82" s="42"/>
      <c r="G82" s="42"/>
      <c r="H82" s="42"/>
      <c r="I82" s="42"/>
      <c r="J82" s="185">
        <f>BK82</f>
        <v>0</v>
      </c>
      <c r="K82" s="42"/>
      <c r="L82" s="46"/>
      <c r="M82" s="97"/>
      <c r="N82" s="186"/>
      <c r="O82" s="98"/>
      <c r="P82" s="187">
        <f>P83</f>
        <v>0</v>
      </c>
      <c r="Q82" s="98"/>
      <c r="R82" s="187">
        <f>R83</f>
        <v>0</v>
      </c>
      <c r="S82" s="98"/>
      <c r="T82" s="188">
        <f>T83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T82" s="19" t="s">
        <v>73</v>
      </c>
      <c r="AU82" s="19" t="s">
        <v>103</v>
      </c>
      <c r="BK82" s="189">
        <f>BK83</f>
        <v>0</v>
      </c>
    </row>
    <row r="83" s="12" customFormat="1" ht="25.92" customHeight="1">
      <c r="A83" s="12"/>
      <c r="B83" s="190"/>
      <c r="C83" s="191"/>
      <c r="D83" s="192" t="s">
        <v>73</v>
      </c>
      <c r="E83" s="193" t="s">
        <v>94</v>
      </c>
      <c r="F83" s="193" t="s">
        <v>1286</v>
      </c>
      <c r="G83" s="191"/>
      <c r="H83" s="191"/>
      <c r="I83" s="194"/>
      <c r="J83" s="195">
        <f>BK83</f>
        <v>0</v>
      </c>
      <c r="K83" s="191"/>
      <c r="L83" s="196"/>
      <c r="M83" s="197"/>
      <c r="N83" s="198"/>
      <c r="O83" s="198"/>
      <c r="P83" s="199">
        <f>P84+P95</f>
        <v>0</v>
      </c>
      <c r="Q83" s="198"/>
      <c r="R83" s="199">
        <f>R84+R95</f>
        <v>0</v>
      </c>
      <c r="S83" s="198"/>
      <c r="T83" s="200">
        <f>T84+T95</f>
        <v>0</v>
      </c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R83" s="201" t="s">
        <v>156</v>
      </c>
      <c r="AT83" s="202" t="s">
        <v>73</v>
      </c>
      <c r="AU83" s="202" t="s">
        <v>74</v>
      </c>
      <c r="AY83" s="201" t="s">
        <v>132</v>
      </c>
      <c r="BK83" s="203">
        <f>BK84+BK95</f>
        <v>0</v>
      </c>
    </row>
    <row r="84" s="12" customFormat="1" ht="22.8" customHeight="1">
      <c r="A84" s="12"/>
      <c r="B84" s="190"/>
      <c r="C84" s="191"/>
      <c r="D84" s="192" t="s">
        <v>73</v>
      </c>
      <c r="E84" s="204" t="s">
        <v>1287</v>
      </c>
      <c r="F84" s="204" t="s">
        <v>1288</v>
      </c>
      <c r="G84" s="191"/>
      <c r="H84" s="191"/>
      <c r="I84" s="194"/>
      <c r="J84" s="205">
        <f>BK84</f>
        <v>0</v>
      </c>
      <c r="K84" s="191"/>
      <c r="L84" s="196"/>
      <c r="M84" s="197"/>
      <c r="N84" s="198"/>
      <c r="O84" s="198"/>
      <c r="P84" s="199">
        <f>SUM(P85:P94)</f>
        <v>0</v>
      </c>
      <c r="Q84" s="198"/>
      <c r="R84" s="199">
        <f>SUM(R85:R94)</f>
        <v>0</v>
      </c>
      <c r="S84" s="198"/>
      <c r="T84" s="200">
        <f>SUM(T85:T94)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156</v>
      </c>
      <c r="AT84" s="202" t="s">
        <v>73</v>
      </c>
      <c r="AU84" s="202" t="s">
        <v>82</v>
      </c>
      <c r="AY84" s="201" t="s">
        <v>132</v>
      </c>
      <c r="BK84" s="203">
        <f>SUM(BK85:BK94)</f>
        <v>0</v>
      </c>
    </row>
    <row r="85" s="2" customFormat="1" ht="16.5" customHeight="1">
      <c r="A85" s="40"/>
      <c r="B85" s="41"/>
      <c r="C85" s="206" t="s">
        <v>82</v>
      </c>
      <c r="D85" s="206" t="s">
        <v>134</v>
      </c>
      <c r="E85" s="207" t="s">
        <v>1289</v>
      </c>
      <c r="F85" s="208" t="s">
        <v>1290</v>
      </c>
      <c r="G85" s="209" t="s">
        <v>1291</v>
      </c>
      <c r="H85" s="210">
        <v>1</v>
      </c>
      <c r="I85" s="211"/>
      <c r="J85" s="212">
        <f>ROUND(I85*H85,2)</f>
        <v>0</v>
      </c>
      <c r="K85" s="208" t="s">
        <v>138</v>
      </c>
      <c r="L85" s="46"/>
      <c r="M85" s="213" t="s">
        <v>28</v>
      </c>
      <c r="N85" s="214" t="s">
        <v>45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1292</v>
      </c>
      <c r="AT85" s="217" t="s">
        <v>134</v>
      </c>
      <c r="AU85" s="217" t="s">
        <v>84</v>
      </c>
      <c r="AY85" s="19" t="s">
        <v>132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82</v>
      </c>
      <c r="BK85" s="218">
        <f>ROUND(I85*H85,2)</f>
        <v>0</v>
      </c>
      <c r="BL85" s="19" t="s">
        <v>1292</v>
      </c>
      <c r="BM85" s="217" t="s">
        <v>1293</v>
      </c>
    </row>
    <row r="86" s="2" customFormat="1">
      <c r="A86" s="40"/>
      <c r="B86" s="41"/>
      <c r="C86" s="42"/>
      <c r="D86" s="219" t="s">
        <v>141</v>
      </c>
      <c r="E86" s="42"/>
      <c r="F86" s="220" t="s">
        <v>1294</v>
      </c>
      <c r="G86" s="42"/>
      <c r="H86" s="42"/>
      <c r="I86" s="221"/>
      <c r="J86" s="42"/>
      <c r="K86" s="42"/>
      <c r="L86" s="46"/>
      <c r="M86" s="222"/>
      <c r="N86" s="223"/>
      <c r="O86" s="86"/>
      <c r="P86" s="86"/>
      <c r="Q86" s="86"/>
      <c r="R86" s="86"/>
      <c r="S86" s="86"/>
      <c r="T86" s="87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141</v>
      </c>
      <c r="AU86" s="19" t="s">
        <v>84</v>
      </c>
    </row>
    <row r="87" s="2" customFormat="1" ht="16.5" customHeight="1">
      <c r="A87" s="40"/>
      <c r="B87" s="41"/>
      <c r="C87" s="206" t="s">
        <v>84</v>
      </c>
      <c r="D87" s="206" t="s">
        <v>134</v>
      </c>
      <c r="E87" s="207" t="s">
        <v>1295</v>
      </c>
      <c r="F87" s="208" t="s">
        <v>1296</v>
      </c>
      <c r="G87" s="209" t="s">
        <v>1291</v>
      </c>
      <c r="H87" s="210">
        <v>5</v>
      </c>
      <c r="I87" s="211"/>
      <c r="J87" s="212">
        <f>ROUND(I87*H87,2)</f>
        <v>0</v>
      </c>
      <c r="K87" s="208" t="s">
        <v>138</v>
      </c>
      <c r="L87" s="46"/>
      <c r="M87" s="213" t="s">
        <v>28</v>
      </c>
      <c r="N87" s="214" t="s">
        <v>45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1292</v>
      </c>
      <c r="AT87" s="217" t="s">
        <v>134</v>
      </c>
      <c r="AU87" s="217" t="s">
        <v>84</v>
      </c>
      <c r="AY87" s="19" t="s">
        <v>132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82</v>
      </c>
      <c r="BK87" s="218">
        <f>ROUND(I87*H87,2)</f>
        <v>0</v>
      </c>
      <c r="BL87" s="19" t="s">
        <v>1292</v>
      </c>
      <c r="BM87" s="217" t="s">
        <v>1297</v>
      </c>
    </row>
    <row r="88" s="2" customFormat="1">
      <c r="A88" s="40"/>
      <c r="B88" s="41"/>
      <c r="C88" s="42"/>
      <c r="D88" s="219" t="s">
        <v>141</v>
      </c>
      <c r="E88" s="42"/>
      <c r="F88" s="220" t="s">
        <v>1298</v>
      </c>
      <c r="G88" s="42"/>
      <c r="H88" s="42"/>
      <c r="I88" s="221"/>
      <c r="J88" s="42"/>
      <c r="K88" s="42"/>
      <c r="L88" s="46"/>
      <c r="M88" s="222"/>
      <c r="N88" s="223"/>
      <c r="O88" s="86"/>
      <c r="P88" s="86"/>
      <c r="Q88" s="86"/>
      <c r="R88" s="86"/>
      <c r="S88" s="86"/>
      <c r="T88" s="87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T88" s="19" t="s">
        <v>141</v>
      </c>
      <c r="AU88" s="19" t="s">
        <v>84</v>
      </c>
    </row>
    <row r="89" s="2" customFormat="1" ht="16.5" customHeight="1">
      <c r="A89" s="40"/>
      <c r="B89" s="41"/>
      <c r="C89" s="206" t="s">
        <v>147</v>
      </c>
      <c r="D89" s="206" t="s">
        <v>134</v>
      </c>
      <c r="E89" s="207" t="s">
        <v>1299</v>
      </c>
      <c r="F89" s="208" t="s">
        <v>1300</v>
      </c>
      <c r="G89" s="209" t="s">
        <v>1291</v>
      </c>
      <c r="H89" s="210">
        <v>2</v>
      </c>
      <c r="I89" s="211"/>
      <c r="J89" s="212">
        <f>ROUND(I89*H89,2)</f>
        <v>0</v>
      </c>
      <c r="K89" s="208" t="s">
        <v>138</v>
      </c>
      <c r="L89" s="46"/>
      <c r="M89" s="213" t="s">
        <v>28</v>
      </c>
      <c r="N89" s="214" t="s">
        <v>45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1292</v>
      </c>
      <c r="AT89" s="217" t="s">
        <v>134</v>
      </c>
      <c r="AU89" s="217" t="s">
        <v>84</v>
      </c>
      <c r="AY89" s="19" t="s">
        <v>132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82</v>
      </c>
      <c r="BK89" s="218">
        <f>ROUND(I89*H89,2)</f>
        <v>0</v>
      </c>
      <c r="BL89" s="19" t="s">
        <v>1292</v>
      </c>
      <c r="BM89" s="217" t="s">
        <v>1301</v>
      </c>
    </row>
    <row r="90" s="2" customFormat="1">
      <c r="A90" s="40"/>
      <c r="B90" s="41"/>
      <c r="C90" s="42"/>
      <c r="D90" s="219" t="s">
        <v>141</v>
      </c>
      <c r="E90" s="42"/>
      <c r="F90" s="220" t="s">
        <v>1302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141</v>
      </c>
      <c r="AU90" s="19" t="s">
        <v>84</v>
      </c>
    </row>
    <row r="91" s="2" customFormat="1" ht="16.5" customHeight="1">
      <c r="A91" s="40"/>
      <c r="B91" s="41"/>
      <c r="C91" s="206" t="s">
        <v>139</v>
      </c>
      <c r="D91" s="206" t="s">
        <v>134</v>
      </c>
      <c r="E91" s="207" t="s">
        <v>1303</v>
      </c>
      <c r="F91" s="208" t="s">
        <v>1304</v>
      </c>
      <c r="G91" s="209" t="s">
        <v>1291</v>
      </c>
      <c r="H91" s="210">
        <v>1</v>
      </c>
      <c r="I91" s="211"/>
      <c r="J91" s="212">
        <f>ROUND(I91*H91,2)</f>
        <v>0</v>
      </c>
      <c r="K91" s="208" t="s">
        <v>138</v>
      </c>
      <c r="L91" s="46"/>
      <c r="M91" s="213" t="s">
        <v>28</v>
      </c>
      <c r="N91" s="214" t="s">
        <v>45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1292</v>
      </c>
      <c r="AT91" s="217" t="s">
        <v>134</v>
      </c>
      <c r="AU91" s="217" t="s">
        <v>84</v>
      </c>
      <c r="AY91" s="19" t="s">
        <v>132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82</v>
      </c>
      <c r="BK91" s="218">
        <f>ROUND(I91*H91,2)</f>
        <v>0</v>
      </c>
      <c r="BL91" s="19" t="s">
        <v>1292</v>
      </c>
      <c r="BM91" s="217" t="s">
        <v>1305</v>
      </c>
    </row>
    <row r="92" s="2" customFormat="1">
      <c r="A92" s="40"/>
      <c r="B92" s="41"/>
      <c r="C92" s="42"/>
      <c r="D92" s="219" t="s">
        <v>141</v>
      </c>
      <c r="E92" s="42"/>
      <c r="F92" s="220" t="s">
        <v>1306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141</v>
      </c>
      <c r="AU92" s="19" t="s">
        <v>84</v>
      </c>
    </row>
    <row r="93" s="2" customFormat="1" ht="16.5" customHeight="1">
      <c r="A93" s="40"/>
      <c r="B93" s="41"/>
      <c r="C93" s="206" t="s">
        <v>156</v>
      </c>
      <c r="D93" s="206" t="s">
        <v>134</v>
      </c>
      <c r="E93" s="207" t="s">
        <v>1307</v>
      </c>
      <c r="F93" s="208" t="s">
        <v>1308</v>
      </c>
      <c r="G93" s="209" t="s">
        <v>1291</v>
      </c>
      <c r="H93" s="210">
        <v>1</v>
      </c>
      <c r="I93" s="211"/>
      <c r="J93" s="212">
        <f>ROUND(I93*H93,2)</f>
        <v>0</v>
      </c>
      <c r="K93" s="208" t="s">
        <v>138</v>
      </c>
      <c r="L93" s="46"/>
      <c r="M93" s="213" t="s">
        <v>28</v>
      </c>
      <c r="N93" s="214" t="s">
        <v>45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1292</v>
      </c>
      <c r="AT93" s="217" t="s">
        <v>134</v>
      </c>
      <c r="AU93" s="217" t="s">
        <v>84</v>
      </c>
      <c r="AY93" s="19" t="s">
        <v>132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82</v>
      </c>
      <c r="BK93" s="218">
        <f>ROUND(I93*H93,2)</f>
        <v>0</v>
      </c>
      <c r="BL93" s="19" t="s">
        <v>1292</v>
      </c>
      <c r="BM93" s="217" t="s">
        <v>1309</v>
      </c>
    </row>
    <row r="94" s="2" customFormat="1">
      <c r="A94" s="40"/>
      <c r="B94" s="41"/>
      <c r="C94" s="42"/>
      <c r="D94" s="219" t="s">
        <v>141</v>
      </c>
      <c r="E94" s="42"/>
      <c r="F94" s="220" t="s">
        <v>1310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141</v>
      </c>
      <c r="AU94" s="19" t="s">
        <v>84</v>
      </c>
    </row>
    <row r="95" s="12" customFormat="1" ht="22.8" customHeight="1">
      <c r="A95" s="12"/>
      <c r="B95" s="190"/>
      <c r="C95" s="191"/>
      <c r="D95" s="192" t="s">
        <v>73</v>
      </c>
      <c r="E95" s="204" t="s">
        <v>1311</v>
      </c>
      <c r="F95" s="204" t="s">
        <v>1312</v>
      </c>
      <c r="G95" s="191"/>
      <c r="H95" s="191"/>
      <c r="I95" s="194"/>
      <c r="J95" s="205">
        <f>BK95</f>
        <v>0</v>
      </c>
      <c r="K95" s="191"/>
      <c r="L95" s="196"/>
      <c r="M95" s="197"/>
      <c r="N95" s="198"/>
      <c r="O95" s="198"/>
      <c r="P95" s="199">
        <f>SUM(P96:P99)</f>
        <v>0</v>
      </c>
      <c r="Q95" s="198"/>
      <c r="R95" s="199">
        <f>SUM(R96:R99)</f>
        <v>0</v>
      </c>
      <c r="S95" s="198"/>
      <c r="T95" s="200">
        <f>SUM(T96:T99)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201" t="s">
        <v>156</v>
      </c>
      <c r="AT95" s="202" t="s">
        <v>73</v>
      </c>
      <c r="AU95" s="202" t="s">
        <v>82</v>
      </c>
      <c r="AY95" s="201" t="s">
        <v>132</v>
      </c>
      <c r="BK95" s="203">
        <f>SUM(BK96:BK99)</f>
        <v>0</v>
      </c>
    </row>
    <row r="96" s="2" customFormat="1" ht="16.5" customHeight="1">
      <c r="A96" s="40"/>
      <c r="B96" s="41"/>
      <c r="C96" s="206" t="s">
        <v>161</v>
      </c>
      <c r="D96" s="206" t="s">
        <v>134</v>
      </c>
      <c r="E96" s="207" t="s">
        <v>1313</v>
      </c>
      <c r="F96" s="208" t="s">
        <v>1312</v>
      </c>
      <c r="G96" s="209" t="s">
        <v>1291</v>
      </c>
      <c r="H96" s="210">
        <v>1</v>
      </c>
      <c r="I96" s="211"/>
      <c r="J96" s="212">
        <f>ROUND(I96*H96,2)</f>
        <v>0</v>
      </c>
      <c r="K96" s="208" t="s">
        <v>138</v>
      </c>
      <c r="L96" s="46"/>
      <c r="M96" s="213" t="s">
        <v>28</v>
      </c>
      <c r="N96" s="214" t="s">
        <v>45</v>
      </c>
      <c r="O96" s="86"/>
      <c r="P96" s="215">
        <f>O96*H96</f>
        <v>0</v>
      </c>
      <c r="Q96" s="215">
        <v>0</v>
      </c>
      <c r="R96" s="215">
        <f>Q96*H96</f>
        <v>0</v>
      </c>
      <c r="S96" s="215">
        <v>0</v>
      </c>
      <c r="T96" s="21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1292</v>
      </c>
      <c r="AT96" s="217" t="s">
        <v>134</v>
      </c>
      <c r="AU96" s="217" t="s">
        <v>84</v>
      </c>
      <c r="AY96" s="19" t="s">
        <v>132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82</v>
      </c>
      <c r="BK96" s="218">
        <f>ROUND(I96*H96,2)</f>
        <v>0</v>
      </c>
      <c r="BL96" s="19" t="s">
        <v>1292</v>
      </c>
      <c r="BM96" s="217" t="s">
        <v>1314</v>
      </c>
    </row>
    <row r="97" s="2" customFormat="1">
      <c r="A97" s="40"/>
      <c r="B97" s="41"/>
      <c r="C97" s="42"/>
      <c r="D97" s="219" t="s">
        <v>141</v>
      </c>
      <c r="E97" s="42"/>
      <c r="F97" s="220" t="s">
        <v>1315</v>
      </c>
      <c r="G97" s="42"/>
      <c r="H97" s="42"/>
      <c r="I97" s="221"/>
      <c r="J97" s="42"/>
      <c r="K97" s="42"/>
      <c r="L97" s="46"/>
      <c r="M97" s="222"/>
      <c r="N97" s="223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141</v>
      </c>
      <c r="AU97" s="19" t="s">
        <v>84</v>
      </c>
    </row>
    <row r="98" s="2" customFormat="1" ht="16.5" customHeight="1">
      <c r="A98" s="40"/>
      <c r="B98" s="41"/>
      <c r="C98" s="206" t="s">
        <v>166</v>
      </c>
      <c r="D98" s="206" t="s">
        <v>134</v>
      </c>
      <c r="E98" s="207" t="s">
        <v>1316</v>
      </c>
      <c r="F98" s="208" t="s">
        <v>1317</v>
      </c>
      <c r="G98" s="209" t="s">
        <v>137</v>
      </c>
      <c r="H98" s="210">
        <v>1</v>
      </c>
      <c r="I98" s="211"/>
      <c r="J98" s="212">
        <f>ROUND(I98*H98,2)</f>
        <v>0</v>
      </c>
      <c r="K98" s="208" t="s">
        <v>138</v>
      </c>
      <c r="L98" s="46"/>
      <c r="M98" s="213" t="s">
        <v>28</v>
      </c>
      <c r="N98" s="214" t="s">
        <v>45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1292</v>
      </c>
      <c r="AT98" s="217" t="s">
        <v>134</v>
      </c>
      <c r="AU98" s="217" t="s">
        <v>84</v>
      </c>
      <c r="AY98" s="19" t="s">
        <v>132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82</v>
      </c>
      <c r="BK98" s="218">
        <f>ROUND(I98*H98,2)</f>
        <v>0</v>
      </c>
      <c r="BL98" s="19" t="s">
        <v>1292</v>
      </c>
      <c r="BM98" s="217" t="s">
        <v>1318</v>
      </c>
    </row>
    <row r="99" s="2" customFormat="1">
      <c r="A99" s="40"/>
      <c r="B99" s="41"/>
      <c r="C99" s="42"/>
      <c r="D99" s="219" t="s">
        <v>141</v>
      </c>
      <c r="E99" s="42"/>
      <c r="F99" s="220" t="s">
        <v>1319</v>
      </c>
      <c r="G99" s="42"/>
      <c r="H99" s="42"/>
      <c r="I99" s="221"/>
      <c r="J99" s="42"/>
      <c r="K99" s="42"/>
      <c r="L99" s="46"/>
      <c r="M99" s="272"/>
      <c r="N99" s="273"/>
      <c r="O99" s="274"/>
      <c r="P99" s="274"/>
      <c r="Q99" s="274"/>
      <c r="R99" s="274"/>
      <c r="S99" s="274"/>
      <c r="T99" s="275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T99" s="19" t="s">
        <v>141</v>
      </c>
      <c r="AU99" s="19" t="s">
        <v>84</v>
      </c>
    </row>
    <row r="100" s="2" customFormat="1" ht="6.96" customHeight="1">
      <c r="A100" s="40"/>
      <c r="B100" s="61"/>
      <c r="C100" s="62"/>
      <c r="D100" s="62"/>
      <c r="E100" s="62"/>
      <c r="F100" s="62"/>
      <c r="G100" s="62"/>
      <c r="H100" s="62"/>
      <c r="I100" s="62"/>
      <c r="J100" s="62"/>
      <c r="K100" s="62"/>
      <c r="L100" s="46"/>
      <c r="M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</row>
  </sheetData>
  <sheetProtection sheet="1" autoFilter="0" formatColumns="0" formatRows="0" objects="1" scenarios="1" spinCount="100000" saltValue="fqY06uffp35SyuLW9pcX8mPC44YIal0QK4JyUJUK4u+FtOCBdCqdD5NmOHargwjSGbnt6APEl/MKxi2Ib1E0PQ==" hashValue="Zg2TuYt7uYDuC4k44TdHWsFOfrEow7s+xQ9T7SVFGhTor/BGK0Y2Hl2W8+A6F8Z/QvCTigcv133fC1crI+lFJA==" algorithmName="SHA-512" password="CC35"/>
  <autoFilter ref="C81:K99"/>
  <mergeCells count="9">
    <mergeCell ref="E7:H7"/>
    <mergeCell ref="E9:H9"/>
    <mergeCell ref="E18:H18"/>
    <mergeCell ref="E27:H27"/>
    <mergeCell ref="E48:H48"/>
    <mergeCell ref="E50:H50"/>
    <mergeCell ref="E72:H72"/>
    <mergeCell ref="E74:H74"/>
    <mergeCell ref="L2:V2"/>
  </mergeCells>
  <hyperlinks>
    <hyperlink ref="F86" r:id="rId1" display="https://podminky.urs.cz/item/CS_URS_2025_02/012002000"/>
    <hyperlink ref="F88" r:id="rId2" display="https://podminky.urs.cz/item/CS_URS_2025_02/012312400"/>
    <hyperlink ref="F90" r:id="rId3" display="https://podminky.urs.cz/item/CS_URS_2025_02/012344000"/>
    <hyperlink ref="F92" r:id="rId4" display="https://podminky.urs.cz/item/CS_URS_2025_02/013254000"/>
    <hyperlink ref="F94" r:id="rId5" display="https://podminky.urs.cz/item/CS_URS_2025_02/013294000"/>
    <hyperlink ref="F97" r:id="rId6" display="https://podminky.urs.cz/item/CS_URS_2025_02/030001000"/>
    <hyperlink ref="F99" r:id="rId7" display="https://podminky.urs.cz/item/CS_URS_2025_02/032803000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8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80" customWidth="1"/>
    <col min="2" max="2" width="1.667969" style="280" customWidth="1"/>
    <col min="3" max="4" width="5" style="280" customWidth="1"/>
    <col min="5" max="5" width="11.66016" style="280" customWidth="1"/>
    <col min="6" max="6" width="9.160156" style="280" customWidth="1"/>
    <col min="7" max="7" width="5" style="280" customWidth="1"/>
    <col min="8" max="8" width="77.83203" style="280" customWidth="1"/>
    <col min="9" max="10" width="20" style="280" customWidth="1"/>
    <col min="11" max="11" width="1.667969" style="280" customWidth="1"/>
  </cols>
  <sheetData>
    <row r="1" s="1" customFormat="1" ht="37.5" customHeight="1"/>
    <row r="2" s="1" customFormat="1" ht="7.5" customHeight="1">
      <c r="B2" s="281"/>
      <c r="C2" s="282"/>
      <c r="D2" s="282"/>
      <c r="E2" s="282"/>
      <c r="F2" s="282"/>
      <c r="G2" s="282"/>
      <c r="H2" s="282"/>
      <c r="I2" s="282"/>
      <c r="J2" s="282"/>
      <c r="K2" s="283"/>
    </row>
    <row r="3" s="16" customFormat="1" ht="45" customHeight="1">
      <c r="B3" s="284"/>
      <c r="C3" s="285" t="s">
        <v>1320</v>
      </c>
      <c r="D3" s="285"/>
      <c r="E3" s="285"/>
      <c r="F3" s="285"/>
      <c r="G3" s="285"/>
      <c r="H3" s="285"/>
      <c r="I3" s="285"/>
      <c r="J3" s="285"/>
      <c r="K3" s="286"/>
    </row>
    <row r="4" s="1" customFormat="1" ht="25.5" customHeight="1">
      <c r="B4" s="287"/>
      <c r="C4" s="288" t="s">
        <v>1321</v>
      </c>
      <c r="D4" s="288"/>
      <c r="E4" s="288"/>
      <c r="F4" s="288"/>
      <c r="G4" s="288"/>
      <c r="H4" s="288"/>
      <c r="I4" s="288"/>
      <c r="J4" s="288"/>
      <c r="K4" s="289"/>
    </row>
    <row r="5" s="1" customFormat="1" ht="5.25" customHeight="1">
      <c r="B5" s="287"/>
      <c r="C5" s="290"/>
      <c r="D5" s="290"/>
      <c r="E5" s="290"/>
      <c r="F5" s="290"/>
      <c r="G5" s="290"/>
      <c r="H5" s="290"/>
      <c r="I5" s="290"/>
      <c r="J5" s="290"/>
      <c r="K5" s="289"/>
    </row>
    <row r="6" s="1" customFormat="1" ht="15" customHeight="1">
      <c r="B6" s="287"/>
      <c r="C6" s="291" t="s">
        <v>1322</v>
      </c>
      <c r="D6" s="291"/>
      <c r="E6" s="291"/>
      <c r="F6" s="291"/>
      <c r="G6" s="291"/>
      <c r="H6" s="291"/>
      <c r="I6" s="291"/>
      <c r="J6" s="291"/>
      <c r="K6" s="289"/>
    </row>
    <row r="7" s="1" customFormat="1" ht="15" customHeight="1">
      <c r="B7" s="292"/>
      <c r="C7" s="291" t="s">
        <v>1323</v>
      </c>
      <c r="D7" s="291"/>
      <c r="E7" s="291"/>
      <c r="F7" s="291"/>
      <c r="G7" s="291"/>
      <c r="H7" s="291"/>
      <c r="I7" s="291"/>
      <c r="J7" s="291"/>
      <c r="K7" s="289"/>
    </row>
    <row r="8" s="1" customFormat="1" ht="12.75" customHeight="1">
      <c r="B8" s="292"/>
      <c r="C8" s="291"/>
      <c r="D8" s="291"/>
      <c r="E8" s="291"/>
      <c r="F8" s="291"/>
      <c r="G8" s="291"/>
      <c r="H8" s="291"/>
      <c r="I8" s="291"/>
      <c r="J8" s="291"/>
      <c r="K8" s="289"/>
    </row>
    <row r="9" s="1" customFormat="1" ht="15" customHeight="1">
      <c r="B9" s="292"/>
      <c r="C9" s="291" t="s">
        <v>1324</v>
      </c>
      <c r="D9" s="291"/>
      <c r="E9" s="291"/>
      <c r="F9" s="291"/>
      <c r="G9" s="291"/>
      <c r="H9" s="291"/>
      <c r="I9" s="291"/>
      <c r="J9" s="291"/>
      <c r="K9" s="289"/>
    </row>
    <row r="10" s="1" customFormat="1" ht="15" customHeight="1">
      <c r="B10" s="292"/>
      <c r="C10" s="291"/>
      <c r="D10" s="291" t="s">
        <v>1325</v>
      </c>
      <c r="E10" s="291"/>
      <c r="F10" s="291"/>
      <c r="G10" s="291"/>
      <c r="H10" s="291"/>
      <c r="I10" s="291"/>
      <c r="J10" s="291"/>
      <c r="K10" s="289"/>
    </row>
    <row r="11" s="1" customFormat="1" ht="15" customHeight="1">
      <c r="B11" s="292"/>
      <c r="C11" s="293"/>
      <c r="D11" s="291" t="s">
        <v>1326</v>
      </c>
      <c r="E11" s="291"/>
      <c r="F11" s="291"/>
      <c r="G11" s="291"/>
      <c r="H11" s="291"/>
      <c r="I11" s="291"/>
      <c r="J11" s="291"/>
      <c r="K11" s="289"/>
    </row>
    <row r="12" s="1" customFormat="1" ht="15" customHeight="1">
      <c r="B12" s="292"/>
      <c r="C12" s="293"/>
      <c r="D12" s="291"/>
      <c r="E12" s="291"/>
      <c r="F12" s="291"/>
      <c r="G12" s="291"/>
      <c r="H12" s="291"/>
      <c r="I12" s="291"/>
      <c r="J12" s="291"/>
      <c r="K12" s="289"/>
    </row>
    <row r="13" s="1" customFormat="1" ht="15" customHeight="1">
      <c r="B13" s="292"/>
      <c r="C13" s="293"/>
      <c r="D13" s="294" t="s">
        <v>1327</v>
      </c>
      <c r="E13" s="291"/>
      <c r="F13" s="291"/>
      <c r="G13" s="291"/>
      <c r="H13" s="291"/>
      <c r="I13" s="291"/>
      <c r="J13" s="291"/>
      <c r="K13" s="289"/>
    </row>
    <row r="14" s="1" customFormat="1" ht="12.75" customHeight="1">
      <c r="B14" s="292"/>
      <c r="C14" s="293"/>
      <c r="D14" s="293"/>
      <c r="E14" s="293"/>
      <c r="F14" s="293"/>
      <c r="G14" s="293"/>
      <c r="H14" s="293"/>
      <c r="I14" s="293"/>
      <c r="J14" s="293"/>
      <c r="K14" s="289"/>
    </row>
    <row r="15" s="1" customFormat="1" ht="15" customHeight="1">
      <c r="B15" s="292"/>
      <c r="C15" s="293"/>
      <c r="D15" s="291" t="s">
        <v>1328</v>
      </c>
      <c r="E15" s="291"/>
      <c r="F15" s="291"/>
      <c r="G15" s="291"/>
      <c r="H15" s="291"/>
      <c r="I15" s="291"/>
      <c r="J15" s="291"/>
      <c r="K15" s="289"/>
    </row>
    <row r="16" s="1" customFormat="1" ht="15" customHeight="1">
      <c r="B16" s="292"/>
      <c r="C16" s="293"/>
      <c r="D16" s="291" t="s">
        <v>1329</v>
      </c>
      <c r="E16" s="291"/>
      <c r="F16" s="291"/>
      <c r="G16" s="291"/>
      <c r="H16" s="291"/>
      <c r="I16" s="291"/>
      <c r="J16" s="291"/>
      <c r="K16" s="289"/>
    </row>
    <row r="17" s="1" customFormat="1" ht="15" customHeight="1">
      <c r="B17" s="292"/>
      <c r="C17" s="293"/>
      <c r="D17" s="291" t="s">
        <v>1330</v>
      </c>
      <c r="E17" s="291"/>
      <c r="F17" s="291"/>
      <c r="G17" s="291"/>
      <c r="H17" s="291"/>
      <c r="I17" s="291"/>
      <c r="J17" s="291"/>
      <c r="K17" s="289"/>
    </row>
    <row r="18" s="1" customFormat="1" ht="15" customHeight="1">
      <c r="B18" s="292"/>
      <c r="C18" s="293"/>
      <c r="D18" s="293"/>
      <c r="E18" s="295" t="s">
        <v>81</v>
      </c>
      <c r="F18" s="291" t="s">
        <v>1331</v>
      </c>
      <c r="G18" s="291"/>
      <c r="H18" s="291"/>
      <c r="I18" s="291"/>
      <c r="J18" s="291"/>
      <c r="K18" s="289"/>
    </row>
    <row r="19" s="1" customFormat="1" ht="15" customHeight="1">
      <c r="B19" s="292"/>
      <c r="C19" s="293"/>
      <c r="D19" s="293"/>
      <c r="E19" s="295" t="s">
        <v>1332</v>
      </c>
      <c r="F19" s="291" t="s">
        <v>1333</v>
      </c>
      <c r="G19" s="291"/>
      <c r="H19" s="291"/>
      <c r="I19" s="291"/>
      <c r="J19" s="291"/>
      <c r="K19" s="289"/>
    </row>
    <row r="20" s="1" customFormat="1" ht="15" customHeight="1">
      <c r="B20" s="292"/>
      <c r="C20" s="293"/>
      <c r="D20" s="293"/>
      <c r="E20" s="295" t="s">
        <v>1334</v>
      </c>
      <c r="F20" s="291" t="s">
        <v>1335</v>
      </c>
      <c r="G20" s="291"/>
      <c r="H20" s="291"/>
      <c r="I20" s="291"/>
      <c r="J20" s="291"/>
      <c r="K20" s="289"/>
    </row>
    <row r="21" s="1" customFormat="1" ht="15" customHeight="1">
      <c r="B21" s="292"/>
      <c r="C21" s="293"/>
      <c r="D21" s="293"/>
      <c r="E21" s="295" t="s">
        <v>1336</v>
      </c>
      <c r="F21" s="291" t="s">
        <v>1337</v>
      </c>
      <c r="G21" s="291"/>
      <c r="H21" s="291"/>
      <c r="I21" s="291"/>
      <c r="J21" s="291"/>
      <c r="K21" s="289"/>
    </row>
    <row r="22" s="1" customFormat="1" ht="15" customHeight="1">
      <c r="B22" s="292"/>
      <c r="C22" s="293"/>
      <c r="D22" s="293"/>
      <c r="E22" s="295" t="s">
        <v>1338</v>
      </c>
      <c r="F22" s="291" t="s">
        <v>1339</v>
      </c>
      <c r="G22" s="291"/>
      <c r="H22" s="291"/>
      <c r="I22" s="291"/>
      <c r="J22" s="291"/>
      <c r="K22" s="289"/>
    </row>
    <row r="23" s="1" customFormat="1" ht="15" customHeight="1">
      <c r="B23" s="292"/>
      <c r="C23" s="293"/>
      <c r="D23" s="293"/>
      <c r="E23" s="295" t="s">
        <v>1340</v>
      </c>
      <c r="F23" s="291" t="s">
        <v>1341</v>
      </c>
      <c r="G23" s="291"/>
      <c r="H23" s="291"/>
      <c r="I23" s="291"/>
      <c r="J23" s="291"/>
      <c r="K23" s="289"/>
    </row>
    <row r="24" s="1" customFormat="1" ht="12.75" customHeight="1">
      <c r="B24" s="292"/>
      <c r="C24" s="293"/>
      <c r="D24" s="293"/>
      <c r="E24" s="293"/>
      <c r="F24" s="293"/>
      <c r="G24" s="293"/>
      <c r="H24" s="293"/>
      <c r="I24" s="293"/>
      <c r="J24" s="293"/>
      <c r="K24" s="289"/>
    </row>
    <row r="25" s="1" customFormat="1" ht="15" customHeight="1">
      <c r="B25" s="292"/>
      <c r="C25" s="291" t="s">
        <v>1342</v>
      </c>
      <c r="D25" s="291"/>
      <c r="E25" s="291"/>
      <c r="F25" s="291"/>
      <c r="G25" s="291"/>
      <c r="H25" s="291"/>
      <c r="I25" s="291"/>
      <c r="J25" s="291"/>
      <c r="K25" s="289"/>
    </row>
    <row r="26" s="1" customFormat="1" ht="15" customHeight="1">
      <c r="B26" s="292"/>
      <c r="C26" s="291" t="s">
        <v>1343</v>
      </c>
      <c r="D26" s="291"/>
      <c r="E26" s="291"/>
      <c r="F26" s="291"/>
      <c r="G26" s="291"/>
      <c r="H26" s="291"/>
      <c r="I26" s="291"/>
      <c r="J26" s="291"/>
      <c r="K26" s="289"/>
    </row>
    <row r="27" s="1" customFormat="1" ht="15" customHeight="1">
      <c r="B27" s="292"/>
      <c r="C27" s="291"/>
      <c r="D27" s="291" t="s">
        <v>1344</v>
      </c>
      <c r="E27" s="291"/>
      <c r="F27" s="291"/>
      <c r="G27" s="291"/>
      <c r="H27" s="291"/>
      <c r="I27" s="291"/>
      <c r="J27" s="291"/>
      <c r="K27" s="289"/>
    </row>
    <row r="28" s="1" customFormat="1" ht="15" customHeight="1">
      <c r="B28" s="292"/>
      <c r="C28" s="293"/>
      <c r="D28" s="291" t="s">
        <v>1345</v>
      </c>
      <c r="E28" s="291"/>
      <c r="F28" s="291"/>
      <c r="G28" s="291"/>
      <c r="H28" s="291"/>
      <c r="I28" s="291"/>
      <c r="J28" s="291"/>
      <c r="K28" s="289"/>
    </row>
    <row r="29" s="1" customFormat="1" ht="12.75" customHeight="1">
      <c r="B29" s="292"/>
      <c r="C29" s="293"/>
      <c r="D29" s="293"/>
      <c r="E29" s="293"/>
      <c r="F29" s="293"/>
      <c r="G29" s="293"/>
      <c r="H29" s="293"/>
      <c r="I29" s="293"/>
      <c r="J29" s="293"/>
      <c r="K29" s="289"/>
    </row>
    <row r="30" s="1" customFormat="1" ht="15" customHeight="1">
      <c r="B30" s="292"/>
      <c r="C30" s="293"/>
      <c r="D30" s="291" t="s">
        <v>1346</v>
      </c>
      <c r="E30" s="291"/>
      <c r="F30" s="291"/>
      <c r="G30" s="291"/>
      <c r="H30" s="291"/>
      <c r="I30" s="291"/>
      <c r="J30" s="291"/>
      <c r="K30" s="289"/>
    </row>
    <row r="31" s="1" customFormat="1" ht="15" customHeight="1">
      <c r="B31" s="292"/>
      <c r="C31" s="293"/>
      <c r="D31" s="291" t="s">
        <v>1347</v>
      </c>
      <c r="E31" s="291"/>
      <c r="F31" s="291"/>
      <c r="G31" s="291"/>
      <c r="H31" s="291"/>
      <c r="I31" s="291"/>
      <c r="J31" s="291"/>
      <c r="K31" s="289"/>
    </row>
    <row r="32" s="1" customFormat="1" ht="12.75" customHeight="1">
      <c r="B32" s="292"/>
      <c r="C32" s="293"/>
      <c r="D32" s="293"/>
      <c r="E32" s="293"/>
      <c r="F32" s="293"/>
      <c r="G32" s="293"/>
      <c r="H32" s="293"/>
      <c r="I32" s="293"/>
      <c r="J32" s="293"/>
      <c r="K32" s="289"/>
    </row>
    <row r="33" s="1" customFormat="1" ht="15" customHeight="1">
      <c r="B33" s="292"/>
      <c r="C33" s="293"/>
      <c r="D33" s="291" t="s">
        <v>1348</v>
      </c>
      <c r="E33" s="291"/>
      <c r="F33" s="291"/>
      <c r="G33" s="291"/>
      <c r="H33" s="291"/>
      <c r="I33" s="291"/>
      <c r="J33" s="291"/>
      <c r="K33" s="289"/>
    </row>
    <row r="34" s="1" customFormat="1" ht="15" customHeight="1">
      <c r="B34" s="292"/>
      <c r="C34" s="293"/>
      <c r="D34" s="291" t="s">
        <v>1349</v>
      </c>
      <c r="E34" s="291"/>
      <c r="F34" s="291"/>
      <c r="G34" s="291"/>
      <c r="H34" s="291"/>
      <c r="I34" s="291"/>
      <c r="J34" s="291"/>
      <c r="K34" s="289"/>
    </row>
    <row r="35" s="1" customFormat="1" ht="15" customHeight="1">
      <c r="B35" s="292"/>
      <c r="C35" s="293"/>
      <c r="D35" s="291" t="s">
        <v>1350</v>
      </c>
      <c r="E35" s="291"/>
      <c r="F35" s="291"/>
      <c r="G35" s="291"/>
      <c r="H35" s="291"/>
      <c r="I35" s="291"/>
      <c r="J35" s="291"/>
      <c r="K35" s="289"/>
    </row>
    <row r="36" s="1" customFormat="1" ht="15" customHeight="1">
      <c r="B36" s="292"/>
      <c r="C36" s="293"/>
      <c r="D36" s="291"/>
      <c r="E36" s="294" t="s">
        <v>118</v>
      </c>
      <c r="F36" s="291"/>
      <c r="G36" s="291" t="s">
        <v>1351</v>
      </c>
      <c r="H36" s="291"/>
      <c r="I36" s="291"/>
      <c r="J36" s="291"/>
      <c r="K36" s="289"/>
    </row>
    <row r="37" s="1" customFormat="1" ht="30.75" customHeight="1">
      <c r="B37" s="292"/>
      <c r="C37" s="293"/>
      <c r="D37" s="291"/>
      <c r="E37" s="294" t="s">
        <v>1352</v>
      </c>
      <c r="F37" s="291"/>
      <c r="G37" s="291" t="s">
        <v>1353</v>
      </c>
      <c r="H37" s="291"/>
      <c r="I37" s="291"/>
      <c r="J37" s="291"/>
      <c r="K37" s="289"/>
    </row>
    <row r="38" s="1" customFormat="1" ht="15" customHeight="1">
      <c r="B38" s="292"/>
      <c r="C38" s="293"/>
      <c r="D38" s="291"/>
      <c r="E38" s="294" t="s">
        <v>55</v>
      </c>
      <c r="F38" s="291"/>
      <c r="G38" s="291" t="s">
        <v>1354</v>
      </c>
      <c r="H38" s="291"/>
      <c r="I38" s="291"/>
      <c r="J38" s="291"/>
      <c r="K38" s="289"/>
    </row>
    <row r="39" s="1" customFormat="1" ht="15" customHeight="1">
      <c r="B39" s="292"/>
      <c r="C39" s="293"/>
      <c r="D39" s="291"/>
      <c r="E39" s="294" t="s">
        <v>56</v>
      </c>
      <c r="F39" s="291"/>
      <c r="G39" s="291" t="s">
        <v>1355</v>
      </c>
      <c r="H39" s="291"/>
      <c r="I39" s="291"/>
      <c r="J39" s="291"/>
      <c r="K39" s="289"/>
    </row>
    <row r="40" s="1" customFormat="1" ht="15" customHeight="1">
      <c r="B40" s="292"/>
      <c r="C40" s="293"/>
      <c r="D40" s="291"/>
      <c r="E40" s="294" t="s">
        <v>119</v>
      </c>
      <c r="F40" s="291"/>
      <c r="G40" s="291" t="s">
        <v>1356</v>
      </c>
      <c r="H40" s="291"/>
      <c r="I40" s="291"/>
      <c r="J40" s="291"/>
      <c r="K40" s="289"/>
    </row>
    <row r="41" s="1" customFormat="1" ht="15" customHeight="1">
      <c r="B41" s="292"/>
      <c r="C41" s="293"/>
      <c r="D41" s="291"/>
      <c r="E41" s="294" t="s">
        <v>120</v>
      </c>
      <c r="F41" s="291"/>
      <c r="G41" s="291" t="s">
        <v>1357</v>
      </c>
      <c r="H41" s="291"/>
      <c r="I41" s="291"/>
      <c r="J41" s="291"/>
      <c r="K41" s="289"/>
    </row>
    <row r="42" s="1" customFormat="1" ht="15" customHeight="1">
      <c r="B42" s="292"/>
      <c r="C42" s="293"/>
      <c r="D42" s="291"/>
      <c r="E42" s="294" t="s">
        <v>1358</v>
      </c>
      <c r="F42" s="291"/>
      <c r="G42" s="291" t="s">
        <v>1359</v>
      </c>
      <c r="H42" s="291"/>
      <c r="I42" s="291"/>
      <c r="J42" s="291"/>
      <c r="K42" s="289"/>
    </row>
    <row r="43" s="1" customFormat="1" ht="15" customHeight="1">
      <c r="B43" s="292"/>
      <c r="C43" s="293"/>
      <c r="D43" s="291"/>
      <c r="E43" s="294"/>
      <c r="F43" s="291"/>
      <c r="G43" s="291" t="s">
        <v>1360</v>
      </c>
      <c r="H43" s="291"/>
      <c r="I43" s="291"/>
      <c r="J43" s="291"/>
      <c r="K43" s="289"/>
    </row>
    <row r="44" s="1" customFormat="1" ht="15" customHeight="1">
      <c r="B44" s="292"/>
      <c r="C44" s="293"/>
      <c r="D44" s="291"/>
      <c r="E44" s="294" t="s">
        <v>1361</v>
      </c>
      <c r="F44" s="291"/>
      <c r="G44" s="291" t="s">
        <v>1362</v>
      </c>
      <c r="H44" s="291"/>
      <c r="I44" s="291"/>
      <c r="J44" s="291"/>
      <c r="K44" s="289"/>
    </row>
    <row r="45" s="1" customFormat="1" ht="15" customHeight="1">
      <c r="B45" s="292"/>
      <c r="C45" s="293"/>
      <c r="D45" s="291"/>
      <c r="E45" s="294" t="s">
        <v>122</v>
      </c>
      <c r="F45" s="291"/>
      <c r="G45" s="291" t="s">
        <v>1363</v>
      </c>
      <c r="H45" s="291"/>
      <c r="I45" s="291"/>
      <c r="J45" s="291"/>
      <c r="K45" s="289"/>
    </row>
    <row r="46" s="1" customFormat="1" ht="12.75" customHeight="1">
      <c r="B46" s="292"/>
      <c r="C46" s="293"/>
      <c r="D46" s="291"/>
      <c r="E46" s="291"/>
      <c r="F46" s="291"/>
      <c r="G46" s="291"/>
      <c r="H46" s="291"/>
      <c r="I46" s="291"/>
      <c r="J46" s="291"/>
      <c r="K46" s="289"/>
    </row>
    <row r="47" s="1" customFormat="1" ht="15" customHeight="1">
      <c r="B47" s="292"/>
      <c r="C47" s="293"/>
      <c r="D47" s="291" t="s">
        <v>1364</v>
      </c>
      <c r="E47" s="291"/>
      <c r="F47" s="291"/>
      <c r="G47" s="291"/>
      <c r="H47" s="291"/>
      <c r="I47" s="291"/>
      <c r="J47" s="291"/>
      <c r="K47" s="289"/>
    </row>
    <row r="48" s="1" customFormat="1" ht="15" customHeight="1">
      <c r="B48" s="292"/>
      <c r="C48" s="293"/>
      <c r="D48" s="293"/>
      <c r="E48" s="291" t="s">
        <v>1365</v>
      </c>
      <c r="F48" s="291"/>
      <c r="G48" s="291"/>
      <c r="H48" s="291"/>
      <c r="I48" s="291"/>
      <c r="J48" s="291"/>
      <c r="K48" s="289"/>
    </row>
    <row r="49" s="1" customFormat="1" ht="15" customHeight="1">
      <c r="B49" s="292"/>
      <c r="C49" s="293"/>
      <c r="D49" s="293"/>
      <c r="E49" s="291" t="s">
        <v>1366</v>
      </c>
      <c r="F49" s="291"/>
      <c r="G49" s="291"/>
      <c r="H49" s="291"/>
      <c r="I49" s="291"/>
      <c r="J49" s="291"/>
      <c r="K49" s="289"/>
    </row>
    <row r="50" s="1" customFormat="1" ht="15" customHeight="1">
      <c r="B50" s="292"/>
      <c r="C50" s="293"/>
      <c r="D50" s="293"/>
      <c r="E50" s="291" t="s">
        <v>1367</v>
      </c>
      <c r="F50" s="291"/>
      <c r="G50" s="291"/>
      <c r="H50" s="291"/>
      <c r="I50" s="291"/>
      <c r="J50" s="291"/>
      <c r="K50" s="289"/>
    </row>
    <row r="51" s="1" customFormat="1" ht="15" customHeight="1">
      <c r="B51" s="292"/>
      <c r="C51" s="293"/>
      <c r="D51" s="291" t="s">
        <v>1368</v>
      </c>
      <c r="E51" s="291"/>
      <c r="F51" s="291"/>
      <c r="G51" s="291"/>
      <c r="H51" s="291"/>
      <c r="I51" s="291"/>
      <c r="J51" s="291"/>
      <c r="K51" s="289"/>
    </row>
    <row r="52" s="1" customFormat="1" ht="25.5" customHeight="1">
      <c r="B52" s="287"/>
      <c r="C52" s="288" t="s">
        <v>1369</v>
      </c>
      <c r="D52" s="288"/>
      <c r="E52" s="288"/>
      <c r="F52" s="288"/>
      <c r="G52" s="288"/>
      <c r="H52" s="288"/>
      <c r="I52" s="288"/>
      <c r="J52" s="288"/>
      <c r="K52" s="289"/>
    </row>
    <row r="53" s="1" customFormat="1" ht="5.25" customHeight="1">
      <c r="B53" s="287"/>
      <c r="C53" s="290"/>
      <c r="D53" s="290"/>
      <c r="E53" s="290"/>
      <c r="F53" s="290"/>
      <c r="G53" s="290"/>
      <c r="H53" s="290"/>
      <c r="I53" s="290"/>
      <c r="J53" s="290"/>
      <c r="K53" s="289"/>
    </row>
    <row r="54" s="1" customFormat="1" ht="15" customHeight="1">
      <c r="B54" s="287"/>
      <c r="C54" s="291" t="s">
        <v>1370</v>
      </c>
      <c r="D54" s="291"/>
      <c r="E54" s="291"/>
      <c r="F54" s="291"/>
      <c r="G54" s="291"/>
      <c r="H54" s="291"/>
      <c r="I54" s="291"/>
      <c r="J54" s="291"/>
      <c r="K54" s="289"/>
    </row>
    <row r="55" s="1" customFormat="1" ht="15" customHeight="1">
      <c r="B55" s="287"/>
      <c r="C55" s="291" t="s">
        <v>1371</v>
      </c>
      <c r="D55" s="291"/>
      <c r="E55" s="291"/>
      <c r="F55" s="291"/>
      <c r="G55" s="291"/>
      <c r="H55" s="291"/>
      <c r="I55" s="291"/>
      <c r="J55" s="291"/>
      <c r="K55" s="289"/>
    </row>
    <row r="56" s="1" customFormat="1" ht="12.75" customHeight="1">
      <c r="B56" s="287"/>
      <c r="C56" s="291"/>
      <c r="D56" s="291"/>
      <c r="E56" s="291"/>
      <c r="F56" s="291"/>
      <c r="G56" s="291"/>
      <c r="H56" s="291"/>
      <c r="I56" s="291"/>
      <c r="J56" s="291"/>
      <c r="K56" s="289"/>
    </row>
    <row r="57" s="1" customFormat="1" ht="15" customHeight="1">
      <c r="B57" s="287"/>
      <c r="C57" s="291" t="s">
        <v>1372</v>
      </c>
      <c r="D57" s="291"/>
      <c r="E57" s="291"/>
      <c r="F57" s="291"/>
      <c r="G57" s="291"/>
      <c r="H57" s="291"/>
      <c r="I57" s="291"/>
      <c r="J57" s="291"/>
      <c r="K57" s="289"/>
    </row>
    <row r="58" s="1" customFormat="1" ht="15" customHeight="1">
      <c r="B58" s="287"/>
      <c r="C58" s="293"/>
      <c r="D58" s="291" t="s">
        <v>1373</v>
      </c>
      <c r="E58" s="291"/>
      <c r="F58" s="291"/>
      <c r="G58" s="291"/>
      <c r="H58" s="291"/>
      <c r="I58" s="291"/>
      <c r="J58" s="291"/>
      <c r="K58" s="289"/>
    </row>
    <row r="59" s="1" customFormat="1" ht="15" customHeight="1">
      <c r="B59" s="287"/>
      <c r="C59" s="293"/>
      <c r="D59" s="291" t="s">
        <v>1374</v>
      </c>
      <c r="E59" s="291"/>
      <c r="F59" s="291"/>
      <c r="G59" s="291"/>
      <c r="H59" s="291"/>
      <c r="I59" s="291"/>
      <c r="J59" s="291"/>
      <c r="K59" s="289"/>
    </row>
    <row r="60" s="1" customFormat="1" ht="15" customHeight="1">
      <c r="B60" s="287"/>
      <c r="C60" s="293"/>
      <c r="D60" s="291" t="s">
        <v>1375</v>
      </c>
      <c r="E60" s="291"/>
      <c r="F60" s="291"/>
      <c r="G60" s="291"/>
      <c r="H60" s="291"/>
      <c r="I60" s="291"/>
      <c r="J60" s="291"/>
      <c r="K60" s="289"/>
    </row>
    <row r="61" s="1" customFormat="1" ht="15" customHeight="1">
      <c r="B61" s="287"/>
      <c r="C61" s="293"/>
      <c r="D61" s="291" t="s">
        <v>1376</v>
      </c>
      <c r="E61" s="291"/>
      <c r="F61" s="291"/>
      <c r="G61" s="291"/>
      <c r="H61" s="291"/>
      <c r="I61" s="291"/>
      <c r="J61" s="291"/>
      <c r="K61" s="289"/>
    </row>
    <row r="62" s="1" customFormat="1" ht="15" customHeight="1">
      <c r="B62" s="287"/>
      <c r="C62" s="293"/>
      <c r="D62" s="296" t="s">
        <v>1377</v>
      </c>
      <c r="E62" s="296"/>
      <c r="F62" s="296"/>
      <c r="G62" s="296"/>
      <c r="H62" s="296"/>
      <c r="I62" s="296"/>
      <c r="J62" s="296"/>
      <c r="K62" s="289"/>
    </row>
    <row r="63" s="1" customFormat="1" ht="15" customHeight="1">
      <c r="B63" s="287"/>
      <c r="C63" s="293"/>
      <c r="D63" s="291" t="s">
        <v>1378</v>
      </c>
      <c r="E63" s="291"/>
      <c r="F63" s="291"/>
      <c r="G63" s="291"/>
      <c r="H63" s="291"/>
      <c r="I63" s="291"/>
      <c r="J63" s="291"/>
      <c r="K63" s="289"/>
    </row>
    <row r="64" s="1" customFormat="1" ht="12.75" customHeight="1">
      <c r="B64" s="287"/>
      <c r="C64" s="293"/>
      <c r="D64" s="293"/>
      <c r="E64" s="297"/>
      <c r="F64" s="293"/>
      <c r="G64" s="293"/>
      <c r="H64" s="293"/>
      <c r="I64" s="293"/>
      <c r="J64" s="293"/>
      <c r="K64" s="289"/>
    </row>
    <row r="65" s="1" customFormat="1" ht="15" customHeight="1">
      <c r="B65" s="287"/>
      <c r="C65" s="293"/>
      <c r="D65" s="291" t="s">
        <v>1379</v>
      </c>
      <c r="E65" s="291"/>
      <c r="F65" s="291"/>
      <c r="G65" s="291"/>
      <c r="H65" s="291"/>
      <c r="I65" s="291"/>
      <c r="J65" s="291"/>
      <c r="K65" s="289"/>
    </row>
    <row r="66" s="1" customFormat="1" ht="15" customHeight="1">
      <c r="B66" s="287"/>
      <c r="C66" s="293"/>
      <c r="D66" s="296" t="s">
        <v>1380</v>
      </c>
      <c r="E66" s="296"/>
      <c r="F66" s="296"/>
      <c r="G66" s="296"/>
      <c r="H66" s="296"/>
      <c r="I66" s="296"/>
      <c r="J66" s="296"/>
      <c r="K66" s="289"/>
    </row>
    <row r="67" s="1" customFormat="1" ht="15" customHeight="1">
      <c r="B67" s="287"/>
      <c r="C67" s="293"/>
      <c r="D67" s="291" t="s">
        <v>1381</v>
      </c>
      <c r="E67" s="291"/>
      <c r="F67" s="291"/>
      <c r="G67" s="291"/>
      <c r="H67" s="291"/>
      <c r="I67" s="291"/>
      <c r="J67" s="291"/>
      <c r="K67" s="289"/>
    </row>
    <row r="68" s="1" customFormat="1" ht="15" customHeight="1">
      <c r="B68" s="287"/>
      <c r="C68" s="293"/>
      <c r="D68" s="291" t="s">
        <v>1382</v>
      </c>
      <c r="E68" s="291"/>
      <c r="F68" s="291"/>
      <c r="G68" s="291"/>
      <c r="H68" s="291"/>
      <c r="I68" s="291"/>
      <c r="J68" s="291"/>
      <c r="K68" s="289"/>
    </row>
    <row r="69" s="1" customFormat="1" ht="15" customHeight="1">
      <c r="B69" s="287"/>
      <c r="C69" s="293"/>
      <c r="D69" s="291" t="s">
        <v>1383</v>
      </c>
      <c r="E69" s="291"/>
      <c r="F69" s="291"/>
      <c r="G69" s="291"/>
      <c r="H69" s="291"/>
      <c r="I69" s="291"/>
      <c r="J69" s="291"/>
      <c r="K69" s="289"/>
    </row>
    <row r="70" s="1" customFormat="1" ht="15" customHeight="1">
      <c r="B70" s="287"/>
      <c r="C70" s="293"/>
      <c r="D70" s="291" t="s">
        <v>1384</v>
      </c>
      <c r="E70" s="291"/>
      <c r="F70" s="291"/>
      <c r="G70" s="291"/>
      <c r="H70" s="291"/>
      <c r="I70" s="291"/>
      <c r="J70" s="291"/>
      <c r="K70" s="289"/>
    </row>
    <row r="71" s="1" customFormat="1" ht="12.75" customHeight="1">
      <c r="B71" s="298"/>
      <c r="C71" s="299"/>
      <c r="D71" s="299"/>
      <c r="E71" s="299"/>
      <c r="F71" s="299"/>
      <c r="G71" s="299"/>
      <c r="H71" s="299"/>
      <c r="I71" s="299"/>
      <c r="J71" s="299"/>
      <c r="K71" s="300"/>
    </row>
    <row r="72" s="1" customFormat="1" ht="18.75" customHeight="1">
      <c r="B72" s="301"/>
      <c r="C72" s="301"/>
      <c r="D72" s="301"/>
      <c r="E72" s="301"/>
      <c r="F72" s="301"/>
      <c r="G72" s="301"/>
      <c r="H72" s="301"/>
      <c r="I72" s="301"/>
      <c r="J72" s="301"/>
      <c r="K72" s="302"/>
    </row>
    <row r="73" s="1" customFormat="1" ht="18.75" customHeight="1">
      <c r="B73" s="302"/>
      <c r="C73" s="302"/>
      <c r="D73" s="302"/>
      <c r="E73" s="302"/>
      <c r="F73" s="302"/>
      <c r="G73" s="302"/>
      <c r="H73" s="302"/>
      <c r="I73" s="302"/>
      <c r="J73" s="302"/>
      <c r="K73" s="302"/>
    </row>
    <row r="74" s="1" customFormat="1" ht="7.5" customHeight="1">
      <c r="B74" s="303"/>
      <c r="C74" s="304"/>
      <c r="D74" s="304"/>
      <c r="E74" s="304"/>
      <c r="F74" s="304"/>
      <c r="G74" s="304"/>
      <c r="H74" s="304"/>
      <c r="I74" s="304"/>
      <c r="J74" s="304"/>
      <c r="K74" s="305"/>
    </row>
    <row r="75" s="1" customFormat="1" ht="45" customHeight="1">
      <c r="B75" s="306"/>
      <c r="C75" s="307" t="s">
        <v>1385</v>
      </c>
      <c r="D75" s="307"/>
      <c r="E75" s="307"/>
      <c r="F75" s="307"/>
      <c r="G75" s="307"/>
      <c r="H75" s="307"/>
      <c r="I75" s="307"/>
      <c r="J75" s="307"/>
      <c r="K75" s="308"/>
    </row>
    <row r="76" s="1" customFormat="1" ht="17.25" customHeight="1">
      <c r="B76" s="306"/>
      <c r="C76" s="309" t="s">
        <v>1386</v>
      </c>
      <c r="D76" s="309"/>
      <c r="E76" s="309"/>
      <c r="F76" s="309" t="s">
        <v>1387</v>
      </c>
      <c r="G76" s="310"/>
      <c r="H76" s="309" t="s">
        <v>56</v>
      </c>
      <c r="I76" s="309" t="s">
        <v>59</v>
      </c>
      <c r="J76" s="309" t="s">
        <v>1388</v>
      </c>
      <c r="K76" s="308"/>
    </row>
    <row r="77" s="1" customFormat="1" ht="17.25" customHeight="1">
      <c r="B77" s="306"/>
      <c r="C77" s="311" t="s">
        <v>1389</v>
      </c>
      <c r="D77" s="311"/>
      <c r="E77" s="311"/>
      <c r="F77" s="312" t="s">
        <v>1390</v>
      </c>
      <c r="G77" s="313"/>
      <c r="H77" s="311"/>
      <c r="I77" s="311"/>
      <c r="J77" s="311" t="s">
        <v>1391</v>
      </c>
      <c r="K77" s="308"/>
    </row>
    <row r="78" s="1" customFormat="1" ht="5.25" customHeight="1">
      <c r="B78" s="306"/>
      <c r="C78" s="314"/>
      <c r="D78" s="314"/>
      <c r="E78" s="314"/>
      <c r="F78" s="314"/>
      <c r="G78" s="315"/>
      <c r="H78" s="314"/>
      <c r="I78" s="314"/>
      <c r="J78" s="314"/>
      <c r="K78" s="308"/>
    </row>
    <row r="79" s="1" customFormat="1" ht="15" customHeight="1">
      <c r="B79" s="306"/>
      <c r="C79" s="294" t="s">
        <v>55</v>
      </c>
      <c r="D79" s="316"/>
      <c r="E79" s="316"/>
      <c r="F79" s="317" t="s">
        <v>1392</v>
      </c>
      <c r="G79" s="318"/>
      <c r="H79" s="294" t="s">
        <v>1393</v>
      </c>
      <c r="I79" s="294" t="s">
        <v>1394</v>
      </c>
      <c r="J79" s="294">
        <v>20</v>
      </c>
      <c r="K79" s="308"/>
    </row>
    <row r="80" s="1" customFormat="1" ht="15" customHeight="1">
      <c r="B80" s="306"/>
      <c r="C80" s="294" t="s">
        <v>1395</v>
      </c>
      <c r="D80" s="294"/>
      <c r="E80" s="294"/>
      <c r="F80" s="317" t="s">
        <v>1392</v>
      </c>
      <c r="G80" s="318"/>
      <c r="H80" s="294" t="s">
        <v>1396</v>
      </c>
      <c r="I80" s="294" t="s">
        <v>1394</v>
      </c>
      <c r="J80" s="294">
        <v>120</v>
      </c>
      <c r="K80" s="308"/>
    </row>
    <row r="81" s="1" customFormat="1" ht="15" customHeight="1">
      <c r="B81" s="319"/>
      <c r="C81" s="294" t="s">
        <v>1397</v>
      </c>
      <c r="D81" s="294"/>
      <c r="E81" s="294"/>
      <c r="F81" s="317" t="s">
        <v>1398</v>
      </c>
      <c r="G81" s="318"/>
      <c r="H81" s="294" t="s">
        <v>1399</v>
      </c>
      <c r="I81" s="294" t="s">
        <v>1394</v>
      </c>
      <c r="J81" s="294">
        <v>50</v>
      </c>
      <c r="K81" s="308"/>
    </row>
    <row r="82" s="1" customFormat="1" ht="15" customHeight="1">
      <c r="B82" s="319"/>
      <c r="C82" s="294" t="s">
        <v>1400</v>
      </c>
      <c r="D82" s="294"/>
      <c r="E82" s="294"/>
      <c r="F82" s="317" t="s">
        <v>1392</v>
      </c>
      <c r="G82" s="318"/>
      <c r="H82" s="294" t="s">
        <v>1401</v>
      </c>
      <c r="I82" s="294" t="s">
        <v>1402</v>
      </c>
      <c r="J82" s="294"/>
      <c r="K82" s="308"/>
    </row>
    <row r="83" s="1" customFormat="1" ht="15" customHeight="1">
      <c r="B83" s="319"/>
      <c r="C83" s="320" t="s">
        <v>1403</v>
      </c>
      <c r="D83" s="320"/>
      <c r="E83" s="320"/>
      <c r="F83" s="321" t="s">
        <v>1398</v>
      </c>
      <c r="G83" s="320"/>
      <c r="H83" s="320" t="s">
        <v>1404</v>
      </c>
      <c r="I83" s="320" t="s">
        <v>1394</v>
      </c>
      <c r="J83" s="320">
        <v>15</v>
      </c>
      <c r="K83" s="308"/>
    </row>
    <row r="84" s="1" customFormat="1" ht="15" customHeight="1">
      <c r="B84" s="319"/>
      <c r="C84" s="320" t="s">
        <v>1405</v>
      </c>
      <c r="D84" s="320"/>
      <c r="E84" s="320"/>
      <c r="F84" s="321" t="s">
        <v>1398</v>
      </c>
      <c r="G84" s="320"/>
      <c r="H84" s="320" t="s">
        <v>1406</v>
      </c>
      <c r="I84" s="320" t="s">
        <v>1394</v>
      </c>
      <c r="J84" s="320">
        <v>15</v>
      </c>
      <c r="K84" s="308"/>
    </row>
    <row r="85" s="1" customFormat="1" ht="15" customHeight="1">
      <c r="B85" s="319"/>
      <c r="C85" s="320" t="s">
        <v>1407</v>
      </c>
      <c r="D85" s="320"/>
      <c r="E85" s="320"/>
      <c r="F85" s="321" t="s">
        <v>1398</v>
      </c>
      <c r="G85" s="320"/>
      <c r="H85" s="320" t="s">
        <v>1408</v>
      </c>
      <c r="I85" s="320" t="s">
        <v>1394</v>
      </c>
      <c r="J85" s="320">
        <v>20</v>
      </c>
      <c r="K85" s="308"/>
    </row>
    <row r="86" s="1" customFormat="1" ht="15" customHeight="1">
      <c r="B86" s="319"/>
      <c r="C86" s="320" t="s">
        <v>1409</v>
      </c>
      <c r="D86" s="320"/>
      <c r="E86" s="320"/>
      <c r="F86" s="321" t="s">
        <v>1398</v>
      </c>
      <c r="G86" s="320"/>
      <c r="H86" s="320" t="s">
        <v>1410</v>
      </c>
      <c r="I86" s="320" t="s">
        <v>1394</v>
      </c>
      <c r="J86" s="320">
        <v>20</v>
      </c>
      <c r="K86" s="308"/>
    </row>
    <row r="87" s="1" customFormat="1" ht="15" customHeight="1">
      <c r="B87" s="319"/>
      <c r="C87" s="294" t="s">
        <v>1411</v>
      </c>
      <c r="D87" s="294"/>
      <c r="E87" s="294"/>
      <c r="F87" s="317" t="s">
        <v>1398</v>
      </c>
      <c r="G87" s="318"/>
      <c r="H87" s="294" t="s">
        <v>1412</v>
      </c>
      <c r="I87" s="294" t="s">
        <v>1394</v>
      </c>
      <c r="J87" s="294">
        <v>50</v>
      </c>
      <c r="K87" s="308"/>
    </row>
    <row r="88" s="1" customFormat="1" ht="15" customHeight="1">
      <c r="B88" s="319"/>
      <c r="C88" s="294" t="s">
        <v>1413</v>
      </c>
      <c r="D88" s="294"/>
      <c r="E88" s="294"/>
      <c r="F88" s="317" t="s">
        <v>1398</v>
      </c>
      <c r="G88" s="318"/>
      <c r="H88" s="294" t="s">
        <v>1414</v>
      </c>
      <c r="I88" s="294" t="s">
        <v>1394</v>
      </c>
      <c r="J88" s="294">
        <v>20</v>
      </c>
      <c r="K88" s="308"/>
    </row>
    <row r="89" s="1" customFormat="1" ht="15" customHeight="1">
      <c r="B89" s="319"/>
      <c r="C89" s="294" t="s">
        <v>1415</v>
      </c>
      <c r="D89" s="294"/>
      <c r="E89" s="294"/>
      <c r="F89" s="317" t="s">
        <v>1398</v>
      </c>
      <c r="G89" s="318"/>
      <c r="H89" s="294" t="s">
        <v>1416</v>
      </c>
      <c r="I89" s="294" t="s">
        <v>1394</v>
      </c>
      <c r="J89" s="294">
        <v>20</v>
      </c>
      <c r="K89" s="308"/>
    </row>
    <row r="90" s="1" customFormat="1" ht="15" customHeight="1">
      <c r="B90" s="319"/>
      <c r="C90" s="294" t="s">
        <v>1417</v>
      </c>
      <c r="D90" s="294"/>
      <c r="E90" s="294"/>
      <c r="F90" s="317" t="s">
        <v>1398</v>
      </c>
      <c r="G90" s="318"/>
      <c r="H90" s="294" t="s">
        <v>1418</v>
      </c>
      <c r="I90" s="294" t="s">
        <v>1394</v>
      </c>
      <c r="J90" s="294">
        <v>50</v>
      </c>
      <c r="K90" s="308"/>
    </row>
    <row r="91" s="1" customFormat="1" ht="15" customHeight="1">
      <c r="B91" s="319"/>
      <c r="C91" s="294" t="s">
        <v>1419</v>
      </c>
      <c r="D91" s="294"/>
      <c r="E91" s="294"/>
      <c r="F91" s="317" t="s">
        <v>1398</v>
      </c>
      <c r="G91" s="318"/>
      <c r="H91" s="294" t="s">
        <v>1419</v>
      </c>
      <c r="I91" s="294" t="s">
        <v>1394</v>
      </c>
      <c r="J91" s="294">
        <v>50</v>
      </c>
      <c r="K91" s="308"/>
    </row>
    <row r="92" s="1" customFormat="1" ht="15" customHeight="1">
      <c r="B92" s="319"/>
      <c r="C92" s="294" t="s">
        <v>1420</v>
      </c>
      <c r="D92" s="294"/>
      <c r="E92" s="294"/>
      <c r="F92" s="317" t="s">
        <v>1398</v>
      </c>
      <c r="G92" s="318"/>
      <c r="H92" s="294" t="s">
        <v>1421</v>
      </c>
      <c r="I92" s="294" t="s">
        <v>1394</v>
      </c>
      <c r="J92" s="294">
        <v>255</v>
      </c>
      <c r="K92" s="308"/>
    </row>
    <row r="93" s="1" customFormat="1" ht="15" customHeight="1">
      <c r="B93" s="319"/>
      <c r="C93" s="294" t="s">
        <v>1422</v>
      </c>
      <c r="D93" s="294"/>
      <c r="E93" s="294"/>
      <c r="F93" s="317" t="s">
        <v>1392</v>
      </c>
      <c r="G93" s="318"/>
      <c r="H93" s="294" t="s">
        <v>1423</v>
      </c>
      <c r="I93" s="294" t="s">
        <v>1424</v>
      </c>
      <c r="J93" s="294"/>
      <c r="K93" s="308"/>
    </row>
    <row r="94" s="1" customFormat="1" ht="15" customHeight="1">
      <c r="B94" s="319"/>
      <c r="C94" s="294" t="s">
        <v>1425</v>
      </c>
      <c r="D94" s="294"/>
      <c r="E94" s="294"/>
      <c r="F94" s="317" t="s">
        <v>1392</v>
      </c>
      <c r="G94" s="318"/>
      <c r="H94" s="294" t="s">
        <v>1426</v>
      </c>
      <c r="I94" s="294" t="s">
        <v>1427</v>
      </c>
      <c r="J94" s="294"/>
      <c r="K94" s="308"/>
    </row>
    <row r="95" s="1" customFormat="1" ht="15" customHeight="1">
      <c r="B95" s="319"/>
      <c r="C95" s="294" t="s">
        <v>1428</v>
      </c>
      <c r="D95" s="294"/>
      <c r="E95" s="294"/>
      <c r="F95" s="317" t="s">
        <v>1392</v>
      </c>
      <c r="G95" s="318"/>
      <c r="H95" s="294" t="s">
        <v>1428</v>
      </c>
      <c r="I95" s="294" t="s">
        <v>1427</v>
      </c>
      <c r="J95" s="294"/>
      <c r="K95" s="308"/>
    </row>
    <row r="96" s="1" customFormat="1" ht="15" customHeight="1">
      <c r="B96" s="319"/>
      <c r="C96" s="294" t="s">
        <v>40</v>
      </c>
      <c r="D96" s="294"/>
      <c r="E96" s="294"/>
      <c r="F96" s="317" t="s">
        <v>1392</v>
      </c>
      <c r="G96" s="318"/>
      <c r="H96" s="294" t="s">
        <v>1429</v>
      </c>
      <c r="I96" s="294" t="s">
        <v>1427</v>
      </c>
      <c r="J96" s="294"/>
      <c r="K96" s="308"/>
    </row>
    <row r="97" s="1" customFormat="1" ht="15" customHeight="1">
      <c r="B97" s="319"/>
      <c r="C97" s="294" t="s">
        <v>50</v>
      </c>
      <c r="D97" s="294"/>
      <c r="E97" s="294"/>
      <c r="F97" s="317" t="s">
        <v>1392</v>
      </c>
      <c r="G97" s="318"/>
      <c r="H97" s="294" t="s">
        <v>1430</v>
      </c>
      <c r="I97" s="294" t="s">
        <v>1427</v>
      </c>
      <c r="J97" s="294"/>
      <c r="K97" s="308"/>
    </row>
    <row r="98" s="1" customFormat="1" ht="15" customHeight="1">
      <c r="B98" s="322"/>
      <c r="C98" s="323"/>
      <c r="D98" s="323"/>
      <c r="E98" s="323"/>
      <c r="F98" s="323"/>
      <c r="G98" s="323"/>
      <c r="H98" s="323"/>
      <c r="I98" s="323"/>
      <c r="J98" s="323"/>
      <c r="K98" s="324"/>
    </row>
    <row r="99" s="1" customFormat="1" ht="18.75" customHeight="1">
      <c r="B99" s="325"/>
      <c r="C99" s="326"/>
      <c r="D99" s="326"/>
      <c r="E99" s="326"/>
      <c r="F99" s="326"/>
      <c r="G99" s="326"/>
      <c r="H99" s="326"/>
      <c r="I99" s="326"/>
      <c r="J99" s="326"/>
      <c r="K99" s="325"/>
    </row>
    <row r="100" s="1" customFormat="1" ht="18.75" customHeight="1">
      <c r="B100" s="302"/>
      <c r="C100" s="302"/>
      <c r="D100" s="302"/>
      <c r="E100" s="302"/>
      <c r="F100" s="302"/>
      <c r="G100" s="302"/>
      <c r="H100" s="302"/>
      <c r="I100" s="302"/>
      <c r="J100" s="302"/>
      <c r="K100" s="302"/>
    </row>
    <row r="101" s="1" customFormat="1" ht="7.5" customHeight="1">
      <c r="B101" s="303"/>
      <c r="C101" s="304"/>
      <c r="D101" s="304"/>
      <c r="E101" s="304"/>
      <c r="F101" s="304"/>
      <c r="G101" s="304"/>
      <c r="H101" s="304"/>
      <c r="I101" s="304"/>
      <c r="J101" s="304"/>
      <c r="K101" s="305"/>
    </row>
    <row r="102" s="1" customFormat="1" ht="45" customHeight="1">
      <c r="B102" s="306"/>
      <c r="C102" s="307" t="s">
        <v>1431</v>
      </c>
      <c r="D102" s="307"/>
      <c r="E102" s="307"/>
      <c r="F102" s="307"/>
      <c r="G102" s="307"/>
      <c r="H102" s="307"/>
      <c r="I102" s="307"/>
      <c r="J102" s="307"/>
      <c r="K102" s="308"/>
    </row>
    <row r="103" s="1" customFormat="1" ht="17.25" customHeight="1">
      <c r="B103" s="306"/>
      <c r="C103" s="309" t="s">
        <v>1386</v>
      </c>
      <c r="D103" s="309"/>
      <c r="E103" s="309"/>
      <c r="F103" s="309" t="s">
        <v>1387</v>
      </c>
      <c r="G103" s="310"/>
      <c r="H103" s="309" t="s">
        <v>56</v>
      </c>
      <c r="I103" s="309" t="s">
        <v>59</v>
      </c>
      <c r="J103" s="309" t="s">
        <v>1388</v>
      </c>
      <c r="K103" s="308"/>
    </row>
    <row r="104" s="1" customFormat="1" ht="17.25" customHeight="1">
      <c r="B104" s="306"/>
      <c r="C104" s="311" t="s">
        <v>1389</v>
      </c>
      <c r="D104" s="311"/>
      <c r="E104" s="311"/>
      <c r="F104" s="312" t="s">
        <v>1390</v>
      </c>
      <c r="G104" s="313"/>
      <c r="H104" s="311"/>
      <c r="I104" s="311"/>
      <c r="J104" s="311" t="s">
        <v>1391</v>
      </c>
      <c r="K104" s="308"/>
    </row>
    <row r="105" s="1" customFormat="1" ht="5.25" customHeight="1">
      <c r="B105" s="306"/>
      <c r="C105" s="309"/>
      <c r="D105" s="309"/>
      <c r="E105" s="309"/>
      <c r="F105" s="309"/>
      <c r="G105" s="327"/>
      <c r="H105" s="309"/>
      <c r="I105" s="309"/>
      <c r="J105" s="309"/>
      <c r="K105" s="308"/>
    </row>
    <row r="106" s="1" customFormat="1" ht="15" customHeight="1">
      <c r="B106" s="306"/>
      <c r="C106" s="294" t="s">
        <v>55</v>
      </c>
      <c r="D106" s="316"/>
      <c r="E106" s="316"/>
      <c r="F106" s="317" t="s">
        <v>1392</v>
      </c>
      <c r="G106" s="294"/>
      <c r="H106" s="294" t="s">
        <v>1432</v>
      </c>
      <c r="I106" s="294" t="s">
        <v>1394</v>
      </c>
      <c r="J106" s="294">
        <v>20</v>
      </c>
      <c r="K106" s="308"/>
    </row>
    <row r="107" s="1" customFormat="1" ht="15" customHeight="1">
      <c r="B107" s="306"/>
      <c r="C107" s="294" t="s">
        <v>1395</v>
      </c>
      <c r="D107" s="294"/>
      <c r="E107" s="294"/>
      <c r="F107" s="317" t="s">
        <v>1392</v>
      </c>
      <c r="G107" s="294"/>
      <c r="H107" s="294" t="s">
        <v>1432</v>
      </c>
      <c r="I107" s="294" t="s">
        <v>1394</v>
      </c>
      <c r="J107" s="294">
        <v>120</v>
      </c>
      <c r="K107" s="308"/>
    </row>
    <row r="108" s="1" customFormat="1" ht="15" customHeight="1">
      <c r="B108" s="319"/>
      <c r="C108" s="294" t="s">
        <v>1397</v>
      </c>
      <c r="D108" s="294"/>
      <c r="E108" s="294"/>
      <c r="F108" s="317" t="s">
        <v>1398</v>
      </c>
      <c r="G108" s="294"/>
      <c r="H108" s="294" t="s">
        <v>1432</v>
      </c>
      <c r="I108" s="294" t="s">
        <v>1394</v>
      </c>
      <c r="J108" s="294">
        <v>50</v>
      </c>
      <c r="K108" s="308"/>
    </row>
    <row r="109" s="1" customFormat="1" ht="15" customHeight="1">
      <c r="B109" s="319"/>
      <c r="C109" s="294" t="s">
        <v>1400</v>
      </c>
      <c r="D109" s="294"/>
      <c r="E109" s="294"/>
      <c r="F109" s="317" t="s">
        <v>1392</v>
      </c>
      <c r="G109" s="294"/>
      <c r="H109" s="294" t="s">
        <v>1432</v>
      </c>
      <c r="I109" s="294" t="s">
        <v>1402</v>
      </c>
      <c r="J109" s="294"/>
      <c r="K109" s="308"/>
    </row>
    <row r="110" s="1" customFormat="1" ht="15" customHeight="1">
      <c r="B110" s="319"/>
      <c r="C110" s="294" t="s">
        <v>1411</v>
      </c>
      <c r="D110" s="294"/>
      <c r="E110" s="294"/>
      <c r="F110" s="317" t="s">
        <v>1398</v>
      </c>
      <c r="G110" s="294"/>
      <c r="H110" s="294" t="s">
        <v>1432</v>
      </c>
      <c r="I110" s="294" t="s">
        <v>1394</v>
      </c>
      <c r="J110" s="294">
        <v>50</v>
      </c>
      <c r="K110" s="308"/>
    </row>
    <row r="111" s="1" customFormat="1" ht="15" customHeight="1">
      <c r="B111" s="319"/>
      <c r="C111" s="294" t="s">
        <v>1419</v>
      </c>
      <c r="D111" s="294"/>
      <c r="E111" s="294"/>
      <c r="F111" s="317" t="s">
        <v>1398</v>
      </c>
      <c r="G111" s="294"/>
      <c r="H111" s="294" t="s">
        <v>1432</v>
      </c>
      <c r="I111" s="294" t="s">
        <v>1394</v>
      </c>
      <c r="J111" s="294">
        <v>50</v>
      </c>
      <c r="K111" s="308"/>
    </row>
    <row r="112" s="1" customFormat="1" ht="15" customHeight="1">
      <c r="B112" s="319"/>
      <c r="C112" s="294" t="s">
        <v>1417</v>
      </c>
      <c r="D112" s="294"/>
      <c r="E112" s="294"/>
      <c r="F112" s="317" t="s">
        <v>1398</v>
      </c>
      <c r="G112" s="294"/>
      <c r="H112" s="294" t="s">
        <v>1432</v>
      </c>
      <c r="I112" s="294" t="s">
        <v>1394</v>
      </c>
      <c r="J112" s="294">
        <v>50</v>
      </c>
      <c r="K112" s="308"/>
    </row>
    <row r="113" s="1" customFormat="1" ht="15" customHeight="1">
      <c r="B113" s="319"/>
      <c r="C113" s="294" t="s">
        <v>55</v>
      </c>
      <c r="D113" s="294"/>
      <c r="E113" s="294"/>
      <c r="F113" s="317" t="s">
        <v>1392</v>
      </c>
      <c r="G113" s="294"/>
      <c r="H113" s="294" t="s">
        <v>1433</v>
      </c>
      <c r="I113" s="294" t="s">
        <v>1394</v>
      </c>
      <c r="J113" s="294">
        <v>20</v>
      </c>
      <c r="K113" s="308"/>
    </row>
    <row r="114" s="1" customFormat="1" ht="15" customHeight="1">
      <c r="B114" s="319"/>
      <c r="C114" s="294" t="s">
        <v>1434</v>
      </c>
      <c r="D114" s="294"/>
      <c r="E114" s="294"/>
      <c r="F114" s="317" t="s">
        <v>1392</v>
      </c>
      <c r="G114" s="294"/>
      <c r="H114" s="294" t="s">
        <v>1435</v>
      </c>
      <c r="I114" s="294" t="s">
        <v>1394</v>
      </c>
      <c r="J114" s="294">
        <v>120</v>
      </c>
      <c r="K114" s="308"/>
    </row>
    <row r="115" s="1" customFormat="1" ht="15" customHeight="1">
      <c r="B115" s="319"/>
      <c r="C115" s="294" t="s">
        <v>40</v>
      </c>
      <c r="D115" s="294"/>
      <c r="E115" s="294"/>
      <c r="F115" s="317" t="s">
        <v>1392</v>
      </c>
      <c r="G115" s="294"/>
      <c r="H115" s="294" t="s">
        <v>1436</v>
      </c>
      <c r="I115" s="294" t="s">
        <v>1427</v>
      </c>
      <c r="J115" s="294"/>
      <c r="K115" s="308"/>
    </row>
    <row r="116" s="1" customFormat="1" ht="15" customHeight="1">
      <c r="B116" s="319"/>
      <c r="C116" s="294" t="s">
        <v>50</v>
      </c>
      <c r="D116" s="294"/>
      <c r="E116" s="294"/>
      <c r="F116" s="317" t="s">
        <v>1392</v>
      </c>
      <c r="G116" s="294"/>
      <c r="H116" s="294" t="s">
        <v>1437</v>
      </c>
      <c r="I116" s="294" t="s">
        <v>1427</v>
      </c>
      <c r="J116" s="294"/>
      <c r="K116" s="308"/>
    </row>
    <row r="117" s="1" customFormat="1" ht="15" customHeight="1">
      <c r="B117" s="319"/>
      <c r="C117" s="294" t="s">
        <v>59</v>
      </c>
      <c r="D117" s="294"/>
      <c r="E117" s="294"/>
      <c r="F117" s="317" t="s">
        <v>1392</v>
      </c>
      <c r="G117" s="294"/>
      <c r="H117" s="294" t="s">
        <v>1438</v>
      </c>
      <c r="I117" s="294" t="s">
        <v>1439</v>
      </c>
      <c r="J117" s="294"/>
      <c r="K117" s="308"/>
    </row>
    <row r="118" s="1" customFormat="1" ht="15" customHeight="1">
      <c r="B118" s="322"/>
      <c r="C118" s="328"/>
      <c r="D118" s="328"/>
      <c r="E118" s="328"/>
      <c r="F118" s="328"/>
      <c r="G118" s="328"/>
      <c r="H118" s="328"/>
      <c r="I118" s="328"/>
      <c r="J118" s="328"/>
      <c r="K118" s="324"/>
    </row>
    <row r="119" s="1" customFormat="1" ht="18.75" customHeight="1">
      <c r="B119" s="329"/>
      <c r="C119" s="330"/>
      <c r="D119" s="330"/>
      <c r="E119" s="330"/>
      <c r="F119" s="331"/>
      <c r="G119" s="330"/>
      <c r="H119" s="330"/>
      <c r="I119" s="330"/>
      <c r="J119" s="330"/>
      <c r="K119" s="329"/>
    </row>
    <row r="120" s="1" customFormat="1" ht="18.75" customHeight="1">
      <c r="B120" s="302"/>
      <c r="C120" s="302"/>
      <c r="D120" s="302"/>
      <c r="E120" s="302"/>
      <c r="F120" s="302"/>
      <c r="G120" s="302"/>
      <c r="H120" s="302"/>
      <c r="I120" s="302"/>
      <c r="J120" s="302"/>
      <c r="K120" s="302"/>
    </row>
    <row r="121" s="1" customFormat="1" ht="7.5" customHeight="1">
      <c r="B121" s="332"/>
      <c r="C121" s="333"/>
      <c r="D121" s="333"/>
      <c r="E121" s="333"/>
      <c r="F121" s="333"/>
      <c r="G121" s="333"/>
      <c r="H121" s="333"/>
      <c r="I121" s="333"/>
      <c r="J121" s="333"/>
      <c r="K121" s="334"/>
    </row>
    <row r="122" s="1" customFormat="1" ht="45" customHeight="1">
      <c r="B122" s="335"/>
      <c r="C122" s="285" t="s">
        <v>1440</v>
      </c>
      <c r="D122" s="285"/>
      <c r="E122" s="285"/>
      <c r="F122" s="285"/>
      <c r="G122" s="285"/>
      <c r="H122" s="285"/>
      <c r="I122" s="285"/>
      <c r="J122" s="285"/>
      <c r="K122" s="336"/>
    </row>
    <row r="123" s="1" customFormat="1" ht="17.25" customHeight="1">
      <c r="B123" s="337"/>
      <c r="C123" s="309" t="s">
        <v>1386</v>
      </c>
      <c r="D123" s="309"/>
      <c r="E123" s="309"/>
      <c r="F123" s="309" t="s">
        <v>1387</v>
      </c>
      <c r="G123" s="310"/>
      <c r="H123" s="309" t="s">
        <v>56</v>
      </c>
      <c r="I123" s="309" t="s">
        <v>59</v>
      </c>
      <c r="J123" s="309" t="s">
        <v>1388</v>
      </c>
      <c r="K123" s="338"/>
    </row>
    <row r="124" s="1" customFormat="1" ht="17.25" customHeight="1">
      <c r="B124" s="337"/>
      <c r="C124" s="311" t="s">
        <v>1389</v>
      </c>
      <c r="D124" s="311"/>
      <c r="E124" s="311"/>
      <c r="F124" s="312" t="s">
        <v>1390</v>
      </c>
      <c r="G124" s="313"/>
      <c r="H124" s="311"/>
      <c r="I124" s="311"/>
      <c r="J124" s="311" t="s">
        <v>1391</v>
      </c>
      <c r="K124" s="338"/>
    </row>
    <row r="125" s="1" customFormat="1" ht="5.25" customHeight="1">
      <c r="B125" s="339"/>
      <c r="C125" s="314"/>
      <c r="D125" s="314"/>
      <c r="E125" s="314"/>
      <c r="F125" s="314"/>
      <c r="G125" s="340"/>
      <c r="H125" s="314"/>
      <c r="I125" s="314"/>
      <c r="J125" s="314"/>
      <c r="K125" s="341"/>
    </row>
    <row r="126" s="1" customFormat="1" ht="15" customHeight="1">
      <c r="B126" s="339"/>
      <c r="C126" s="294" t="s">
        <v>1395</v>
      </c>
      <c r="D126" s="316"/>
      <c r="E126" s="316"/>
      <c r="F126" s="317" t="s">
        <v>1392</v>
      </c>
      <c r="G126" s="294"/>
      <c r="H126" s="294" t="s">
        <v>1432</v>
      </c>
      <c r="I126" s="294" t="s">
        <v>1394</v>
      </c>
      <c r="J126" s="294">
        <v>120</v>
      </c>
      <c r="K126" s="342"/>
    </row>
    <row r="127" s="1" customFormat="1" ht="15" customHeight="1">
      <c r="B127" s="339"/>
      <c r="C127" s="294" t="s">
        <v>1441</v>
      </c>
      <c r="D127" s="294"/>
      <c r="E127" s="294"/>
      <c r="F127" s="317" t="s">
        <v>1392</v>
      </c>
      <c r="G127" s="294"/>
      <c r="H127" s="294" t="s">
        <v>1442</v>
      </c>
      <c r="I127" s="294" t="s">
        <v>1394</v>
      </c>
      <c r="J127" s="294" t="s">
        <v>1443</v>
      </c>
      <c r="K127" s="342"/>
    </row>
    <row r="128" s="1" customFormat="1" ht="15" customHeight="1">
      <c r="B128" s="339"/>
      <c r="C128" s="294" t="s">
        <v>1340</v>
      </c>
      <c r="D128" s="294"/>
      <c r="E128" s="294"/>
      <c r="F128" s="317" t="s">
        <v>1392</v>
      </c>
      <c r="G128" s="294"/>
      <c r="H128" s="294" t="s">
        <v>1444</v>
      </c>
      <c r="I128" s="294" t="s">
        <v>1394</v>
      </c>
      <c r="J128" s="294" t="s">
        <v>1443</v>
      </c>
      <c r="K128" s="342"/>
    </row>
    <row r="129" s="1" customFormat="1" ht="15" customHeight="1">
      <c r="B129" s="339"/>
      <c r="C129" s="294" t="s">
        <v>1403</v>
      </c>
      <c r="D129" s="294"/>
      <c r="E129" s="294"/>
      <c r="F129" s="317" t="s">
        <v>1398</v>
      </c>
      <c r="G129" s="294"/>
      <c r="H129" s="294" t="s">
        <v>1404</v>
      </c>
      <c r="I129" s="294" t="s">
        <v>1394</v>
      </c>
      <c r="J129" s="294">
        <v>15</v>
      </c>
      <c r="K129" s="342"/>
    </row>
    <row r="130" s="1" customFormat="1" ht="15" customHeight="1">
      <c r="B130" s="339"/>
      <c r="C130" s="320" t="s">
        <v>1405</v>
      </c>
      <c r="D130" s="320"/>
      <c r="E130" s="320"/>
      <c r="F130" s="321" t="s">
        <v>1398</v>
      </c>
      <c r="G130" s="320"/>
      <c r="H130" s="320" t="s">
        <v>1406</v>
      </c>
      <c r="I130" s="320" t="s">
        <v>1394</v>
      </c>
      <c r="J130" s="320">
        <v>15</v>
      </c>
      <c r="K130" s="342"/>
    </row>
    <row r="131" s="1" customFormat="1" ht="15" customHeight="1">
      <c r="B131" s="339"/>
      <c r="C131" s="320" t="s">
        <v>1407</v>
      </c>
      <c r="D131" s="320"/>
      <c r="E131" s="320"/>
      <c r="F131" s="321" t="s">
        <v>1398</v>
      </c>
      <c r="G131" s="320"/>
      <c r="H131" s="320" t="s">
        <v>1408</v>
      </c>
      <c r="I131" s="320" t="s">
        <v>1394</v>
      </c>
      <c r="J131" s="320">
        <v>20</v>
      </c>
      <c r="K131" s="342"/>
    </row>
    <row r="132" s="1" customFormat="1" ht="15" customHeight="1">
      <c r="B132" s="339"/>
      <c r="C132" s="320" t="s">
        <v>1409</v>
      </c>
      <c r="D132" s="320"/>
      <c r="E132" s="320"/>
      <c r="F132" s="321" t="s">
        <v>1398</v>
      </c>
      <c r="G132" s="320"/>
      <c r="H132" s="320" t="s">
        <v>1410</v>
      </c>
      <c r="I132" s="320" t="s">
        <v>1394</v>
      </c>
      <c r="J132" s="320">
        <v>20</v>
      </c>
      <c r="K132" s="342"/>
    </row>
    <row r="133" s="1" customFormat="1" ht="15" customHeight="1">
      <c r="B133" s="339"/>
      <c r="C133" s="294" t="s">
        <v>1397</v>
      </c>
      <c r="D133" s="294"/>
      <c r="E133" s="294"/>
      <c r="F133" s="317" t="s">
        <v>1398</v>
      </c>
      <c r="G133" s="294"/>
      <c r="H133" s="294" t="s">
        <v>1432</v>
      </c>
      <c r="I133" s="294" t="s">
        <v>1394</v>
      </c>
      <c r="J133" s="294">
        <v>50</v>
      </c>
      <c r="K133" s="342"/>
    </row>
    <row r="134" s="1" customFormat="1" ht="15" customHeight="1">
      <c r="B134" s="339"/>
      <c r="C134" s="294" t="s">
        <v>1411</v>
      </c>
      <c r="D134" s="294"/>
      <c r="E134" s="294"/>
      <c r="F134" s="317" t="s">
        <v>1398</v>
      </c>
      <c r="G134" s="294"/>
      <c r="H134" s="294" t="s">
        <v>1432</v>
      </c>
      <c r="I134" s="294" t="s">
        <v>1394</v>
      </c>
      <c r="J134" s="294">
        <v>50</v>
      </c>
      <c r="K134" s="342"/>
    </row>
    <row r="135" s="1" customFormat="1" ht="15" customHeight="1">
      <c r="B135" s="339"/>
      <c r="C135" s="294" t="s">
        <v>1417</v>
      </c>
      <c r="D135" s="294"/>
      <c r="E135" s="294"/>
      <c r="F135" s="317" t="s">
        <v>1398</v>
      </c>
      <c r="G135" s="294"/>
      <c r="H135" s="294" t="s">
        <v>1432</v>
      </c>
      <c r="I135" s="294" t="s">
        <v>1394</v>
      </c>
      <c r="J135" s="294">
        <v>50</v>
      </c>
      <c r="K135" s="342"/>
    </row>
    <row r="136" s="1" customFormat="1" ht="15" customHeight="1">
      <c r="B136" s="339"/>
      <c r="C136" s="294" t="s">
        <v>1419</v>
      </c>
      <c r="D136" s="294"/>
      <c r="E136" s="294"/>
      <c r="F136" s="317" t="s">
        <v>1398</v>
      </c>
      <c r="G136" s="294"/>
      <c r="H136" s="294" t="s">
        <v>1432</v>
      </c>
      <c r="I136" s="294" t="s">
        <v>1394</v>
      </c>
      <c r="J136" s="294">
        <v>50</v>
      </c>
      <c r="K136" s="342"/>
    </row>
    <row r="137" s="1" customFormat="1" ht="15" customHeight="1">
      <c r="B137" s="339"/>
      <c r="C137" s="294" t="s">
        <v>1420</v>
      </c>
      <c r="D137" s="294"/>
      <c r="E137" s="294"/>
      <c r="F137" s="317" t="s">
        <v>1398</v>
      </c>
      <c r="G137" s="294"/>
      <c r="H137" s="294" t="s">
        <v>1445</v>
      </c>
      <c r="I137" s="294" t="s">
        <v>1394</v>
      </c>
      <c r="J137" s="294">
        <v>255</v>
      </c>
      <c r="K137" s="342"/>
    </row>
    <row r="138" s="1" customFormat="1" ht="15" customHeight="1">
      <c r="B138" s="339"/>
      <c r="C138" s="294" t="s">
        <v>1422</v>
      </c>
      <c r="D138" s="294"/>
      <c r="E138" s="294"/>
      <c r="F138" s="317" t="s">
        <v>1392</v>
      </c>
      <c r="G138" s="294"/>
      <c r="H138" s="294" t="s">
        <v>1446</v>
      </c>
      <c r="I138" s="294" t="s">
        <v>1424</v>
      </c>
      <c r="J138" s="294"/>
      <c r="K138" s="342"/>
    </row>
    <row r="139" s="1" customFormat="1" ht="15" customHeight="1">
      <c r="B139" s="339"/>
      <c r="C139" s="294" t="s">
        <v>1425</v>
      </c>
      <c r="D139" s="294"/>
      <c r="E139" s="294"/>
      <c r="F139" s="317" t="s">
        <v>1392</v>
      </c>
      <c r="G139" s="294"/>
      <c r="H139" s="294" t="s">
        <v>1447</v>
      </c>
      <c r="I139" s="294" t="s">
        <v>1427</v>
      </c>
      <c r="J139" s="294"/>
      <c r="K139" s="342"/>
    </row>
    <row r="140" s="1" customFormat="1" ht="15" customHeight="1">
      <c r="B140" s="339"/>
      <c r="C140" s="294" t="s">
        <v>1428</v>
      </c>
      <c r="D140" s="294"/>
      <c r="E140" s="294"/>
      <c r="F140" s="317" t="s">
        <v>1392</v>
      </c>
      <c r="G140" s="294"/>
      <c r="H140" s="294" t="s">
        <v>1428</v>
      </c>
      <c r="I140" s="294" t="s">
        <v>1427</v>
      </c>
      <c r="J140" s="294"/>
      <c r="K140" s="342"/>
    </row>
    <row r="141" s="1" customFormat="1" ht="15" customHeight="1">
      <c r="B141" s="339"/>
      <c r="C141" s="294" t="s">
        <v>40</v>
      </c>
      <c r="D141" s="294"/>
      <c r="E141" s="294"/>
      <c r="F141" s="317" t="s">
        <v>1392</v>
      </c>
      <c r="G141" s="294"/>
      <c r="H141" s="294" t="s">
        <v>1448</v>
      </c>
      <c r="I141" s="294" t="s">
        <v>1427</v>
      </c>
      <c r="J141" s="294"/>
      <c r="K141" s="342"/>
    </row>
    <row r="142" s="1" customFormat="1" ht="15" customHeight="1">
      <c r="B142" s="339"/>
      <c r="C142" s="294" t="s">
        <v>1449</v>
      </c>
      <c r="D142" s="294"/>
      <c r="E142" s="294"/>
      <c r="F142" s="317" t="s">
        <v>1392</v>
      </c>
      <c r="G142" s="294"/>
      <c r="H142" s="294" t="s">
        <v>1450</v>
      </c>
      <c r="I142" s="294" t="s">
        <v>1427</v>
      </c>
      <c r="J142" s="294"/>
      <c r="K142" s="342"/>
    </row>
    <row r="143" s="1" customFormat="1" ht="15" customHeight="1">
      <c r="B143" s="343"/>
      <c r="C143" s="344"/>
      <c r="D143" s="344"/>
      <c r="E143" s="344"/>
      <c r="F143" s="344"/>
      <c r="G143" s="344"/>
      <c r="H143" s="344"/>
      <c r="I143" s="344"/>
      <c r="J143" s="344"/>
      <c r="K143" s="345"/>
    </row>
    <row r="144" s="1" customFormat="1" ht="18.75" customHeight="1">
      <c r="B144" s="330"/>
      <c r="C144" s="330"/>
      <c r="D144" s="330"/>
      <c r="E144" s="330"/>
      <c r="F144" s="331"/>
      <c r="G144" s="330"/>
      <c r="H144" s="330"/>
      <c r="I144" s="330"/>
      <c r="J144" s="330"/>
      <c r="K144" s="330"/>
    </row>
    <row r="145" s="1" customFormat="1" ht="18.75" customHeight="1">
      <c r="B145" s="302"/>
      <c r="C145" s="302"/>
      <c r="D145" s="302"/>
      <c r="E145" s="302"/>
      <c r="F145" s="302"/>
      <c r="G145" s="302"/>
      <c r="H145" s="302"/>
      <c r="I145" s="302"/>
      <c r="J145" s="302"/>
      <c r="K145" s="302"/>
    </row>
    <row r="146" s="1" customFormat="1" ht="7.5" customHeight="1">
      <c r="B146" s="303"/>
      <c r="C146" s="304"/>
      <c r="D146" s="304"/>
      <c r="E146" s="304"/>
      <c r="F146" s="304"/>
      <c r="G146" s="304"/>
      <c r="H146" s="304"/>
      <c r="I146" s="304"/>
      <c r="J146" s="304"/>
      <c r="K146" s="305"/>
    </row>
    <row r="147" s="1" customFormat="1" ht="45" customHeight="1">
      <c r="B147" s="306"/>
      <c r="C147" s="307" t="s">
        <v>1451</v>
      </c>
      <c r="D147" s="307"/>
      <c r="E147" s="307"/>
      <c r="F147" s="307"/>
      <c r="G147" s="307"/>
      <c r="H147" s="307"/>
      <c r="I147" s="307"/>
      <c r="J147" s="307"/>
      <c r="K147" s="308"/>
    </row>
    <row r="148" s="1" customFormat="1" ht="17.25" customHeight="1">
      <c r="B148" s="306"/>
      <c r="C148" s="309" t="s">
        <v>1386</v>
      </c>
      <c r="D148" s="309"/>
      <c r="E148" s="309"/>
      <c r="F148" s="309" t="s">
        <v>1387</v>
      </c>
      <c r="G148" s="310"/>
      <c r="H148" s="309" t="s">
        <v>56</v>
      </c>
      <c r="I148" s="309" t="s">
        <v>59</v>
      </c>
      <c r="J148" s="309" t="s">
        <v>1388</v>
      </c>
      <c r="K148" s="308"/>
    </row>
    <row r="149" s="1" customFormat="1" ht="17.25" customHeight="1">
      <c r="B149" s="306"/>
      <c r="C149" s="311" t="s">
        <v>1389</v>
      </c>
      <c r="D149" s="311"/>
      <c r="E149" s="311"/>
      <c r="F149" s="312" t="s">
        <v>1390</v>
      </c>
      <c r="G149" s="313"/>
      <c r="H149" s="311"/>
      <c r="I149" s="311"/>
      <c r="J149" s="311" t="s">
        <v>1391</v>
      </c>
      <c r="K149" s="308"/>
    </row>
    <row r="150" s="1" customFormat="1" ht="5.25" customHeight="1">
      <c r="B150" s="319"/>
      <c r="C150" s="314"/>
      <c r="D150" s="314"/>
      <c r="E150" s="314"/>
      <c r="F150" s="314"/>
      <c r="G150" s="315"/>
      <c r="H150" s="314"/>
      <c r="I150" s="314"/>
      <c r="J150" s="314"/>
      <c r="K150" s="342"/>
    </row>
    <row r="151" s="1" customFormat="1" ht="15" customHeight="1">
      <c r="B151" s="319"/>
      <c r="C151" s="346" t="s">
        <v>1395</v>
      </c>
      <c r="D151" s="294"/>
      <c r="E151" s="294"/>
      <c r="F151" s="347" t="s">
        <v>1392</v>
      </c>
      <c r="G151" s="294"/>
      <c r="H151" s="346" t="s">
        <v>1432</v>
      </c>
      <c r="I151" s="346" t="s">
        <v>1394</v>
      </c>
      <c r="J151" s="346">
        <v>120</v>
      </c>
      <c r="K151" s="342"/>
    </row>
    <row r="152" s="1" customFormat="1" ht="15" customHeight="1">
      <c r="B152" s="319"/>
      <c r="C152" s="346" t="s">
        <v>1441</v>
      </c>
      <c r="D152" s="294"/>
      <c r="E152" s="294"/>
      <c r="F152" s="347" t="s">
        <v>1392</v>
      </c>
      <c r="G152" s="294"/>
      <c r="H152" s="346" t="s">
        <v>1452</v>
      </c>
      <c r="I152" s="346" t="s">
        <v>1394</v>
      </c>
      <c r="J152" s="346" t="s">
        <v>1443</v>
      </c>
      <c r="K152" s="342"/>
    </row>
    <row r="153" s="1" customFormat="1" ht="15" customHeight="1">
      <c r="B153" s="319"/>
      <c r="C153" s="346" t="s">
        <v>1340</v>
      </c>
      <c r="D153" s="294"/>
      <c r="E153" s="294"/>
      <c r="F153" s="347" t="s">
        <v>1392</v>
      </c>
      <c r="G153" s="294"/>
      <c r="H153" s="346" t="s">
        <v>1453</v>
      </c>
      <c r="I153" s="346" t="s">
        <v>1394</v>
      </c>
      <c r="J153" s="346" t="s">
        <v>1443</v>
      </c>
      <c r="K153" s="342"/>
    </row>
    <row r="154" s="1" customFormat="1" ht="15" customHeight="1">
      <c r="B154" s="319"/>
      <c r="C154" s="346" t="s">
        <v>1397</v>
      </c>
      <c r="D154" s="294"/>
      <c r="E154" s="294"/>
      <c r="F154" s="347" t="s">
        <v>1398</v>
      </c>
      <c r="G154" s="294"/>
      <c r="H154" s="346" t="s">
        <v>1432</v>
      </c>
      <c r="I154" s="346" t="s">
        <v>1394</v>
      </c>
      <c r="J154" s="346">
        <v>50</v>
      </c>
      <c r="K154" s="342"/>
    </row>
    <row r="155" s="1" customFormat="1" ht="15" customHeight="1">
      <c r="B155" s="319"/>
      <c r="C155" s="346" t="s">
        <v>1400</v>
      </c>
      <c r="D155" s="294"/>
      <c r="E155" s="294"/>
      <c r="F155" s="347" t="s">
        <v>1392</v>
      </c>
      <c r="G155" s="294"/>
      <c r="H155" s="346" t="s">
        <v>1432</v>
      </c>
      <c r="I155" s="346" t="s">
        <v>1402</v>
      </c>
      <c r="J155" s="346"/>
      <c r="K155" s="342"/>
    </row>
    <row r="156" s="1" customFormat="1" ht="15" customHeight="1">
      <c r="B156" s="319"/>
      <c r="C156" s="346" t="s">
        <v>1411</v>
      </c>
      <c r="D156" s="294"/>
      <c r="E156" s="294"/>
      <c r="F156" s="347" t="s">
        <v>1398</v>
      </c>
      <c r="G156" s="294"/>
      <c r="H156" s="346" t="s">
        <v>1432</v>
      </c>
      <c r="I156" s="346" t="s">
        <v>1394</v>
      </c>
      <c r="J156" s="346">
        <v>50</v>
      </c>
      <c r="K156" s="342"/>
    </row>
    <row r="157" s="1" customFormat="1" ht="15" customHeight="1">
      <c r="B157" s="319"/>
      <c r="C157" s="346" t="s">
        <v>1419</v>
      </c>
      <c r="D157" s="294"/>
      <c r="E157" s="294"/>
      <c r="F157" s="347" t="s">
        <v>1398</v>
      </c>
      <c r="G157" s="294"/>
      <c r="H157" s="346" t="s">
        <v>1432</v>
      </c>
      <c r="I157" s="346" t="s">
        <v>1394</v>
      </c>
      <c r="J157" s="346">
        <v>50</v>
      </c>
      <c r="K157" s="342"/>
    </row>
    <row r="158" s="1" customFormat="1" ht="15" customHeight="1">
      <c r="B158" s="319"/>
      <c r="C158" s="346" t="s">
        <v>1417</v>
      </c>
      <c r="D158" s="294"/>
      <c r="E158" s="294"/>
      <c r="F158" s="347" t="s">
        <v>1398</v>
      </c>
      <c r="G158" s="294"/>
      <c r="H158" s="346" t="s">
        <v>1432</v>
      </c>
      <c r="I158" s="346" t="s">
        <v>1394</v>
      </c>
      <c r="J158" s="346">
        <v>50</v>
      </c>
      <c r="K158" s="342"/>
    </row>
    <row r="159" s="1" customFormat="1" ht="15" customHeight="1">
      <c r="B159" s="319"/>
      <c r="C159" s="346" t="s">
        <v>101</v>
      </c>
      <c r="D159" s="294"/>
      <c r="E159" s="294"/>
      <c r="F159" s="347" t="s">
        <v>1392</v>
      </c>
      <c r="G159" s="294"/>
      <c r="H159" s="346" t="s">
        <v>1454</v>
      </c>
      <c r="I159" s="346" t="s">
        <v>1394</v>
      </c>
      <c r="J159" s="346" t="s">
        <v>1455</v>
      </c>
      <c r="K159" s="342"/>
    </row>
    <row r="160" s="1" customFormat="1" ht="15" customHeight="1">
      <c r="B160" s="319"/>
      <c r="C160" s="346" t="s">
        <v>1456</v>
      </c>
      <c r="D160" s="294"/>
      <c r="E160" s="294"/>
      <c r="F160" s="347" t="s">
        <v>1392</v>
      </c>
      <c r="G160" s="294"/>
      <c r="H160" s="346" t="s">
        <v>1457</v>
      </c>
      <c r="I160" s="346" t="s">
        <v>1427</v>
      </c>
      <c r="J160" s="346"/>
      <c r="K160" s="342"/>
    </row>
    <row r="161" s="1" customFormat="1" ht="15" customHeight="1">
      <c r="B161" s="348"/>
      <c r="C161" s="328"/>
      <c r="D161" s="328"/>
      <c r="E161" s="328"/>
      <c r="F161" s="328"/>
      <c r="G161" s="328"/>
      <c r="H161" s="328"/>
      <c r="I161" s="328"/>
      <c r="J161" s="328"/>
      <c r="K161" s="349"/>
    </row>
    <row r="162" s="1" customFormat="1" ht="18.75" customHeight="1">
      <c r="B162" s="330"/>
      <c r="C162" s="340"/>
      <c r="D162" s="340"/>
      <c r="E162" s="340"/>
      <c r="F162" s="350"/>
      <c r="G162" s="340"/>
      <c r="H162" s="340"/>
      <c r="I162" s="340"/>
      <c r="J162" s="340"/>
      <c r="K162" s="330"/>
    </row>
    <row r="163" s="1" customFormat="1" ht="18.75" customHeight="1">
      <c r="B163" s="302"/>
      <c r="C163" s="302"/>
      <c r="D163" s="302"/>
      <c r="E163" s="302"/>
      <c r="F163" s="302"/>
      <c r="G163" s="302"/>
      <c r="H163" s="302"/>
      <c r="I163" s="302"/>
      <c r="J163" s="302"/>
      <c r="K163" s="302"/>
    </row>
    <row r="164" s="1" customFormat="1" ht="7.5" customHeight="1">
      <c r="B164" s="281"/>
      <c r="C164" s="282"/>
      <c r="D164" s="282"/>
      <c r="E164" s="282"/>
      <c r="F164" s="282"/>
      <c r="G164" s="282"/>
      <c r="H164" s="282"/>
      <c r="I164" s="282"/>
      <c r="J164" s="282"/>
      <c r="K164" s="283"/>
    </row>
    <row r="165" s="1" customFormat="1" ht="45" customHeight="1">
      <c r="B165" s="284"/>
      <c r="C165" s="285" t="s">
        <v>1458</v>
      </c>
      <c r="D165" s="285"/>
      <c r="E165" s="285"/>
      <c r="F165" s="285"/>
      <c r="G165" s="285"/>
      <c r="H165" s="285"/>
      <c r="I165" s="285"/>
      <c r="J165" s="285"/>
      <c r="K165" s="286"/>
    </row>
    <row r="166" s="1" customFormat="1" ht="17.25" customHeight="1">
      <c r="B166" s="284"/>
      <c r="C166" s="309" t="s">
        <v>1386</v>
      </c>
      <c r="D166" s="309"/>
      <c r="E166" s="309"/>
      <c r="F166" s="309" t="s">
        <v>1387</v>
      </c>
      <c r="G166" s="351"/>
      <c r="H166" s="352" t="s">
        <v>56</v>
      </c>
      <c r="I166" s="352" t="s">
        <v>59</v>
      </c>
      <c r="J166" s="309" t="s">
        <v>1388</v>
      </c>
      <c r="K166" s="286"/>
    </row>
    <row r="167" s="1" customFormat="1" ht="17.25" customHeight="1">
      <c r="B167" s="287"/>
      <c r="C167" s="311" t="s">
        <v>1389</v>
      </c>
      <c r="D167" s="311"/>
      <c r="E167" s="311"/>
      <c r="F167" s="312" t="s">
        <v>1390</v>
      </c>
      <c r="G167" s="353"/>
      <c r="H167" s="354"/>
      <c r="I167" s="354"/>
      <c r="J167" s="311" t="s">
        <v>1391</v>
      </c>
      <c r="K167" s="289"/>
    </row>
    <row r="168" s="1" customFormat="1" ht="5.25" customHeight="1">
      <c r="B168" s="319"/>
      <c r="C168" s="314"/>
      <c r="D168" s="314"/>
      <c r="E168" s="314"/>
      <c r="F168" s="314"/>
      <c r="G168" s="315"/>
      <c r="H168" s="314"/>
      <c r="I168" s="314"/>
      <c r="J168" s="314"/>
      <c r="K168" s="342"/>
    </row>
    <row r="169" s="1" customFormat="1" ht="15" customHeight="1">
      <c r="B169" s="319"/>
      <c r="C169" s="294" t="s">
        <v>1395</v>
      </c>
      <c r="D169" s="294"/>
      <c r="E169" s="294"/>
      <c r="F169" s="317" t="s">
        <v>1392</v>
      </c>
      <c r="G169" s="294"/>
      <c r="H169" s="294" t="s">
        <v>1432</v>
      </c>
      <c r="I169" s="294" t="s">
        <v>1394</v>
      </c>
      <c r="J169" s="294">
        <v>120</v>
      </c>
      <c r="K169" s="342"/>
    </row>
    <row r="170" s="1" customFormat="1" ht="15" customHeight="1">
      <c r="B170" s="319"/>
      <c r="C170" s="294" t="s">
        <v>1441</v>
      </c>
      <c r="D170" s="294"/>
      <c r="E170" s="294"/>
      <c r="F170" s="317" t="s">
        <v>1392</v>
      </c>
      <c r="G170" s="294"/>
      <c r="H170" s="294" t="s">
        <v>1442</v>
      </c>
      <c r="I170" s="294" t="s">
        <v>1394</v>
      </c>
      <c r="J170" s="294" t="s">
        <v>1443</v>
      </c>
      <c r="K170" s="342"/>
    </row>
    <row r="171" s="1" customFormat="1" ht="15" customHeight="1">
      <c r="B171" s="319"/>
      <c r="C171" s="294" t="s">
        <v>1340</v>
      </c>
      <c r="D171" s="294"/>
      <c r="E171" s="294"/>
      <c r="F171" s="317" t="s">
        <v>1392</v>
      </c>
      <c r="G171" s="294"/>
      <c r="H171" s="294" t="s">
        <v>1459</v>
      </c>
      <c r="I171" s="294" t="s">
        <v>1394</v>
      </c>
      <c r="J171" s="294" t="s">
        <v>1443</v>
      </c>
      <c r="K171" s="342"/>
    </row>
    <row r="172" s="1" customFormat="1" ht="15" customHeight="1">
      <c r="B172" s="319"/>
      <c r="C172" s="294" t="s">
        <v>1397</v>
      </c>
      <c r="D172" s="294"/>
      <c r="E172" s="294"/>
      <c r="F172" s="317" t="s">
        <v>1398</v>
      </c>
      <c r="G172" s="294"/>
      <c r="H172" s="294" t="s">
        <v>1459</v>
      </c>
      <c r="I172" s="294" t="s">
        <v>1394</v>
      </c>
      <c r="J172" s="294">
        <v>50</v>
      </c>
      <c r="K172" s="342"/>
    </row>
    <row r="173" s="1" customFormat="1" ht="15" customHeight="1">
      <c r="B173" s="319"/>
      <c r="C173" s="294" t="s">
        <v>1400</v>
      </c>
      <c r="D173" s="294"/>
      <c r="E173" s="294"/>
      <c r="F173" s="317" t="s">
        <v>1392</v>
      </c>
      <c r="G173" s="294"/>
      <c r="H173" s="294" t="s">
        <v>1459</v>
      </c>
      <c r="I173" s="294" t="s">
        <v>1402</v>
      </c>
      <c r="J173" s="294"/>
      <c r="K173" s="342"/>
    </row>
    <row r="174" s="1" customFormat="1" ht="15" customHeight="1">
      <c r="B174" s="319"/>
      <c r="C174" s="294" t="s">
        <v>1411</v>
      </c>
      <c r="D174" s="294"/>
      <c r="E174" s="294"/>
      <c r="F174" s="317" t="s">
        <v>1398</v>
      </c>
      <c r="G174" s="294"/>
      <c r="H174" s="294" t="s">
        <v>1459</v>
      </c>
      <c r="I174" s="294" t="s">
        <v>1394</v>
      </c>
      <c r="J174" s="294">
        <v>50</v>
      </c>
      <c r="K174" s="342"/>
    </row>
    <row r="175" s="1" customFormat="1" ht="15" customHeight="1">
      <c r="B175" s="319"/>
      <c r="C175" s="294" t="s">
        <v>1419</v>
      </c>
      <c r="D175" s="294"/>
      <c r="E175" s="294"/>
      <c r="F175" s="317" t="s">
        <v>1398</v>
      </c>
      <c r="G175" s="294"/>
      <c r="H175" s="294" t="s">
        <v>1459</v>
      </c>
      <c r="I175" s="294" t="s">
        <v>1394</v>
      </c>
      <c r="J175" s="294">
        <v>50</v>
      </c>
      <c r="K175" s="342"/>
    </row>
    <row r="176" s="1" customFormat="1" ht="15" customHeight="1">
      <c r="B176" s="319"/>
      <c r="C176" s="294" t="s">
        <v>1417</v>
      </c>
      <c r="D176" s="294"/>
      <c r="E176" s="294"/>
      <c r="F176" s="317" t="s">
        <v>1398</v>
      </c>
      <c r="G176" s="294"/>
      <c r="H176" s="294" t="s">
        <v>1459</v>
      </c>
      <c r="I176" s="294" t="s">
        <v>1394</v>
      </c>
      <c r="J176" s="294">
        <v>50</v>
      </c>
      <c r="K176" s="342"/>
    </row>
    <row r="177" s="1" customFormat="1" ht="15" customHeight="1">
      <c r="B177" s="319"/>
      <c r="C177" s="294" t="s">
        <v>118</v>
      </c>
      <c r="D177" s="294"/>
      <c r="E177" s="294"/>
      <c r="F177" s="317" t="s">
        <v>1392</v>
      </c>
      <c r="G177" s="294"/>
      <c r="H177" s="294" t="s">
        <v>1460</v>
      </c>
      <c r="I177" s="294" t="s">
        <v>1461</v>
      </c>
      <c r="J177" s="294"/>
      <c r="K177" s="342"/>
    </row>
    <row r="178" s="1" customFormat="1" ht="15" customHeight="1">
      <c r="B178" s="319"/>
      <c r="C178" s="294" t="s">
        <v>59</v>
      </c>
      <c r="D178" s="294"/>
      <c r="E178" s="294"/>
      <c r="F178" s="317" t="s">
        <v>1392</v>
      </c>
      <c r="G178" s="294"/>
      <c r="H178" s="294" t="s">
        <v>1462</v>
      </c>
      <c r="I178" s="294" t="s">
        <v>1463</v>
      </c>
      <c r="J178" s="294">
        <v>1</v>
      </c>
      <c r="K178" s="342"/>
    </row>
    <row r="179" s="1" customFormat="1" ht="15" customHeight="1">
      <c r="B179" s="319"/>
      <c r="C179" s="294" t="s">
        <v>55</v>
      </c>
      <c r="D179" s="294"/>
      <c r="E179" s="294"/>
      <c r="F179" s="317" t="s">
        <v>1392</v>
      </c>
      <c r="G179" s="294"/>
      <c r="H179" s="294" t="s">
        <v>1464</v>
      </c>
      <c r="I179" s="294" t="s">
        <v>1394</v>
      </c>
      <c r="J179" s="294">
        <v>20</v>
      </c>
      <c r="K179" s="342"/>
    </row>
    <row r="180" s="1" customFormat="1" ht="15" customHeight="1">
      <c r="B180" s="319"/>
      <c r="C180" s="294" t="s">
        <v>56</v>
      </c>
      <c r="D180" s="294"/>
      <c r="E180" s="294"/>
      <c r="F180" s="317" t="s">
        <v>1392</v>
      </c>
      <c r="G180" s="294"/>
      <c r="H180" s="294" t="s">
        <v>1465</v>
      </c>
      <c r="I180" s="294" t="s">
        <v>1394</v>
      </c>
      <c r="J180" s="294">
        <v>255</v>
      </c>
      <c r="K180" s="342"/>
    </row>
    <row r="181" s="1" customFormat="1" ht="15" customHeight="1">
      <c r="B181" s="319"/>
      <c r="C181" s="294" t="s">
        <v>119</v>
      </c>
      <c r="D181" s="294"/>
      <c r="E181" s="294"/>
      <c r="F181" s="317" t="s">
        <v>1392</v>
      </c>
      <c r="G181" s="294"/>
      <c r="H181" s="294" t="s">
        <v>1356</v>
      </c>
      <c r="I181" s="294" t="s">
        <v>1394</v>
      </c>
      <c r="J181" s="294">
        <v>10</v>
      </c>
      <c r="K181" s="342"/>
    </row>
    <row r="182" s="1" customFormat="1" ht="15" customHeight="1">
      <c r="B182" s="319"/>
      <c r="C182" s="294" t="s">
        <v>120</v>
      </c>
      <c r="D182" s="294"/>
      <c r="E182" s="294"/>
      <c r="F182" s="317" t="s">
        <v>1392</v>
      </c>
      <c r="G182" s="294"/>
      <c r="H182" s="294" t="s">
        <v>1466</v>
      </c>
      <c r="I182" s="294" t="s">
        <v>1427</v>
      </c>
      <c r="J182" s="294"/>
      <c r="K182" s="342"/>
    </row>
    <row r="183" s="1" customFormat="1" ht="15" customHeight="1">
      <c r="B183" s="319"/>
      <c r="C183" s="294" t="s">
        <v>1467</v>
      </c>
      <c r="D183" s="294"/>
      <c r="E183" s="294"/>
      <c r="F183" s="317" t="s">
        <v>1392</v>
      </c>
      <c r="G183" s="294"/>
      <c r="H183" s="294" t="s">
        <v>1468</v>
      </c>
      <c r="I183" s="294" t="s">
        <v>1427</v>
      </c>
      <c r="J183" s="294"/>
      <c r="K183" s="342"/>
    </row>
    <row r="184" s="1" customFormat="1" ht="15" customHeight="1">
      <c r="B184" s="319"/>
      <c r="C184" s="294" t="s">
        <v>1456</v>
      </c>
      <c r="D184" s="294"/>
      <c r="E184" s="294"/>
      <c r="F184" s="317" t="s">
        <v>1392</v>
      </c>
      <c r="G184" s="294"/>
      <c r="H184" s="294" t="s">
        <v>1469</v>
      </c>
      <c r="I184" s="294" t="s">
        <v>1427</v>
      </c>
      <c r="J184" s="294"/>
      <c r="K184" s="342"/>
    </row>
    <row r="185" s="1" customFormat="1" ht="15" customHeight="1">
      <c r="B185" s="319"/>
      <c r="C185" s="294" t="s">
        <v>122</v>
      </c>
      <c r="D185" s="294"/>
      <c r="E185" s="294"/>
      <c r="F185" s="317" t="s">
        <v>1398</v>
      </c>
      <c r="G185" s="294"/>
      <c r="H185" s="294" t="s">
        <v>1470</v>
      </c>
      <c r="I185" s="294" t="s">
        <v>1394</v>
      </c>
      <c r="J185" s="294">
        <v>50</v>
      </c>
      <c r="K185" s="342"/>
    </row>
    <row r="186" s="1" customFormat="1" ht="15" customHeight="1">
      <c r="B186" s="319"/>
      <c r="C186" s="294" t="s">
        <v>1471</v>
      </c>
      <c r="D186" s="294"/>
      <c r="E186" s="294"/>
      <c r="F186" s="317" t="s">
        <v>1398</v>
      </c>
      <c r="G186" s="294"/>
      <c r="H186" s="294" t="s">
        <v>1472</v>
      </c>
      <c r="I186" s="294" t="s">
        <v>1473</v>
      </c>
      <c r="J186" s="294"/>
      <c r="K186" s="342"/>
    </row>
    <row r="187" s="1" customFormat="1" ht="15" customHeight="1">
      <c r="B187" s="319"/>
      <c r="C187" s="294" t="s">
        <v>1474</v>
      </c>
      <c r="D187" s="294"/>
      <c r="E187" s="294"/>
      <c r="F187" s="317" t="s">
        <v>1398</v>
      </c>
      <c r="G187" s="294"/>
      <c r="H187" s="294" t="s">
        <v>1475</v>
      </c>
      <c r="I187" s="294" t="s">
        <v>1473</v>
      </c>
      <c r="J187" s="294"/>
      <c r="K187" s="342"/>
    </row>
    <row r="188" s="1" customFormat="1" ht="15" customHeight="1">
      <c r="B188" s="319"/>
      <c r="C188" s="294" t="s">
        <v>1476</v>
      </c>
      <c r="D188" s="294"/>
      <c r="E188" s="294"/>
      <c r="F188" s="317" t="s">
        <v>1398</v>
      </c>
      <c r="G188" s="294"/>
      <c r="H188" s="294" t="s">
        <v>1477</v>
      </c>
      <c r="I188" s="294" t="s">
        <v>1473</v>
      </c>
      <c r="J188" s="294"/>
      <c r="K188" s="342"/>
    </row>
    <row r="189" s="1" customFormat="1" ht="15" customHeight="1">
      <c r="B189" s="319"/>
      <c r="C189" s="355" t="s">
        <v>1478</v>
      </c>
      <c r="D189" s="294"/>
      <c r="E189" s="294"/>
      <c r="F189" s="317" t="s">
        <v>1398</v>
      </c>
      <c r="G189" s="294"/>
      <c r="H189" s="294" t="s">
        <v>1479</v>
      </c>
      <c r="I189" s="294" t="s">
        <v>1480</v>
      </c>
      <c r="J189" s="356" t="s">
        <v>1481</v>
      </c>
      <c r="K189" s="342"/>
    </row>
    <row r="190" s="17" customFormat="1" ht="15" customHeight="1">
      <c r="B190" s="357"/>
      <c r="C190" s="358" t="s">
        <v>1482</v>
      </c>
      <c r="D190" s="359"/>
      <c r="E190" s="359"/>
      <c r="F190" s="360" t="s">
        <v>1398</v>
      </c>
      <c r="G190" s="359"/>
      <c r="H190" s="359" t="s">
        <v>1483</v>
      </c>
      <c r="I190" s="359" t="s">
        <v>1480</v>
      </c>
      <c r="J190" s="361" t="s">
        <v>1481</v>
      </c>
      <c r="K190" s="362"/>
    </row>
    <row r="191" s="1" customFormat="1" ht="15" customHeight="1">
      <c r="B191" s="319"/>
      <c r="C191" s="355" t="s">
        <v>44</v>
      </c>
      <c r="D191" s="294"/>
      <c r="E191" s="294"/>
      <c r="F191" s="317" t="s">
        <v>1392</v>
      </c>
      <c r="G191" s="294"/>
      <c r="H191" s="291" t="s">
        <v>1484</v>
      </c>
      <c r="I191" s="294" t="s">
        <v>1485</v>
      </c>
      <c r="J191" s="294"/>
      <c r="K191" s="342"/>
    </row>
    <row r="192" s="1" customFormat="1" ht="15" customHeight="1">
      <c r="B192" s="319"/>
      <c r="C192" s="355" t="s">
        <v>1486</v>
      </c>
      <c r="D192" s="294"/>
      <c r="E192" s="294"/>
      <c r="F192" s="317" t="s">
        <v>1392</v>
      </c>
      <c r="G192" s="294"/>
      <c r="H192" s="294" t="s">
        <v>1487</v>
      </c>
      <c r="I192" s="294" t="s">
        <v>1427</v>
      </c>
      <c r="J192" s="294"/>
      <c r="K192" s="342"/>
    </row>
    <row r="193" s="1" customFormat="1" ht="15" customHeight="1">
      <c r="B193" s="319"/>
      <c r="C193" s="355" t="s">
        <v>1488</v>
      </c>
      <c r="D193" s="294"/>
      <c r="E193" s="294"/>
      <c r="F193" s="317" t="s">
        <v>1392</v>
      </c>
      <c r="G193" s="294"/>
      <c r="H193" s="294" t="s">
        <v>1489</v>
      </c>
      <c r="I193" s="294" t="s">
        <v>1427</v>
      </c>
      <c r="J193" s="294"/>
      <c r="K193" s="342"/>
    </row>
    <row r="194" s="1" customFormat="1" ht="15" customHeight="1">
      <c r="B194" s="319"/>
      <c r="C194" s="355" t="s">
        <v>1490</v>
      </c>
      <c r="D194" s="294"/>
      <c r="E194" s="294"/>
      <c r="F194" s="317" t="s">
        <v>1398</v>
      </c>
      <c r="G194" s="294"/>
      <c r="H194" s="294" t="s">
        <v>1491</v>
      </c>
      <c r="I194" s="294" t="s">
        <v>1427</v>
      </c>
      <c r="J194" s="294"/>
      <c r="K194" s="342"/>
    </row>
    <row r="195" s="1" customFormat="1" ht="15" customHeight="1">
      <c r="B195" s="348"/>
      <c r="C195" s="363"/>
      <c r="D195" s="328"/>
      <c r="E195" s="328"/>
      <c r="F195" s="328"/>
      <c r="G195" s="328"/>
      <c r="H195" s="328"/>
      <c r="I195" s="328"/>
      <c r="J195" s="328"/>
      <c r="K195" s="349"/>
    </row>
    <row r="196" s="1" customFormat="1" ht="18.75" customHeight="1">
      <c r="B196" s="330"/>
      <c r="C196" s="340"/>
      <c r="D196" s="340"/>
      <c r="E196" s="340"/>
      <c r="F196" s="350"/>
      <c r="G196" s="340"/>
      <c r="H196" s="340"/>
      <c r="I196" s="340"/>
      <c r="J196" s="340"/>
      <c r="K196" s="330"/>
    </row>
    <row r="197" s="1" customFormat="1" ht="18.75" customHeight="1">
      <c r="B197" s="330"/>
      <c r="C197" s="340"/>
      <c r="D197" s="340"/>
      <c r="E197" s="340"/>
      <c r="F197" s="350"/>
      <c r="G197" s="340"/>
      <c r="H197" s="340"/>
      <c r="I197" s="340"/>
      <c r="J197" s="340"/>
      <c r="K197" s="330"/>
    </row>
    <row r="198" s="1" customFormat="1" ht="18.75" customHeight="1">
      <c r="B198" s="302"/>
      <c r="C198" s="302"/>
      <c r="D198" s="302"/>
      <c r="E198" s="302"/>
      <c r="F198" s="302"/>
      <c r="G198" s="302"/>
      <c r="H198" s="302"/>
      <c r="I198" s="302"/>
      <c r="J198" s="302"/>
      <c r="K198" s="302"/>
    </row>
    <row r="199" s="1" customFormat="1" ht="13.5">
      <c r="B199" s="281"/>
      <c r="C199" s="282"/>
      <c r="D199" s="282"/>
      <c r="E199" s="282"/>
      <c r="F199" s="282"/>
      <c r="G199" s="282"/>
      <c r="H199" s="282"/>
      <c r="I199" s="282"/>
      <c r="J199" s="282"/>
      <c r="K199" s="283"/>
    </row>
    <row r="200" s="1" customFormat="1" ht="21">
      <c r="B200" s="284"/>
      <c r="C200" s="285" t="s">
        <v>1492</v>
      </c>
      <c r="D200" s="285"/>
      <c r="E200" s="285"/>
      <c r="F200" s="285"/>
      <c r="G200" s="285"/>
      <c r="H200" s="285"/>
      <c r="I200" s="285"/>
      <c r="J200" s="285"/>
      <c r="K200" s="286"/>
    </row>
    <row r="201" s="1" customFormat="1" ht="25.5" customHeight="1">
      <c r="B201" s="284"/>
      <c r="C201" s="364" t="s">
        <v>1493</v>
      </c>
      <c r="D201" s="364"/>
      <c r="E201" s="364"/>
      <c r="F201" s="364" t="s">
        <v>1494</v>
      </c>
      <c r="G201" s="365"/>
      <c r="H201" s="364" t="s">
        <v>1495</v>
      </c>
      <c r="I201" s="364"/>
      <c r="J201" s="364"/>
      <c r="K201" s="286"/>
    </row>
    <row r="202" s="1" customFormat="1" ht="5.25" customHeight="1">
      <c r="B202" s="319"/>
      <c r="C202" s="314"/>
      <c r="D202" s="314"/>
      <c r="E202" s="314"/>
      <c r="F202" s="314"/>
      <c r="G202" s="340"/>
      <c r="H202" s="314"/>
      <c r="I202" s="314"/>
      <c r="J202" s="314"/>
      <c r="K202" s="342"/>
    </row>
    <row r="203" s="1" customFormat="1" ht="15" customHeight="1">
      <c r="B203" s="319"/>
      <c r="C203" s="294" t="s">
        <v>1485</v>
      </c>
      <c r="D203" s="294"/>
      <c r="E203" s="294"/>
      <c r="F203" s="317" t="s">
        <v>45</v>
      </c>
      <c r="G203" s="294"/>
      <c r="H203" s="294" t="s">
        <v>1496</v>
      </c>
      <c r="I203" s="294"/>
      <c r="J203" s="294"/>
      <c r="K203" s="342"/>
    </row>
    <row r="204" s="1" customFormat="1" ht="15" customHeight="1">
      <c r="B204" s="319"/>
      <c r="C204" s="294"/>
      <c r="D204" s="294"/>
      <c r="E204" s="294"/>
      <c r="F204" s="317" t="s">
        <v>46</v>
      </c>
      <c r="G204" s="294"/>
      <c r="H204" s="294" t="s">
        <v>1497</v>
      </c>
      <c r="I204" s="294"/>
      <c r="J204" s="294"/>
      <c r="K204" s="342"/>
    </row>
    <row r="205" s="1" customFormat="1" ht="15" customHeight="1">
      <c r="B205" s="319"/>
      <c r="C205" s="294"/>
      <c r="D205" s="294"/>
      <c r="E205" s="294"/>
      <c r="F205" s="317" t="s">
        <v>49</v>
      </c>
      <c r="G205" s="294"/>
      <c r="H205" s="294" t="s">
        <v>1498</v>
      </c>
      <c r="I205" s="294"/>
      <c r="J205" s="294"/>
      <c r="K205" s="342"/>
    </row>
    <row r="206" s="1" customFormat="1" ht="15" customHeight="1">
      <c r="B206" s="319"/>
      <c r="C206" s="294"/>
      <c r="D206" s="294"/>
      <c r="E206" s="294"/>
      <c r="F206" s="317" t="s">
        <v>47</v>
      </c>
      <c r="G206" s="294"/>
      <c r="H206" s="294" t="s">
        <v>1499</v>
      </c>
      <c r="I206" s="294"/>
      <c r="J206" s="294"/>
      <c r="K206" s="342"/>
    </row>
    <row r="207" s="1" customFormat="1" ht="15" customHeight="1">
      <c r="B207" s="319"/>
      <c r="C207" s="294"/>
      <c r="D207" s="294"/>
      <c r="E207" s="294"/>
      <c r="F207" s="317" t="s">
        <v>48</v>
      </c>
      <c r="G207" s="294"/>
      <c r="H207" s="294" t="s">
        <v>1500</v>
      </c>
      <c r="I207" s="294"/>
      <c r="J207" s="294"/>
      <c r="K207" s="342"/>
    </row>
    <row r="208" s="1" customFormat="1" ht="15" customHeight="1">
      <c r="B208" s="319"/>
      <c r="C208" s="294"/>
      <c r="D208" s="294"/>
      <c r="E208" s="294"/>
      <c r="F208" s="317"/>
      <c r="G208" s="294"/>
      <c r="H208" s="294"/>
      <c r="I208" s="294"/>
      <c r="J208" s="294"/>
      <c r="K208" s="342"/>
    </row>
    <row r="209" s="1" customFormat="1" ht="15" customHeight="1">
      <c r="B209" s="319"/>
      <c r="C209" s="294" t="s">
        <v>1439</v>
      </c>
      <c r="D209" s="294"/>
      <c r="E209" s="294"/>
      <c r="F209" s="317" t="s">
        <v>81</v>
      </c>
      <c r="G209" s="294"/>
      <c r="H209" s="294" t="s">
        <v>1501</v>
      </c>
      <c r="I209" s="294"/>
      <c r="J209" s="294"/>
      <c r="K209" s="342"/>
    </row>
    <row r="210" s="1" customFormat="1" ht="15" customHeight="1">
      <c r="B210" s="319"/>
      <c r="C210" s="294"/>
      <c r="D210" s="294"/>
      <c r="E210" s="294"/>
      <c r="F210" s="317" t="s">
        <v>1334</v>
      </c>
      <c r="G210" s="294"/>
      <c r="H210" s="294" t="s">
        <v>1335</v>
      </c>
      <c r="I210" s="294"/>
      <c r="J210" s="294"/>
      <c r="K210" s="342"/>
    </row>
    <row r="211" s="1" customFormat="1" ht="15" customHeight="1">
      <c r="B211" s="319"/>
      <c r="C211" s="294"/>
      <c r="D211" s="294"/>
      <c r="E211" s="294"/>
      <c r="F211" s="317" t="s">
        <v>1332</v>
      </c>
      <c r="G211" s="294"/>
      <c r="H211" s="294" t="s">
        <v>1502</v>
      </c>
      <c r="I211" s="294"/>
      <c r="J211" s="294"/>
      <c r="K211" s="342"/>
    </row>
    <row r="212" s="1" customFormat="1" ht="15" customHeight="1">
      <c r="B212" s="366"/>
      <c r="C212" s="294"/>
      <c r="D212" s="294"/>
      <c r="E212" s="294"/>
      <c r="F212" s="317" t="s">
        <v>1336</v>
      </c>
      <c r="G212" s="355"/>
      <c r="H212" s="346" t="s">
        <v>1337</v>
      </c>
      <c r="I212" s="346"/>
      <c r="J212" s="346"/>
      <c r="K212" s="367"/>
    </row>
    <row r="213" s="1" customFormat="1" ht="15" customHeight="1">
      <c r="B213" s="366"/>
      <c r="C213" s="294"/>
      <c r="D213" s="294"/>
      <c r="E213" s="294"/>
      <c r="F213" s="317" t="s">
        <v>1338</v>
      </c>
      <c r="G213" s="355"/>
      <c r="H213" s="346" t="s">
        <v>1250</v>
      </c>
      <c r="I213" s="346"/>
      <c r="J213" s="346"/>
      <c r="K213" s="367"/>
    </row>
    <row r="214" s="1" customFormat="1" ht="15" customHeight="1">
      <c r="B214" s="366"/>
      <c r="C214" s="294"/>
      <c r="D214" s="294"/>
      <c r="E214" s="294"/>
      <c r="F214" s="317"/>
      <c r="G214" s="355"/>
      <c r="H214" s="346"/>
      <c r="I214" s="346"/>
      <c r="J214" s="346"/>
      <c r="K214" s="367"/>
    </row>
    <row r="215" s="1" customFormat="1" ht="15" customHeight="1">
      <c r="B215" s="366"/>
      <c r="C215" s="294" t="s">
        <v>1463</v>
      </c>
      <c r="D215" s="294"/>
      <c r="E215" s="294"/>
      <c r="F215" s="317">
        <v>1</v>
      </c>
      <c r="G215" s="355"/>
      <c r="H215" s="346" t="s">
        <v>1503</v>
      </c>
      <c r="I215" s="346"/>
      <c r="J215" s="346"/>
      <c r="K215" s="367"/>
    </row>
    <row r="216" s="1" customFormat="1" ht="15" customHeight="1">
      <c r="B216" s="366"/>
      <c r="C216" s="294"/>
      <c r="D216" s="294"/>
      <c r="E216" s="294"/>
      <c r="F216" s="317">
        <v>2</v>
      </c>
      <c r="G216" s="355"/>
      <c r="H216" s="346" t="s">
        <v>1504</v>
      </c>
      <c r="I216" s="346"/>
      <c r="J216" s="346"/>
      <c r="K216" s="367"/>
    </row>
    <row r="217" s="1" customFormat="1" ht="15" customHeight="1">
      <c r="B217" s="366"/>
      <c r="C217" s="294"/>
      <c r="D217" s="294"/>
      <c r="E217" s="294"/>
      <c r="F217" s="317">
        <v>3</v>
      </c>
      <c r="G217" s="355"/>
      <c r="H217" s="346" t="s">
        <v>1505</v>
      </c>
      <c r="I217" s="346"/>
      <c r="J217" s="346"/>
      <c r="K217" s="367"/>
    </row>
    <row r="218" s="1" customFormat="1" ht="15" customHeight="1">
      <c r="B218" s="366"/>
      <c r="C218" s="294"/>
      <c r="D218" s="294"/>
      <c r="E218" s="294"/>
      <c r="F218" s="317">
        <v>4</v>
      </c>
      <c r="G218" s="355"/>
      <c r="H218" s="346" t="s">
        <v>1506</v>
      </c>
      <c r="I218" s="346"/>
      <c r="J218" s="346"/>
      <c r="K218" s="367"/>
    </row>
    <row r="219" s="1" customFormat="1" ht="12.75" customHeight="1">
      <c r="B219" s="368"/>
      <c r="C219" s="369"/>
      <c r="D219" s="369"/>
      <c r="E219" s="369"/>
      <c r="F219" s="369"/>
      <c r="G219" s="369"/>
      <c r="H219" s="369"/>
      <c r="I219" s="369"/>
      <c r="J219" s="369"/>
      <c r="K219" s="370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Michal Jung</dc:creator>
  <cp:lastModifiedBy>Michal Jung</cp:lastModifiedBy>
  <dcterms:created xsi:type="dcterms:W3CDTF">2025-11-14T22:20:10Z</dcterms:created>
  <dcterms:modified xsi:type="dcterms:W3CDTF">2025-11-14T22:20:19Z</dcterms:modified>
</cp:coreProperties>
</file>