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fenyk\OneDrive - AV MEDIA, a.s\Plocha\"/>
    </mc:Choice>
  </mc:AlternateContent>
  <bookViews>
    <workbookView xWindow="0" yWindow="0" windowWidth="0" windowHeight="0"/>
  </bookViews>
  <sheets>
    <sheet name="Rekapitulace zakázky" sheetId="1" r:id="rId1"/>
    <sheet name="20220609-1B - Dodávka IT ..." sheetId="2" r:id="rId2"/>
    <sheet name="Pokyny pro vyplnění" sheetId="3" r:id="rId3"/>
  </sheets>
  <definedNames>
    <definedName name="_xlnm.Print_Area" localSheetId="0">'Rekapitulace zakázky'!$D$4:$AO$36,'Rekapitulace zakázky'!$C$42:$AQ$56</definedName>
    <definedName name="_xlnm.Print_Titles" localSheetId="0">'Rekapitulace zakázky'!$52:$52</definedName>
    <definedName name="_xlnm._FilterDatabase" localSheetId="1" hidden="1">'20220609-1B - Dodávka IT ...'!$C$82:$K$191</definedName>
    <definedName name="_xlnm.Print_Area" localSheetId="1">'20220609-1B - Dodávka IT ...'!$C$4:$J$39,'20220609-1B - Dodávka IT ...'!$C$45:$J$64,'20220609-1B - Dodávka IT ...'!$C$70:$J$191</definedName>
    <definedName name="_xlnm.Print_Titles" localSheetId="1">'20220609-1B - Dodávka IT ...'!$82:$82</definedName>
  </definedNames>
  <calcPr/>
</workbook>
</file>

<file path=xl/calcChain.xml><?xml version="1.0" encoding="utf-8"?>
<calcChain xmlns="http://schemas.openxmlformats.org/spreadsheetml/2006/main">
  <c i="2" l="1" r="J37"/>
  <c r="J36"/>
  <c i="1" r="AY55"/>
  <c i="2" r="J35"/>
  <c i="1" r="AX55"/>
  <c i="2"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BI95"/>
  <c r="BH95"/>
  <c r="BG95"/>
  <c r="BF95"/>
  <c r="T95"/>
  <c r="R95"/>
  <c r="P95"/>
  <c r="BI93"/>
  <c r="BH93"/>
  <c r="BG93"/>
  <c r="BF93"/>
  <c r="T93"/>
  <c r="R93"/>
  <c r="P93"/>
  <c r="BI91"/>
  <c r="BH91"/>
  <c r="BG91"/>
  <c r="BF91"/>
  <c r="T91"/>
  <c r="R91"/>
  <c r="P91"/>
  <c r="BI89"/>
  <c r="BH89"/>
  <c r="BG89"/>
  <c r="BF89"/>
  <c r="T89"/>
  <c r="R89"/>
  <c r="P89"/>
  <c r="BI87"/>
  <c r="BH87"/>
  <c r="BG87"/>
  <c r="BF87"/>
  <c r="T87"/>
  <c r="R87"/>
  <c r="P87"/>
  <c r="J80"/>
  <c r="J79"/>
  <c r="F77"/>
  <c r="E75"/>
  <c r="J55"/>
  <c r="J54"/>
  <c r="F52"/>
  <c r="E50"/>
  <c r="J18"/>
  <c r="E18"/>
  <c r="F80"/>
  <c r="J17"/>
  <c r="J15"/>
  <c r="E15"/>
  <c r="F54"/>
  <c r="J14"/>
  <c r="J12"/>
  <c r="J77"/>
  <c r="E7"/>
  <c r="E73"/>
  <c i="1" r="L50"/>
  <c r="AM50"/>
  <c r="AM49"/>
  <c r="L49"/>
  <c r="AM47"/>
  <c r="L47"/>
  <c r="L45"/>
  <c r="L44"/>
  <c i="2" r="F36"/>
  <c r="J170"/>
  <c r="J158"/>
  <c r="BK136"/>
  <c r="BK116"/>
  <c r="J98"/>
  <c r="J162"/>
  <c r="BK148"/>
  <c r="BK134"/>
  <c r="J124"/>
  <c r="J114"/>
  <c r="J106"/>
  <c r="J95"/>
  <c r="J184"/>
  <c r="F34"/>
  <c r="J172"/>
  <c r="BK156"/>
  <c r="J142"/>
  <c r="BK126"/>
  <c r="J110"/>
  <c r="J138"/>
  <c r="J118"/>
  <c r="J102"/>
  <c r="BK93"/>
  <c r="J190"/>
  <c r="BK184"/>
  <c r="BK188"/>
  <c r="J178"/>
  <c r="BK172"/>
  <c r="BK164"/>
  <c r="J160"/>
  <c r="BK152"/>
  <c r="J146"/>
  <c r="BK138"/>
  <c r="BK132"/>
  <c r="J126"/>
  <c r="BK118"/>
  <c r="BK110"/>
  <c r="BK102"/>
  <c r="J93"/>
  <c r="BK89"/>
  <c r="F37"/>
  <c r="BK87"/>
  <c r="J182"/>
  <c r="BK180"/>
  <c r="BK174"/>
  <c r="BK170"/>
  <c r="J156"/>
  <c r="J148"/>
  <c r="J140"/>
  <c r="J130"/>
  <c r="BK124"/>
  <c r="J116"/>
  <c r="J108"/>
  <c r="J100"/>
  <c r="J91"/>
  <c r="J188"/>
  <c r="BK178"/>
  <c r="BK168"/>
  <c r="BK160"/>
  <c r="BK150"/>
  <c r="J132"/>
  <c r="J120"/>
  <c r="BK104"/>
  <c r="BK182"/>
  <c r="F35"/>
  <c r="J166"/>
  <c r="J152"/>
  <c r="BK140"/>
  <c r="BK122"/>
  <c r="BK108"/>
  <c r="BK91"/>
  <c r="J186"/>
  <c r="BK186"/>
  <c r="J176"/>
  <c r="BK166"/>
  <c r="BK162"/>
  <c r="BK154"/>
  <c r="J144"/>
  <c r="J136"/>
  <c r="BK128"/>
  <c r="BK120"/>
  <c r="J112"/>
  <c r="BK106"/>
  <c r="BK95"/>
  <c r="J34"/>
  <c r="BK144"/>
  <c r="J128"/>
  <c r="BK100"/>
  <c i="1" r="AS54"/>
  <c i="2" r="BK190"/>
  <c r="BK176"/>
  <c r="J168"/>
  <c r="BK158"/>
  <c r="J150"/>
  <c r="BK142"/>
  <c r="J134"/>
  <c r="J122"/>
  <c r="BK114"/>
  <c r="J104"/>
  <c r="BK98"/>
  <c r="J87"/>
  <c r="J180"/>
  <c r="J174"/>
  <c r="J164"/>
  <c r="J154"/>
  <c r="BK146"/>
  <c r="BK130"/>
  <c r="BK112"/>
  <c r="J89"/>
  <c l="1" r="BK86"/>
  <c r="P86"/>
  <c r="R86"/>
  <c r="BK97"/>
  <c r="J97"/>
  <c r="J63"/>
  <c r="T86"/>
  <c r="P97"/>
  <c r="R97"/>
  <c r="T97"/>
  <c r="E48"/>
  <c r="BE182"/>
  <c r="BE186"/>
  <c r="BE188"/>
  <c i="1" r="BC55"/>
  <c i="2" r="BE190"/>
  <c r="F55"/>
  <c r="F79"/>
  <c r="BE89"/>
  <c r="BE91"/>
  <c r="BE93"/>
  <c r="BE95"/>
  <c r="BE98"/>
  <c r="BE102"/>
  <c r="BE106"/>
  <c r="BE110"/>
  <c r="BE114"/>
  <c r="BE120"/>
  <c r="BE124"/>
  <c r="BE128"/>
  <c r="BE132"/>
  <c r="BE134"/>
  <c r="BE138"/>
  <c r="BE142"/>
  <c r="BE144"/>
  <c r="BE146"/>
  <c r="BE148"/>
  <c r="BE150"/>
  <c r="BE154"/>
  <c r="BE158"/>
  <c r="BE166"/>
  <c r="BE174"/>
  <c r="J52"/>
  <c r="BE87"/>
  <c r="BE100"/>
  <c r="BE104"/>
  <c r="BE108"/>
  <c r="BE112"/>
  <c r="BE116"/>
  <c r="BE118"/>
  <c r="BE122"/>
  <c r="BE126"/>
  <c r="BE130"/>
  <c r="BE136"/>
  <c r="BE140"/>
  <c r="BE152"/>
  <c r="BE156"/>
  <c r="BE160"/>
  <c r="BE162"/>
  <c r="BE164"/>
  <c r="BE168"/>
  <c r="BE170"/>
  <c r="BE172"/>
  <c r="BE176"/>
  <c r="BE178"/>
  <c r="BE184"/>
  <c i="1" r="BA55"/>
  <c i="2" r="BE180"/>
  <c i="1" r="BB55"/>
  <c r="AW55"/>
  <c r="BD55"/>
  <c r="BC54"/>
  <c r="W32"/>
  <c r="BA54"/>
  <c r="W30"/>
  <c r="BB54"/>
  <c r="W31"/>
  <c r="BD54"/>
  <c r="W33"/>
  <c i="2" l="1" r="T85"/>
  <c r="T84"/>
  <c r="T83"/>
  <c r="P85"/>
  <c r="P84"/>
  <c r="P83"/>
  <c i="1" r="AU55"/>
  <c i="2" r="R85"/>
  <c r="R84"/>
  <c r="R83"/>
  <c r="BK85"/>
  <c r="BK84"/>
  <c r="J84"/>
  <c r="J60"/>
  <c r="J86"/>
  <c r="J62"/>
  <c i="1" r="AU54"/>
  <c i="2" r="F33"/>
  <c i="1" r="AZ55"/>
  <c r="AZ54"/>
  <c r="W29"/>
  <c r="AY54"/>
  <c r="AW54"/>
  <c r="AK30"/>
  <c i="2" r="J33"/>
  <c i="1" r="AV55"/>
  <c r="AT55"/>
  <c r="AX54"/>
  <c i="2" l="1" r="J85"/>
  <c r="J61"/>
  <c r="BK83"/>
  <c r="J83"/>
  <c r="J30"/>
  <c i="1" r="AG55"/>
  <c r="AG54"/>
  <c r="AK26"/>
  <c r="AV54"/>
  <c r="AK29"/>
  <c r="AK35"/>
  <c i="2" l="1" r="J39"/>
  <c r="J59"/>
  <c i="1" r="AN55"/>
  <c r="AT54"/>
  <c r="AN54"/>
</calcChain>
</file>

<file path=xl/sharedStrings.xml><?xml version="1.0" encoding="utf-8"?>
<sst xmlns="http://schemas.openxmlformats.org/spreadsheetml/2006/main">
  <si>
    <t>Export Komplet</t>
  </si>
  <si>
    <t>VZ</t>
  </si>
  <si>
    <t>2.0</t>
  </si>
  <si>
    <t>ZAMOK</t>
  </si>
  <si>
    <t>False</t>
  </si>
  <si>
    <t>{045c2952-4b36-464c-80a0-d3254b2faa70}</t>
  </si>
  <si>
    <t>0,01</t>
  </si>
  <si>
    <t>21</t>
  </si>
  <si>
    <t>15</t>
  </si>
  <si>
    <t>REKAPITULACE ZAKÁZKY</t>
  </si>
  <si>
    <t xml:space="preserve">v ---  níže se nacházejí doplnkové a pomocné údaje k sestavám  --- v</t>
  </si>
  <si>
    <t>Návod na vyplnění</t>
  </si>
  <si>
    <t>0,001</t>
  </si>
  <si>
    <t>Kód:</t>
  </si>
  <si>
    <t>01122025</t>
  </si>
  <si>
    <t>Měnit lze pouze buňky se žlutým podbarvením!_x000d_
_x000d_
1) v Rekapitulaci zakázky vyplňte údaje o Účastníkovi (přenesou se do ostatních sestav i v jiných listech)_x000d_
_x000d_
2) na vybraných listech vyplňte v sestavě Soupis prací ceny u položek</t>
  </si>
  <si>
    <t>Zakázka:</t>
  </si>
  <si>
    <t>ZŠ a ZÚŠ Šmeralova – půdní vestavba, Karlovy Vary</t>
  </si>
  <si>
    <t>KSO:</t>
  </si>
  <si>
    <t/>
  </si>
  <si>
    <t>CC-CZ:</t>
  </si>
  <si>
    <t>Místo:</t>
  </si>
  <si>
    <t xml:space="preserve">Základní škola a Základní umělecká škola Karlovy </t>
  </si>
  <si>
    <t>Datum:</t>
  </si>
  <si>
    <t>1. 12. 2025</t>
  </si>
  <si>
    <t>Zadavatel:</t>
  </si>
  <si>
    <t>IČ:</t>
  </si>
  <si>
    <t xml:space="preserve"> </t>
  </si>
  <si>
    <t>DIČ:</t>
  </si>
  <si>
    <t>Účastník:</t>
  </si>
  <si>
    <t>Vyplň údaj</t>
  </si>
  <si>
    <t>Projektant:</t>
  </si>
  <si>
    <t>07303289</t>
  </si>
  <si>
    <t>DESIGN 4AVI, s.r.o</t>
  </si>
  <si>
    <t>True</t>
  </si>
  <si>
    <t>Zpracovatel:</t>
  </si>
  <si>
    <t>Sebastian Fenyk</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</si>
  <si>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</si>
  <si>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</si>
  <si>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</si>
  <si>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</si>
  <si>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</si>
  <si>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</si>
  <si>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</si>
  <si>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</si>
  <si>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</si>
  <si>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</si>
  <si>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</si>
  <si>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</si>
  <si>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</si>
  <si>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</si>
  <si>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</si>
  <si>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ZAKÁZKY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</si>
  <si>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</si>
  <si>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</si>
  <si>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</si>
  <si>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</si>
  <si>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</si>
  <si>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</si>
  <si>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</si>
  <si>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</si>
  <si>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</si>
  <si>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</si>
  <si>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</si>
  <si>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</si>
  <si>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</si>
  <si>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</si>
  <si>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</si>
  <si>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</si>
  <si>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</si>
  <si>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</si>
  <si>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zakázky celkem</t>
  </si>
  <si>
    <t>D</t>
  </si>
  <si>
    <t>0</t>
  </si>
  <si>
    <t>###NOIMPORT###</t>
  </si>
  <si>
    <t>IMPORT</t>
  </si>
  <si>
    <t>{00000000-0000-0000-0000-000000000000}</t>
  </si>
  <si>
    <t>/</t>
  </si>
  <si>
    <t>20220609-1B</t>
  </si>
  <si>
    <t>Dodávka IT vybavení</t>
  </si>
  <si>
    <t>STA</t>
  </si>
  <si>
    <t>1</t>
  </si>
  <si>
    <t>{510cd389-d91a-4f40-8c13-a63688175305}</t>
  </si>
  <si>
    <t>2</t>
  </si>
  <si>
    <t>KRYCÍ LIST SOUPISU PRACÍ</t>
  </si>
  <si>
    <t>Objekt:</t>
  </si>
  <si>
    <t>20220609-1B - Dodávka IT vybavení</t>
  </si>
  <si>
    <t>REKAPITULACE ČLENĚNÍ SOUPISU PRACÍ</t>
  </si>
  <si>
    <t>Kód dílu - Popis</t>
  </si>
  <si>
    <t>Cena celkem [CZK]</t>
  </si>
  <si>
    <t>-1</t>
  </si>
  <si>
    <t>PSV - PSV</t>
  </si>
  <si>
    <t xml:space="preserve">    IT - Dodávky IT vybavení</t>
  </si>
  <si>
    <t xml:space="preserve">      STK - IT vybavení v rámci strukturované kabeláže</t>
  </si>
  <si>
    <t xml:space="preserve">      AVT - Multimediální vybavení učeben</t>
  </si>
  <si>
    <t>SOUPIS PRACÍ</t>
  </si>
  <si>
    <t>PČ</t>
  </si>
  <si>
    <t>MJ</t>
  </si>
  <si>
    <t>Množství</t>
  </si>
  <si>
    <t>J.cena [CZK]</t>
  </si>
  <si>
    <t>Cenová soustava</t>
  </si>
  <si>
    <t>J. Nh [h]</t>
  </si>
  <si>
    <t>Nh celkem [h]</t>
  </si>
  <si>
    <t>J. hmotnost [t]</t>
  </si>
  <si>
    <t>Hmotnost celkem [t]</t>
  </si>
  <si>
    <t>J. suť [t]</t>
  </si>
  <si>
    <t>Suť Celkem [t]</t>
  </si>
  <si>
    <t>Náklady soupisu celkem</t>
  </si>
  <si>
    <t>PSV</t>
  </si>
  <si>
    <t>ROZPOCET</t>
  </si>
  <si>
    <t>IT</t>
  </si>
  <si>
    <t>Dodávky IT vybavení</t>
  </si>
  <si>
    <t>3</t>
  </si>
  <si>
    <t>STK</t>
  </si>
  <si>
    <t>IT vybavení v rámci strukturované kabeláže</t>
  </si>
  <si>
    <t>M</t>
  </si>
  <si>
    <t>Pol35</t>
  </si>
  <si>
    <t>Switch</t>
  </si>
  <si>
    <t>kus</t>
  </si>
  <si>
    <t>8</t>
  </si>
  <si>
    <t>4</t>
  </si>
  <si>
    <t>-1955048310</t>
  </si>
  <si>
    <t>PP</t>
  </si>
  <si>
    <t>Datový přepínač 48Gb + 4SFP+, s 48 porty 10/100/1000 Mbps RJ45 PoE+; 802.3at/af, s 4 porty 10G SFP+ Slots PoE+ Ports: 48 Ports, min. 30 W na port, Power Budget min. 500 W, přepínací kapacita min. 176 Gbps, rychlost přepnutí min. 130.9 Mpps, s podporou min. 16tis MAC adres, 16 IPv4/IPv6 Interfaces, Static Routing, DHCP Server, DHCP Relay, DHCP Interface Relay, DHCP VLAN Relay, DHCP L2 Relay, Link Aggregation, static link aggregation, 802.3ad LACP, Spanning Tree Protocol: 802.1d STP 802.1w RSTP 802.1s MSTP STP Security: TC Protect, BPDU Filter, Root Protect, Unified Configuration, Reboot Schedule, Spravovatelný pomocí cloudového kontroleru kompatibilní s Omada. Cena včetně dopravy a instalace.</t>
  </si>
  <si>
    <t>Pol36</t>
  </si>
  <si>
    <t xml:space="preserve">SFP+ modul </t>
  </si>
  <si>
    <t>-1617853664</t>
  </si>
  <si>
    <t>SFP+ modul do switche 10Gb SFP+ LC pro 9/125um Single Mode, dosah min. 10km IEEE 802.3ae, TCP/IP, od stejného výrobce výše uvedeného switche (pro 100% kompatibilitu). Cena včetně dopravy a instalace.</t>
  </si>
  <si>
    <t>Pol37</t>
  </si>
  <si>
    <t xml:space="preserve">Wifi 6 Access Point 1 </t>
  </si>
  <si>
    <t>-2123239383</t>
  </si>
  <si>
    <t xml:space="preserve">Wifi 6 Access Point IEEE 802.11 a/b/g/n/ac/ax/be, 6 GHz, 5 GHz, 2.4 GHz, 802.3at PoE nebo 12V/2.5A DC, 1× 2.5G Ethernet Port, spravovatelný, MAC Access Control, Email Alerts, Spravovatelný pomocí cloudového kontroleru kompatibilní s Omada. Cena včetně dopravy a instalace.
</t>
  </si>
  <si>
    <t>Pol38</t>
  </si>
  <si>
    <t>Wifi 6 Access Point 2</t>
  </si>
  <si>
    <t>205652081</t>
  </si>
  <si>
    <t>Wifi 6 Access Point Uplink min.: 1× 2.5G Ethernet Port, Downlink min.: 1× 2.5G Ethernet Port + 2× Gigabit Ethernet Ports, Max. příkon: 17W, IEEE 802.11 a/b/g/n/ac/ax/be, Spravovatelný pomocí cloudového kontroleru kompatibilní s Omada. Cena včetně dopravy a instalace.</t>
  </si>
  <si>
    <t>5</t>
  </si>
  <si>
    <t>Pol39</t>
  </si>
  <si>
    <t>Wifi Controller</t>
  </si>
  <si>
    <t>-204981742</t>
  </si>
  <si>
    <t>Wifi Controller 2× 10/100/1000 Mbps Ethernet porty, 1× USB 3.0 port, pro min. 500 access pointů, 100 přepínačů a 100 routerů, maximální počet klientů min. 15,000, kompatibilní s dodávaným řešením: Switche a AP. Cena včetně dopravy a instalace.</t>
  </si>
  <si>
    <t>AVT</t>
  </si>
  <si>
    <t>Multimediální vybavení učeben</t>
  </si>
  <si>
    <t>6</t>
  </si>
  <si>
    <t>Pol40</t>
  </si>
  <si>
    <t>Tablet</t>
  </si>
  <si>
    <t>1394424576</t>
  </si>
  <si>
    <t>Tablet pro žáky s min. 11" multidotykovým displejem, min. QHD 2360x1460, RAM min. 8GB, vnitřní pamět min. 128GB, min. 8 jádrové CPU, podpora min. WiFi 6E, NFC, konektor USB-C, podpora MDM řešení přímo od výrobce. Cena včetně dopravy.</t>
  </si>
  <si>
    <t>7</t>
  </si>
  <si>
    <t>Pol41</t>
  </si>
  <si>
    <t>Klávesnice</t>
  </si>
  <si>
    <t>2039585079</t>
  </si>
  <si>
    <t>Česká klávesnice kompatibilní s výše uvedeným tabletem. Cena včetně dopravy.</t>
  </si>
  <si>
    <t>Pol42</t>
  </si>
  <si>
    <t>Stylus</t>
  </si>
  <si>
    <t>-356552706</t>
  </si>
  <si>
    <t>Stylus kompatibilní s výše uvedeným tabletem, bezdrátové nabíjení, rozpoznání přítlaku, podpora Bluetooth. Cena včetně dopravy.</t>
  </si>
  <si>
    <t>9</t>
  </si>
  <si>
    <t>Pol43</t>
  </si>
  <si>
    <t>Pouzdro</t>
  </si>
  <si>
    <t>578002918</t>
  </si>
  <si>
    <t>Pouzdro kompatibilní s výše uvedeným tabletem, s výřezy pro kameru možnost polohování tabletu. Cena včetně dopravy.</t>
  </si>
  <si>
    <t>10</t>
  </si>
  <si>
    <t>Pol44</t>
  </si>
  <si>
    <t>PC pro učitele (základní)</t>
  </si>
  <si>
    <t>902380847</t>
  </si>
  <si>
    <t>PC pro učitele (základní), minimální parametry: 20 jádrové CPU, 32GB RAM DDR5, možnost rozšíření na 128GB ECC / 256GB nECC 1 TB M.2 SSD PCIe 4x4 NVMe 10/100/1000Mb NIC, 2× USB-C 3.2 Gen 2x2 (přenosová rychlost signálu 20 Gb/s), 6× USB 3.2 Gen 2 (přenosová rychlost signálu 10 Gb/s), 3× USB 2.0 1× kombinovaný konektor sluchátek/mikrofonu, 1× zvukový vstup (line in), 1× zvukový výstup (line out), 2× DisplayPort 1.4, 64bit OS kompatibilní se serverovým OS ve škole, klávesnice, myš, servisní služba u zákazníka s odezvou do následujícího pracovního dne od nahlášení servisní události. Cena včetně dopravy, instalace, nastavení.</t>
  </si>
  <si>
    <t>11</t>
  </si>
  <si>
    <t>Pol45</t>
  </si>
  <si>
    <t>PC pro učitele - PC učebna pro střih videa</t>
  </si>
  <si>
    <t>748210788</t>
  </si>
  <si>
    <t>PC pro učitele - PC učebna pro střih videa, minimální parametry: 24 jádrové CPU, 64GB RAM DDR5, možnost rozšíření na 128GB 512 GB M.2 SSD PCIe 4x4 NVMe TLC 1 TB M.2 SSD PCIe NVMe, Dedikovaná grafická karta min. 8GB GDDR6, 192.0 GB/s, výkon: Pixel Rate	46.78 GPixel/s, Texture Rate 105.3 GTexel/s, FP32 (float) 6.737 TFLOPS, 10/100/1000Mb NIC, 2× USB-C 3.2 Gen 2x2 (přenosová rychlost signálu 20 Gb/s) 4× USB 3.2 Gen 2 (přenosová rychlost signálu 10 Gb/s), 2× USB 3.2 Gen 1 (přenosová rychlost signálu 5 Gb/s), 3× USB 2.0, 1× kombinovaný konektor sluchátek/mikrofonu, 1× zvukový výstup (line out), 2× DisplayPort 2.1, 4× mini DisplayPort 1.4, 64bit OS kompatibilní se serverovým OS ve škole, klávesnice, myš, servisní služba u zákazníka s odezvou do následujícího pracovního dne od nahlášení servisní události. Cena včetně dopravy, instalace, nastavení.</t>
  </si>
  <si>
    <t>12</t>
  </si>
  <si>
    <t>Pol46</t>
  </si>
  <si>
    <t>PC pro učitele - jazyková učebna</t>
  </si>
  <si>
    <t>-1727978849</t>
  </si>
  <si>
    <t>PC pro učitele - jazyková učebna, minimální parametry: 24 jádrové CPU, 64GB RAM DDR5, možnost rozšíření na 128GB 512 GB M.2 SSD PCIe 4x4 NVMe TLC 1 TB M.2 SSD PCIe NVMe Dedikovaná grafická karta min. 8GB GDDR6, 192.0 GB/s, výkon: Pixel Rate	46.78 GPixel/s Texture Rate	105.3 GTexel/s FP32 (float)	6.737 TFLOPS 10/100/1000Mb NIC 2× USB-C 3.2 Gen 2x2 (přenosová rychlost signálu 20 Gb/s) 4× USB 3.2 Gen 2 (přenosová rychlost signálu 10 Gb/s) 2× USB 3.2 Gen 1 (přenosová rychlost signálu 5 Gb/s) 3× USB 2.0 1× kombinovaný konektor sluchátek/mikrofonu 1× zvukový výstup (line out) 2× DisplayPort 2.1 4× mini DisplayPort 1.4 1× PCI Express 5.0 x16 1× PCI Express 3.0 x16 (wired as x4) 2× PCI Express 3.0 x1 3× M.2 2280 PCIe Gen 4x4 pro SSD disk (1× obsazený) 2× Flex IO port 64bit OS kompatibilní se serverovým OS ve škole klávesnice, myš záruka poskytovaná výrobcem 3 roky, oprava na místě u zákazníka</t>
  </si>
  <si>
    <t>13</t>
  </si>
  <si>
    <t>Pol47</t>
  </si>
  <si>
    <t xml:space="preserve">PC pro žáky - PC učebna </t>
  </si>
  <si>
    <t>1933068435</t>
  </si>
  <si>
    <t>PC pro žáky - PC učebna, minimální parametry: 20 jádrové CPU, 32GB RAM DDR5, možnost rozšíření na 64GB 1 TB M.2 SSD PCIe NVMe 10/100/1000Mb NIC, WiFi 6E, podpora Bluetooth 5.5, 2x USB-C, 4x USB 3.2, provedení All-in-One, maximální rozměry: 54x22x49cm, Antireflexní nedotykový display IPS 23,8", Full HD, nízká emise modrého světla, Web kamera, integrované reproduktory, rozlišení 2592x1944, podpora Windows Hello, 64bit OS kompatibilní se serverovým OS ve škole, klávesnice, myš, servisní služba u zákazníka s odezvou do následujícího pracovního dne od nahlášení servisní události. Cena včetně dopravy, instalace, nastavení.</t>
  </si>
  <si>
    <t>14</t>
  </si>
  <si>
    <t>Pol48</t>
  </si>
  <si>
    <t>PC pro žáky - PC učebna pro střih videa</t>
  </si>
  <si>
    <t>-104994642</t>
  </si>
  <si>
    <t>PC pro žáky - PC učebna pro střih videa, minimální parametry: 20 jádrové CPU, 32GB RAM DDR5, možnost rozšíření na 128GB 1 TB M.2 SSD PCIe 4x4 NVMe TLC, Dedikovaná grafická karta min. 8GB GDDR6, 192.0 GB/s, výkon: Pixel Rate 46.78 GPixel/s, Texture Rate	105.3 GTexel/s, FP32 (float) 6.737 TFLOPS 10/100/1000Mb NIC, 2× USB-C 3.2 Gen 2x2 (přenosová rychlost signálu 20 Gb/s), 4× USB 3.2 Gen 2 (přenosová rychlost signálu 10 Gb/s), 1× kombinovaný konektor sluchátek/mikrofonu, 2× DisplayPort 2.1 4× mini DisplayPort 1.4, 64bit OS kompatibilní se serverovým OS ve škole klávesnice, myš, provedení Mini Form Factor / max. 22x22x7cm, servisní služba u zákazníka s odezvou do následujícího pracovního dne od nahlášení servisní události. Cena včetně dopravy, instalace, nastavení.</t>
  </si>
  <si>
    <t>Pol49</t>
  </si>
  <si>
    <t>NAS úložiště</t>
  </si>
  <si>
    <t>1735905825</t>
  </si>
  <si>
    <t>NAS úložiště min. 2x šachta pro 3,5" HDD / 2,5" SSD / M.2 2280 NVMe SSD, 64bit, min. 2 jádrové CPU / min. 4GB RAM rozšiřitelné na 32GB, 2xLAN: 1Gb + 2,5GbE, zabezpečení zámkem, min. 3 roky záruka. Cena včetně dopravy, instalace.</t>
  </si>
  <si>
    <t>16</t>
  </si>
  <si>
    <t>Pol50</t>
  </si>
  <si>
    <t>HDD pro úložiště</t>
  </si>
  <si>
    <t>-568516853</t>
  </si>
  <si>
    <t>HDD pro úložiště 8TB, 3,5" SATAIII, CMR, 7200rpm, cache 256MB, stejný výrobce jako NAS, záruka min. 3 roky. Cena včetně dopravy, instalace.</t>
  </si>
  <si>
    <t>17</t>
  </si>
  <si>
    <t>Pol51</t>
  </si>
  <si>
    <t xml:space="preserve">PC media server </t>
  </si>
  <si>
    <t>1460078640</t>
  </si>
  <si>
    <t>PC media server, minimální parametry: 20 jádrové CPU, 32GB RAM DDR5, možnost rozšíření na 128GB 1 TB M.2 SSD PCIe 4x4 NVMe TLC Dedikovaná grafická karta min. 8GB GDDR6, 192.0 GB/s, výkon: Pixel Rate 46.78 GPixel/s, Texture Rate 105.3 GTexel/s, FP32 (float) 6.737 TFLOPS, 10/100/1000Mb NIC, 2× USB-C 3.2 Gen 2x2 (přenosová rychlost signálu 20 Gb/s), 4× USB 3.2 Gen 2 (přenosová rychlost signálu 10 Gb/s), 2× USB 3.2 Gen 1 (přenosová rychlost signálu 5 Gb/s), 3× USB 2.0, 1× kombinovaný konektor sluchátek/mikrofonu, 1× zvukový výstup (line out), 2× DisplayPort 2.1, 4× mini DisplayPort 1.4, 1× HDMI 2.1, 64bit OS kompatibilní se serverovým OS ve škole klávesnice, myš, servisní služba u zákazníka s odezvou do následujícího pracovního dne od nahlášení servisní události. Cena včetně dopravy, instalace, nastavení.</t>
  </si>
  <si>
    <t>18</t>
  </si>
  <si>
    <t>Pol52</t>
  </si>
  <si>
    <t>Záložní zdroj</t>
  </si>
  <si>
    <t>-746745583</t>
  </si>
  <si>
    <t>Záložní zdroj UPS pro učitele, Počet výstupních zásuvek min.:8 Typ výstupu:IEC 13 Zdánlivý výkon min. VA:1000, Topologie:Line-Interactive, Fáze (Vstup/Výstup):1:1, Komunikace:USB, DB-9 - RS-232. Cena včetně dopravy, instalace.</t>
  </si>
  <si>
    <t>19</t>
  </si>
  <si>
    <t>Pol1</t>
  </si>
  <si>
    <t xml:space="preserve">Interaktivní displej 55" </t>
  </si>
  <si>
    <t>-1266655933</t>
  </si>
  <si>
    <t>Interaktivní displej s úhlopříčkou min. 55" (139 cm) a rozlišením obrazu 4K UHD. Dotyková technologie umožňuje odlišit dotyk prstem (pro ovládání, min. 50 dotyků) a popisovačem (pro psaní) a dlaní (pro mazání), současně pro min. 2 uživatele, možnost otevření a úprav souborů s příponou .notebook přímo z prostředí displeje. Integrované reproduktory 2x20W, integrované mikrofonní pole skládající se z minimálně 6 mikrofonů, integrovaná čtečka RFID a NFC karet. Pro připojení minimálně konektory 4x vstup HDMI, 1x vstup VGA, 1x vstup USB-C (s napájením min. 65W), 1x výstup HDMI a 1x výstup USB-C a podpora Wifi 6e (802.11ax), Bluetooth min verze 5.2. a šachtu pro počítač standardu OPS. Displej musí mít certifikaci Energy Star nebo obdobnou. Cena včetně dopravy, instalace a zprovoznění.</t>
  </si>
  <si>
    <t>20</t>
  </si>
  <si>
    <t>Pol2</t>
  </si>
  <si>
    <t>Nástěnný držák</t>
  </si>
  <si>
    <t>-1528513971</t>
  </si>
  <si>
    <t>Nástěnný fixní držák pro displej o velikosti 55", VESA min. 400 x 400. Cena včetně dopravy a instalace.</t>
  </si>
  <si>
    <t>Pol3</t>
  </si>
  <si>
    <t>Elektricky výškově nastavitelný mobilní stojan</t>
  </si>
  <si>
    <t>-1892779340</t>
  </si>
  <si>
    <t>Elektricky výškově nastavitelný mobilní stojan. Kolečka s brzdou. Rozsah pohybu min. 850 mm. Nosnost 110 kg. Pojistka proti přiskřípnutí. Cena včetně dopravy, instalace a zprovoznění.</t>
  </si>
  <si>
    <t>22</t>
  </si>
  <si>
    <t>Pol4</t>
  </si>
  <si>
    <t>Interaktivní displej 86"</t>
  </si>
  <si>
    <t>-2058035897</t>
  </si>
  <si>
    <t>Interaktivní displej s úhlopříčkou min. 86" (218cm) a rozlišením obrazu 4K UHD. Automatické rozpoznání dotyku prstem pro ovládání, popisovačem pro psaní a zárověň odlišení popisovačů pro současné psaní různou barvou. Počítačový modul s minimálními parametry 8GB RAM a 64GB, který obsahuje aplikaci pro psaní na bílé ploše a prohlížeč webových stránek. Integrované reproduktory 2x18W + subwoofer 15W, integrované mikrofonní pole (min. 8 mikrofonů), integrovaná čtečka NFC. Minimálně konektory HDMI a USB-C a bezdrátovou konektivitu Wifi (s podporou Wi-fi 6) a Bluetooth (min. 5.0). Cena včetně dopravy, instalace a zprovoznění.</t>
  </si>
  <si>
    <t>23</t>
  </si>
  <si>
    <t>Pol5</t>
  </si>
  <si>
    <t>Vertikální mechanický pojezd pro displeje bez křídel</t>
  </si>
  <si>
    <t>-955311294</t>
  </si>
  <si>
    <t>Vertikální mechanický pojezd pro displeje bez křídel Systém vertikálního mechanického pojezdu pro interaktivní displeje o úhlopříčce obrazu 86". Zdvih minimálně 650 mm. Mechanický pojezd s technologií, která umožní snadnou manipulaci i pro žáky. Cena včetně dopravy a instalace.</t>
  </si>
  <si>
    <t>24</t>
  </si>
  <si>
    <t>Pol6</t>
  </si>
  <si>
    <t xml:space="preserve">Keramická tabule </t>
  </si>
  <si>
    <t>601384260</t>
  </si>
  <si>
    <t>Keramická tabule na pojízdném stojanu 120 x 100 cm Keramická bílá tabule na mobilním stojanu o rozměru 120 x 100 cm. Cena včetně dopravy a instalace.</t>
  </si>
  <si>
    <t>25</t>
  </si>
  <si>
    <t>Pol7</t>
  </si>
  <si>
    <t>262083045</t>
  </si>
  <si>
    <t>Keramická tabule na pylonovém pojezdu 200 x 120 cm Keramická bílá tabule na mobilním stojanu o rozměru 200 x 120 cm. Cena včetně dopravy a instalace.</t>
  </si>
  <si>
    <t>26</t>
  </si>
  <si>
    <t>Pol8</t>
  </si>
  <si>
    <t xml:space="preserve">Výukový software </t>
  </si>
  <si>
    <t>190603953</t>
  </si>
  <si>
    <t>Výukový software pro vyučující Softwarový balíček pro přípravu interaktivních cvičení (nástroje pero, tužka, zvýrazňovač, převod psaného textu na tiskací, pravítko, kreslení tvarů, nástroj pro bezpečné vyhledávání obrázků a videí na internetu, nástroj pro vytváření učebních aktivit pomocí šablon - alespoň 4 šablony musí umožnit zapojení žáků pomocí žákovských zařízení, galerii obrázků). Nástroj kompatibilní min. se soubory .notebook (umožňuje otevřít soubor, spustit všechny aktivity, animace, uložit v původním formátu). Aplikace musí být v českém jazyce. Cloudové prostředí pro vytváření, ukládání a sdílení interaktivních cvičení s neomezeným úložištěm. Prostředí musí být kompatibilní min. se soubory .notebook, .pdf, .ppt a musí obsahovat nástroj pro hlasování a společnou práci nad podkladem z více zařízení přes internet s možností současného zapisování a ovládání všemi uživateli. Úložiště musí umožnit třídění souborů do složek, import souborů, přímé vytváření nových souborů - cvičení.Cena včetně implementace.</t>
  </si>
  <si>
    <t>27</t>
  </si>
  <si>
    <t>Pol9</t>
  </si>
  <si>
    <t xml:space="preserve">Optický HDMI kabel </t>
  </si>
  <si>
    <t>-2010162076</t>
  </si>
  <si>
    <t>HDMI optický kabel, HDMI 2.0. Podpora 4K/60Hz 4:4:4 18Gbps, HDR 12bit, HDCP2.2, 3D &amp; ARC. Pro instalaci do chrániček vysoká pevnost v tahu nejméně 15 kg. Minimální poloměr ohybu aspoň 25 mm. Délka min. 10 metrů. . Cena včetně dopravy, instalace.</t>
  </si>
  <si>
    <t>28</t>
  </si>
  <si>
    <t>Pol10</t>
  </si>
  <si>
    <t xml:space="preserve">Repeater aktivní USB </t>
  </si>
  <si>
    <t>645907364</t>
  </si>
  <si>
    <t>USB repeater pro prodlužování USB kabelů, délka min. 5 m. Cena včetně dopravy, instalace.</t>
  </si>
  <si>
    <t>29</t>
  </si>
  <si>
    <t>Pol11</t>
  </si>
  <si>
    <t xml:space="preserve">Vizualizér </t>
  </si>
  <si>
    <t>-563116681</t>
  </si>
  <si>
    <t>Bezdrátová dokumentová kamera s flexibilním ramenem, s možností práce úplně bez kabelů - přenos obrazu přes Wifi, napájení z baterie. Min. 10x zoom. LED osvětlení snímaného objektu, ruční a automatické ovládání ostření a jasu. Snímaná plocha min A4. Jednoduché ovládání vizualizéru. Cena včetně dopravy, instalace.</t>
  </si>
  <si>
    <t>30</t>
  </si>
  <si>
    <t>Pol12</t>
  </si>
  <si>
    <t xml:space="preserve">Brýle pro VR sada po 8 kusech </t>
  </si>
  <si>
    <t>-947138454</t>
  </si>
  <si>
    <t>Mobilní box s min. 8x VR brýlemi a v min. konfiguraci, displej o velikost 5", rozlišení 3600x1900, 13MPx přední kamerou s funkcí auto-focus, kapacitou baterie 4.000mAh, RAM 6GB, integrované 128GB uložištěm, 802.11 a/b/g/n Dual band 2.4/5Ghz Wi-Fi &amp; Bluetooth 4.2. Obsahují slot pro microSD pro rozšíření kapacity uložiště, USB-C rozhraní, součástí je ruční ovládací kontrolér. Integrované ovládací prvky pro spouštění, zastavení a zobrazení obsahu, podpora konektivity do softwarové aplikace (cloud) prostředí umožňující správu a simultánní ovládání všech náhlavních sad samostatně či současně, umožňuje zasílat data o stavu zařízení, podporuje hromadné přijímání zobrazovaného obsahu z softwarové aplikace/cloud prostředí. Samotný box umožňuje napájet náhlavní sety skrze USB-C. Cena včetně dopravy a instalace.</t>
  </si>
  <si>
    <t>31</t>
  </si>
  <si>
    <t>Pol13</t>
  </si>
  <si>
    <t xml:space="preserve">Brýle pro VR, sada po 4 kusech </t>
  </si>
  <si>
    <t>286285892</t>
  </si>
  <si>
    <t>Mobilní box s min. 4x VR brýlemi a v min. konfiguraci, displej o velikost 5", rozlišení 3600x1900, 13MPx přední kamerou s funkcí auto-focus, kapacitou baterie 4.000mAh, RAM 6GB, integrované 128GB uložištěm, 802.11 a/b/g/n Dual band 2.4/5Ghz Wi-Fi &amp; Bluetooth 4.2. Obsahují slot pro microSD pro rozšíření kapacity uložiště, USB-C rozhraní, součástí je ruční ovládací kontrolér. Integrované ovládací prvky pro spouštění, zastavení a zobrazení obsahu, podpora konektivity do softwarové aplikace (cloud) prostředí umožňující správu a simultánní ovládání všech náhlavních sad samostatně či současně, umožňuje zasílat data o stavu zařízení, podporuje hromadné přijímání zobrazovaného obsahu z softwarové aplikace/cloud prostředí. Samotný box umožňuje napájet náhlavní sety skrze USB-C. Cena včetně dopravy a instalace.</t>
  </si>
  <si>
    <t>32</t>
  </si>
  <si>
    <t>Pol14</t>
  </si>
  <si>
    <t xml:space="preserve">Markery pro interakci s 3D objekty </t>
  </si>
  <si>
    <t>-868273468</t>
  </si>
  <si>
    <t>Markery pro interakci s 3D objekty zobrazené pomoci VR headsetu, 8ks v balení. Cena včetně dopravy.</t>
  </si>
  <si>
    <t>33</t>
  </si>
  <si>
    <t>Pol15</t>
  </si>
  <si>
    <t xml:space="preserve">Licence pro virtuální realitu  </t>
  </si>
  <si>
    <t>-1020930133</t>
  </si>
  <si>
    <t>Licence pro školu s přístupem pro všechny zaměstnance a žáky školy k aktualizacím po dobu min. 60 měsíců s ohledem na OS, cloud rozhraní umožňující správu, monitoring a simultánní ovládání a mazání obsahu u všech náhlavních VR sad (NSVR) současně, portál pro učitele umožňující zobrazení obsahu z více NSVR současně, umožnuje učiteli vést žáky ke sledování dynamického bodu zájmů výuky, řídit a distribuovat obsah pro žákovské NSVR, vytváření a sdílení vlastních playlistů, celkové cloud uložiště o kapacitě 100GB, aplikaci pro rozšířenou realitou (ARC), aplikace a pracovní listy s rozšířenou realitou. Licence zajistí přístup k více než 750 vzdělávacím zdrojům AR/VR a předem připravených aktivit s 360° obrázky, videí a 3D objekty řazené dle tematických vzdělávacích okruhů a rozčlenění do knihoven min. biologie, chemie, fyzika. Obsah augmentové reality je provázán s aplikaci ARC integrovaná v náhlavních soupravách a umožnuje práci s pracovními listy a současně nad nimi zobrazení 3D objektů. Dále pak licence obsahuje virtuální vzdělávací prostředí/ tematické parky, rozdělené dle okruhů zájmu do virtuálních scén, které mohou studenti při výuce prozkoumávat pomoci kompatibilních náhlavních setů (náhlavní sety nejsou součásti licence). VR scény obsahují řadu strukturovaných aktivit a úkolů. Licence také obsahuje 360 stupňové obrázky a videa které studentům poskytují "skutečný" pohled na lidi a místa a s možnosti vložení a vytvoření vlastního obsahu (3D videa, 3D fotky, blokové programování pomoci Scratche). Součásti jsou hodnotící kvízy a cvičení, včetně přístupu k virtuálnímu tréninku pro získaní znalostí nabízeného řešení pro VR headsety a obeznámení se s obsahem. Cena včetně dopravy a zprovoznění.</t>
  </si>
  <si>
    <t>34</t>
  </si>
  <si>
    <t>Pol16</t>
  </si>
  <si>
    <t xml:space="preserve">Náhlavní sada pro virtuální realitu </t>
  </si>
  <si>
    <t>-745686047</t>
  </si>
  <si>
    <t>Standalone (bezpočítačové) brýle pro virtuální realitu ve variantě přizpůsobené pro oficiální využití ve školství, reproduktory, mikrofon. Zorné pole minimálně 100°. Rozlišení displaye brýlí min. 2064 × 2208 pixelů na jedno oko. Obnovovací frekvence min. 90 Hz. Možnost pohybu ve 3D prostoru, wifi, 1 USB-C konektor, hardwarová možnost úpravy vzdáleností čoček od sebe. Velikost RAM min. 8 GB. Velikost uložiště min. 512 GB. Hygienické silikonové návleky na VR brýle. 2x baterie AA ke každým brýlím. 1x nabíječka baterií AA do každé dvojice brýlí. Cena včetně dopravy a zprovoznění.</t>
  </si>
  <si>
    <t>35</t>
  </si>
  <si>
    <t>Pol17</t>
  </si>
  <si>
    <t xml:space="preserve">Kufr na 10 ks VR brýlí </t>
  </si>
  <si>
    <t>-1025686128</t>
  </si>
  <si>
    <t>Přepravní a nabíjecí VR box určený pro správu až 10 kusů VR brýlí. Obsahuje integrovaný napájecí systém s ochranou proti přepětí a přehřátí, samostatné USB-C výstupy pro současné nabíjení všech zařízení a vnitřní organizér pro bezpečné uložení headsetů a ovladačů. Konstrukce z odolného materiálu s ventilací a uzamykatelným víkem zajišťuje bezpečný transport i skladování. Součástí je síťový kabel a indikace nabíjení. Cena včetně dopravy.</t>
  </si>
  <si>
    <t>36</t>
  </si>
  <si>
    <t>Pol18</t>
  </si>
  <si>
    <t>Aplikace pro rozšířenou realitu (AR)</t>
  </si>
  <si>
    <t>1798614325</t>
  </si>
  <si>
    <t>Multilicence pro celou školu na 5 let. Aplikace pro mobilní telefony a tablety. Aplikace musí po naskenování QR kódu zobrazit 3D vzdělávací modely pomocí AR (rozšířené reality) v reálném prostředí. Aplikace musí umožňovat přepínání mezi různými stavy 3D modelu a zobrazovat textové a obrázkové vzdělávací informace o daném tématu. Součástí řešení musí být i pracovní listy pro žáky, řešení pracovních listů pro pedagogy a metodické listy pro pedagogy. Pracovní listy musí obsahovat QR kód pro zobrazení 3D modelu v AR a úkoly týkající se daného tématu na úrovni učiva základní/ střední školy. Pracovní listy i AR aplikace musí pokrývat min. témata přírodopis, fyzika, chemie. AR aplikace musí obsahovat minimálně 150 vzdělávacích témat. Cena včetně implementace.</t>
  </si>
  <si>
    <t>37</t>
  </si>
  <si>
    <t>Pol19</t>
  </si>
  <si>
    <t xml:space="preserve">Vzdělávací platforma </t>
  </si>
  <si>
    <t>1213773441</t>
  </si>
  <si>
    <t>Přístup do platformy pro vzdělávání na min. 5 let se všemi aktualizacemi. Platforma musí obsahovat licence k různým produktům/ aplikacím, všechny musejí být zaměřené na vzdělávání ZŠ a podporující více technologií.
Musí obsahovat minimálně: VR technologie - minimálně 25 témat, software pro tvorbu vlastního 3D obsahu do rozšířené reality, AI technologie - minimálně diagnostika studentů, pedagogická příprava hodiny, srovnávací testy z Českého jazyka a Matematiky pro příjímací řízení žáků základních a středních škol, vzdělávací videa, PDF podklady pro výuku - minimálně 100 podkladů. Cena včetně implementace.</t>
  </si>
  <si>
    <t>38</t>
  </si>
  <si>
    <t>Pol20</t>
  </si>
  <si>
    <t xml:space="preserve">Robotická sestava </t>
  </si>
  <si>
    <t>-458269057</t>
  </si>
  <si>
    <t>Robotická výuková stavebnice, sada pro třídu (10-15 žáků), obsahuje 6x žákovskou sadu (robot s programovacími tlačítky na horní straně, programovací tabulku a sadu příkazových karet). Sada je uložena v přepravní tašce, součástí je i herní pole a nabíjecí stanice pro roboty a aplikace s možností programování pomocí bloků. Cena včetně dopravy.</t>
  </si>
  <si>
    <t>39</t>
  </si>
  <si>
    <t>Pol21</t>
  </si>
  <si>
    <t xml:space="preserve">Roboti </t>
  </si>
  <si>
    <t>-729267208</t>
  </si>
  <si>
    <t>Programovatelný robot s AI kamerou a dotykovým displejem. Součástí sady je robot, dálkové ovládání, sada AI prvků a USB kabel. Sada je uložena v plastovém boxu. Cena včetně dopravy.</t>
  </si>
  <si>
    <t>40</t>
  </si>
  <si>
    <t>Pol22</t>
  </si>
  <si>
    <t xml:space="preserve">Robotická stavebnice 1 </t>
  </si>
  <si>
    <t>342795203</t>
  </si>
  <si>
    <t>Robotická výuková stavebnice sada pro třídu (10-15 žáků), obsahuje 5x žákovskou sadu (každá sada min. 270 konstrukčních a pohybových dílů, min. 1 motorem, min. 2 senzory a mozek robota s nabíjecí baterií). Dále potom sadu konstrukčních dílů navíc. Vše uloženo v plastových boxech. Součástí dodávka je sw aplikace (založenou na Scratch). Cena včetně dopravy.</t>
  </si>
  <si>
    <t>41</t>
  </si>
  <si>
    <t>Pol23</t>
  </si>
  <si>
    <t xml:space="preserve">Robotická stavebnice 2 </t>
  </si>
  <si>
    <t>-1063100946</t>
  </si>
  <si>
    <t>Robotická výuková stavebnice sada pro třídu (10-15 žáků), obsahuje 5x žákovskou sadu (sada min. 500 plastových konstrukčních a pohybových dílů, min. 3 motory, min. 4 senzory, mozek robota s nabíjecí baterií, dálkový ovladač s LCD displejem a min. 8 I/O porty, sada je uložena v plastovém přenosném boxu), plastové herní pole, sadu náhradních dílů, nabíječky baterií robota a ovladače. Dodávka včetně rozšiřující pneumatické sady, která obsahuje min.pumpu, vzduchové nádrže, 8 pístů, ovládací ventil, propojovací hadičky. Cena včetně dopravy.</t>
  </si>
  <si>
    <t>42</t>
  </si>
  <si>
    <t>Pol24</t>
  </si>
  <si>
    <t xml:space="preserve">Herní pole pro robotiku </t>
  </si>
  <si>
    <t>-99442257</t>
  </si>
  <si>
    <t>Plastové pole s mantinely o rozměru min. 1,8x2,4m. Cena včetně dopravy.</t>
  </si>
  <si>
    <t>43</t>
  </si>
  <si>
    <t>Pol25</t>
  </si>
  <si>
    <t>Žákovský mikroskop</t>
  </si>
  <si>
    <t>-236301753</t>
  </si>
  <si>
    <t>Mikroskop vhodný pro pozorování: plochých průhledných předmětů - preparátů a menších trojrozměrných předmětů, Rozsah zvětšení: 40 - 1000x, Vizuální hlavice: monokulární, úhel sklonu 45°, volně otočná o 360°, Okuláry: širokoúhlý WF 10x s ukazatelem, násuvný průměr 23,2 mm) vč. fixačního šroubu proti vypadnutí. Revolverová hlavice: pro min. 4 objektivy, Objektivy: Achromatické 4x0,10; 10x0,25; 40x0,65 (odpružený); 100x1,25 (odpružený ol. im.). Ostření: hrubé i jemné, koaxiálně umístěné ovladače hrubého a jemného ostření vč. bezpečnostní zarážky. Osvětlení: spodní a horní, LED diodové, možnost plynulé regulace intenzity. Upevnění preparátu: křížový stolek preparátu. Příslušenství: protiprachový obal, antistatická utěrka, síťový napájecí adapté, modrý filtr. Cena včetně dopravy, instalace.</t>
  </si>
  <si>
    <t>44</t>
  </si>
  <si>
    <t>Pol26</t>
  </si>
  <si>
    <t>Žákovský mikroskop - okulárová kamera</t>
  </si>
  <si>
    <t>2020437843</t>
  </si>
  <si>
    <t>Okulárová kamera pro snímání obrazu s rozlišením min. 2592 x 1944 px a je kompatibilní s Win 7 / 8 / 10 / 11 vhodná pro mikroskopy, umožní pořízení snímků nebo videosekvencí z optických přístrojů (mikroskopů). Vyvážení bílé automaticky / manuálně. Průměr tubusu 23,2mm. Součástí dodávky bude USB kabel o délce min. 1,5 m. a software pro práci se zaznamenanými fotografiemi / videi. Cena včetně dopravy a instalace.</t>
  </si>
  <si>
    <t>45</t>
  </si>
  <si>
    <t>Pol27</t>
  </si>
  <si>
    <t>Učitelský mikroskop</t>
  </si>
  <si>
    <t>995216739</t>
  </si>
  <si>
    <t>Zvětšení: 40 -1000x. Trinokulární hlavice, úhel sklonu 30°, otočná o 360°, oční rozestup min. 48-75 mm, dioptrická aretace levého okulárového tubusu v rozsahu +-5D. Ultraširoké okuláry WF 10x/22 mm, násuvný průměr min. 30 mm. Objektivy 4x0,10; 10x0,25; 40x0,65 (odpružený); 100x1,25 (odpružený, ol. im.). Pracovní stolek obdélníkový křížový min. 180x150 mm, koaxiálně uspořádané knoflíky příčného a podélného posuvu. Upevnění preparátu - křížový stolek. Ostření hrubé a jemné, koaxiálně uspořádané ovladače hrubého a jemného ostření, bezpečnostní zarážka. Osvětlení spodní, LED diodové, plynulá regulace intenzity. Napájení pomocí síťového napájecího kabelu. Součástí dodávky je protiprachový obal, antistatická utěrka, min. filtr modrý, žlutý a zelený. Cena včetně dopravy a instalace.</t>
  </si>
  <si>
    <t>46</t>
  </si>
  <si>
    <t>Pol28</t>
  </si>
  <si>
    <t>Učitelský mikroskop - okulárová kamera</t>
  </si>
  <si>
    <t>-9366514</t>
  </si>
  <si>
    <t>Okulárová kamera pro učitelský mikroskop, snímaní obrazu s rozlišením min. 3072 x 2048 px kompatibilní min. s Win. 8, 10, 11, vhodná pro mikroskopy, umožní pořízení snímků nebo videosekvencí z optických přístrojů (mikroskopů). Vyvážení bíle automaticky / manuálně. Dodávka včetně USB kabelu o délce min. 1,8 m a software pro práci se zaznamenanými fotografiemi / videi. Cena včetně dopravy a instalace.</t>
  </si>
  <si>
    <t>47</t>
  </si>
  <si>
    <t>Pol29</t>
  </si>
  <si>
    <t>Učitelský ovládací SW</t>
  </si>
  <si>
    <t>-115399482</t>
  </si>
  <si>
    <t>Učitelský ovládací SW se společným řízením a cloudovým úložištěm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Databáze učebních materiálů, organizovaná dle vyučujícího a tříd. Třídění materiálů do učebních lekcí. Jazykové varianty SW (min. AJ, CZ, NJ, FR, RU, ŠP). Licence min. pro 60 měsíců. Cena včetně instalace, školení.</t>
  </si>
  <si>
    <t>48</t>
  </si>
  <si>
    <t>Pol30</t>
  </si>
  <si>
    <t>Ovládací SW</t>
  </si>
  <si>
    <t>1777293519</t>
  </si>
  <si>
    <t>Ovládací SW se společným řízením a cloudovým úložištěm pro mediální aktivity s obrázky, audio, video a textovými soubory. Samostatná práce a individuální záznam studentů - poslech, sledování, otevřený záznam, simultánní záznam, nahrávka s porovnáním s originálem, přehrávání správné výslovnosti textu, automatické rozpoznávání výslovnosti, neomezené písemné odpovědi, dotazníky, výběr z možností, doplňovačka, určování správného pořadí u vět, slov i písmen. Jazykové varianty SW (min. AJ, CZ, NJ, FR, RU, ŠP). Licence min. pro 60 měsíců. Cena včetně instalace, školení.</t>
  </si>
  <si>
    <t>49</t>
  </si>
  <si>
    <t>Pol31</t>
  </si>
  <si>
    <t>-619874929</t>
  </si>
  <si>
    <t>Digitální cvičebnice AJ pro konkrétního studenta, mezinárodní standard CEFR pro úrovně min. A1, A2, B1, B2, min. 2000 multimediálních aktivit kombinujících video, audio, obrázky a text, min. 40% cvičení s automatickým vyhodnocením, licence platná min. na 60 měsíců. Cena včetně instalace, školení.</t>
  </si>
  <si>
    <t>50</t>
  </si>
  <si>
    <t>Pol32</t>
  </si>
  <si>
    <t>Tištění učebnice učitele</t>
  </si>
  <si>
    <t>1015304758</t>
  </si>
  <si>
    <t>Tištěné cvičebnice pro učitele, s metodikou pro digitální cvičebnice AJ, min. A1, A2, B1, B2. Cena včetně dopravy.</t>
  </si>
  <si>
    <t>51</t>
  </si>
  <si>
    <t>Pol33</t>
  </si>
  <si>
    <t xml:space="preserve">Sluchátka </t>
  </si>
  <si>
    <t>104525511</t>
  </si>
  <si>
    <t>Systémový náhlavní set sluchátek s mikrofonem, aktivní systém potlačení okolních ruchů, provedení z pružného materiálu odolnému hrubému zacházení, uzavřená stereofonní sluchátka, kondenzátorový mikrofon, polstrovaný a nastavitelný náhlavní most, Min. parametry: Sluchátka: freq. rozsah 120 Hz - 12 kHz, Mikrofon: freq. rozsah 120 Hz - 12 kHz, USB-C připojení, kabel min. 1,3 m, váha max. 0,5 kg. Cena včetně dopravy.</t>
  </si>
  <si>
    <t>52</t>
  </si>
  <si>
    <t>Pol34</t>
  </si>
  <si>
    <t>Dobíjecí skříň</t>
  </si>
  <si>
    <t>-387566133</t>
  </si>
  <si>
    <t>Dobíjecí skříň s prostorem pro uložení až 32 ks dle rozměrů (2in1/tabletů), pro 16ks notebooků standardních 15" rozměrů, velikost uložených zařízení až 450 x 355mm, řízení nabíjení - funkce měkkého startu s měřením náběhových proudů zabraňující přetížení, rozložení startu nabíjení zařízení časovém rozmezí, pojistková ochrana proti přepětí a přetížení, nastavitelný časovač na konstantní nabíjení s možností naplánování napájení zařízení ve 3 časových plánech, správa kabelů, uzamykatelná, mobilní na kolečkách (dvě bržděné). Umožnuje připojit a nabíjet současně až 32 zařízení ze sítě 230V. Cena včetně, dopravy, instalace a zprovoznění.</t>
  </si>
  <si>
    <t>Struktura údajů, formát souboru a metodika pro zpracování</t>
  </si>
  <si>
    <t>Struktura</t>
  </si>
  <si>
    <t>Soubor je složen ze záložky Rekapitulace rekonstrukce a záložek s názvem soupisu prací pro jednotlivé objekty ve formátu XLS. Každá ze záložek přitom obsahuje</t>
  </si>
  <si>
    <t>ještě samostatné sestavy vymezené orámovaním a nadpisem sestavy.</t>
  </si>
  <si>
    <r>
      <rPr>
        <rFont val="Arial CE"/>
        <charset val="238"/>
        <i val="1"/>
        <color auto="1"/>
        <sz val="8"/>
        <scheme val="none"/>
      </rPr>
      <t xml:space="preserve">Rekapitulace rekonstrukce </t>
    </r>
    <r>
      <rPr>
        <rFont val="Arial CE"/>
        <charset val="238"/>
        <color auto="1"/>
        <sz val="8"/>
        <scheme val="none"/>
      </rPr>
      <t>obsahuje sestavu Rekapitulace rekonstrukce a Rekapitulace objektů rekonstrukce a soupisů prací.</t>
    </r>
  </si>
  <si>
    <r>
      <t xml:space="preserve">V sestavě </t>
    </r>
    <r>
      <rPr>
        <rFont val="Arial CE"/>
        <charset val="238"/>
        <b val="1"/>
        <color auto="1"/>
        <sz val="8"/>
        <scheme val="none"/>
      </rPr>
      <t>Rekapitulace rekonstrukce</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</si>
  <si>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</si>
  <si>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"účastníka" (resp. zhotovitel) se myslí "účastník zadávacího řízení" ve smyslu zákona o zadávání veřejných zakázek. </t>
  </si>
  <si>
    <r>
      <t xml:space="preserve">V sestavě </t>
    </r>
    <r>
      <rPr>
        <rFont val="Arial CE"/>
        <charset val="238"/>
        <b val="1"/>
        <color auto="1"/>
        <sz val="8"/>
        <scheme val="none"/>
      </rPr>
      <t>Rekapitulace objektů rekonstrukce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</si>
  <si>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</si>
  <si>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</si>
  <si>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</si>
  <si>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</si>
  <si>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</si>
  <si>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</si>
  <si>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</si>
  <si>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</si>
  <si>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</si>
  <si>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</si>
  <si>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</si>
  <si>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</si>
  <si>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</si>
  <si>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</si>
  <si>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rekonstrukce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</si>
  <si>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rekonstrukce,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</si>
  <si>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</si>
  <si>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</si>
  <si>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</si>
  <si>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</si>
  <si>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</si>
  <si>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</si>
  <si>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</si>
  <si>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</si>
  <si>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</si>
  <si>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</si>
  <si>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</si>
  <si>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</si>
  <si>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</si>
  <si>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</si>
  <si>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</si>
  <si>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</si>
  <si>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</si>
  <si>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</si>
  <si>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</si>
  <si>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</si>
  <si>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</si>
  <si>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</si>
  <si>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</si>
  <si>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</si>
  <si>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</si>
  <si>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</si>
  <si>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</si>
  <si>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</si>
  <si>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rekonstrukce - zde účastník vyplní svůj název (název subjektu) </t>
  </si>
  <si>
    <t>Pole IČ a DIČ v sestavě Rekapitulace rekonstrukce - zde účastník vyplní svoje IČ a DIČ</t>
  </si>
  <si>
    <t>Datum v sestavě Rekapitulace rekonstrukce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</si>
  <si>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</si>
  <si>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</si>
  <si>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</si>
  <si>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</si>
  <si>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</si>
  <si>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</si>
  <si>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</si>
  <si>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</si>
  <si>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</si>
  <si>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rekonstrukce</t>
  </si>
  <si>
    <t>Název</t>
  </si>
  <si>
    <t>Povinný</t>
  </si>
  <si>
    <t>Max. počet</t>
  </si>
  <si>
    <t>atributu</t>
  </si>
  <si>
    <t>(A/N)</t>
  </si>
  <si>
    <t>znaků</t>
  </si>
  <si>
    <t>A</t>
  </si>
  <si>
    <t>Kód rekonstrukce</t>
  </si>
  <si>
    <t>String</t>
  </si>
  <si>
    <t>Rekonstrukce</t>
  </si>
  <si>
    <t>Název rekonstrukce</t>
  </si>
  <si>
    <t>Místo</t>
  </si>
  <si>
    <t>N</t>
  </si>
  <si>
    <t>Místo rekonstrukce</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</si>
  <si>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</si>
  <si>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</si>
  <si>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</si>
  <si>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</si>
  <si>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</si>
  <si>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</si>
  <si>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</si>
  <si>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</si>
  <si>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</si>
  <si>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</si>
  <si>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</si>
  <si>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</si>
  <si>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</si>
  <si>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</si>
  <si>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</si>
  <si>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</si>
  <si>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</si>
  <si>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</si>
  <si>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</si>
  <si>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</si>
  <si>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</si>
  <si>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</si>
  <si>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</si>
  <si>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</si>
  <si>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</si>
  <si>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</si>
  <si>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</si>
  <si>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</si>
  <si>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</si>
  <si>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rekonstrukci. Sčítává se ze všech listů.</t>
  </si>
  <si>
    <t>Celková cena s DPH za celou rekonstrukci</t>
  </si>
  <si>
    <t>Rekapitulace objektů rekonstrukce a soupisů prací</t>
  </si>
  <si>
    <t>Přebírá se z Rekapitulace rekonstrukce</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</si>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</sst>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sz val="7"/>
      <color rgb="FF969696"/>
      <name val="Arial CE"/>
    </font>
    <font>
      <sz val="7"/>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6" fillId="0" borderId="0" applyNumberFormat="0" applyFill="0" applyBorder="0" applyAlignment="0" applyProtection="0"/>
  </cellStyleXfs>
  <cellXfs count="31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0" fillId="0" borderId="0" xfId="0" applyAlignment="1">
      <alignment horizontal="center" vertical="center"/>
    </xf>
    <xf numFmtId="0" fontId="0" fillId="0" borderId="0" xfId="0" applyAlignment="1" applyProtection="1"/>
    <xf numFmtId="0" fontId="10"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1" fillId="0" borderId="0" xfId="0" applyFont="1" applyAlignment="1" applyProtection="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4"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4"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5" fillId="0" borderId="6" xfId="0" applyFont="1" applyBorder="1" applyAlignment="1" applyProtection="1">
      <alignment horizontal="left" vertical="center"/>
    </xf>
    <xf numFmtId="0" fontId="0" fillId="0" borderId="6" xfId="0" applyFont="1" applyBorder="1" applyAlignment="1" applyProtection="1">
      <alignment vertical="center"/>
    </xf>
    <xf numFmtId="4" fontId="15"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6" fillId="0" borderId="0" xfId="0" applyNumberFormat="1" applyFont="1" applyAlignment="1" applyProtection="1">
      <alignment vertical="center"/>
    </xf>
    <xf numFmtId="0" fontId="1" fillId="0" borderId="4" xfId="0" applyFont="1" applyBorder="1" applyAlignment="1">
      <alignment vertical="center"/>
    </xf>
    <xf numFmtId="0" fontId="16"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5"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7" fillId="0" borderId="12" xfId="0" applyFont="1" applyBorder="1" applyAlignment="1">
      <alignment horizontal="center" vertical="center"/>
    </xf>
    <xf numFmtId="0" fontId="17"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8" fillId="0" borderId="15" xfId="0" applyFont="1" applyBorder="1" applyAlignment="1">
      <alignment horizontal="left" vertical="center"/>
    </xf>
    <xf numFmtId="0" fontId="18"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18" fillId="0" borderId="15" xfId="0" applyFont="1" applyBorder="1" applyAlignment="1" applyProtection="1">
      <alignment horizontal="left" vertical="center"/>
    </xf>
    <xf numFmtId="0" fontId="18"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19" fillId="4" borderId="7" xfId="0" applyFont="1" applyFill="1" applyBorder="1" applyAlignment="1" applyProtection="1">
      <alignment horizontal="center" vertical="center"/>
    </xf>
    <xf numFmtId="0" fontId="19"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19" fillId="4" borderId="8" xfId="0" applyFont="1" applyFill="1" applyBorder="1" applyAlignment="1" applyProtection="1">
      <alignment horizontal="center" vertical="center"/>
    </xf>
    <xf numFmtId="0" fontId="19" fillId="4" borderId="8" xfId="0" applyFont="1" applyFill="1" applyBorder="1" applyAlignment="1" applyProtection="1">
      <alignment horizontal="right" vertical="center"/>
    </xf>
    <xf numFmtId="0" fontId="19" fillId="4" borderId="9" xfId="0" applyFont="1" applyFill="1" applyBorder="1" applyAlignment="1" applyProtection="1">
      <alignment horizontal="center" vertical="center"/>
    </xf>
    <xf numFmtId="0" fontId="20" fillId="0" borderId="17" xfId="0" applyFont="1" applyBorder="1" applyAlignment="1" applyProtection="1">
      <alignment horizontal="center" vertical="center" wrapText="1"/>
    </xf>
    <xf numFmtId="0" fontId="20" fillId="0" borderId="18" xfId="0" applyFont="1" applyBorder="1" applyAlignment="1" applyProtection="1">
      <alignment horizontal="center" vertical="center" wrapText="1"/>
    </xf>
    <xf numFmtId="0" fontId="20"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vertical="center"/>
    </xf>
    <xf numFmtId="4" fontId="21" fillId="0" borderId="0" xfId="0" applyNumberFormat="1" applyFont="1" applyAlignment="1" applyProtection="1">
      <alignment horizontal="right" vertical="center"/>
    </xf>
    <xf numFmtId="4" fontId="21"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7" fillId="0" borderId="15" xfId="0" applyNumberFormat="1" applyFont="1" applyBorder="1" applyAlignment="1" applyProtection="1">
      <alignment vertical="center"/>
    </xf>
    <xf numFmtId="4" fontId="17" fillId="0" borderId="0" xfId="0" applyNumberFormat="1" applyFont="1" applyBorder="1" applyAlignment="1" applyProtection="1">
      <alignment vertical="center"/>
    </xf>
    <xf numFmtId="166" fontId="17" fillId="0" borderId="0" xfId="0" applyNumberFormat="1" applyFont="1" applyBorder="1" applyAlignment="1" applyProtection="1">
      <alignment vertical="center"/>
    </xf>
    <xf numFmtId="4" fontId="17" fillId="0" borderId="16" xfId="0" applyNumberFormat="1" applyFont="1" applyBorder="1" applyAlignment="1" applyProtection="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5" fillId="0" borderId="4" xfId="0" applyFont="1" applyBorder="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horizontal="left" vertical="center" wrapText="1"/>
    </xf>
    <xf numFmtId="0" fontId="25" fillId="0" borderId="0" xfId="0" applyFont="1" applyAlignment="1" applyProtection="1">
      <alignment vertical="center"/>
    </xf>
    <xf numFmtId="4" fontId="25"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6" fillId="0" borderId="20" xfId="0" applyNumberFormat="1" applyFont="1" applyBorder="1" applyAlignment="1" applyProtection="1">
      <alignment vertical="center"/>
    </xf>
    <xf numFmtId="4" fontId="26" fillId="0" borderId="21" xfId="0" applyNumberFormat="1" applyFont="1" applyBorder="1" applyAlignment="1" applyProtection="1">
      <alignment vertical="center"/>
    </xf>
    <xf numFmtId="166" fontId="26" fillId="0" borderId="21" xfId="0" applyNumberFormat="1" applyFont="1" applyBorder="1" applyAlignment="1" applyProtection="1">
      <alignment vertical="center"/>
    </xf>
    <xf numFmtId="4" fontId="26" fillId="0" borderId="22" xfId="0" applyNumberFormat="1" applyFont="1" applyBorder="1" applyAlignment="1" applyProtection="1">
      <alignment vertical="center"/>
    </xf>
    <xf numFmtId="0" fontId="5" fillId="0" borderId="0" xfId="0" applyFont="1" applyAlignment="1">
      <alignment horizontal="left" vertical="center"/>
    </xf>
    <xf numFmtId="0" fontId="0" fillId="0" borderId="2" xfId="0" applyBorder="1"/>
    <xf numFmtId="0" fontId="0" fillId="0" borderId="3" xfId="0" applyBorder="1"/>
    <xf numFmtId="0" fontId="11" fillId="0" borderId="0" xfId="0" applyFont="1" applyAlignment="1">
      <alignment horizontal="left" vertical="center"/>
    </xf>
    <xf numFmtId="0" fontId="27"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5" fillId="0" borderId="0" xfId="0" applyFont="1" applyAlignment="1">
      <alignment horizontal="left" vertical="center"/>
    </xf>
    <xf numFmtId="4" fontId="21" fillId="0" borderId="0" xfId="0" applyNumberFormat="1" applyFont="1" applyAlignment="1">
      <alignment vertical="center"/>
    </xf>
    <xf numFmtId="0" fontId="1" fillId="0" borderId="0" xfId="0" applyFont="1" applyAlignment="1">
      <alignment horizontal="right" vertical="center"/>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19" fillId="4" borderId="0" xfId="0" applyFont="1" applyFill="1" applyAlignment="1" applyProtection="1">
      <alignment horizontal="left" vertical="center"/>
    </xf>
    <xf numFmtId="0" fontId="0" fillId="4" borderId="0" xfId="0" applyFont="1" applyFill="1" applyAlignment="1" applyProtection="1">
      <alignment vertical="center"/>
    </xf>
    <xf numFmtId="0" fontId="19" fillId="4" borderId="0" xfId="0" applyFont="1" applyFill="1" applyAlignment="1" applyProtection="1">
      <alignment horizontal="right" vertical="center"/>
    </xf>
    <xf numFmtId="0" fontId="28"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19" fillId="4" borderId="17" xfId="0" applyFont="1" applyFill="1" applyBorder="1" applyAlignment="1" applyProtection="1">
      <alignment horizontal="center" vertical="center" wrapText="1"/>
    </xf>
    <xf numFmtId="0" fontId="19" fillId="4" borderId="18" xfId="0" applyFont="1" applyFill="1" applyBorder="1" applyAlignment="1" applyProtection="1">
      <alignment horizontal="center" vertical="center" wrapText="1"/>
    </xf>
    <xf numFmtId="0" fontId="19" fillId="4" borderId="19" xfId="0" applyFont="1" applyFill="1" applyBorder="1" applyAlignment="1" applyProtection="1">
      <alignment horizontal="center" vertical="center" wrapText="1"/>
    </xf>
    <xf numFmtId="0" fontId="19" fillId="4" borderId="0" xfId="0" applyFont="1" applyFill="1" applyAlignment="1" applyProtection="1">
      <alignment horizontal="center" vertical="center" wrapText="1"/>
    </xf>
    <xf numFmtId="0" fontId="0" fillId="0" borderId="4" xfId="0" applyBorder="1" applyAlignment="1">
      <alignment horizontal="center" vertical="center" wrapText="1"/>
    </xf>
    <xf numFmtId="4" fontId="21" fillId="0" borderId="0" xfId="0" applyNumberFormat="1" applyFont="1" applyAlignment="1" applyProtection="1"/>
    <xf numFmtId="0" fontId="0" fillId="0" borderId="13" xfId="0" applyBorder="1" applyAlignment="1" applyProtection="1">
      <alignment vertical="center"/>
    </xf>
    <xf numFmtId="166" fontId="29" fillId="0" borderId="13" xfId="0" applyNumberFormat="1" applyFont="1" applyBorder="1" applyAlignment="1" applyProtection="1"/>
    <xf numFmtId="166" fontId="29" fillId="0" borderId="14" xfId="0" applyNumberFormat="1" applyFont="1" applyBorder="1" applyAlignment="1" applyProtection="1"/>
    <xf numFmtId="4" fontId="30"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31" fillId="0" borderId="23" xfId="0" applyFont="1" applyBorder="1" applyAlignment="1" applyProtection="1">
      <alignment horizontal="center" vertical="center"/>
    </xf>
    <xf numFmtId="49" fontId="31" fillId="0" borderId="23" xfId="0" applyNumberFormat="1" applyFont="1" applyBorder="1" applyAlignment="1" applyProtection="1">
      <alignment horizontal="left" vertical="center" wrapText="1"/>
    </xf>
    <xf numFmtId="0" fontId="31" fillId="0" borderId="23" xfId="0" applyFont="1" applyBorder="1" applyAlignment="1" applyProtection="1">
      <alignment horizontal="left" vertical="center" wrapText="1"/>
    </xf>
    <xf numFmtId="0" fontId="31" fillId="0" borderId="23" xfId="0" applyFont="1" applyBorder="1" applyAlignment="1" applyProtection="1">
      <alignment horizontal="center" vertical="center" wrapText="1"/>
    </xf>
    <xf numFmtId="167" fontId="31" fillId="0" borderId="23" xfId="0" applyNumberFormat="1" applyFont="1" applyBorder="1" applyAlignment="1" applyProtection="1">
      <alignment vertical="center"/>
    </xf>
    <xf numFmtId="4" fontId="31" fillId="2" borderId="23" xfId="0" applyNumberFormat="1" applyFont="1" applyFill="1" applyBorder="1" applyAlignment="1" applyProtection="1">
      <alignment vertical="center"/>
      <protection locked="0"/>
    </xf>
    <xf numFmtId="4" fontId="31" fillId="0" borderId="23" xfId="0" applyNumberFormat="1" applyFont="1" applyBorder="1" applyAlignment="1" applyProtection="1">
      <alignment vertical="center"/>
    </xf>
    <xf numFmtId="0" fontId="32" fillId="0" borderId="23" xfId="0" applyFont="1" applyBorder="1" applyAlignment="1" applyProtection="1">
      <alignment vertical="center"/>
    </xf>
    <xf numFmtId="0" fontId="32" fillId="0" borderId="4" xfId="0" applyFont="1" applyBorder="1" applyAlignment="1">
      <alignment vertical="center"/>
    </xf>
    <xf numFmtId="0" fontId="31" fillId="2" borderId="15" xfId="0" applyFont="1" applyFill="1" applyBorder="1" applyAlignment="1" applyProtection="1">
      <alignment horizontal="left" vertical="center"/>
      <protection locked="0"/>
    </xf>
    <xf numFmtId="0" fontId="31" fillId="0" borderId="0" xfId="0" applyFont="1" applyBorder="1" applyAlignment="1" applyProtection="1">
      <alignment horizontal="center" vertical="center"/>
    </xf>
    <xf numFmtId="166" fontId="20" fillId="0" borderId="0" xfId="0" applyNumberFormat="1" applyFont="1" applyBorder="1" applyAlignment="1" applyProtection="1">
      <alignment vertical="center"/>
    </xf>
    <xf numFmtId="166" fontId="20" fillId="0" borderId="16" xfId="0" applyNumberFormat="1" applyFont="1" applyBorder="1" applyAlignment="1" applyProtection="1">
      <alignment vertical="center"/>
    </xf>
    <xf numFmtId="0" fontId="19"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0" applyFont="1" applyAlignment="1" applyProtection="1">
      <alignment horizontal="lef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0" fillId="0" borderId="0" xfId="0" applyAlignment="1">
      <alignment vertical="top"/>
    </xf>
    <xf numFmtId="0" fontId="35" fillId="0" borderId="24"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27"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7" xfId="0" applyFont="1" applyBorder="1" applyAlignment="1">
      <alignment vertical="center" wrapText="1"/>
    </xf>
    <xf numFmtId="0" fontId="37" fillId="0" borderId="29" xfId="0" applyFont="1" applyBorder="1" applyAlignment="1">
      <alignment horizontal="left" wrapText="1"/>
    </xf>
    <xf numFmtId="0" fontId="35" fillId="0" borderId="28" xfId="0" applyFont="1" applyBorder="1" applyAlignment="1">
      <alignmen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9" fillId="0" borderId="27" xfId="0" applyFont="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left" vertical="center"/>
    </xf>
    <xf numFmtId="0" fontId="38" fillId="0" borderId="1" xfId="0" applyFont="1" applyBorder="1" applyAlignment="1">
      <alignment vertical="center"/>
    </xf>
    <xf numFmtId="49" fontId="38" fillId="0" borderId="1" xfId="0" applyNumberFormat="1" applyFont="1" applyBorder="1" applyAlignment="1">
      <alignment horizontal="left" vertical="center" wrapText="1"/>
    </xf>
    <xf numFmtId="49" fontId="38" fillId="0" borderId="1" xfId="0" applyNumberFormat="1" applyFont="1" applyBorder="1" applyAlignment="1">
      <alignment vertical="center" wrapText="1"/>
    </xf>
    <xf numFmtId="0" fontId="35" fillId="0" borderId="30" xfId="0" applyFont="1" applyBorder="1" applyAlignment="1">
      <alignment vertical="center" wrapText="1"/>
    </xf>
    <xf numFmtId="0" fontId="40" fillId="0" borderId="29" xfId="0" applyFont="1" applyBorder="1" applyAlignment="1">
      <alignment vertical="center" wrapText="1"/>
    </xf>
    <xf numFmtId="0" fontId="35" fillId="0" borderId="31" xfId="0" applyFont="1" applyBorder="1" applyAlignment="1">
      <alignment vertical="center" wrapText="1"/>
    </xf>
    <xf numFmtId="0" fontId="35" fillId="0" borderId="1" xfId="0" applyFont="1" applyBorder="1" applyAlignment="1">
      <alignment vertical="top"/>
    </xf>
    <xf numFmtId="0" fontId="35" fillId="0" borderId="0" xfId="0" applyFont="1" applyAlignment="1">
      <alignment vertical="top"/>
    </xf>
    <xf numFmtId="0" fontId="35" fillId="0" borderId="24" xfId="0" applyFont="1" applyBorder="1" applyAlignment="1">
      <alignment horizontal="left" vertical="center"/>
    </xf>
    <xf numFmtId="0" fontId="35" fillId="0" borderId="25" xfId="0" applyFont="1" applyBorder="1" applyAlignment="1">
      <alignment horizontal="left" vertical="center"/>
    </xf>
    <xf numFmtId="0" fontId="35" fillId="0" borderId="26" xfId="0" applyFont="1" applyBorder="1" applyAlignment="1">
      <alignment horizontal="left" vertical="center"/>
    </xf>
    <xf numFmtId="0" fontId="35" fillId="0" borderId="27" xfId="0" applyFont="1" applyBorder="1" applyAlignment="1">
      <alignment horizontal="left" vertical="center"/>
    </xf>
    <xf numFmtId="0" fontId="36" fillId="0" borderId="1" xfId="0" applyFont="1" applyBorder="1" applyAlignment="1">
      <alignment horizontal="center" vertical="center"/>
    </xf>
    <xf numFmtId="0" fontId="35" fillId="0" borderId="28" xfId="0" applyFont="1" applyBorder="1" applyAlignment="1">
      <alignment horizontal="left" vertical="center"/>
    </xf>
    <xf numFmtId="0" fontId="37" fillId="0" borderId="1" xfId="0" applyFont="1" applyBorder="1" applyAlignment="1">
      <alignment horizontal="left" vertical="center"/>
    </xf>
    <xf numFmtId="0" fontId="41" fillId="0" borderId="0" xfId="0" applyFont="1" applyAlignment="1">
      <alignment horizontal="left" vertical="center"/>
    </xf>
    <xf numFmtId="0" fontId="37" fillId="0" borderId="29" xfId="0" applyFont="1" applyBorder="1" applyAlignment="1">
      <alignment horizontal="left" vertical="center"/>
    </xf>
    <xf numFmtId="0" fontId="37" fillId="0" borderId="29" xfId="0" applyFont="1" applyBorder="1" applyAlignment="1">
      <alignment horizontal="center" vertical="center"/>
    </xf>
    <xf numFmtId="0" fontId="41" fillId="0" borderId="29" xfId="0" applyFont="1" applyBorder="1" applyAlignment="1">
      <alignment horizontal="left" vertical="center"/>
    </xf>
    <xf numFmtId="0" fontId="42" fillId="0" borderId="1" xfId="0" applyFont="1" applyBorder="1" applyAlignment="1">
      <alignment horizontal="left" vertical="center"/>
    </xf>
    <xf numFmtId="0" fontId="39" fillId="0" borderId="0" xfId="0" applyFont="1" applyAlignment="1">
      <alignment horizontal="left" vertical="center"/>
    </xf>
    <xf numFmtId="0" fontId="43" fillId="0" borderId="1" xfId="0" applyFont="1" applyBorder="1" applyAlignment="1">
      <alignment horizontal="left" vertical="center"/>
    </xf>
    <xf numFmtId="0" fontId="38" fillId="0" borderId="1" xfId="0" applyFont="1" applyBorder="1" applyAlignment="1">
      <alignment horizontal="center" vertical="center"/>
    </xf>
    <xf numFmtId="0" fontId="38" fillId="0" borderId="0" xfId="0" applyFont="1" applyAlignment="1">
      <alignment horizontal="left" vertical="center"/>
    </xf>
    <xf numFmtId="0" fontId="39" fillId="0" borderId="27" xfId="0" applyFont="1" applyBorder="1" applyAlignment="1">
      <alignment horizontal="left" vertical="center"/>
    </xf>
    <xf numFmtId="0" fontId="38" fillId="0" borderId="1" xfId="0" applyFont="1" applyFill="1" applyBorder="1" applyAlignment="1">
      <alignment horizontal="left" vertical="center"/>
    </xf>
    <xf numFmtId="0" fontId="38" fillId="0" borderId="1" xfId="0" applyFont="1" applyFill="1" applyBorder="1" applyAlignment="1">
      <alignment horizontal="center" vertical="center"/>
    </xf>
    <xf numFmtId="0" fontId="35" fillId="0" borderId="30" xfId="0" applyFont="1" applyBorder="1" applyAlignment="1">
      <alignment horizontal="left" vertical="center"/>
    </xf>
    <xf numFmtId="0" fontId="40" fillId="0" borderId="29"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left" vertical="center"/>
    </xf>
    <xf numFmtId="0" fontId="40" fillId="0" borderId="1" xfId="0" applyFont="1" applyBorder="1" applyAlignment="1">
      <alignment horizontal="left" vertical="center"/>
    </xf>
    <xf numFmtId="0" fontId="41" fillId="0" borderId="1" xfId="0" applyFont="1" applyBorder="1" applyAlignment="1">
      <alignment horizontal="left" vertical="center"/>
    </xf>
    <xf numFmtId="0" fontId="38" fillId="0" borderId="29" xfId="0" applyFont="1" applyBorder="1" applyAlignment="1">
      <alignment horizontal="left" vertical="center"/>
    </xf>
    <xf numFmtId="0" fontId="35" fillId="0" borderId="1" xfId="0" applyFont="1" applyBorder="1" applyAlignment="1">
      <alignment horizontal="left"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5" fillId="0" borderId="24" xfId="0" applyFont="1" applyBorder="1" applyAlignment="1">
      <alignment horizontal="left" vertical="center" wrapText="1"/>
    </xf>
    <xf numFmtId="0" fontId="35" fillId="0" borderId="25" xfId="0" applyFont="1" applyBorder="1" applyAlignment="1">
      <alignment horizontal="left" vertical="center" wrapText="1"/>
    </xf>
    <xf numFmtId="0" fontId="35" fillId="0" borderId="26" xfId="0" applyFont="1" applyBorder="1" applyAlignment="1">
      <alignment horizontal="left" vertical="center" wrapText="1"/>
    </xf>
    <xf numFmtId="0" fontId="35" fillId="0" borderId="27" xfId="0" applyFont="1" applyBorder="1" applyAlignment="1">
      <alignment horizontal="left" vertical="center" wrapText="1"/>
    </xf>
    <xf numFmtId="0" fontId="35" fillId="0" borderId="28"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39" fillId="0" borderId="27" xfId="0" applyFont="1" applyBorder="1" applyAlignment="1">
      <alignment horizontal="left" vertical="center" wrapText="1"/>
    </xf>
    <xf numFmtId="0" fontId="39" fillId="0" borderId="1" xfId="0" applyFont="1" applyBorder="1" applyAlignment="1">
      <alignment horizontal="left" vertical="center"/>
    </xf>
    <xf numFmtId="0" fontId="39" fillId="0" borderId="28" xfId="0" applyFont="1" applyBorder="1" applyAlignment="1">
      <alignment horizontal="left" vertical="center" wrapText="1"/>
    </xf>
    <xf numFmtId="0" fontId="39" fillId="0" borderId="28" xfId="0" applyFont="1" applyBorder="1" applyAlignment="1">
      <alignment horizontal="left" vertical="center"/>
    </xf>
    <xf numFmtId="0" fontId="39" fillId="0" borderId="30" xfId="0" applyFont="1" applyBorder="1" applyAlignment="1">
      <alignment horizontal="left" vertical="center" wrapText="1"/>
    </xf>
    <xf numFmtId="0" fontId="39" fillId="0" borderId="29" xfId="0" applyFont="1" applyBorder="1" applyAlignment="1">
      <alignment horizontal="left" vertical="center" wrapText="1"/>
    </xf>
    <xf numFmtId="0" fontId="39" fillId="0" borderId="31" xfId="0" applyFont="1" applyBorder="1" applyAlignment="1">
      <alignment horizontal="left" vertical="center" wrapText="1"/>
    </xf>
    <xf numFmtId="0" fontId="38" fillId="0" borderId="1" xfId="0" applyFont="1" applyBorder="1" applyAlignment="1">
      <alignment horizontal="left" vertical="top"/>
    </xf>
    <xf numFmtId="0" fontId="38" fillId="0" borderId="1" xfId="0" applyFont="1" applyBorder="1" applyAlignment="1">
      <alignment horizontal="center" vertical="top"/>
    </xf>
    <xf numFmtId="0" fontId="39" fillId="0" borderId="30" xfId="0" applyFont="1" applyBorder="1" applyAlignment="1">
      <alignment horizontal="left" vertical="center"/>
    </xf>
    <xf numFmtId="0" fontId="39"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center" vertical="center"/>
    </xf>
    <xf numFmtId="0" fontId="41" fillId="0" borderId="0" xfId="0" applyFont="1" applyAlignment="1">
      <alignment vertical="center"/>
    </xf>
    <xf numFmtId="0" fontId="37" fillId="0" borderId="1" xfId="0" applyFont="1" applyBorder="1" applyAlignment="1">
      <alignment vertical="center"/>
    </xf>
    <xf numFmtId="0" fontId="41" fillId="0" borderId="29" xfId="0" applyFont="1" applyBorder="1" applyAlignment="1">
      <alignment vertical="center"/>
    </xf>
    <xf numFmtId="0" fontId="37" fillId="0" borderId="29" xfId="0" applyFont="1" applyBorder="1" applyAlignment="1">
      <alignment vertical="center"/>
    </xf>
    <xf numFmtId="0" fontId="38" fillId="0" borderId="1" xfId="0" applyFont="1" applyBorder="1" applyAlignment="1">
      <alignment vertical="top"/>
    </xf>
    <xf numFmtId="49" fontId="38" fillId="0" borderId="1" xfId="0" applyNumberFormat="1" applyFont="1" applyBorder="1" applyAlignment="1">
      <alignment horizontal="left" vertical="center"/>
    </xf>
    <xf numFmtId="0" fontId="44" fillId="0" borderId="27" xfId="0" applyFont="1" applyBorder="1" applyAlignment="1" applyProtection="1">
      <alignment horizontal="left" vertical="center"/>
    </xf>
    <xf numFmtId="0" fontId="45" fillId="0" borderId="1" xfId="0" applyFont="1" applyBorder="1" applyAlignment="1" applyProtection="1">
      <alignment vertical="top"/>
    </xf>
    <xf numFmtId="0" fontId="45" fillId="0" borderId="1" xfId="0" applyFont="1" applyBorder="1" applyAlignment="1" applyProtection="1">
      <alignment horizontal="left" vertical="center"/>
    </xf>
    <xf numFmtId="0" fontId="45" fillId="0" borderId="1" xfId="0" applyFont="1" applyBorder="1" applyAlignment="1" applyProtection="1">
      <alignment horizontal="center" vertical="center"/>
    </xf>
    <xf numFmtId="49" fontId="45" fillId="0" borderId="1" xfId="0" applyNumberFormat="1" applyFont="1" applyBorder="1" applyAlignment="1" applyProtection="1">
      <alignment horizontal="left" vertical="center"/>
    </xf>
    <xf numFmtId="0" fontId="44" fillId="0" borderId="28" xfId="0" applyFont="1" applyBorder="1" applyAlignment="1" applyProtection="1">
      <alignment horizontal="left" vertical="center"/>
    </xf>
    <xf numFmtId="0" fontId="0" fillId="0" borderId="29" xfId="0" applyBorder="1" applyAlignment="1">
      <alignment vertical="top"/>
    </xf>
    <xf numFmtId="0" fontId="37" fillId="0" borderId="29" xfId="0" applyFont="1" applyBorder="1" applyAlignment="1">
      <alignment horizontal="left"/>
    </xf>
    <xf numFmtId="0" fontId="41" fillId="0" borderId="29" xfId="0" applyFont="1" applyBorder="1" applyAlignment="1"/>
    <xf numFmtId="0" fontId="35" fillId="0" borderId="27" xfId="0" applyFont="1" applyBorder="1" applyAlignment="1">
      <alignment vertical="top"/>
    </xf>
    <xf numFmtId="0" fontId="35" fillId="0" borderId="28" xfId="0" applyFont="1" applyBorder="1" applyAlignment="1">
      <alignment vertical="top"/>
    </xf>
    <xf numFmtId="0" fontId="35" fillId="0" borderId="30" xfId="0" applyFont="1" applyBorder="1" applyAlignment="1">
      <alignment vertical="top"/>
    </xf>
    <xf numFmtId="0" fontId="35" fillId="0" borderId="29" xfId="0" applyFont="1" applyBorder="1" applyAlignment="1">
      <alignment vertical="top"/>
    </xf>
    <xf numFmtId="0" fontId="35"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5" t="s">
        <v>0</v>
      </c>
      <c r="AZ1" s="15" t="s">
        <v>1</v>
      </c>
      <c r="BA1" s="15" t="s">
        <v>2</v>
      </c>
      <c r="BB1" s="15" t="s">
        <v>3</v>
      </c>
      <c r="BT1" s="15" t="s">
        <v>4</v>
      </c>
      <c r="BU1" s="15" t="s">
        <v>4</v>
      </c>
      <c r="BV1" s="15" t="s">
        <v>5</v>
      </c>
    </row>
    <row r="2" s="1" customFormat="1" ht="36.96" customHeight="1">
      <c r="AR2" s="1"/>
      <c r="AS2" s="1"/>
      <c r="AT2" s="1"/>
      <c r="AU2" s="1"/>
      <c r="AV2" s="1"/>
      <c r="AW2" s="1"/>
      <c r="AX2" s="1"/>
      <c r="AY2" s="1"/>
      <c r="AZ2" s="1"/>
      <c r="BA2" s="1"/>
      <c r="BB2" s="1"/>
      <c r="BC2" s="1"/>
      <c r="BD2" s="1"/>
      <c r="BE2" s="1"/>
      <c r="BS2" s="16" t="s">
        <v>6</v>
      </c>
      <c r="BT2" s="16" t="s">
        <v>7</v>
      </c>
    </row>
    <row r="3" s="1" customFormat="1"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1" customFormat="1"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s="1" customFormat="1"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s="1" customFormat="1"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s="1" customFormat="1" ht="12" customHeight="1">
      <c r="B7" s="20"/>
      <c r="C7" s="21"/>
      <c r="D7" s="31" t="s">
        <v>18</v>
      </c>
      <c r="E7" s="21"/>
      <c r="F7" s="21"/>
      <c r="G7" s="21"/>
      <c r="H7" s="21"/>
      <c r="I7" s="21"/>
      <c r="J7" s="21"/>
      <c r="K7" s="26" t="s">
        <v>19</v>
      </c>
      <c r="L7" s="21"/>
      <c r="M7" s="21"/>
      <c r="N7" s="21"/>
      <c r="O7" s="21"/>
      <c r="P7" s="21"/>
      <c r="Q7" s="21"/>
      <c r="R7" s="21"/>
      <c r="S7" s="21"/>
      <c r="T7" s="21"/>
      <c r="U7" s="21"/>
      <c r="V7" s="21"/>
      <c r="W7" s="21"/>
      <c r="X7" s="21"/>
      <c r="Y7" s="21"/>
      <c r="Z7" s="21"/>
      <c r="AA7" s="21"/>
      <c r="AB7" s="21"/>
      <c r="AC7" s="21"/>
      <c r="AD7" s="21"/>
      <c r="AE7" s="21"/>
      <c r="AF7" s="21"/>
      <c r="AG7" s="21"/>
      <c r="AH7" s="21"/>
      <c r="AI7" s="21"/>
      <c r="AJ7" s="21"/>
      <c r="AK7" s="31" t="s">
        <v>20</v>
      </c>
      <c r="AL7" s="21"/>
      <c r="AM7" s="21"/>
      <c r="AN7" s="26" t="s">
        <v>19</v>
      </c>
      <c r="AO7" s="21"/>
      <c r="AP7" s="21"/>
      <c r="AQ7" s="21"/>
      <c r="AR7" s="19"/>
      <c r="BE7" s="30"/>
      <c r="BS7" s="16" t="s">
        <v>6</v>
      </c>
    </row>
    <row r="8" s="1" customFormat="1" ht="12" customHeight="1">
      <c r="B8" s="20"/>
      <c r="C8" s="21"/>
      <c r="D8" s="31" t="s">
        <v>21</v>
      </c>
      <c r="E8" s="21"/>
      <c r="F8" s="21"/>
      <c r="G8" s="21"/>
      <c r="H8" s="21"/>
      <c r="I8" s="21"/>
      <c r="J8" s="21"/>
      <c r="K8" s="26" t="s">
        <v>22</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23</v>
      </c>
      <c r="AL8" s="21"/>
      <c r="AM8" s="21"/>
      <c r="AN8" s="32" t="s">
        <v>24</v>
      </c>
      <c r="AO8" s="21"/>
      <c r="AP8" s="21"/>
      <c r="AQ8" s="21"/>
      <c r="AR8" s="19"/>
      <c r="BE8" s="30"/>
      <c r="BS8" s="16" t="s">
        <v>6</v>
      </c>
    </row>
    <row r="9" s="1" customFormat="1"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s="1" customFormat="1" ht="12" customHeight="1">
      <c r="B10" s="20"/>
      <c r="C10" s="21"/>
      <c r="D10" s="31" t="s">
        <v>25</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26</v>
      </c>
      <c r="AL10" s="21"/>
      <c r="AM10" s="21"/>
      <c r="AN10" s="26" t="s">
        <v>19</v>
      </c>
      <c r="AO10" s="21"/>
      <c r="AP10" s="21"/>
      <c r="AQ10" s="21"/>
      <c r="AR10" s="19"/>
      <c r="BE10" s="30"/>
      <c r="BS10" s="16" t="s">
        <v>6</v>
      </c>
    </row>
    <row r="11" s="1" customFormat="1" ht="18.48" customHeight="1">
      <c r="B11" s="20"/>
      <c r="C11" s="21"/>
      <c r="D11" s="21"/>
      <c r="E11" s="26" t="s">
        <v>27</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28</v>
      </c>
      <c r="AL11" s="21"/>
      <c r="AM11" s="21"/>
      <c r="AN11" s="26" t="s">
        <v>19</v>
      </c>
      <c r="AO11" s="21"/>
      <c r="AP11" s="21"/>
      <c r="AQ11" s="21"/>
      <c r="AR11" s="19"/>
      <c r="BE11" s="30"/>
      <c r="BS11" s="16" t="s">
        <v>6</v>
      </c>
    </row>
    <row r="12" s="1" customFormat="1"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s="1" customFormat="1" ht="12" customHeight="1">
      <c r="B13" s="20"/>
      <c r="C13" s="21"/>
      <c r="D13" s="31" t="s">
        <v>29</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26</v>
      </c>
      <c r="AL13" s="21"/>
      <c r="AM13" s="21"/>
      <c r="AN13" s="33" t="s">
        <v>30</v>
      </c>
      <c r="AO13" s="21"/>
      <c r="AP13" s="21"/>
      <c r="AQ13" s="21"/>
      <c r="AR13" s="19"/>
      <c r="BE13" s="30"/>
      <c r="BS13" s="16" t="s">
        <v>6</v>
      </c>
    </row>
    <row r="14">
      <c r="B14" s="20"/>
      <c r="C14" s="21"/>
      <c r="D14" s="21"/>
      <c r="E14" s="33" t="s">
        <v>30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28</v>
      </c>
      <c r="AL14" s="21"/>
      <c r="AM14" s="21"/>
      <c r="AN14" s="33" t="s">
        <v>30</v>
      </c>
      <c r="AO14" s="21"/>
      <c r="AP14" s="21"/>
      <c r="AQ14" s="21"/>
      <c r="AR14" s="19"/>
      <c r="BE14" s="30"/>
      <c r="BS14" s="16" t="s">
        <v>6</v>
      </c>
    </row>
    <row r="15" s="1" customFormat="1"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s="1" customFormat="1" ht="12" customHeight="1">
      <c r="B16" s="20"/>
      <c r="C16" s="21"/>
      <c r="D16" s="31" t="s">
        <v>31</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26</v>
      </c>
      <c r="AL16" s="21"/>
      <c r="AM16" s="21"/>
      <c r="AN16" s="26" t="s">
        <v>32</v>
      </c>
      <c r="AO16" s="21"/>
      <c r="AP16" s="21"/>
      <c r="AQ16" s="21"/>
      <c r="AR16" s="19"/>
      <c r="BE16" s="30"/>
      <c r="BS16" s="16" t="s">
        <v>4</v>
      </c>
    </row>
    <row r="17" s="1" customFormat="1" ht="18.48" customHeight="1">
      <c r="B17" s="20"/>
      <c r="C17" s="21"/>
      <c r="D17" s="21"/>
      <c r="E17" s="26" t="s">
        <v>33</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28</v>
      </c>
      <c r="AL17" s="21"/>
      <c r="AM17" s="21"/>
      <c r="AN17" s="26" t="s">
        <v>19</v>
      </c>
      <c r="AO17" s="21"/>
      <c r="AP17" s="21"/>
      <c r="AQ17" s="21"/>
      <c r="AR17" s="19"/>
      <c r="BE17" s="30"/>
      <c r="BS17" s="16" t="s">
        <v>34</v>
      </c>
    </row>
    <row r="18" s="1" customFormat="1"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s="1" customFormat="1" ht="12" customHeight="1">
      <c r="B19" s="20"/>
      <c r="C19" s="21"/>
      <c r="D19" s="31" t="s">
        <v>35</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26</v>
      </c>
      <c r="AL19" s="21"/>
      <c r="AM19" s="21"/>
      <c r="AN19" s="26" t="s">
        <v>19</v>
      </c>
      <c r="AO19" s="21"/>
      <c r="AP19" s="21"/>
      <c r="AQ19" s="21"/>
      <c r="AR19" s="19"/>
      <c r="BE19" s="30"/>
      <c r="BS19" s="16" t="s">
        <v>6</v>
      </c>
    </row>
    <row r="20" s="1" customFormat="1" ht="18.48" customHeight="1">
      <c r="B20" s="20"/>
      <c r="C20" s="21"/>
      <c r="D20" s="21"/>
      <c r="E20" s="26" t="s">
        <v>36</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28</v>
      </c>
      <c r="AL20" s="21"/>
      <c r="AM20" s="21"/>
      <c r="AN20" s="26" t="s">
        <v>19</v>
      </c>
      <c r="AO20" s="21"/>
      <c r="AP20" s="21"/>
      <c r="AQ20" s="21"/>
      <c r="AR20" s="19"/>
      <c r="BE20" s="30"/>
      <c r="BS20" s="16" t="s">
        <v>34</v>
      </c>
    </row>
    <row r="21" s="1" customFormat="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s="1" customFormat="1" ht="12" customHeight="1">
      <c r="B22" s="20"/>
      <c r="C22" s="21"/>
      <c r="D22" s="31" t="s">
        <v>37</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s="1" customFormat="1" ht="47.25" customHeight="1">
      <c r="B23" s="20"/>
      <c r="C23" s="21"/>
      <c r="D23" s="21"/>
      <c r="E23" s="35" t="s">
        <v>38</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s="1" customFormat="1"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s="1" customFormat="1"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2" customFormat="1" ht="25.92" customHeight="1">
      <c r="A26" s="37"/>
      <c r="B26" s="38"/>
      <c r="C26" s="39"/>
      <c r="D26" s="40" t="s">
        <v>39</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ROUND(AG54,2)</f>
        <v>0</v>
      </c>
      <c r="AL26" s="41"/>
      <c r="AM26" s="41"/>
      <c r="AN26" s="41"/>
      <c r="AO26" s="41"/>
      <c r="AP26" s="39"/>
      <c r="AQ26" s="39"/>
      <c r="AR26" s="43"/>
      <c r="BE26" s="30"/>
    </row>
    <row r="27" s="2" customFormat="1" ht="6.96"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3"/>
      <c r="BE27" s="30"/>
    </row>
    <row r="28" s="2" customFormat="1">
      <c r="A28" s="37"/>
      <c r="B28" s="38"/>
      <c r="C28" s="39"/>
      <c r="D28" s="39"/>
      <c r="E28" s="39"/>
      <c r="F28" s="39"/>
      <c r="G28" s="39"/>
      <c r="H28" s="39"/>
      <c r="I28" s="39"/>
      <c r="J28" s="39"/>
      <c r="K28" s="39"/>
      <c r="L28" s="44" t="s">
        <v>40</v>
      </c>
      <c r="M28" s="44"/>
      <c r="N28" s="44"/>
      <c r="O28" s="44"/>
      <c r="P28" s="44"/>
      <c r="Q28" s="39"/>
      <c r="R28" s="39"/>
      <c r="S28" s="39"/>
      <c r="T28" s="39"/>
      <c r="U28" s="39"/>
      <c r="V28" s="39"/>
      <c r="W28" s="44" t="s">
        <v>41</v>
      </c>
      <c r="X28" s="44"/>
      <c r="Y28" s="44"/>
      <c r="Z28" s="44"/>
      <c r="AA28" s="44"/>
      <c r="AB28" s="44"/>
      <c r="AC28" s="44"/>
      <c r="AD28" s="44"/>
      <c r="AE28" s="44"/>
      <c r="AF28" s="39"/>
      <c r="AG28" s="39"/>
      <c r="AH28" s="39"/>
      <c r="AI28" s="39"/>
      <c r="AJ28" s="39"/>
      <c r="AK28" s="44" t="s">
        <v>42</v>
      </c>
      <c r="AL28" s="44"/>
      <c r="AM28" s="44"/>
      <c r="AN28" s="44"/>
      <c r="AO28" s="44"/>
      <c r="AP28" s="39"/>
      <c r="AQ28" s="39"/>
      <c r="AR28" s="43"/>
      <c r="BE28" s="30"/>
    </row>
    <row r="29" s="3" customFormat="1" ht="14.4" customHeight="1">
      <c r="A29" s="3"/>
      <c r="B29" s="45"/>
      <c r="C29" s="46"/>
      <c r="D29" s="31" t="s">
        <v>43</v>
      </c>
      <c r="E29" s="46"/>
      <c r="F29" s="31" t="s">
        <v>44</v>
      </c>
      <c r="G29" s="46"/>
      <c r="H29" s="46"/>
      <c r="I29" s="46"/>
      <c r="J29" s="46"/>
      <c r="K29" s="46"/>
      <c r="L29" s="47">
        <v>0.20999999999999999</v>
      </c>
      <c r="M29" s="46"/>
      <c r="N29" s="46"/>
      <c r="O29" s="46"/>
      <c r="P29" s="46"/>
      <c r="Q29" s="46"/>
      <c r="R29" s="46"/>
      <c r="S29" s="46"/>
      <c r="T29" s="46"/>
      <c r="U29" s="46"/>
      <c r="V29" s="46"/>
      <c r="W29" s="48">
        <f>ROUND(AZ54, 2)</f>
        <v>0</v>
      </c>
      <c r="X29" s="46"/>
      <c r="Y29" s="46"/>
      <c r="Z29" s="46"/>
      <c r="AA29" s="46"/>
      <c r="AB29" s="46"/>
      <c r="AC29" s="46"/>
      <c r="AD29" s="46"/>
      <c r="AE29" s="46"/>
      <c r="AF29" s="46"/>
      <c r="AG29" s="46"/>
      <c r="AH29" s="46"/>
      <c r="AI29" s="46"/>
      <c r="AJ29" s="46"/>
      <c r="AK29" s="48">
        <f>ROUND(AV54, 2)</f>
        <v>0</v>
      </c>
      <c r="AL29" s="46"/>
      <c r="AM29" s="46"/>
      <c r="AN29" s="46"/>
      <c r="AO29" s="46"/>
      <c r="AP29" s="46"/>
      <c r="AQ29" s="46"/>
      <c r="AR29" s="49"/>
      <c r="BE29" s="50"/>
    </row>
    <row r="30" s="3" customFormat="1" ht="14.4" customHeight="1">
      <c r="A30" s="3"/>
      <c r="B30" s="45"/>
      <c r="C30" s="46"/>
      <c r="D30" s="46"/>
      <c r="E30" s="46"/>
      <c r="F30" s="31" t="s">
        <v>45</v>
      </c>
      <c r="G30" s="46"/>
      <c r="H30" s="46"/>
      <c r="I30" s="46"/>
      <c r="J30" s="46"/>
      <c r="K30" s="46"/>
      <c r="L30" s="47">
        <v>0.14999999999999999</v>
      </c>
      <c r="M30" s="46"/>
      <c r="N30" s="46"/>
      <c r="O30" s="46"/>
      <c r="P30" s="46"/>
      <c r="Q30" s="46"/>
      <c r="R30" s="46"/>
      <c r="S30" s="46"/>
      <c r="T30" s="46"/>
      <c r="U30" s="46"/>
      <c r="V30" s="46"/>
      <c r="W30" s="48">
        <f>ROUND(BA54, 2)</f>
        <v>0</v>
      </c>
      <c r="X30" s="46"/>
      <c r="Y30" s="46"/>
      <c r="Z30" s="46"/>
      <c r="AA30" s="46"/>
      <c r="AB30" s="46"/>
      <c r="AC30" s="46"/>
      <c r="AD30" s="46"/>
      <c r="AE30" s="46"/>
      <c r="AF30" s="46"/>
      <c r="AG30" s="46"/>
      <c r="AH30" s="46"/>
      <c r="AI30" s="46"/>
      <c r="AJ30" s="46"/>
      <c r="AK30" s="48">
        <f>ROUND(AW54, 2)</f>
        <v>0</v>
      </c>
      <c r="AL30" s="46"/>
      <c r="AM30" s="46"/>
      <c r="AN30" s="46"/>
      <c r="AO30" s="46"/>
      <c r="AP30" s="46"/>
      <c r="AQ30" s="46"/>
      <c r="AR30" s="49"/>
      <c r="BE30" s="50"/>
    </row>
    <row r="31" hidden="1" s="3" customFormat="1" ht="14.4" customHeight="1">
      <c r="A31" s="3"/>
      <c r="B31" s="45"/>
      <c r="C31" s="46"/>
      <c r="D31" s="46"/>
      <c r="E31" s="46"/>
      <c r="F31" s="31" t="s">
        <v>46</v>
      </c>
      <c r="G31" s="46"/>
      <c r="H31" s="46"/>
      <c r="I31" s="46"/>
      <c r="J31" s="46"/>
      <c r="K31" s="46"/>
      <c r="L31" s="47">
        <v>0.20999999999999999</v>
      </c>
      <c r="M31" s="46"/>
      <c r="N31" s="46"/>
      <c r="O31" s="46"/>
      <c r="P31" s="46"/>
      <c r="Q31" s="46"/>
      <c r="R31" s="46"/>
      <c r="S31" s="46"/>
      <c r="T31" s="46"/>
      <c r="U31" s="46"/>
      <c r="V31" s="46"/>
      <c r="W31" s="48">
        <f>ROUND(BB54, 2)</f>
        <v>0</v>
      </c>
      <c r="X31" s="46"/>
      <c r="Y31" s="46"/>
      <c r="Z31" s="46"/>
      <c r="AA31" s="46"/>
      <c r="AB31" s="46"/>
      <c r="AC31" s="46"/>
      <c r="AD31" s="46"/>
      <c r="AE31" s="46"/>
      <c r="AF31" s="46"/>
      <c r="AG31" s="46"/>
      <c r="AH31" s="46"/>
      <c r="AI31" s="46"/>
      <c r="AJ31" s="46"/>
      <c r="AK31" s="48">
        <v>0</v>
      </c>
      <c r="AL31" s="46"/>
      <c r="AM31" s="46"/>
      <c r="AN31" s="46"/>
      <c r="AO31" s="46"/>
      <c r="AP31" s="46"/>
      <c r="AQ31" s="46"/>
      <c r="AR31" s="49"/>
      <c r="BE31" s="50"/>
    </row>
    <row r="32" hidden="1" s="3" customFormat="1" ht="14.4" customHeight="1">
      <c r="A32" s="3"/>
      <c r="B32" s="45"/>
      <c r="C32" s="46"/>
      <c r="D32" s="46"/>
      <c r="E32" s="46"/>
      <c r="F32" s="31" t="s">
        <v>47</v>
      </c>
      <c r="G32" s="46"/>
      <c r="H32" s="46"/>
      <c r="I32" s="46"/>
      <c r="J32" s="46"/>
      <c r="K32" s="46"/>
      <c r="L32" s="47">
        <v>0.14999999999999999</v>
      </c>
      <c r="M32" s="46"/>
      <c r="N32" s="46"/>
      <c r="O32" s="46"/>
      <c r="P32" s="46"/>
      <c r="Q32" s="46"/>
      <c r="R32" s="46"/>
      <c r="S32" s="46"/>
      <c r="T32" s="46"/>
      <c r="U32" s="46"/>
      <c r="V32" s="46"/>
      <c r="W32" s="48">
        <f>ROUND(BC54, 2)</f>
        <v>0</v>
      </c>
      <c r="X32" s="46"/>
      <c r="Y32" s="46"/>
      <c r="Z32" s="46"/>
      <c r="AA32" s="46"/>
      <c r="AB32" s="46"/>
      <c r="AC32" s="46"/>
      <c r="AD32" s="46"/>
      <c r="AE32" s="46"/>
      <c r="AF32" s="46"/>
      <c r="AG32" s="46"/>
      <c r="AH32" s="46"/>
      <c r="AI32" s="46"/>
      <c r="AJ32" s="46"/>
      <c r="AK32" s="48">
        <v>0</v>
      </c>
      <c r="AL32" s="46"/>
      <c r="AM32" s="46"/>
      <c r="AN32" s="46"/>
      <c r="AO32" s="46"/>
      <c r="AP32" s="46"/>
      <c r="AQ32" s="46"/>
      <c r="AR32" s="49"/>
      <c r="BE32" s="50"/>
    </row>
    <row r="33" hidden="1" s="3" customFormat="1" ht="14.4" customHeight="1">
      <c r="A33" s="3"/>
      <c r="B33" s="45"/>
      <c r="C33" s="46"/>
      <c r="D33" s="46"/>
      <c r="E33" s="46"/>
      <c r="F33" s="31" t="s">
        <v>48</v>
      </c>
      <c r="G33" s="46"/>
      <c r="H33" s="46"/>
      <c r="I33" s="46"/>
      <c r="J33" s="46"/>
      <c r="K33" s="46"/>
      <c r="L33" s="47">
        <v>0</v>
      </c>
      <c r="M33" s="46"/>
      <c r="N33" s="46"/>
      <c r="O33" s="46"/>
      <c r="P33" s="46"/>
      <c r="Q33" s="46"/>
      <c r="R33" s="46"/>
      <c r="S33" s="46"/>
      <c r="T33" s="46"/>
      <c r="U33" s="46"/>
      <c r="V33" s="46"/>
      <c r="W33" s="48">
        <f>ROUND(BD54, 2)</f>
        <v>0</v>
      </c>
      <c r="X33" s="46"/>
      <c r="Y33" s="46"/>
      <c r="Z33" s="46"/>
      <c r="AA33" s="46"/>
      <c r="AB33" s="46"/>
      <c r="AC33" s="46"/>
      <c r="AD33" s="46"/>
      <c r="AE33" s="46"/>
      <c r="AF33" s="46"/>
      <c r="AG33" s="46"/>
      <c r="AH33" s="46"/>
      <c r="AI33" s="46"/>
      <c r="AJ33" s="46"/>
      <c r="AK33" s="48">
        <v>0</v>
      </c>
      <c r="AL33" s="46"/>
      <c r="AM33" s="46"/>
      <c r="AN33" s="46"/>
      <c r="AO33" s="46"/>
      <c r="AP33" s="46"/>
      <c r="AQ33" s="46"/>
      <c r="AR33" s="49"/>
      <c r="BE33" s="3"/>
    </row>
    <row r="34" s="2" customFormat="1" ht="6.96"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3"/>
      <c r="BE34" s="37"/>
    </row>
    <row r="35" s="2" customFormat="1" ht="25.92" customHeight="1">
      <c r="A35" s="37"/>
      <c r="B35" s="38"/>
      <c r="C35" s="51"/>
      <c r="D35" s="52" t="s">
        <v>49</v>
      </c>
      <c r="E35" s="53"/>
      <c r="F35" s="53"/>
      <c r="G35" s="53"/>
      <c r="H35" s="53"/>
      <c r="I35" s="53"/>
      <c r="J35" s="53"/>
      <c r="K35" s="53"/>
      <c r="L35" s="53"/>
      <c r="M35" s="53"/>
      <c r="N35" s="53"/>
      <c r="O35" s="53"/>
      <c r="P35" s="53"/>
      <c r="Q35" s="53"/>
      <c r="R35" s="53"/>
      <c r="S35" s="53"/>
      <c r="T35" s="54" t="s">
        <v>50</v>
      </c>
      <c r="U35" s="53"/>
      <c r="V35" s="53"/>
      <c r="W35" s="53"/>
      <c r="X35" s="55" t="s">
        <v>51</v>
      </c>
      <c r="Y35" s="53"/>
      <c r="Z35" s="53"/>
      <c r="AA35" s="53"/>
      <c r="AB35" s="53"/>
      <c r="AC35" s="53"/>
      <c r="AD35" s="53"/>
      <c r="AE35" s="53"/>
      <c r="AF35" s="53"/>
      <c r="AG35" s="53"/>
      <c r="AH35" s="53"/>
      <c r="AI35" s="53"/>
      <c r="AJ35" s="53"/>
      <c r="AK35" s="56">
        <f>SUM(AK26:AK33)</f>
        <v>0</v>
      </c>
      <c r="AL35" s="53"/>
      <c r="AM35" s="53"/>
      <c r="AN35" s="53"/>
      <c r="AO35" s="57"/>
      <c r="AP35" s="51"/>
      <c r="AQ35" s="51"/>
      <c r="AR35" s="43"/>
      <c r="BE35" s="37"/>
    </row>
    <row r="36" s="2" customFormat="1" ht="6.96"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3"/>
      <c r="BE36" s="37"/>
    </row>
    <row r="37" s="2" customFormat="1" ht="6.96" customHeight="1">
      <c r="A37" s="37"/>
      <c r="B37" s="58"/>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43"/>
      <c r="BE37" s="37"/>
    </row>
    <row r="41" s="2" customFormat="1" ht="6.96" customHeight="1">
      <c r="A41" s="37"/>
      <c r="B41" s="60"/>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43"/>
      <c r="BE41" s="37"/>
    </row>
    <row r="42" s="2" customFormat="1" ht="24.96" customHeight="1">
      <c r="A42" s="37"/>
      <c r="B42" s="38"/>
      <c r="C42" s="22" t="s">
        <v>52</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3"/>
      <c r="BE42" s="37"/>
    </row>
    <row r="43" s="2" customFormat="1" ht="6.96" customHeight="1">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3"/>
      <c r="BE43" s="37"/>
    </row>
    <row r="44" s="4" customFormat="1" ht="12" customHeight="1">
      <c r="A44" s="4"/>
      <c r="B44" s="62"/>
      <c r="C44" s="31" t="s">
        <v>13</v>
      </c>
      <c r="D44" s="63"/>
      <c r="E44" s="63"/>
      <c r="F44" s="63"/>
      <c r="G44" s="63"/>
      <c r="H44" s="63"/>
      <c r="I44" s="63"/>
      <c r="J44" s="63"/>
      <c r="K44" s="63"/>
      <c r="L44" s="63" t="str">
        <f>K5</f>
        <v>01122025</v>
      </c>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4"/>
      <c r="BE44" s="4"/>
    </row>
    <row r="45" s="5" customFormat="1" ht="36.96" customHeight="1">
      <c r="A45" s="5"/>
      <c r="B45" s="65"/>
      <c r="C45" s="66" t="s">
        <v>16</v>
      </c>
      <c r="D45" s="67"/>
      <c r="E45" s="67"/>
      <c r="F45" s="67"/>
      <c r="G45" s="67"/>
      <c r="H45" s="67"/>
      <c r="I45" s="67"/>
      <c r="J45" s="67"/>
      <c r="K45" s="67"/>
      <c r="L45" s="68" t="str">
        <f>K6</f>
        <v>ZŠ a ZÚŠ Šmeralova – půdní vestavba, Karlovy Vary</v>
      </c>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9"/>
      <c r="BE45" s="5"/>
    </row>
    <row r="46" s="2" customFormat="1" ht="6.96" customHeight="1">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3"/>
      <c r="BE46" s="37"/>
    </row>
    <row r="47" s="2" customFormat="1" ht="12" customHeight="1">
      <c r="A47" s="37"/>
      <c r="B47" s="38"/>
      <c r="C47" s="31" t="s">
        <v>21</v>
      </c>
      <c r="D47" s="39"/>
      <c r="E47" s="39"/>
      <c r="F47" s="39"/>
      <c r="G47" s="39"/>
      <c r="H47" s="39"/>
      <c r="I47" s="39"/>
      <c r="J47" s="39"/>
      <c r="K47" s="39"/>
      <c r="L47" s="70" t="str">
        <f>IF(K8="","",K8)</f>
        <v xml:space="preserve">Základní škola a Základní umělecká škola Karlovy </v>
      </c>
      <c r="M47" s="39"/>
      <c r="N47" s="39"/>
      <c r="O47" s="39"/>
      <c r="P47" s="39"/>
      <c r="Q47" s="39"/>
      <c r="R47" s="39"/>
      <c r="S47" s="39"/>
      <c r="T47" s="39"/>
      <c r="U47" s="39"/>
      <c r="V47" s="39"/>
      <c r="W47" s="39"/>
      <c r="X47" s="39"/>
      <c r="Y47" s="39"/>
      <c r="Z47" s="39"/>
      <c r="AA47" s="39"/>
      <c r="AB47" s="39"/>
      <c r="AC47" s="39"/>
      <c r="AD47" s="39"/>
      <c r="AE47" s="39"/>
      <c r="AF47" s="39"/>
      <c r="AG47" s="39"/>
      <c r="AH47" s="39"/>
      <c r="AI47" s="31" t="s">
        <v>23</v>
      </c>
      <c r="AJ47" s="39"/>
      <c r="AK47" s="39"/>
      <c r="AL47" s="39"/>
      <c r="AM47" s="71" t="str">
        <f>IF(AN8= "","",AN8)</f>
        <v>1. 12. 2025</v>
      </c>
      <c r="AN47" s="71"/>
      <c r="AO47" s="39"/>
      <c r="AP47" s="39"/>
      <c r="AQ47" s="39"/>
      <c r="AR47" s="43"/>
      <c r="BE47" s="37"/>
    </row>
    <row r="48" s="2" customFormat="1" ht="6.96" customHeight="1">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3"/>
      <c r="BE48" s="37"/>
    </row>
    <row r="49" s="2" customFormat="1" ht="15.15" customHeight="1">
      <c r="A49" s="37"/>
      <c r="B49" s="38"/>
      <c r="C49" s="31" t="s">
        <v>25</v>
      </c>
      <c r="D49" s="39"/>
      <c r="E49" s="39"/>
      <c r="F49" s="39"/>
      <c r="G49" s="39"/>
      <c r="H49" s="39"/>
      <c r="I49" s="39"/>
      <c r="J49" s="39"/>
      <c r="K49" s="39"/>
      <c r="L49" s="63" t="str">
        <f>IF(E11= "","",E11)</f>
        <v xml:space="preserve"> </v>
      </c>
      <c r="M49" s="39"/>
      <c r="N49" s="39"/>
      <c r="O49" s="39"/>
      <c r="P49" s="39"/>
      <c r="Q49" s="39"/>
      <c r="R49" s="39"/>
      <c r="S49" s="39"/>
      <c r="T49" s="39"/>
      <c r="U49" s="39"/>
      <c r="V49" s="39"/>
      <c r="W49" s="39"/>
      <c r="X49" s="39"/>
      <c r="Y49" s="39"/>
      <c r="Z49" s="39"/>
      <c r="AA49" s="39"/>
      <c r="AB49" s="39"/>
      <c r="AC49" s="39"/>
      <c r="AD49" s="39"/>
      <c r="AE49" s="39"/>
      <c r="AF49" s="39"/>
      <c r="AG49" s="39"/>
      <c r="AH49" s="39"/>
      <c r="AI49" s="31" t="s">
        <v>31</v>
      </c>
      <c r="AJ49" s="39"/>
      <c r="AK49" s="39"/>
      <c r="AL49" s="39"/>
      <c r="AM49" s="72" t="str">
        <f>IF(E17="","",E17)</f>
        <v>DESIGN 4AVI, s.r.o</v>
      </c>
      <c r="AN49" s="63"/>
      <c r="AO49" s="63"/>
      <c r="AP49" s="63"/>
      <c r="AQ49" s="39"/>
      <c r="AR49" s="43"/>
      <c r="AS49" s="73" t="s">
        <v>53</v>
      </c>
      <c r="AT49" s="74"/>
      <c r="AU49" s="75"/>
      <c r="AV49" s="75"/>
      <c r="AW49" s="75"/>
      <c r="AX49" s="75"/>
      <c r="AY49" s="75"/>
      <c r="AZ49" s="75"/>
      <c r="BA49" s="75"/>
      <c r="BB49" s="75"/>
      <c r="BC49" s="75"/>
      <c r="BD49" s="76"/>
      <c r="BE49" s="37"/>
    </row>
    <row r="50" s="2" customFormat="1" ht="15.15" customHeight="1">
      <c r="A50" s="37"/>
      <c r="B50" s="38"/>
      <c r="C50" s="31" t="s">
        <v>29</v>
      </c>
      <c r="D50" s="39"/>
      <c r="E50" s="39"/>
      <c r="F50" s="39"/>
      <c r="G50" s="39"/>
      <c r="H50" s="39"/>
      <c r="I50" s="39"/>
      <c r="J50" s="39"/>
      <c r="K50" s="39"/>
      <c r="L50" s="63"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1" t="s">
        <v>35</v>
      </c>
      <c r="AJ50" s="39"/>
      <c r="AK50" s="39"/>
      <c r="AL50" s="39"/>
      <c r="AM50" s="72" t="str">
        <f>IF(E20="","",E20)</f>
        <v>Sebastian Fenyk</v>
      </c>
      <c r="AN50" s="63"/>
      <c r="AO50" s="63"/>
      <c r="AP50" s="63"/>
      <c r="AQ50" s="39"/>
      <c r="AR50" s="43"/>
      <c r="AS50" s="77"/>
      <c r="AT50" s="78"/>
      <c r="AU50" s="79"/>
      <c r="AV50" s="79"/>
      <c r="AW50" s="79"/>
      <c r="AX50" s="79"/>
      <c r="AY50" s="79"/>
      <c r="AZ50" s="79"/>
      <c r="BA50" s="79"/>
      <c r="BB50" s="79"/>
      <c r="BC50" s="79"/>
      <c r="BD50" s="80"/>
      <c r="BE50" s="37"/>
    </row>
    <row r="51" s="2" customFormat="1" ht="10.8" customHeight="1">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3"/>
      <c r="AS51" s="81"/>
      <c r="AT51" s="82"/>
      <c r="AU51" s="83"/>
      <c r="AV51" s="83"/>
      <c r="AW51" s="83"/>
      <c r="AX51" s="83"/>
      <c r="AY51" s="83"/>
      <c r="AZ51" s="83"/>
      <c r="BA51" s="83"/>
      <c r="BB51" s="83"/>
      <c r="BC51" s="83"/>
      <c r="BD51" s="84"/>
      <c r="BE51" s="37"/>
    </row>
    <row r="52" s="2" customFormat="1" ht="29.28" customHeight="1">
      <c r="A52" s="37"/>
      <c r="B52" s="38"/>
      <c r="C52" s="85" t="s">
        <v>54</v>
      </c>
      <c r="D52" s="86"/>
      <c r="E52" s="86"/>
      <c r="F52" s="86"/>
      <c r="G52" s="86"/>
      <c r="H52" s="87"/>
      <c r="I52" s="88" t="s">
        <v>55</v>
      </c>
      <c r="J52" s="86"/>
      <c r="K52" s="86"/>
      <c r="L52" s="86"/>
      <c r="M52" s="86"/>
      <c r="N52" s="86"/>
      <c r="O52" s="86"/>
      <c r="P52" s="86"/>
      <c r="Q52" s="86"/>
      <c r="R52" s="86"/>
      <c r="S52" s="86"/>
      <c r="T52" s="86"/>
      <c r="U52" s="86"/>
      <c r="V52" s="86"/>
      <c r="W52" s="86"/>
      <c r="X52" s="86"/>
      <c r="Y52" s="86"/>
      <c r="Z52" s="86"/>
      <c r="AA52" s="86"/>
      <c r="AB52" s="86"/>
      <c r="AC52" s="86"/>
      <c r="AD52" s="86"/>
      <c r="AE52" s="86"/>
      <c r="AF52" s="86"/>
      <c r="AG52" s="89" t="s">
        <v>56</v>
      </c>
      <c r="AH52" s="86"/>
      <c r="AI52" s="86"/>
      <c r="AJ52" s="86"/>
      <c r="AK52" s="86"/>
      <c r="AL52" s="86"/>
      <c r="AM52" s="86"/>
      <c r="AN52" s="88" t="s">
        <v>57</v>
      </c>
      <c r="AO52" s="86"/>
      <c r="AP52" s="86"/>
      <c r="AQ52" s="90" t="s">
        <v>58</v>
      </c>
      <c r="AR52" s="43"/>
      <c r="AS52" s="91" t="s">
        <v>59</v>
      </c>
      <c r="AT52" s="92" t="s">
        <v>60</v>
      </c>
      <c r="AU52" s="92" t="s">
        <v>61</v>
      </c>
      <c r="AV52" s="92" t="s">
        <v>62</v>
      </c>
      <c r="AW52" s="92" t="s">
        <v>63</v>
      </c>
      <c r="AX52" s="92" t="s">
        <v>64</v>
      </c>
      <c r="AY52" s="92" t="s">
        <v>65</v>
      </c>
      <c r="AZ52" s="92" t="s">
        <v>66</v>
      </c>
      <c r="BA52" s="92" t="s">
        <v>67</v>
      </c>
      <c r="BB52" s="92" t="s">
        <v>68</v>
      </c>
      <c r="BC52" s="92" t="s">
        <v>69</v>
      </c>
      <c r="BD52" s="93" t="s">
        <v>70</v>
      </c>
      <c r="BE52" s="37"/>
    </row>
    <row r="53" s="2" customFormat="1" ht="10.8" customHeight="1">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3"/>
      <c r="AS53" s="94"/>
      <c r="AT53" s="95"/>
      <c r="AU53" s="95"/>
      <c r="AV53" s="95"/>
      <c r="AW53" s="95"/>
      <c r="AX53" s="95"/>
      <c r="AY53" s="95"/>
      <c r="AZ53" s="95"/>
      <c r="BA53" s="95"/>
      <c r="BB53" s="95"/>
      <c r="BC53" s="95"/>
      <c r="BD53" s="96"/>
      <c r="BE53" s="37"/>
    </row>
    <row r="54" s="6" customFormat="1" ht="32.4" customHeight="1">
      <c r="A54" s="6"/>
      <c r="B54" s="97"/>
      <c r="C54" s="98" t="s">
        <v>71</v>
      </c>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100">
        <f>ROUND(AG55,2)</f>
        <v>0</v>
      </c>
      <c r="AH54" s="100"/>
      <c r="AI54" s="100"/>
      <c r="AJ54" s="100"/>
      <c r="AK54" s="100"/>
      <c r="AL54" s="100"/>
      <c r="AM54" s="100"/>
      <c r="AN54" s="101">
        <f>SUM(AG54,AT54)</f>
        <v>0</v>
      </c>
      <c r="AO54" s="101"/>
      <c r="AP54" s="101"/>
      <c r="AQ54" s="102" t="s">
        <v>19</v>
      </c>
      <c r="AR54" s="103"/>
      <c r="AS54" s="104">
        <f>ROUND(AS55,2)</f>
        <v>0</v>
      </c>
      <c r="AT54" s="105">
        <f>ROUND(SUM(AV54:AW54),2)</f>
        <v>0</v>
      </c>
      <c r="AU54" s="106">
        <f>ROUND(AU55,5)</f>
        <v>0</v>
      </c>
      <c r="AV54" s="105">
        <f>ROUND(AZ54*L29,2)</f>
        <v>0</v>
      </c>
      <c r="AW54" s="105">
        <f>ROUND(BA54*L30,2)</f>
        <v>0</v>
      </c>
      <c r="AX54" s="105">
        <f>ROUND(BB54*L29,2)</f>
        <v>0</v>
      </c>
      <c r="AY54" s="105">
        <f>ROUND(BC54*L30,2)</f>
        <v>0</v>
      </c>
      <c r="AZ54" s="105">
        <f>ROUND(AZ55,2)</f>
        <v>0</v>
      </c>
      <c r="BA54" s="105">
        <f>ROUND(BA55,2)</f>
        <v>0</v>
      </c>
      <c r="BB54" s="105">
        <f>ROUND(BB55,2)</f>
        <v>0</v>
      </c>
      <c r="BC54" s="105">
        <f>ROUND(BC55,2)</f>
        <v>0</v>
      </c>
      <c r="BD54" s="107">
        <f>ROUND(BD55,2)</f>
        <v>0</v>
      </c>
      <c r="BE54" s="6"/>
      <c r="BS54" s="108" t="s">
        <v>72</v>
      </c>
      <c r="BT54" s="108" t="s">
        <v>73</v>
      </c>
      <c r="BU54" s="109" t="s">
        <v>74</v>
      </c>
      <c r="BV54" s="108" t="s">
        <v>75</v>
      </c>
      <c r="BW54" s="108" t="s">
        <v>5</v>
      </c>
      <c r="BX54" s="108" t="s">
        <v>76</v>
      </c>
      <c r="CL54" s="108" t="s">
        <v>19</v>
      </c>
    </row>
    <row r="55" s="7" customFormat="1" ht="24.75" customHeight="1">
      <c r="A55" s="110" t="s">
        <v>77</v>
      </c>
      <c r="B55" s="111"/>
      <c r="C55" s="112"/>
      <c r="D55" s="113" t="s">
        <v>78</v>
      </c>
      <c r="E55" s="113"/>
      <c r="F55" s="113"/>
      <c r="G55" s="113"/>
      <c r="H55" s="113"/>
      <c r="I55" s="114"/>
      <c r="J55" s="113" t="s">
        <v>79</v>
      </c>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5">
        <f>'20220609-1B - Dodávka IT ...'!J30</f>
        <v>0</v>
      </c>
      <c r="AH55" s="114"/>
      <c r="AI55" s="114"/>
      <c r="AJ55" s="114"/>
      <c r="AK55" s="114"/>
      <c r="AL55" s="114"/>
      <c r="AM55" s="114"/>
      <c r="AN55" s="115">
        <f>SUM(AG55,AT55)</f>
        <v>0</v>
      </c>
      <c r="AO55" s="114"/>
      <c r="AP55" s="114"/>
      <c r="AQ55" s="116" t="s">
        <v>80</v>
      </c>
      <c r="AR55" s="117"/>
      <c r="AS55" s="118">
        <v>0</v>
      </c>
      <c r="AT55" s="119">
        <f>ROUND(SUM(AV55:AW55),2)</f>
        <v>0</v>
      </c>
      <c r="AU55" s="120">
        <f>'20220609-1B - Dodávka IT ...'!P83</f>
        <v>0</v>
      </c>
      <c r="AV55" s="119">
        <f>'20220609-1B - Dodávka IT ...'!J33</f>
        <v>0</v>
      </c>
      <c r="AW55" s="119">
        <f>'20220609-1B - Dodávka IT ...'!J34</f>
        <v>0</v>
      </c>
      <c r="AX55" s="119">
        <f>'20220609-1B - Dodávka IT ...'!J35</f>
        <v>0</v>
      </c>
      <c r="AY55" s="119">
        <f>'20220609-1B - Dodávka IT ...'!J36</f>
        <v>0</v>
      </c>
      <c r="AZ55" s="119">
        <f>'20220609-1B - Dodávka IT ...'!F33</f>
        <v>0</v>
      </c>
      <c r="BA55" s="119">
        <f>'20220609-1B - Dodávka IT ...'!F34</f>
        <v>0</v>
      </c>
      <c r="BB55" s="119">
        <f>'20220609-1B - Dodávka IT ...'!F35</f>
        <v>0</v>
      </c>
      <c r="BC55" s="119">
        <f>'20220609-1B - Dodávka IT ...'!F36</f>
        <v>0</v>
      </c>
      <c r="BD55" s="121">
        <f>'20220609-1B - Dodávka IT ...'!F37</f>
        <v>0</v>
      </c>
      <c r="BE55" s="7"/>
      <c r="BT55" s="122" t="s">
        <v>81</v>
      </c>
      <c r="BV55" s="122" t="s">
        <v>75</v>
      </c>
      <c r="BW55" s="122" t="s">
        <v>82</v>
      </c>
      <c r="BX55" s="122" t="s">
        <v>5</v>
      </c>
      <c r="CL55" s="122" t="s">
        <v>19</v>
      </c>
      <c r="CM55" s="122" t="s">
        <v>83</v>
      </c>
    </row>
    <row r="56" s="2" customFormat="1" ht="30" customHeight="1">
      <c r="A56" s="37"/>
      <c r="B56" s="38"/>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43"/>
      <c r="AS56" s="37"/>
      <c r="AT56" s="37"/>
      <c r="AU56" s="37"/>
      <c r="AV56" s="37"/>
      <c r="AW56" s="37"/>
      <c r="AX56" s="37"/>
      <c r="AY56" s="37"/>
      <c r="AZ56" s="37"/>
      <c r="BA56" s="37"/>
      <c r="BB56" s="37"/>
      <c r="BC56" s="37"/>
      <c r="BD56" s="37"/>
      <c r="BE56" s="37"/>
    </row>
    <row r="57" s="2" customFormat="1" ht="6.96" customHeight="1">
      <c r="A57" s="37"/>
      <c r="B57" s="58"/>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43"/>
      <c r="AS57" s="37"/>
      <c r="AT57" s="37"/>
      <c r="AU57" s="37"/>
      <c r="AV57" s="37"/>
      <c r="AW57" s="37"/>
      <c r="AX57" s="37"/>
      <c r="AY57" s="37"/>
      <c r="AZ57" s="37"/>
      <c r="BA57" s="37"/>
      <c r="BB57" s="37"/>
      <c r="BC57" s="37"/>
      <c r="BD57" s="37"/>
      <c r="BE57" s="37"/>
    </row>
  </sheetData>
  <sheetProtection sheet="1" formatColumns="0" formatRows="0" objects="1" scenarios="1" spinCount="100000" saltValue="J0tKPihSF3lQIbysi4mN0CkWavdwjOfWEa7QExAWmCjTqPK7GI24I33712WXnCdYiGKp9jhEYwZhTInVaFm8bA==" hashValue="yoTXoKskVVv/kwX3HArz3ehT+C6Ud+FD1BZgoxo7koJyo/FaEinp5J8Z2C+CV9tMoWu1e5qKENr+6veCKQvX9w==" algorithmName="SHA-512" password="CC35"/>
  <mergeCells count="4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G54:AM54"/>
    <mergeCell ref="AN54:AP54"/>
    <mergeCell ref="AR2:BE2"/>
  </mergeCells>
  <hyperlinks>
    <hyperlink ref="A55" location="'20220609-1B - Dodávka IT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hidden="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6" t="s">
        <v>82</v>
      </c>
    </row>
    <row r="3" s="1" customFormat="1" ht="6.96" customHeight="1">
      <c r="B3" s="123"/>
      <c r="C3" s="124"/>
      <c r="D3" s="124"/>
      <c r="E3" s="124"/>
      <c r="F3" s="124"/>
      <c r="G3" s="124"/>
      <c r="H3" s="124"/>
      <c r="I3" s="124"/>
      <c r="J3" s="124"/>
      <c r="K3" s="124"/>
      <c r="L3" s="19"/>
      <c r="AT3" s="16" t="s">
        <v>83</v>
      </c>
    </row>
    <row r="4" s="1" customFormat="1" ht="24.96" customHeight="1">
      <c r="B4" s="19"/>
      <c r="D4" s="125" t="s">
        <v>84</v>
      </c>
      <c r="L4" s="19"/>
      <c r="M4" s="126" t="s">
        <v>10</v>
      </c>
      <c r="AT4" s="16" t="s">
        <v>4</v>
      </c>
    </row>
    <row r="5" s="1" customFormat="1" ht="6.96" customHeight="1">
      <c r="B5" s="19"/>
      <c r="L5" s="19"/>
    </row>
    <row r="6" s="1" customFormat="1" ht="12" customHeight="1">
      <c r="B6" s="19"/>
      <c r="D6" s="127" t="s">
        <v>16</v>
      </c>
      <c r="L6" s="19"/>
    </row>
    <row r="7" s="1" customFormat="1" ht="16.5" customHeight="1">
      <c r="B7" s="19"/>
      <c r="E7" s="128" t="str">
        <f>'Rekapitulace zakázky'!K6</f>
        <v>ZŠ a ZÚŠ Šmeralova – půdní vestavba, Karlovy Vary</v>
      </c>
      <c r="F7" s="127"/>
      <c r="G7" s="127"/>
      <c r="H7" s="127"/>
      <c r="L7" s="19"/>
    </row>
    <row r="8" s="2" customFormat="1" ht="12" customHeight="1">
      <c r="A8" s="37"/>
      <c r="B8" s="43"/>
      <c r="C8" s="37"/>
      <c r="D8" s="127" t="s">
        <v>85</v>
      </c>
      <c r="E8" s="37"/>
      <c r="F8" s="37"/>
      <c r="G8" s="37"/>
      <c r="H8" s="37"/>
      <c r="I8" s="37"/>
      <c r="J8" s="37"/>
      <c r="K8" s="37"/>
      <c r="L8" s="129"/>
      <c r="S8" s="37"/>
      <c r="T8" s="37"/>
      <c r="U8" s="37"/>
      <c r="V8" s="37"/>
      <c r="W8" s="37"/>
      <c r="X8" s="37"/>
      <c r="Y8" s="37"/>
      <c r="Z8" s="37"/>
      <c r="AA8" s="37"/>
      <c r="AB8" s="37"/>
      <c r="AC8" s="37"/>
      <c r="AD8" s="37"/>
      <c r="AE8" s="37"/>
    </row>
    <row r="9" s="2" customFormat="1" ht="16.5" customHeight="1">
      <c r="A9" s="37"/>
      <c r="B9" s="43"/>
      <c r="C9" s="37"/>
      <c r="D9" s="37"/>
      <c r="E9" s="130" t="s">
        <v>86</v>
      </c>
      <c r="F9" s="37"/>
      <c r="G9" s="37"/>
      <c r="H9" s="37"/>
      <c r="I9" s="37"/>
      <c r="J9" s="37"/>
      <c r="K9" s="37"/>
      <c r="L9" s="129"/>
      <c r="S9" s="37"/>
      <c r="T9" s="37"/>
      <c r="U9" s="37"/>
      <c r="V9" s="37"/>
      <c r="W9" s="37"/>
      <c r="X9" s="37"/>
      <c r="Y9" s="37"/>
      <c r="Z9" s="37"/>
      <c r="AA9" s="37"/>
      <c r="AB9" s="37"/>
      <c r="AC9" s="37"/>
      <c r="AD9" s="37"/>
      <c r="AE9" s="37"/>
    </row>
    <row r="10" s="2" customFormat="1">
      <c r="A10" s="37"/>
      <c r="B10" s="43"/>
      <c r="C10" s="37"/>
      <c r="D10" s="37"/>
      <c r="E10" s="37"/>
      <c r="F10" s="37"/>
      <c r="G10" s="37"/>
      <c r="H10" s="37"/>
      <c r="I10" s="37"/>
      <c r="J10" s="37"/>
      <c r="K10" s="37"/>
      <c r="L10" s="129"/>
      <c r="S10" s="37"/>
      <c r="T10" s="37"/>
      <c r="U10" s="37"/>
      <c r="V10" s="37"/>
      <c r="W10" s="37"/>
      <c r="X10" s="37"/>
      <c r="Y10" s="37"/>
      <c r="Z10" s="37"/>
      <c r="AA10" s="37"/>
      <c r="AB10" s="37"/>
      <c r="AC10" s="37"/>
      <c r="AD10" s="37"/>
      <c r="AE10" s="37"/>
    </row>
    <row r="11" s="2" customFormat="1" ht="12" customHeight="1">
      <c r="A11" s="37"/>
      <c r="B11" s="43"/>
      <c r="C11" s="37"/>
      <c r="D11" s="127" t="s">
        <v>18</v>
      </c>
      <c r="E11" s="37"/>
      <c r="F11" s="131" t="s">
        <v>19</v>
      </c>
      <c r="G11" s="37"/>
      <c r="H11" s="37"/>
      <c r="I11" s="127" t="s">
        <v>20</v>
      </c>
      <c r="J11" s="131" t="s">
        <v>19</v>
      </c>
      <c r="K11" s="37"/>
      <c r="L11" s="129"/>
      <c r="S11" s="37"/>
      <c r="T11" s="37"/>
      <c r="U11" s="37"/>
      <c r="V11" s="37"/>
      <c r="W11" s="37"/>
      <c r="X11" s="37"/>
      <c r="Y11" s="37"/>
      <c r="Z11" s="37"/>
      <c r="AA11" s="37"/>
      <c r="AB11" s="37"/>
      <c r="AC11" s="37"/>
      <c r="AD11" s="37"/>
      <c r="AE11" s="37"/>
    </row>
    <row r="12" s="2" customFormat="1" ht="12" customHeight="1">
      <c r="A12" s="37"/>
      <c r="B12" s="43"/>
      <c r="C12" s="37"/>
      <c r="D12" s="127" t="s">
        <v>21</v>
      </c>
      <c r="E12" s="37"/>
      <c r="F12" s="131" t="s">
        <v>22</v>
      </c>
      <c r="G12" s="37"/>
      <c r="H12" s="37"/>
      <c r="I12" s="127" t="s">
        <v>23</v>
      </c>
      <c r="J12" s="132" t="str">
        <f>'Rekapitulace zakázky'!AN8</f>
        <v>1. 12. 2025</v>
      </c>
      <c r="K12" s="37"/>
      <c r="L12" s="129"/>
      <c r="S12" s="37"/>
      <c r="T12" s="37"/>
      <c r="U12" s="37"/>
      <c r="V12" s="37"/>
      <c r="W12" s="37"/>
      <c r="X12" s="37"/>
      <c r="Y12" s="37"/>
      <c r="Z12" s="37"/>
      <c r="AA12" s="37"/>
      <c r="AB12" s="37"/>
      <c r="AC12" s="37"/>
      <c r="AD12" s="37"/>
      <c r="AE12" s="37"/>
    </row>
    <row r="13" s="2" customFormat="1" ht="10.8" customHeight="1">
      <c r="A13" s="37"/>
      <c r="B13" s="43"/>
      <c r="C13" s="37"/>
      <c r="D13" s="37"/>
      <c r="E13" s="37"/>
      <c r="F13" s="37"/>
      <c r="G13" s="37"/>
      <c r="H13" s="37"/>
      <c r="I13" s="37"/>
      <c r="J13" s="37"/>
      <c r="K13" s="37"/>
      <c r="L13" s="129"/>
      <c r="S13" s="37"/>
      <c r="T13" s="37"/>
      <c r="U13" s="37"/>
      <c r="V13" s="37"/>
      <c r="W13" s="37"/>
      <c r="X13" s="37"/>
      <c r="Y13" s="37"/>
      <c r="Z13" s="37"/>
      <c r="AA13" s="37"/>
      <c r="AB13" s="37"/>
      <c r="AC13" s="37"/>
      <c r="AD13" s="37"/>
      <c r="AE13" s="37"/>
    </row>
    <row r="14" s="2" customFormat="1" ht="12" customHeight="1">
      <c r="A14" s="37"/>
      <c r="B14" s="43"/>
      <c r="C14" s="37"/>
      <c r="D14" s="127" t="s">
        <v>25</v>
      </c>
      <c r="E14" s="37"/>
      <c r="F14" s="37"/>
      <c r="G14" s="37"/>
      <c r="H14" s="37"/>
      <c r="I14" s="127" t="s">
        <v>26</v>
      </c>
      <c r="J14" s="131" t="str">
        <f>IF('Rekapitulace zakázky'!AN10="","",'Rekapitulace zakázky'!AN10)</f>
        <v/>
      </c>
      <c r="K14" s="37"/>
      <c r="L14" s="129"/>
      <c r="S14" s="37"/>
      <c r="T14" s="37"/>
      <c r="U14" s="37"/>
      <c r="V14" s="37"/>
      <c r="W14" s="37"/>
      <c r="X14" s="37"/>
      <c r="Y14" s="37"/>
      <c r="Z14" s="37"/>
      <c r="AA14" s="37"/>
      <c r="AB14" s="37"/>
      <c r="AC14" s="37"/>
      <c r="AD14" s="37"/>
      <c r="AE14" s="37"/>
    </row>
    <row r="15" s="2" customFormat="1" ht="18" customHeight="1">
      <c r="A15" s="37"/>
      <c r="B15" s="43"/>
      <c r="C15" s="37"/>
      <c r="D15" s="37"/>
      <c r="E15" s="131" t="str">
        <f>IF('Rekapitulace zakázky'!E11="","",'Rekapitulace zakázky'!E11)</f>
        <v xml:space="preserve"> </v>
      </c>
      <c r="F15" s="37"/>
      <c r="G15" s="37"/>
      <c r="H15" s="37"/>
      <c r="I15" s="127" t="s">
        <v>28</v>
      </c>
      <c r="J15" s="131" t="str">
        <f>IF('Rekapitulace zakázky'!AN11="","",'Rekapitulace zakázky'!AN11)</f>
        <v/>
      </c>
      <c r="K15" s="37"/>
      <c r="L15" s="129"/>
      <c r="S15" s="37"/>
      <c r="T15" s="37"/>
      <c r="U15" s="37"/>
      <c r="V15" s="37"/>
      <c r="W15" s="37"/>
      <c r="X15" s="37"/>
      <c r="Y15" s="37"/>
      <c r="Z15" s="37"/>
      <c r="AA15" s="37"/>
      <c r="AB15" s="37"/>
      <c r="AC15" s="37"/>
      <c r="AD15" s="37"/>
      <c r="AE15" s="37"/>
    </row>
    <row r="16" s="2" customFormat="1" ht="6.96" customHeight="1">
      <c r="A16" s="37"/>
      <c r="B16" s="43"/>
      <c r="C16" s="37"/>
      <c r="D16" s="37"/>
      <c r="E16" s="37"/>
      <c r="F16" s="37"/>
      <c r="G16" s="37"/>
      <c r="H16" s="37"/>
      <c r="I16" s="37"/>
      <c r="J16" s="37"/>
      <c r="K16" s="37"/>
      <c r="L16" s="129"/>
      <c r="S16" s="37"/>
      <c r="T16" s="37"/>
      <c r="U16" s="37"/>
      <c r="V16" s="37"/>
      <c r="W16" s="37"/>
      <c r="X16" s="37"/>
      <c r="Y16" s="37"/>
      <c r="Z16" s="37"/>
      <c r="AA16" s="37"/>
      <c r="AB16" s="37"/>
      <c r="AC16" s="37"/>
      <c r="AD16" s="37"/>
      <c r="AE16" s="37"/>
    </row>
    <row r="17" s="2" customFormat="1" ht="12" customHeight="1">
      <c r="A17" s="37"/>
      <c r="B17" s="43"/>
      <c r="C17" s="37"/>
      <c r="D17" s="127" t="s">
        <v>29</v>
      </c>
      <c r="E17" s="37"/>
      <c r="F17" s="37"/>
      <c r="G17" s="37"/>
      <c r="H17" s="37"/>
      <c r="I17" s="127" t="s">
        <v>26</v>
      </c>
      <c r="J17" s="32" t="str">
        <f>'Rekapitulace zakázky'!AN13</f>
        <v>Vyplň údaj</v>
      </c>
      <c r="K17" s="37"/>
      <c r="L17" s="129"/>
      <c r="S17" s="37"/>
      <c r="T17" s="37"/>
      <c r="U17" s="37"/>
      <c r="V17" s="37"/>
      <c r="W17" s="37"/>
      <c r="X17" s="37"/>
      <c r="Y17" s="37"/>
      <c r="Z17" s="37"/>
      <c r="AA17" s="37"/>
      <c r="AB17" s="37"/>
      <c r="AC17" s="37"/>
      <c r="AD17" s="37"/>
      <c r="AE17" s="37"/>
    </row>
    <row r="18" s="2" customFormat="1" ht="18" customHeight="1">
      <c r="A18" s="37"/>
      <c r="B18" s="43"/>
      <c r="C18" s="37"/>
      <c r="D18" s="37"/>
      <c r="E18" s="32" t="str">
        <f>'Rekapitulace zakázky'!E14</f>
        <v>Vyplň údaj</v>
      </c>
      <c r="F18" s="131"/>
      <c r="G18" s="131"/>
      <c r="H18" s="131"/>
      <c r="I18" s="127" t="s">
        <v>28</v>
      </c>
      <c r="J18" s="32" t="str">
        <f>'Rekapitulace zakázky'!AN14</f>
        <v>Vyplň údaj</v>
      </c>
      <c r="K18" s="37"/>
      <c r="L18" s="129"/>
      <c r="S18" s="37"/>
      <c r="T18" s="37"/>
      <c r="U18" s="37"/>
      <c r="V18" s="37"/>
      <c r="W18" s="37"/>
      <c r="X18" s="37"/>
      <c r="Y18" s="37"/>
      <c r="Z18" s="37"/>
      <c r="AA18" s="37"/>
      <c r="AB18" s="37"/>
      <c r="AC18" s="37"/>
      <c r="AD18" s="37"/>
      <c r="AE18" s="37"/>
    </row>
    <row r="19" s="2" customFormat="1" ht="6.96" customHeight="1">
      <c r="A19" s="37"/>
      <c r="B19" s="43"/>
      <c r="C19" s="37"/>
      <c r="D19" s="37"/>
      <c r="E19" s="37"/>
      <c r="F19" s="37"/>
      <c r="G19" s="37"/>
      <c r="H19" s="37"/>
      <c r="I19" s="37"/>
      <c r="J19" s="37"/>
      <c r="K19" s="37"/>
      <c r="L19" s="129"/>
      <c r="S19" s="37"/>
      <c r="T19" s="37"/>
      <c r="U19" s="37"/>
      <c r="V19" s="37"/>
      <c r="W19" s="37"/>
      <c r="X19" s="37"/>
      <c r="Y19" s="37"/>
      <c r="Z19" s="37"/>
      <c r="AA19" s="37"/>
      <c r="AB19" s="37"/>
      <c r="AC19" s="37"/>
      <c r="AD19" s="37"/>
      <c r="AE19" s="37"/>
    </row>
    <row r="20" s="2" customFormat="1" ht="12" customHeight="1">
      <c r="A20" s="37"/>
      <c r="B20" s="43"/>
      <c r="C20" s="37"/>
      <c r="D20" s="127" t="s">
        <v>31</v>
      </c>
      <c r="E20" s="37"/>
      <c r="F20" s="37"/>
      <c r="G20" s="37"/>
      <c r="H20" s="37"/>
      <c r="I20" s="127" t="s">
        <v>26</v>
      </c>
      <c r="J20" s="131" t="s">
        <v>32</v>
      </c>
      <c r="K20" s="37"/>
      <c r="L20" s="129"/>
      <c r="S20" s="37"/>
      <c r="T20" s="37"/>
      <c r="U20" s="37"/>
      <c r="V20" s="37"/>
      <c r="W20" s="37"/>
      <c r="X20" s="37"/>
      <c r="Y20" s="37"/>
      <c r="Z20" s="37"/>
      <c r="AA20" s="37"/>
      <c r="AB20" s="37"/>
      <c r="AC20" s="37"/>
      <c r="AD20" s="37"/>
      <c r="AE20" s="37"/>
    </row>
    <row r="21" s="2" customFormat="1" ht="18" customHeight="1">
      <c r="A21" s="37"/>
      <c r="B21" s="43"/>
      <c r="C21" s="37"/>
      <c r="D21" s="37"/>
      <c r="E21" s="131" t="s">
        <v>33</v>
      </c>
      <c r="F21" s="37"/>
      <c r="G21" s="37"/>
      <c r="H21" s="37"/>
      <c r="I21" s="127" t="s">
        <v>28</v>
      </c>
      <c r="J21" s="131" t="s">
        <v>19</v>
      </c>
      <c r="K21" s="37"/>
      <c r="L21" s="129"/>
      <c r="S21" s="37"/>
      <c r="T21" s="37"/>
      <c r="U21" s="37"/>
      <c r="V21" s="37"/>
      <c r="W21" s="37"/>
      <c r="X21" s="37"/>
      <c r="Y21" s="37"/>
      <c r="Z21" s="37"/>
      <c r="AA21" s="37"/>
      <c r="AB21" s="37"/>
      <c r="AC21" s="37"/>
      <c r="AD21" s="37"/>
      <c r="AE21" s="37"/>
    </row>
    <row r="22" s="2" customFormat="1" ht="6.96" customHeight="1">
      <c r="A22" s="37"/>
      <c r="B22" s="43"/>
      <c r="C22" s="37"/>
      <c r="D22" s="37"/>
      <c r="E22" s="37"/>
      <c r="F22" s="37"/>
      <c r="G22" s="37"/>
      <c r="H22" s="37"/>
      <c r="I22" s="37"/>
      <c r="J22" s="37"/>
      <c r="K22" s="37"/>
      <c r="L22" s="129"/>
      <c r="S22" s="37"/>
      <c r="T22" s="37"/>
      <c r="U22" s="37"/>
      <c r="V22" s="37"/>
      <c r="W22" s="37"/>
      <c r="X22" s="37"/>
      <c r="Y22" s="37"/>
      <c r="Z22" s="37"/>
      <c r="AA22" s="37"/>
      <c r="AB22" s="37"/>
      <c r="AC22" s="37"/>
      <c r="AD22" s="37"/>
      <c r="AE22" s="37"/>
    </row>
    <row r="23" s="2" customFormat="1" ht="12" customHeight="1">
      <c r="A23" s="37"/>
      <c r="B23" s="43"/>
      <c r="C23" s="37"/>
      <c r="D23" s="127" t="s">
        <v>35</v>
      </c>
      <c r="E23" s="37"/>
      <c r="F23" s="37"/>
      <c r="G23" s="37"/>
      <c r="H23" s="37"/>
      <c r="I23" s="127" t="s">
        <v>26</v>
      </c>
      <c r="J23" s="131" t="s">
        <v>19</v>
      </c>
      <c r="K23" s="37"/>
      <c r="L23" s="129"/>
      <c r="S23" s="37"/>
      <c r="T23" s="37"/>
      <c r="U23" s="37"/>
      <c r="V23" s="37"/>
      <c r="W23" s="37"/>
      <c r="X23" s="37"/>
      <c r="Y23" s="37"/>
      <c r="Z23" s="37"/>
      <c r="AA23" s="37"/>
      <c r="AB23" s="37"/>
      <c r="AC23" s="37"/>
      <c r="AD23" s="37"/>
      <c r="AE23" s="37"/>
    </row>
    <row r="24" s="2" customFormat="1" ht="18" customHeight="1">
      <c r="A24" s="37"/>
      <c r="B24" s="43"/>
      <c r="C24" s="37"/>
      <c r="D24" s="37"/>
      <c r="E24" s="131" t="s">
        <v>36</v>
      </c>
      <c r="F24" s="37"/>
      <c r="G24" s="37"/>
      <c r="H24" s="37"/>
      <c r="I24" s="127" t="s">
        <v>28</v>
      </c>
      <c r="J24" s="131" t="s">
        <v>19</v>
      </c>
      <c r="K24" s="37"/>
      <c r="L24" s="129"/>
      <c r="S24" s="37"/>
      <c r="T24" s="37"/>
      <c r="U24" s="37"/>
      <c r="V24" s="37"/>
      <c r="W24" s="37"/>
      <c r="X24" s="37"/>
      <c r="Y24" s="37"/>
      <c r="Z24" s="37"/>
      <c r="AA24" s="37"/>
      <c r="AB24" s="37"/>
      <c r="AC24" s="37"/>
      <c r="AD24" s="37"/>
      <c r="AE24" s="37"/>
    </row>
    <row r="25" s="2" customFormat="1" ht="6.96" customHeight="1">
      <c r="A25" s="37"/>
      <c r="B25" s="43"/>
      <c r="C25" s="37"/>
      <c r="D25" s="37"/>
      <c r="E25" s="37"/>
      <c r="F25" s="37"/>
      <c r="G25" s="37"/>
      <c r="H25" s="37"/>
      <c r="I25" s="37"/>
      <c r="J25" s="37"/>
      <c r="K25" s="37"/>
      <c r="L25" s="129"/>
      <c r="S25" s="37"/>
      <c r="T25" s="37"/>
      <c r="U25" s="37"/>
      <c r="V25" s="37"/>
      <c r="W25" s="37"/>
      <c r="X25" s="37"/>
      <c r="Y25" s="37"/>
      <c r="Z25" s="37"/>
      <c r="AA25" s="37"/>
      <c r="AB25" s="37"/>
      <c r="AC25" s="37"/>
      <c r="AD25" s="37"/>
      <c r="AE25" s="37"/>
    </row>
    <row r="26" s="2" customFormat="1" ht="12" customHeight="1">
      <c r="A26" s="37"/>
      <c r="B26" s="43"/>
      <c r="C26" s="37"/>
      <c r="D26" s="127" t="s">
        <v>37</v>
      </c>
      <c r="E26" s="37"/>
      <c r="F26" s="37"/>
      <c r="G26" s="37"/>
      <c r="H26" s="37"/>
      <c r="I26" s="37"/>
      <c r="J26" s="37"/>
      <c r="K26" s="37"/>
      <c r="L26" s="129"/>
      <c r="S26" s="37"/>
      <c r="T26" s="37"/>
      <c r="U26" s="37"/>
      <c r="V26" s="37"/>
      <c r="W26" s="37"/>
      <c r="X26" s="37"/>
      <c r="Y26" s="37"/>
      <c r="Z26" s="37"/>
      <c r="AA26" s="37"/>
      <c r="AB26" s="37"/>
      <c r="AC26" s="37"/>
      <c r="AD26" s="37"/>
      <c r="AE26" s="37"/>
    </row>
    <row r="27" s="8" customFormat="1" ht="47.25" customHeight="1">
      <c r="A27" s="133"/>
      <c r="B27" s="134"/>
      <c r="C27" s="133"/>
      <c r="D27" s="133"/>
      <c r="E27" s="135" t="s">
        <v>38</v>
      </c>
      <c r="F27" s="135"/>
      <c r="G27" s="135"/>
      <c r="H27" s="135"/>
      <c r="I27" s="133"/>
      <c r="J27" s="133"/>
      <c r="K27" s="133"/>
      <c r="L27" s="136"/>
      <c r="S27" s="133"/>
      <c r="T27" s="133"/>
      <c r="U27" s="133"/>
      <c r="V27" s="133"/>
      <c r="W27" s="133"/>
      <c r="X27" s="133"/>
      <c r="Y27" s="133"/>
      <c r="Z27" s="133"/>
      <c r="AA27" s="133"/>
      <c r="AB27" s="133"/>
      <c r="AC27" s="133"/>
      <c r="AD27" s="133"/>
      <c r="AE27" s="133"/>
    </row>
    <row r="28" s="2" customFormat="1" ht="6.96" customHeight="1">
      <c r="A28" s="37"/>
      <c r="B28" s="43"/>
      <c r="C28" s="37"/>
      <c r="D28" s="37"/>
      <c r="E28" s="37"/>
      <c r="F28" s="37"/>
      <c r="G28" s="37"/>
      <c r="H28" s="37"/>
      <c r="I28" s="37"/>
      <c r="J28" s="37"/>
      <c r="K28" s="37"/>
      <c r="L28" s="129"/>
      <c r="S28" s="37"/>
      <c r="T28" s="37"/>
      <c r="U28" s="37"/>
      <c r="V28" s="37"/>
      <c r="W28" s="37"/>
      <c r="X28" s="37"/>
      <c r="Y28" s="37"/>
      <c r="Z28" s="37"/>
      <c r="AA28" s="37"/>
      <c r="AB28" s="37"/>
      <c r="AC28" s="37"/>
      <c r="AD28" s="37"/>
      <c r="AE28" s="37"/>
    </row>
    <row r="29" s="2" customFormat="1" ht="6.96" customHeight="1">
      <c r="A29" s="37"/>
      <c r="B29" s="43"/>
      <c r="C29" s="37"/>
      <c r="D29" s="137"/>
      <c r="E29" s="137"/>
      <c r="F29" s="137"/>
      <c r="G29" s="137"/>
      <c r="H29" s="137"/>
      <c r="I29" s="137"/>
      <c r="J29" s="137"/>
      <c r="K29" s="137"/>
      <c r="L29" s="129"/>
      <c r="S29" s="37"/>
      <c r="T29" s="37"/>
      <c r="U29" s="37"/>
      <c r="V29" s="37"/>
      <c r="W29" s="37"/>
      <c r="X29" s="37"/>
      <c r="Y29" s="37"/>
      <c r="Z29" s="37"/>
      <c r="AA29" s="37"/>
      <c r="AB29" s="37"/>
      <c r="AC29" s="37"/>
      <c r="AD29" s="37"/>
      <c r="AE29" s="37"/>
    </row>
    <row r="30" s="2" customFormat="1" ht="25.44" customHeight="1">
      <c r="A30" s="37"/>
      <c r="B30" s="43"/>
      <c r="C30" s="37"/>
      <c r="D30" s="138" t="s">
        <v>39</v>
      </c>
      <c r="E30" s="37"/>
      <c r="F30" s="37"/>
      <c r="G30" s="37"/>
      <c r="H30" s="37"/>
      <c r="I30" s="37"/>
      <c r="J30" s="139">
        <f>ROUND(J83, 2)</f>
        <v>0</v>
      </c>
      <c r="K30" s="37"/>
      <c r="L30" s="129"/>
      <c r="S30" s="37"/>
      <c r="T30" s="37"/>
      <c r="U30" s="37"/>
      <c r="V30" s="37"/>
      <c r="W30" s="37"/>
      <c r="X30" s="37"/>
      <c r="Y30" s="37"/>
      <c r="Z30" s="37"/>
      <c r="AA30" s="37"/>
      <c r="AB30" s="37"/>
      <c r="AC30" s="37"/>
      <c r="AD30" s="37"/>
      <c r="AE30" s="37"/>
    </row>
    <row r="31" s="2" customFormat="1" ht="6.96" customHeight="1">
      <c r="A31" s="37"/>
      <c r="B31" s="43"/>
      <c r="C31" s="37"/>
      <c r="D31" s="137"/>
      <c r="E31" s="137"/>
      <c r="F31" s="137"/>
      <c r="G31" s="137"/>
      <c r="H31" s="137"/>
      <c r="I31" s="137"/>
      <c r="J31" s="137"/>
      <c r="K31" s="137"/>
      <c r="L31" s="129"/>
      <c r="S31" s="37"/>
      <c r="T31" s="37"/>
      <c r="U31" s="37"/>
      <c r="V31" s="37"/>
      <c r="W31" s="37"/>
      <c r="X31" s="37"/>
      <c r="Y31" s="37"/>
      <c r="Z31" s="37"/>
      <c r="AA31" s="37"/>
      <c r="AB31" s="37"/>
      <c r="AC31" s="37"/>
      <c r="AD31" s="37"/>
      <c r="AE31" s="37"/>
    </row>
    <row r="32" s="2" customFormat="1" ht="14.4" customHeight="1">
      <c r="A32" s="37"/>
      <c r="B32" s="43"/>
      <c r="C32" s="37"/>
      <c r="D32" s="37"/>
      <c r="E32" s="37"/>
      <c r="F32" s="140" t="s">
        <v>41</v>
      </c>
      <c r="G32" s="37"/>
      <c r="H32" s="37"/>
      <c r="I32" s="140" t="s">
        <v>40</v>
      </c>
      <c r="J32" s="140" t="s">
        <v>42</v>
      </c>
      <c r="K32" s="37"/>
      <c r="L32" s="129"/>
      <c r="S32" s="37"/>
      <c r="T32" s="37"/>
      <c r="U32" s="37"/>
      <c r="V32" s="37"/>
      <c r="W32" s="37"/>
      <c r="X32" s="37"/>
      <c r="Y32" s="37"/>
      <c r="Z32" s="37"/>
      <c r="AA32" s="37"/>
      <c r="AB32" s="37"/>
      <c r="AC32" s="37"/>
      <c r="AD32" s="37"/>
      <c r="AE32" s="37"/>
    </row>
    <row r="33" s="2" customFormat="1" ht="14.4" customHeight="1">
      <c r="A33" s="37"/>
      <c r="B33" s="43"/>
      <c r="C33" s="37"/>
      <c r="D33" s="141" t="s">
        <v>43</v>
      </c>
      <c r="E33" s="127" t="s">
        <v>44</v>
      </c>
      <c r="F33" s="142">
        <f>ROUND((SUM(BE83:BE191)),  2)</f>
        <v>0</v>
      </c>
      <c r="G33" s="37"/>
      <c r="H33" s="37"/>
      <c r="I33" s="143">
        <v>0.20999999999999999</v>
      </c>
      <c r="J33" s="142">
        <f>ROUND(((SUM(BE83:BE191))*I33),  2)</f>
        <v>0</v>
      </c>
      <c r="K33" s="37"/>
      <c r="L33" s="129"/>
      <c r="S33" s="37"/>
      <c r="T33" s="37"/>
      <c r="U33" s="37"/>
      <c r="V33" s="37"/>
      <c r="W33" s="37"/>
      <c r="X33" s="37"/>
      <c r="Y33" s="37"/>
      <c r="Z33" s="37"/>
      <c r="AA33" s="37"/>
      <c r="AB33" s="37"/>
      <c r="AC33" s="37"/>
      <c r="AD33" s="37"/>
      <c r="AE33" s="37"/>
    </row>
    <row r="34" s="2" customFormat="1" ht="14.4" customHeight="1">
      <c r="A34" s="37"/>
      <c r="B34" s="43"/>
      <c r="C34" s="37"/>
      <c r="D34" s="37"/>
      <c r="E34" s="127" t="s">
        <v>45</v>
      </c>
      <c r="F34" s="142">
        <f>ROUND((SUM(BF83:BF191)),  2)</f>
        <v>0</v>
      </c>
      <c r="G34" s="37"/>
      <c r="H34" s="37"/>
      <c r="I34" s="143">
        <v>0.14999999999999999</v>
      </c>
      <c r="J34" s="142">
        <f>ROUND(((SUM(BF83:BF191))*I34),  2)</f>
        <v>0</v>
      </c>
      <c r="K34" s="37"/>
      <c r="L34" s="129"/>
      <c r="S34" s="37"/>
      <c r="T34" s="37"/>
      <c r="U34" s="37"/>
      <c r="V34" s="37"/>
      <c r="W34" s="37"/>
      <c r="X34" s="37"/>
      <c r="Y34" s="37"/>
      <c r="Z34" s="37"/>
      <c r="AA34" s="37"/>
      <c r="AB34" s="37"/>
      <c r="AC34" s="37"/>
      <c r="AD34" s="37"/>
      <c r="AE34" s="37"/>
    </row>
    <row r="35" hidden="1" s="2" customFormat="1" ht="14.4" customHeight="1">
      <c r="A35" s="37"/>
      <c r="B35" s="43"/>
      <c r="C35" s="37"/>
      <c r="D35" s="37"/>
      <c r="E35" s="127" t="s">
        <v>46</v>
      </c>
      <c r="F35" s="142">
        <f>ROUND((SUM(BG83:BG191)),  2)</f>
        <v>0</v>
      </c>
      <c r="G35" s="37"/>
      <c r="H35" s="37"/>
      <c r="I35" s="143">
        <v>0.20999999999999999</v>
      </c>
      <c r="J35" s="142">
        <f>0</f>
        <v>0</v>
      </c>
      <c r="K35" s="37"/>
      <c r="L35" s="129"/>
      <c r="S35" s="37"/>
      <c r="T35" s="37"/>
      <c r="U35" s="37"/>
      <c r="V35" s="37"/>
      <c r="W35" s="37"/>
      <c r="X35" s="37"/>
      <c r="Y35" s="37"/>
      <c r="Z35" s="37"/>
      <c r="AA35" s="37"/>
      <c r="AB35" s="37"/>
      <c r="AC35" s="37"/>
      <c r="AD35" s="37"/>
      <c r="AE35" s="37"/>
    </row>
    <row r="36" hidden="1" s="2" customFormat="1" ht="14.4" customHeight="1">
      <c r="A36" s="37"/>
      <c r="B36" s="43"/>
      <c r="C36" s="37"/>
      <c r="D36" s="37"/>
      <c r="E36" s="127" t="s">
        <v>47</v>
      </c>
      <c r="F36" s="142">
        <f>ROUND((SUM(BH83:BH191)),  2)</f>
        <v>0</v>
      </c>
      <c r="G36" s="37"/>
      <c r="H36" s="37"/>
      <c r="I36" s="143">
        <v>0.14999999999999999</v>
      </c>
      <c r="J36" s="142">
        <f>0</f>
        <v>0</v>
      </c>
      <c r="K36" s="37"/>
      <c r="L36" s="129"/>
      <c r="S36" s="37"/>
      <c r="T36" s="37"/>
      <c r="U36" s="37"/>
      <c r="V36" s="37"/>
      <c r="W36" s="37"/>
      <c r="X36" s="37"/>
      <c r="Y36" s="37"/>
      <c r="Z36" s="37"/>
      <c r="AA36" s="37"/>
      <c r="AB36" s="37"/>
      <c r="AC36" s="37"/>
      <c r="AD36" s="37"/>
      <c r="AE36" s="37"/>
    </row>
    <row r="37" hidden="1" s="2" customFormat="1" ht="14.4" customHeight="1">
      <c r="A37" s="37"/>
      <c r="B37" s="43"/>
      <c r="C37" s="37"/>
      <c r="D37" s="37"/>
      <c r="E37" s="127" t="s">
        <v>48</v>
      </c>
      <c r="F37" s="142">
        <f>ROUND((SUM(BI83:BI191)),  2)</f>
        <v>0</v>
      </c>
      <c r="G37" s="37"/>
      <c r="H37" s="37"/>
      <c r="I37" s="143">
        <v>0</v>
      </c>
      <c r="J37" s="142">
        <f>0</f>
        <v>0</v>
      </c>
      <c r="K37" s="37"/>
      <c r="L37" s="129"/>
      <c r="S37" s="37"/>
      <c r="T37" s="37"/>
      <c r="U37" s="37"/>
      <c r="V37" s="37"/>
      <c r="W37" s="37"/>
      <c r="X37" s="37"/>
      <c r="Y37" s="37"/>
      <c r="Z37" s="37"/>
      <c r="AA37" s="37"/>
      <c r="AB37" s="37"/>
      <c r="AC37" s="37"/>
      <c r="AD37" s="37"/>
      <c r="AE37" s="37"/>
    </row>
    <row r="38" s="2" customFormat="1" ht="6.96" customHeight="1">
      <c r="A38" s="37"/>
      <c r="B38" s="43"/>
      <c r="C38" s="37"/>
      <c r="D38" s="37"/>
      <c r="E38" s="37"/>
      <c r="F38" s="37"/>
      <c r="G38" s="37"/>
      <c r="H38" s="37"/>
      <c r="I38" s="37"/>
      <c r="J38" s="37"/>
      <c r="K38" s="37"/>
      <c r="L38" s="129"/>
      <c r="S38" s="37"/>
      <c r="T38" s="37"/>
      <c r="U38" s="37"/>
      <c r="V38" s="37"/>
      <c r="W38" s="37"/>
      <c r="X38" s="37"/>
      <c r="Y38" s="37"/>
      <c r="Z38" s="37"/>
      <c r="AA38" s="37"/>
      <c r="AB38" s="37"/>
      <c r="AC38" s="37"/>
      <c r="AD38" s="37"/>
      <c r="AE38" s="37"/>
    </row>
    <row r="39" s="2" customFormat="1" ht="25.44" customHeight="1">
      <c r="A39" s="37"/>
      <c r="B39" s="43"/>
      <c r="C39" s="144"/>
      <c r="D39" s="145" t="s">
        <v>49</v>
      </c>
      <c r="E39" s="146"/>
      <c r="F39" s="146"/>
      <c r="G39" s="147" t="s">
        <v>50</v>
      </c>
      <c r="H39" s="148" t="s">
        <v>51</v>
      </c>
      <c r="I39" s="146"/>
      <c r="J39" s="149">
        <f>SUM(J30:J37)</f>
        <v>0</v>
      </c>
      <c r="K39" s="150"/>
      <c r="L39" s="129"/>
      <c r="S39" s="37"/>
      <c r="T39" s="37"/>
      <c r="U39" s="37"/>
      <c r="V39" s="37"/>
      <c r="W39" s="37"/>
      <c r="X39" s="37"/>
      <c r="Y39" s="37"/>
      <c r="Z39" s="37"/>
      <c r="AA39" s="37"/>
      <c r="AB39" s="37"/>
      <c r="AC39" s="37"/>
      <c r="AD39" s="37"/>
      <c r="AE39" s="37"/>
    </row>
    <row r="40" s="2" customFormat="1" ht="14.4" customHeight="1">
      <c r="A40" s="37"/>
      <c r="B40" s="151"/>
      <c r="C40" s="152"/>
      <c r="D40" s="152"/>
      <c r="E40" s="152"/>
      <c r="F40" s="152"/>
      <c r="G40" s="152"/>
      <c r="H40" s="152"/>
      <c r="I40" s="152"/>
      <c r="J40" s="152"/>
      <c r="K40" s="152"/>
      <c r="L40" s="129"/>
      <c r="S40" s="37"/>
      <c r="T40" s="37"/>
      <c r="U40" s="37"/>
      <c r="V40" s="37"/>
      <c r="W40" s="37"/>
      <c r="X40" s="37"/>
      <c r="Y40" s="37"/>
      <c r="Z40" s="37"/>
      <c r="AA40" s="37"/>
      <c r="AB40" s="37"/>
      <c r="AC40" s="37"/>
      <c r="AD40" s="37"/>
      <c r="AE40" s="37"/>
    </row>
    <row r="44" s="2" customFormat="1" ht="6.96" customHeight="1">
      <c r="A44" s="37"/>
      <c r="B44" s="153"/>
      <c r="C44" s="154"/>
      <c r="D44" s="154"/>
      <c r="E44" s="154"/>
      <c r="F44" s="154"/>
      <c r="G44" s="154"/>
      <c r="H44" s="154"/>
      <c r="I44" s="154"/>
      <c r="J44" s="154"/>
      <c r="K44" s="154"/>
      <c r="L44" s="129"/>
      <c r="S44" s="37"/>
      <c r="T44" s="37"/>
      <c r="U44" s="37"/>
      <c r="V44" s="37"/>
      <c r="W44" s="37"/>
      <c r="X44" s="37"/>
      <c r="Y44" s="37"/>
      <c r="Z44" s="37"/>
      <c r="AA44" s="37"/>
      <c r="AB44" s="37"/>
      <c r="AC44" s="37"/>
      <c r="AD44" s="37"/>
      <c r="AE44" s="37"/>
    </row>
    <row r="45" s="2" customFormat="1" ht="24.96" customHeight="1">
      <c r="A45" s="37"/>
      <c r="B45" s="38"/>
      <c r="C45" s="22" t="s">
        <v>87</v>
      </c>
      <c r="D45" s="39"/>
      <c r="E45" s="39"/>
      <c r="F45" s="39"/>
      <c r="G45" s="39"/>
      <c r="H45" s="39"/>
      <c r="I45" s="39"/>
      <c r="J45" s="39"/>
      <c r="K45" s="39"/>
      <c r="L45" s="129"/>
      <c r="S45" s="37"/>
      <c r="T45" s="37"/>
      <c r="U45" s="37"/>
      <c r="V45" s="37"/>
      <c r="W45" s="37"/>
      <c r="X45" s="37"/>
      <c r="Y45" s="37"/>
      <c r="Z45" s="37"/>
      <c r="AA45" s="37"/>
      <c r="AB45" s="37"/>
      <c r="AC45" s="37"/>
      <c r="AD45" s="37"/>
      <c r="AE45" s="37"/>
    </row>
    <row r="46" s="2" customFormat="1" ht="6.96" customHeight="1">
      <c r="A46" s="37"/>
      <c r="B46" s="38"/>
      <c r="C46" s="39"/>
      <c r="D46" s="39"/>
      <c r="E46" s="39"/>
      <c r="F46" s="39"/>
      <c r="G46" s="39"/>
      <c r="H46" s="39"/>
      <c r="I46" s="39"/>
      <c r="J46" s="39"/>
      <c r="K46" s="39"/>
      <c r="L46" s="129"/>
      <c r="S46" s="37"/>
      <c r="T46" s="37"/>
      <c r="U46" s="37"/>
      <c r="V46" s="37"/>
      <c r="W46" s="37"/>
      <c r="X46" s="37"/>
      <c r="Y46" s="37"/>
      <c r="Z46" s="37"/>
      <c r="AA46" s="37"/>
      <c r="AB46" s="37"/>
      <c r="AC46" s="37"/>
      <c r="AD46" s="37"/>
      <c r="AE46" s="37"/>
    </row>
    <row r="47" s="2" customFormat="1" ht="12" customHeight="1">
      <c r="A47" s="37"/>
      <c r="B47" s="38"/>
      <c r="C47" s="31" t="s">
        <v>16</v>
      </c>
      <c r="D47" s="39"/>
      <c r="E47" s="39"/>
      <c r="F47" s="39"/>
      <c r="G47" s="39"/>
      <c r="H47" s="39"/>
      <c r="I47" s="39"/>
      <c r="J47" s="39"/>
      <c r="K47" s="39"/>
      <c r="L47" s="129"/>
      <c r="S47" s="37"/>
      <c r="T47" s="37"/>
      <c r="U47" s="37"/>
      <c r="V47" s="37"/>
      <c r="W47" s="37"/>
      <c r="X47" s="37"/>
      <c r="Y47" s="37"/>
      <c r="Z47" s="37"/>
      <c r="AA47" s="37"/>
      <c r="AB47" s="37"/>
      <c r="AC47" s="37"/>
      <c r="AD47" s="37"/>
      <c r="AE47" s="37"/>
    </row>
    <row r="48" s="2" customFormat="1" ht="16.5" customHeight="1">
      <c r="A48" s="37"/>
      <c r="B48" s="38"/>
      <c r="C48" s="39"/>
      <c r="D48" s="39"/>
      <c r="E48" s="155" t="str">
        <f>E7</f>
        <v>ZŠ a ZÚŠ Šmeralova – půdní vestavba, Karlovy Vary</v>
      </c>
      <c r="F48" s="31"/>
      <c r="G48" s="31"/>
      <c r="H48" s="31"/>
      <c r="I48" s="39"/>
      <c r="J48" s="39"/>
      <c r="K48" s="39"/>
      <c r="L48" s="129"/>
      <c r="S48" s="37"/>
      <c r="T48" s="37"/>
      <c r="U48" s="37"/>
      <c r="V48" s="37"/>
      <c r="W48" s="37"/>
      <c r="X48" s="37"/>
      <c r="Y48" s="37"/>
      <c r="Z48" s="37"/>
      <c r="AA48" s="37"/>
      <c r="AB48" s="37"/>
      <c r="AC48" s="37"/>
      <c r="AD48" s="37"/>
      <c r="AE48" s="37"/>
    </row>
    <row r="49" s="2" customFormat="1" ht="12" customHeight="1">
      <c r="A49" s="37"/>
      <c r="B49" s="38"/>
      <c r="C49" s="31" t="s">
        <v>85</v>
      </c>
      <c r="D49" s="39"/>
      <c r="E49" s="39"/>
      <c r="F49" s="39"/>
      <c r="G49" s="39"/>
      <c r="H49" s="39"/>
      <c r="I49" s="39"/>
      <c r="J49" s="39"/>
      <c r="K49" s="39"/>
      <c r="L49" s="129"/>
      <c r="S49" s="37"/>
      <c r="T49" s="37"/>
      <c r="U49" s="37"/>
      <c r="V49" s="37"/>
      <c r="W49" s="37"/>
      <c r="X49" s="37"/>
      <c r="Y49" s="37"/>
      <c r="Z49" s="37"/>
      <c r="AA49" s="37"/>
      <c r="AB49" s="37"/>
      <c r="AC49" s="37"/>
      <c r="AD49" s="37"/>
      <c r="AE49" s="37"/>
    </row>
    <row r="50" s="2" customFormat="1" ht="16.5" customHeight="1">
      <c r="A50" s="37"/>
      <c r="B50" s="38"/>
      <c r="C50" s="39"/>
      <c r="D50" s="39"/>
      <c r="E50" s="68" t="str">
        <f>E9</f>
        <v>20220609-1B - Dodávka IT vybavení</v>
      </c>
      <c r="F50" s="39"/>
      <c r="G50" s="39"/>
      <c r="H50" s="39"/>
      <c r="I50" s="39"/>
      <c r="J50" s="39"/>
      <c r="K50" s="39"/>
      <c r="L50" s="129"/>
      <c r="S50" s="37"/>
      <c r="T50" s="37"/>
      <c r="U50" s="37"/>
      <c r="V50" s="37"/>
      <c r="W50" s="37"/>
      <c r="X50" s="37"/>
      <c r="Y50" s="37"/>
      <c r="Z50" s="37"/>
      <c r="AA50" s="37"/>
      <c r="AB50" s="37"/>
      <c r="AC50" s="37"/>
      <c r="AD50" s="37"/>
      <c r="AE50" s="37"/>
    </row>
    <row r="51" s="2" customFormat="1" ht="6.96" customHeight="1">
      <c r="A51" s="37"/>
      <c r="B51" s="38"/>
      <c r="C51" s="39"/>
      <c r="D51" s="39"/>
      <c r="E51" s="39"/>
      <c r="F51" s="39"/>
      <c r="G51" s="39"/>
      <c r="H51" s="39"/>
      <c r="I51" s="39"/>
      <c r="J51" s="39"/>
      <c r="K51" s="39"/>
      <c r="L51" s="129"/>
      <c r="S51" s="37"/>
      <c r="T51" s="37"/>
      <c r="U51" s="37"/>
      <c r="V51" s="37"/>
      <c r="W51" s="37"/>
      <c r="X51" s="37"/>
      <c r="Y51" s="37"/>
      <c r="Z51" s="37"/>
      <c r="AA51" s="37"/>
      <c r="AB51" s="37"/>
      <c r="AC51" s="37"/>
      <c r="AD51" s="37"/>
      <c r="AE51" s="37"/>
    </row>
    <row r="52" s="2" customFormat="1" ht="12" customHeight="1">
      <c r="A52" s="37"/>
      <c r="B52" s="38"/>
      <c r="C52" s="31" t="s">
        <v>21</v>
      </c>
      <c r="D52" s="39"/>
      <c r="E52" s="39"/>
      <c r="F52" s="26" t="str">
        <f>F12</f>
        <v xml:space="preserve">Základní škola a Základní umělecká škola Karlovy </v>
      </c>
      <c r="G52" s="39"/>
      <c r="H52" s="39"/>
      <c r="I52" s="31" t="s">
        <v>23</v>
      </c>
      <c r="J52" s="71" t="str">
        <f>IF(J12="","",J12)</f>
        <v>1. 12. 2025</v>
      </c>
      <c r="K52" s="39"/>
      <c r="L52" s="129"/>
      <c r="S52" s="37"/>
      <c r="T52" s="37"/>
      <c r="U52" s="37"/>
      <c r="V52" s="37"/>
      <c r="W52" s="37"/>
      <c r="X52" s="37"/>
      <c r="Y52" s="37"/>
      <c r="Z52" s="37"/>
      <c r="AA52" s="37"/>
      <c r="AB52" s="37"/>
      <c r="AC52" s="37"/>
      <c r="AD52" s="37"/>
      <c r="AE52" s="37"/>
    </row>
    <row r="53" s="2" customFormat="1" ht="6.96" customHeight="1">
      <c r="A53" s="37"/>
      <c r="B53" s="38"/>
      <c r="C53" s="39"/>
      <c r="D53" s="39"/>
      <c r="E53" s="39"/>
      <c r="F53" s="39"/>
      <c r="G53" s="39"/>
      <c r="H53" s="39"/>
      <c r="I53" s="39"/>
      <c r="J53" s="39"/>
      <c r="K53" s="39"/>
      <c r="L53" s="129"/>
      <c r="S53" s="37"/>
      <c r="T53" s="37"/>
      <c r="U53" s="37"/>
      <c r="V53" s="37"/>
      <c r="W53" s="37"/>
      <c r="X53" s="37"/>
      <c r="Y53" s="37"/>
      <c r="Z53" s="37"/>
      <c r="AA53" s="37"/>
      <c r="AB53" s="37"/>
      <c r="AC53" s="37"/>
      <c r="AD53" s="37"/>
      <c r="AE53" s="37"/>
    </row>
    <row r="54" s="2" customFormat="1" ht="15.15" customHeight="1">
      <c r="A54" s="37"/>
      <c r="B54" s="38"/>
      <c r="C54" s="31" t="s">
        <v>25</v>
      </c>
      <c r="D54" s="39"/>
      <c r="E54" s="39"/>
      <c r="F54" s="26" t="str">
        <f>E15</f>
        <v xml:space="preserve"> </v>
      </c>
      <c r="G54" s="39"/>
      <c r="H54" s="39"/>
      <c r="I54" s="31" t="s">
        <v>31</v>
      </c>
      <c r="J54" s="35" t="str">
        <f>E21</f>
        <v>DESIGN 4AVI, s.r.o</v>
      </c>
      <c r="K54" s="39"/>
      <c r="L54" s="129"/>
      <c r="S54" s="37"/>
      <c r="T54" s="37"/>
      <c r="U54" s="37"/>
      <c r="V54" s="37"/>
      <c r="W54" s="37"/>
      <c r="X54" s="37"/>
      <c r="Y54" s="37"/>
      <c r="Z54" s="37"/>
      <c r="AA54" s="37"/>
      <c r="AB54" s="37"/>
      <c r="AC54" s="37"/>
      <c r="AD54" s="37"/>
      <c r="AE54" s="37"/>
    </row>
    <row r="55" s="2" customFormat="1" ht="15.15" customHeight="1">
      <c r="A55" s="37"/>
      <c r="B55" s="38"/>
      <c r="C55" s="31" t="s">
        <v>29</v>
      </c>
      <c r="D55" s="39"/>
      <c r="E55" s="39"/>
      <c r="F55" s="26" t="str">
        <f>IF(E18="","",E18)</f>
        <v>Vyplň údaj</v>
      </c>
      <c r="G55" s="39"/>
      <c r="H55" s="39"/>
      <c r="I55" s="31" t="s">
        <v>35</v>
      </c>
      <c r="J55" s="35" t="str">
        <f>E24</f>
        <v>Sebastian Fenyk</v>
      </c>
      <c r="K55" s="39"/>
      <c r="L55" s="129"/>
      <c r="S55" s="37"/>
      <c r="T55" s="37"/>
      <c r="U55" s="37"/>
      <c r="V55" s="37"/>
      <c r="W55" s="37"/>
      <c r="X55" s="37"/>
      <c r="Y55" s="37"/>
      <c r="Z55" s="37"/>
      <c r="AA55" s="37"/>
      <c r="AB55" s="37"/>
      <c r="AC55" s="37"/>
      <c r="AD55" s="37"/>
      <c r="AE55" s="37"/>
    </row>
    <row r="56" s="2" customFormat="1" ht="10.32" customHeight="1">
      <c r="A56" s="37"/>
      <c r="B56" s="38"/>
      <c r="C56" s="39"/>
      <c r="D56" s="39"/>
      <c r="E56" s="39"/>
      <c r="F56" s="39"/>
      <c r="G56" s="39"/>
      <c r="H56" s="39"/>
      <c r="I56" s="39"/>
      <c r="J56" s="39"/>
      <c r="K56" s="39"/>
      <c r="L56" s="129"/>
      <c r="S56" s="37"/>
      <c r="T56" s="37"/>
      <c r="U56" s="37"/>
      <c r="V56" s="37"/>
      <c r="W56" s="37"/>
      <c r="X56" s="37"/>
      <c r="Y56" s="37"/>
      <c r="Z56" s="37"/>
      <c r="AA56" s="37"/>
      <c r="AB56" s="37"/>
      <c r="AC56" s="37"/>
      <c r="AD56" s="37"/>
      <c r="AE56" s="37"/>
    </row>
    <row r="57" s="2" customFormat="1" ht="29.28" customHeight="1">
      <c r="A57" s="37"/>
      <c r="B57" s="38"/>
      <c r="C57" s="156" t="s">
        <v>88</v>
      </c>
      <c r="D57" s="157"/>
      <c r="E57" s="157"/>
      <c r="F57" s="157"/>
      <c r="G57" s="157"/>
      <c r="H57" s="157"/>
      <c r="I57" s="157"/>
      <c r="J57" s="158" t="s">
        <v>89</v>
      </c>
      <c r="K57" s="157"/>
      <c r="L57" s="129"/>
      <c r="S57" s="37"/>
      <c r="T57" s="37"/>
      <c r="U57" s="37"/>
      <c r="V57" s="37"/>
      <c r="W57" s="37"/>
      <c r="X57" s="37"/>
      <c r="Y57" s="37"/>
      <c r="Z57" s="37"/>
      <c r="AA57" s="37"/>
      <c r="AB57" s="37"/>
      <c r="AC57" s="37"/>
      <c r="AD57" s="37"/>
      <c r="AE57" s="37"/>
    </row>
    <row r="58" s="2" customFormat="1" ht="10.32" customHeight="1">
      <c r="A58" s="37"/>
      <c r="B58" s="38"/>
      <c r="C58" s="39"/>
      <c r="D58" s="39"/>
      <c r="E58" s="39"/>
      <c r="F58" s="39"/>
      <c r="G58" s="39"/>
      <c r="H58" s="39"/>
      <c r="I58" s="39"/>
      <c r="J58" s="39"/>
      <c r="K58" s="39"/>
      <c r="L58" s="129"/>
      <c r="S58" s="37"/>
      <c r="T58" s="37"/>
      <c r="U58" s="37"/>
      <c r="V58" s="37"/>
      <c r="W58" s="37"/>
      <c r="X58" s="37"/>
      <c r="Y58" s="37"/>
      <c r="Z58" s="37"/>
      <c r="AA58" s="37"/>
      <c r="AB58" s="37"/>
      <c r="AC58" s="37"/>
      <c r="AD58" s="37"/>
      <c r="AE58" s="37"/>
    </row>
    <row r="59" s="2" customFormat="1" ht="22.8" customHeight="1">
      <c r="A59" s="37"/>
      <c r="B59" s="38"/>
      <c r="C59" s="159" t="s">
        <v>71</v>
      </c>
      <c r="D59" s="39"/>
      <c r="E59" s="39"/>
      <c r="F59" s="39"/>
      <c r="G59" s="39"/>
      <c r="H59" s="39"/>
      <c r="I59" s="39"/>
      <c r="J59" s="101">
        <f>J83</f>
        <v>0</v>
      </c>
      <c r="K59" s="39"/>
      <c r="L59" s="129"/>
      <c r="S59" s="37"/>
      <c r="T59" s="37"/>
      <c r="U59" s="37"/>
      <c r="V59" s="37"/>
      <c r="W59" s="37"/>
      <c r="X59" s="37"/>
      <c r="Y59" s="37"/>
      <c r="Z59" s="37"/>
      <c r="AA59" s="37"/>
      <c r="AB59" s="37"/>
      <c r="AC59" s="37"/>
      <c r="AD59" s="37"/>
      <c r="AE59" s="37"/>
      <c r="AU59" s="16" t="s">
        <v>90</v>
      </c>
    </row>
    <row r="60" s="9" customFormat="1" ht="24.96" customHeight="1">
      <c r="A60" s="9"/>
      <c r="B60" s="160"/>
      <c r="C60" s="161"/>
      <c r="D60" s="162" t="s">
        <v>91</v>
      </c>
      <c r="E60" s="163"/>
      <c r="F60" s="163"/>
      <c r="G60" s="163"/>
      <c r="H60" s="163"/>
      <c r="I60" s="163"/>
      <c r="J60" s="164">
        <f>J84</f>
        <v>0</v>
      </c>
      <c r="K60" s="161"/>
      <c r="L60" s="165"/>
      <c r="S60" s="9"/>
      <c r="T60" s="9"/>
      <c r="U60" s="9"/>
      <c r="V60" s="9"/>
      <c r="W60" s="9"/>
      <c r="X60" s="9"/>
      <c r="Y60" s="9"/>
      <c r="Z60" s="9"/>
      <c r="AA60" s="9"/>
      <c r="AB60" s="9"/>
      <c r="AC60" s="9"/>
      <c r="AD60" s="9"/>
      <c r="AE60" s="9"/>
    </row>
    <row r="61" s="10" customFormat="1" ht="19.92" customHeight="1">
      <c r="A61" s="10"/>
      <c r="B61" s="166"/>
      <c r="C61" s="167"/>
      <c r="D61" s="168" t="s">
        <v>92</v>
      </c>
      <c r="E61" s="169"/>
      <c r="F61" s="169"/>
      <c r="G61" s="169"/>
      <c r="H61" s="169"/>
      <c r="I61" s="169"/>
      <c r="J61" s="170">
        <f>J85</f>
        <v>0</v>
      </c>
      <c r="K61" s="167"/>
      <c r="L61" s="171"/>
      <c r="S61" s="10"/>
      <c r="T61" s="10"/>
      <c r="U61" s="10"/>
      <c r="V61" s="10"/>
      <c r="W61" s="10"/>
      <c r="X61" s="10"/>
      <c r="Y61" s="10"/>
      <c r="Z61" s="10"/>
      <c r="AA61" s="10"/>
      <c r="AB61" s="10"/>
      <c r="AC61" s="10"/>
      <c r="AD61" s="10"/>
      <c r="AE61" s="10"/>
    </row>
    <row r="62" s="10" customFormat="1" ht="14.88" customHeight="1">
      <c r="A62" s="10"/>
      <c r="B62" s="166"/>
      <c r="C62" s="167"/>
      <c r="D62" s="168" t="s">
        <v>93</v>
      </c>
      <c r="E62" s="169"/>
      <c r="F62" s="169"/>
      <c r="G62" s="169"/>
      <c r="H62" s="169"/>
      <c r="I62" s="169"/>
      <c r="J62" s="170">
        <f>J86</f>
        <v>0</v>
      </c>
      <c r="K62" s="167"/>
      <c r="L62" s="171"/>
      <c r="S62" s="10"/>
      <c r="T62" s="10"/>
      <c r="U62" s="10"/>
      <c r="V62" s="10"/>
      <c r="W62" s="10"/>
      <c r="X62" s="10"/>
      <c r="Y62" s="10"/>
      <c r="Z62" s="10"/>
      <c r="AA62" s="10"/>
      <c r="AB62" s="10"/>
      <c r="AC62" s="10"/>
      <c r="AD62" s="10"/>
      <c r="AE62" s="10"/>
    </row>
    <row r="63" s="10" customFormat="1" ht="14.88" customHeight="1">
      <c r="A63" s="10"/>
      <c r="B63" s="166"/>
      <c r="C63" s="167"/>
      <c r="D63" s="168" t="s">
        <v>94</v>
      </c>
      <c r="E63" s="169"/>
      <c r="F63" s="169"/>
      <c r="G63" s="169"/>
      <c r="H63" s="169"/>
      <c r="I63" s="169"/>
      <c r="J63" s="170">
        <f>J97</f>
        <v>0</v>
      </c>
      <c r="K63" s="167"/>
      <c r="L63" s="171"/>
      <c r="S63" s="10"/>
      <c r="T63" s="10"/>
      <c r="U63" s="10"/>
      <c r="V63" s="10"/>
      <c r="W63" s="10"/>
      <c r="X63" s="10"/>
      <c r="Y63" s="10"/>
      <c r="Z63" s="10"/>
      <c r="AA63" s="10"/>
      <c r="AB63" s="10"/>
      <c r="AC63" s="10"/>
      <c r="AD63" s="10"/>
      <c r="AE63" s="10"/>
    </row>
    <row r="64" s="2" customFormat="1" ht="21.84" customHeight="1">
      <c r="A64" s="37"/>
      <c r="B64" s="38"/>
      <c r="C64" s="39"/>
      <c r="D64" s="39"/>
      <c r="E64" s="39"/>
      <c r="F64" s="39"/>
      <c r="G64" s="39"/>
      <c r="H64" s="39"/>
      <c r="I64" s="39"/>
      <c r="J64" s="39"/>
      <c r="K64" s="39"/>
      <c r="L64" s="129"/>
      <c r="S64" s="37"/>
      <c r="T64" s="37"/>
      <c r="U64" s="37"/>
      <c r="V64" s="37"/>
      <c r="W64" s="37"/>
      <c r="X64" s="37"/>
      <c r="Y64" s="37"/>
      <c r="Z64" s="37"/>
      <c r="AA64" s="37"/>
      <c r="AB64" s="37"/>
      <c r="AC64" s="37"/>
      <c r="AD64" s="37"/>
      <c r="AE64" s="37"/>
    </row>
    <row r="65" s="2" customFormat="1" ht="6.96" customHeight="1">
      <c r="A65" s="37"/>
      <c r="B65" s="58"/>
      <c r="C65" s="59"/>
      <c r="D65" s="59"/>
      <c r="E65" s="59"/>
      <c r="F65" s="59"/>
      <c r="G65" s="59"/>
      <c r="H65" s="59"/>
      <c r="I65" s="59"/>
      <c r="J65" s="59"/>
      <c r="K65" s="59"/>
      <c r="L65" s="129"/>
      <c r="S65" s="37"/>
      <c r="T65" s="37"/>
      <c r="U65" s="37"/>
      <c r="V65" s="37"/>
      <c r="W65" s="37"/>
      <c r="X65" s="37"/>
      <c r="Y65" s="37"/>
      <c r="Z65" s="37"/>
      <c r="AA65" s="37"/>
      <c r="AB65" s="37"/>
      <c r="AC65" s="37"/>
      <c r="AD65" s="37"/>
      <c r="AE65" s="37"/>
    </row>
    <row r="69" s="2" customFormat="1" ht="6.96" customHeight="1">
      <c r="A69" s="37"/>
      <c r="B69" s="60"/>
      <c r="C69" s="61"/>
      <c r="D69" s="61"/>
      <c r="E69" s="61"/>
      <c r="F69" s="61"/>
      <c r="G69" s="61"/>
      <c r="H69" s="61"/>
      <c r="I69" s="61"/>
      <c r="J69" s="61"/>
      <c r="K69" s="61"/>
      <c r="L69" s="129"/>
      <c r="S69" s="37"/>
      <c r="T69" s="37"/>
      <c r="U69" s="37"/>
      <c r="V69" s="37"/>
      <c r="W69" s="37"/>
      <c r="X69" s="37"/>
      <c r="Y69" s="37"/>
      <c r="Z69" s="37"/>
      <c r="AA69" s="37"/>
      <c r="AB69" s="37"/>
      <c r="AC69" s="37"/>
      <c r="AD69" s="37"/>
      <c r="AE69" s="37"/>
    </row>
    <row r="70" s="2" customFormat="1" ht="24.96" customHeight="1">
      <c r="A70" s="37"/>
      <c r="B70" s="38"/>
      <c r="C70" s="22" t="s">
        <v>95</v>
      </c>
      <c r="D70" s="39"/>
      <c r="E70" s="39"/>
      <c r="F70" s="39"/>
      <c r="G70" s="39"/>
      <c r="H70" s="39"/>
      <c r="I70" s="39"/>
      <c r="J70" s="39"/>
      <c r="K70" s="39"/>
      <c r="L70" s="129"/>
      <c r="S70" s="37"/>
      <c r="T70" s="37"/>
      <c r="U70" s="37"/>
      <c r="V70" s="37"/>
      <c r="W70" s="37"/>
      <c r="X70" s="37"/>
      <c r="Y70" s="37"/>
      <c r="Z70" s="37"/>
      <c r="AA70" s="37"/>
      <c r="AB70" s="37"/>
      <c r="AC70" s="37"/>
      <c r="AD70" s="37"/>
      <c r="AE70" s="37"/>
    </row>
    <row r="71" s="2" customFormat="1" ht="6.96" customHeight="1">
      <c r="A71" s="37"/>
      <c r="B71" s="38"/>
      <c r="C71" s="39"/>
      <c r="D71" s="39"/>
      <c r="E71" s="39"/>
      <c r="F71" s="39"/>
      <c r="G71" s="39"/>
      <c r="H71" s="39"/>
      <c r="I71" s="39"/>
      <c r="J71" s="39"/>
      <c r="K71" s="39"/>
      <c r="L71" s="129"/>
      <c r="S71" s="37"/>
      <c r="T71" s="37"/>
      <c r="U71" s="37"/>
      <c r="V71" s="37"/>
      <c r="W71" s="37"/>
      <c r="X71" s="37"/>
      <c r="Y71" s="37"/>
      <c r="Z71" s="37"/>
      <c r="AA71" s="37"/>
      <c r="AB71" s="37"/>
      <c r="AC71" s="37"/>
      <c r="AD71" s="37"/>
      <c r="AE71" s="37"/>
    </row>
    <row r="72" s="2" customFormat="1" ht="12" customHeight="1">
      <c r="A72" s="37"/>
      <c r="B72" s="38"/>
      <c r="C72" s="31" t="s">
        <v>16</v>
      </c>
      <c r="D72" s="39"/>
      <c r="E72" s="39"/>
      <c r="F72" s="39"/>
      <c r="G72" s="39"/>
      <c r="H72" s="39"/>
      <c r="I72" s="39"/>
      <c r="J72" s="39"/>
      <c r="K72" s="39"/>
      <c r="L72" s="129"/>
      <c r="S72" s="37"/>
      <c r="T72" s="37"/>
      <c r="U72" s="37"/>
      <c r="V72" s="37"/>
      <c r="W72" s="37"/>
      <c r="X72" s="37"/>
      <c r="Y72" s="37"/>
      <c r="Z72" s="37"/>
      <c r="AA72" s="37"/>
      <c r="AB72" s="37"/>
      <c r="AC72" s="37"/>
      <c r="AD72" s="37"/>
      <c r="AE72" s="37"/>
    </row>
    <row r="73" s="2" customFormat="1" ht="16.5" customHeight="1">
      <c r="A73" s="37"/>
      <c r="B73" s="38"/>
      <c r="C73" s="39"/>
      <c r="D73" s="39"/>
      <c r="E73" s="155" t="str">
        <f>E7</f>
        <v>ZŠ a ZÚŠ Šmeralova – půdní vestavba, Karlovy Vary</v>
      </c>
      <c r="F73" s="31"/>
      <c r="G73" s="31"/>
      <c r="H73" s="31"/>
      <c r="I73" s="39"/>
      <c r="J73" s="39"/>
      <c r="K73" s="39"/>
      <c r="L73" s="129"/>
      <c r="S73" s="37"/>
      <c r="T73" s="37"/>
      <c r="U73" s="37"/>
      <c r="V73" s="37"/>
      <c r="W73" s="37"/>
      <c r="X73" s="37"/>
      <c r="Y73" s="37"/>
      <c r="Z73" s="37"/>
      <c r="AA73" s="37"/>
      <c r="AB73" s="37"/>
      <c r="AC73" s="37"/>
      <c r="AD73" s="37"/>
      <c r="AE73" s="37"/>
    </row>
    <row r="74" s="2" customFormat="1" ht="12" customHeight="1">
      <c r="A74" s="37"/>
      <c r="B74" s="38"/>
      <c r="C74" s="31" t="s">
        <v>85</v>
      </c>
      <c r="D74" s="39"/>
      <c r="E74" s="39"/>
      <c r="F74" s="39"/>
      <c r="G74" s="39"/>
      <c r="H74" s="39"/>
      <c r="I74" s="39"/>
      <c r="J74" s="39"/>
      <c r="K74" s="39"/>
      <c r="L74" s="129"/>
      <c r="S74" s="37"/>
      <c r="T74" s="37"/>
      <c r="U74" s="37"/>
      <c r="V74" s="37"/>
      <c r="W74" s="37"/>
      <c r="X74" s="37"/>
      <c r="Y74" s="37"/>
      <c r="Z74" s="37"/>
      <c r="AA74" s="37"/>
      <c r="AB74" s="37"/>
      <c r="AC74" s="37"/>
      <c r="AD74" s="37"/>
      <c r="AE74" s="37"/>
    </row>
    <row r="75" s="2" customFormat="1" ht="16.5" customHeight="1">
      <c r="A75" s="37"/>
      <c r="B75" s="38"/>
      <c r="C75" s="39"/>
      <c r="D75" s="39"/>
      <c r="E75" s="68" t="str">
        <f>E9</f>
        <v>20220609-1B - Dodávka IT vybavení</v>
      </c>
      <c r="F75" s="39"/>
      <c r="G75" s="39"/>
      <c r="H75" s="39"/>
      <c r="I75" s="39"/>
      <c r="J75" s="39"/>
      <c r="K75" s="39"/>
      <c r="L75" s="129"/>
      <c r="S75" s="37"/>
      <c r="T75" s="37"/>
      <c r="U75" s="37"/>
      <c r="V75" s="37"/>
      <c r="W75" s="37"/>
      <c r="X75" s="37"/>
      <c r="Y75" s="37"/>
      <c r="Z75" s="37"/>
      <c r="AA75" s="37"/>
      <c r="AB75" s="37"/>
      <c r="AC75" s="37"/>
      <c r="AD75" s="37"/>
      <c r="AE75" s="37"/>
    </row>
    <row r="76" s="2" customFormat="1" ht="6.96" customHeight="1">
      <c r="A76" s="37"/>
      <c r="B76" s="38"/>
      <c r="C76" s="39"/>
      <c r="D76" s="39"/>
      <c r="E76" s="39"/>
      <c r="F76" s="39"/>
      <c r="G76" s="39"/>
      <c r="H76" s="39"/>
      <c r="I76" s="39"/>
      <c r="J76" s="39"/>
      <c r="K76" s="39"/>
      <c r="L76" s="129"/>
      <c r="S76" s="37"/>
      <c r="T76" s="37"/>
      <c r="U76" s="37"/>
      <c r="V76" s="37"/>
      <c r="W76" s="37"/>
      <c r="X76" s="37"/>
      <c r="Y76" s="37"/>
      <c r="Z76" s="37"/>
      <c r="AA76" s="37"/>
      <c r="AB76" s="37"/>
      <c r="AC76" s="37"/>
      <c r="AD76" s="37"/>
      <c r="AE76" s="37"/>
    </row>
    <row r="77" s="2" customFormat="1" ht="12" customHeight="1">
      <c r="A77" s="37"/>
      <c r="B77" s="38"/>
      <c r="C77" s="31" t="s">
        <v>21</v>
      </c>
      <c r="D77" s="39"/>
      <c r="E77" s="39"/>
      <c r="F77" s="26" t="str">
        <f>F12</f>
        <v xml:space="preserve">Základní škola a Základní umělecká škola Karlovy </v>
      </c>
      <c r="G77" s="39"/>
      <c r="H77" s="39"/>
      <c r="I77" s="31" t="s">
        <v>23</v>
      </c>
      <c r="J77" s="71" t="str">
        <f>IF(J12="","",J12)</f>
        <v>1. 12. 2025</v>
      </c>
      <c r="K77" s="39"/>
      <c r="L77" s="129"/>
      <c r="S77" s="37"/>
      <c r="T77" s="37"/>
      <c r="U77" s="37"/>
      <c r="V77" s="37"/>
      <c r="W77" s="37"/>
      <c r="X77" s="37"/>
      <c r="Y77" s="37"/>
      <c r="Z77" s="37"/>
      <c r="AA77" s="37"/>
      <c r="AB77" s="37"/>
      <c r="AC77" s="37"/>
      <c r="AD77" s="37"/>
      <c r="AE77" s="37"/>
    </row>
    <row r="78" s="2" customFormat="1" ht="6.96" customHeight="1">
      <c r="A78" s="37"/>
      <c r="B78" s="38"/>
      <c r="C78" s="39"/>
      <c r="D78" s="39"/>
      <c r="E78" s="39"/>
      <c r="F78" s="39"/>
      <c r="G78" s="39"/>
      <c r="H78" s="39"/>
      <c r="I78" s="39"/>
      <c r="J78" s="39"/>
      <c r="K78" s="39"/>
      <c r="L78" s="129"/>
      <c r="S78" s="37"/>
      <c r="T78" s="37"/>
      <c r="U78" s="37"/>
      <c r="V78" s="37"/>
      <c r="W78" s="37"/>
      <c r="X78" s="37"/>
      <c r="Y78" s="37"/>
      <c r="Z78" s="37"/>
      <c r="AA78" s="37"/>
      <c r="AB78" s="37"/>
      <c r="AC78" s="37"/>
      <c r="AD78" s="37"/>
      <c r="AE78" s="37"/>
    </row>
    <row r="79" s="2" customFormat="1" ht="15.15" customHeight="1">
      <c r="A79" s="37"/>
      <c r="B79" s="38"/>
      <c r="C79" s="31" t="s">
        <v>25</v>
      </c>
      <c r="D79" s="39"/>
      <c r="E79" s="39"/>
      <c r="F79" s="26" t="str">
        <f>E15</f>
        <v xml:space="preserve"> </v>
      </c>
      <c r="G79" s="39"/>
      <c r="H79" s="39"/>
      <c r="I79" s="31" t="s">
        <v>31</v>
      </c>
      <c r="J79" s="35" t="str">
        <f>E21</f>
        <v>DESIGN 4AVI, s.r.o</v>
      </c>
      <c r="K79" s="39"/>
      <c r="L79" s="129"/>
      <c r="S79" s="37"/>
      <c r="T79" s="37"/>
      <c r="U79" s="37"/>
      <c r="V79" s="37"/>
      <c r="W79" s="37"/>
      <c r="X79" s="37"/>
      <c r="Y79" s="37"/>
      <c r="Z79" s="37"/>
      <c r="AA79" s="37"/>
      <c r="AB79" s="37"/>
      <c r="AC79" s="37"/>
      <c r="AD79" s="37"/>
      <c r="AE79" s="37"/>
    </row>
    <row r="80" s="2" customFormat="1" ht="15.15" customHeight="1">
      <c r="A80" s="37"/>
      <c r="B80" s="38"/>
      <c r="C80" s="31" t="s">
        <v>29</v>
      </c>
      <c r="D80" s="39"/>
      <c r="E80" s="39"/>
      <c r="F80" s="26" t="str">
        <f>IF(E18="","",E18)</f>
        <v>Vyplň údaj</v>
      </c>
      <c r="G80" s="39"/>
      <c r="H80" s="39"/>
      <c r="I80" s="31" t="s">
        <v>35</v>
      </c>
      <c r="J80" s="35" t="str">
        <f>E24</f>
        <v>Sebastian Fenyk</v>
      </c>
      <c r="K80" s="39"/>
      <c r="L80" s="129"/>
      <c r="S80" s="37"/>
      <c r="T80" s="37"/>
      <c r="U80" s="37"/>
      <c r="V80" s="37"/>
      <c r="W80" s="37"/>
      <c r="X80" s="37"/>
      <c r="Y80" s="37"/>
      <c r="Z80" s="37"/>
      <c r="AA80" s="37"/>
      <c r="AB80" s="37"/>
      <c r="AC80" s="37"/>
      <c r="AD80" s="37"/>
      <c r="AE80" s="37"/>
    </row>
    <row r="81" s="2" customFormat="1" ht="10.32" customHeight="1">
      <c r="A81" s="37"/>
      <c r="B81" s="38"/>
      <c r="C81" s="39"/>
      <c r="D81" s="39"/>
      <c r="E81" s="39"/>
      <c r="F81" s="39"/>
      <c r="G81" s="39"/>
      <c r="H81" s="39"/>
      <c r="I81" s="39"/>
      <c r="J81" s="39"/>
      <c r="K81" s="39"/>
      <c r="L81" s="129"/>
      <c r="S81" s="37"/>
      <c r="T81" s="37"/>
      <c r="U81" s="37"/>
      <c r="V81" s="37"/>
      <c r="W81" s="37"/>
      <c r="X81" s="37"/>
      <c r="Y81" s="37"/>
      <c r="Z81" s="37"/>
      <c r="AA81" s="37"/>
      <c r="AB81" s="37"/>
      <c r="AC81" s="37"/>
      <c r="AD81" s="37"/>
      <c r="AE81" s="37"/>
    </row>
    <row r="82" s="11" customFormat="1" ht="29.28" customHeight="1">
      <c r="A82" s="172"/>
      <c r="B82" s="173"/>
      <c r="C82" s="174" t="s">
        <v>96</v>
      </c>
      <c r="D82" s="175" t="s">
        <v>58</v>
      </c>
      <c r="E82" s="175" t="s">
        <v>54</v>
      </c>
      <c r="F82" s="175" t="s">
        <v>55</v>
      </c>
      <c r="G82" s="175" t="s">
        <v>97</v>
      </c>
      <c r="H82" s="175" t="s">
        <v>98</v>
      </c>
      <c r="I82" s="175" t="s">
        <v>99</v>
      </c>
      <c r="J82" s="176" t="s">
        <v>89</v>
      </c>
      <c r="K82" s="177" t="s">
        <v>100</v>
      </c>
      <c r="L82" s="178"/>
      <c r="M82" s="91" t="s">
        <v>19</v>
      </c>
      <c r="N82" s="92" t="s">
        <v>43</v>
      </c>
      <c r="O82" s="92" t="s">
        <v>101</v>
      </c>
      <c r="P82" s="92" t="s">
        <v>102</v>
      </c>
      <c r="Q82" s="92" t="s">
        <v>103</v>
      </c>
      <c r="R82" s="92" t="s">
        <v>104</v>
      </c>
      <c r="S82" s="92" t="s">
        <v>105</v>
      </c>
      <c r="T82" s="93" t="s">
        <v>106</v>
      </c>
      <c r="U82" s="172"/>
      <c r="V82" s="172"/>
      <c r="W82" s="172"/>
      <c r="X82" s="172"/>
      <c r="Y82" s="172"/>
      <c r="Z82" s="172"/>
      <c r="AA82" s="172"/>
      <c r="AB82" s="172"/>
      <c r="AC82" s="172"/>
      <c r="AD82" s="172"/>
      <c r="AE82" s="172"/>
    </row>
    <row r="83" s="2" customFormat="1" ht="22.8" customHeight="1">
      <c r="A83" s="37"/>
      <c r="B83" s="38"/>
      <c r="C83" s="98" t="s">
        <v>107</v>
      </c>
      <c r="D83" s="39"/>
      <c r="E83" s="39"/>
      <c r="F83" s="39"/>
      <c r="G83" s="39"/>
      <c r="H83" s="39"/>
      <c r="I83" s="39"/>
      <c r="J83" s="179">
        <f>BK83</f>
        <v>0</v>
      </c>
      <c r="K83" s="39"/>
      <c r="L83" s="43"/>
      <c r="M83" s="94"/>
      <c r="N83" s="180"/>
      <c r="O83" s="95"/>
      <c r="P83" s="181">
        <f>P84</f>
        <v>0</v>
      </c>
      <c r="Q83" s="95"/>
      <c r="R83" s="181">
        <f>R84</f>
        <v>0</v>
      </c>
      <c r="S83" s="95"/>
      <c r="T83" s="182">
        <f>T84</f>
        <v>0</v>
      </c>
      <c r="U83" s="37"/>
      <c r="V83" s="37"/>
      <c r="W83" s="37"/>
      <c r="X83" s="37"/>
      <c r="Y83" s="37"/>
      <c r="Z83" s="37"/>
      <c r="AA83" s="37"/>
      <c r="AB83" s="37"/>
      <c r="AC83" s="37"/>
      <c r="AD83" s="37"/>
      <c r="AE83" s="37"/>
      <c r="AT83" s="16" t="s">
        <v>72</v>
      </c>
      <c r="AU83" s="16" t="s">
        <v>90</v>
      </c>
      <c r="BK83" s="183">
        <f>BK84</f>
        <v>0</v>
      </c>
    </row>
    <row r="84" s="12" customFormat="1" ht="25.92" customHeight="1">
      <c r="A84" s="12"/>
      <c r="B84" s="184"/>
      <c r="C84" s="185"/>
      <c r="D84" s="186" t="s">
        <v>72</v>
      </c>
      <c r="E84" s="187" t="s">
        <v>108</v>
      </c>
      <c r="F84" s="187" t="s">
        <v>108</v>
      </c>
      <c r="G84" s="185"/>
      <c r="H84" s="185"/>
      <c r="I84" s="188"/>
      <c r="J84" s="189">
        <f>BK84</f>
        <v>0</v>
      </c>
      <c r="K84" s="185"/>
      <c r="L84" s="190"/>
      <c r="M84" s="191"/>
      <c r="N84" s="192"/>
      <c r="O84" s="192"/>
      <c r="P84" s="193">
        <f>P85</f>
        <v>0</v>
      </c>
      <c r="Q84" s="192"/>
      <c r="R84" s="193">
        <f>R85</f>
        <v>0</v>
      </c>
      <c r="S84" s="192"/>
      <c r="T84" s="194">
        <f>T85</f>
        <v>0</v>
      </c>
      <c r="U84" s="12"/>
      <c r="V84" s="12"/>
      <c r="W84" s="12"/>
      <c r="X84" s="12"/>
      <c r="Y84" s="12"/>
      <c r="Z84" s="12"/>
      <c r="AA84" s="12"/>
      <c r="AB84" s="12"/>
      <c r="AC84" s="12"/>
      <c r="AD84" s="12"/>
      <c r="AE84" s="12"/>
      <c r="AR84" s="195" t="s">
        <v>83</v>
      </c>
      <c r="AT84" s="196" t="s">
        <v>72</v>
      </c>
      <c r="AU84" s="196" t="s">
        <v>73</v>
      </c>
      <c r="AY84" s="195" t="s">
        <v>109</v>
      </c>
      <c r="BK84" s="197">
        <f>BK85</f>
        <v>0</v>
      </c>
    </row>
    <row r="85" s="12" customFormat="1" ht="22.8" customHeight="1">
      <c r="A85" s="12"/>
      <c r="B85" s="184"/>
      <c r="C85" s="185"/>
      <c r="D85" s="186" t="s">
        <v>72</v>
      </c>
      <c r="E85" s="198" t="s">
        <v>110</v>
      </c>
      <c r="F85" s="198" t="s">
        <v>111</v>
      </c>
      <c r="G85" s="185"/>
      <c r="H85" s="185"/>
      <c r="I85" s="188"/>
      <c r="J85" s="199">
        <f>BK85</f>
        <v>0</v>
      </c>
      <c r="K85" s="185"/>
      <c r="L85" s="190"/>
      <c r="M85" s="191"/>
      <c r="N85" s="192"/>
      <c r="O85" s="192"/>
      <c r="P85" s="193">
        <f>P86+P97</f>
        <v>0</v>
      </c>
      <c r="Q85" s="192"/>
      <c r="R85" s="193">
        <f>R86+R97</f>
        <v>0</v>
      </c>
      <c r="S85" s="192"/>
      <c r="T85" s="194">
        <f>T86+T97</f>
        <v>0</v>
      </c>
      <c r="U85" s="12"/>
      <c r="V85" s="12"/>
      <c r="W85" s="12"/>
      <c r="X85" s="12"/>
      <c r="Y85" s="12"/>
      <c r="Z85" s="12"/>
      <c r="AA85" s="12"/>
      <c r="AB85" s="12"/>
      <c r="AC85" s="12"/>
      <c r="AD85" s="12"/>
      <c r="AE85" s="12"/>
      <c r="AR85" s="195" t="s">
        <v>112</v>
      </c>
      <c r="AT85" s="196" t="s">
        <v>72</v>
      </c>
      <c r="AU85" s="196" t="s">
        <v>81</v>
      </c>
      <c r="AY85" s="195" t="s">
        <v>109</v>
      </c>
      <c r="BK85" s="197">
        <f>BK86+BK97</f>
        <v>0</v>
      </c>
    </row>
    <row r="86" s="12" customFormat="1" ht="20.88" customHeight="1">
      <c r="A86" s="12"/>
      <c r="B86" s="184"/>
      <c r="C86" s="185"/>
      <c r="D86" s="186" t="s">
        <v>72</v>
      </c>
      <c r="E86" s="198" t="s">
        <v>113</v>
      </c>
      <c r="F86" s="198" t="s">
        <v>114</v>
      </c>
      <c r="G86" s="185"/>
      <c r="H86" s="185"/>
      <c r="I86" s="188"/>
      <c r="J86" s="199">
        <f>BK86</f>
        <v>0</v>
      </c>
      <c r="K86" s="185"/>
      <c r="L86" s="190"/>
      <c r="M86" s="191"/>
      <c r="N86" s="192"/>
      <c r="O86" s="192"/>
      <c r="P86" s="193">
        <f>SUM(P87:P96)</f>
        <v>0</v>
      </c>
      <c r="Q86" s="192"/>
      <c r="R86" s="193">
        <f>SUM(R87:R96)</f>
        <v>0</v>
      </c>
      <c r="S86" s="192"/>
      <c r="T86" s="194">
        <f>SUM(T87:T96)</f>
        <v>0</v>
      </c>
      <c r="U86" s="12"/>
      <c r="V86" s="12"/>
      <c r="W86" s="12"/>
      <c r="X86" s="12"/>
      <c r="Y86" s="12"/>
      <c r="Z86" s="12"/>
      <c r="AA86" s="12"/>
      <c r="AB86" s="12"/>
      <c r="AC86" s="12"/>
      <c r="AD86" s="12"/>
      <c r="AE86" s="12"/>
      <c r="AR86" s="195" t="s">
        <v>83</v>
      </c>
      <c r="AT86" s="196" t="s">
        <v>72</v>
      </c>
      <c r="AU86" s="196" t="s">
        <v>83</v>
      </c>
      <c r="AY86" s="195" t="s">
        <v>109</v>
      </c>
      <c r="BK86" s="197">
        <f>SUM(BK87:BK96)</f>
        <v>0</v>
      </c>
    </row>
    <row r="87" s="2" customFormat="1" ht="16.5" customHeight="1">
      <c r="A87" s="37"/>
      <c r="B87" s="38"/>
      <c r="C87" s="200" t="s">
        <v>81</v>
      </c>
      <c r="D87" s="200" t="s">
        <v>115</v>
      </c>
      <c r="E87" s="201" t="s">
        <v>116</v>
      </c>
      <c r="F87" s="202" t="s">
        <v>117</v>
      </c>
      <c r="G87" s="203" t="s">
        <v>118</v>
      </c>
      <c r="H87" s="204">
        <v>3</v>
      </c>
      <c r="I87" s="205"/>
      <c r="J87" s="206">
        <f>ROUND(I87*H87,2)</f>
        <v>0</v>
      </c>
      <c r="K87" s="207"/>
      <c r="L87" s="208"/>
      <c r="M87" s="209" t="s">
        <v>19</v>
      </c>
      <c r="N87" s="210" t="s">
        <v>44</v>
      </c>
      <c r="O87" s="83"/>
      <c r="P87" s="211">
        <f>O87*H87</f>
        <v>0</v>
      </c>
      <c r="Q87" s="211">
        <v>0</v>
      </c>
      <c r="R87" s="211">
        <f>Q87*H87</f>
        <v>0</v>
      </c>
      <c r="S87" s="211">
        <v>0</v>
      </c>
      <c r="T87" s="212">
        <f>S87*H87</f>
        <v>0</v>
      </c>
      <c r="U87" s="37"/>
      <c r="V87" s="37"/>
      <c r="W87" s="37"/>
      <c r="X87" s="37"/>
      <c r="Y87" s="37"/>
      <c r="Z87" s="37"/>
      <c r="AA87" s="37"/>
      <c r="AB87" s="37"/>
      <c r="AC87" s="37"/>
      <c r="AD87" s="37"/>
      <c r="AE87" s="37"/>
      <c r="AR87" s="213" t="s">
        <v>119</v>
      </c>
      <c r="AT87" s="213" t="s">
        <v>115</v>
      </c>
      <c r="AU87" s="213" t="s">
        <v>112</v>
      </c>
      <c r="AY87" s="16" t="s">
        <v>109</v>
      </c>
      <c r="BE87" s="214">
        <f>IF(N87="základní",J87,0)</f>
        <v>0</v>
      </c>
      <c r="BF87" s="214">
        <f>IF(N87="snížená",J87,0)</f>
        <v>0</v>
      </c>
      <c r="BG87" s="214">
        <f>IF(N87="zákl. přenesená",J87,0)</f>
        <v>0</v>
      </c>
      <c r="BH87" s="214">
        <f>IF(N87="sníž. přenesená",J87,0)</f>
        <v>0</v>
      </c>
      <c r="BI87" s="214">
        <f>IF(N87="nulová",J87,0)</f>
        <v>0</v>
      </c>
      <c r="BJ87" s="16" t="s">
        <v>81</v>
      </c>
      <c r="BK87" s="214">
        <f>ROUND(I87*H87,2)</f>
        <v>0</v>
      </c>
      <c r="BL87" s="16" t="s">
        <v>120</v>
      </c>
      <c r="BM87" s="213" t="s">
        <v>121</v>
      </c>
    </row>
    <row r="88" s="2" customFormat="1">
      <c r="A88" s="37"/>
      <c r="B88" s="38"/>
      <c r="C88" s="39"/>
      <c r="D88" s="215" t="s">
        <v>122</v>
      </c>
      <c r="E88" s="39"/>
      <c r="F88" s="216" t="s">
        <v>123</v>
      </c>
      <c r="G88" s="39"/>
      <c r="H88" s="39"/>
      <c r="I88" s="217"/>
      <c r="J88" s="39"/>
      <c r="K88" s="39"/>
      <c r="L88" s="43"/>
      <c r="M88" s="218"/>
      <c r="N88" s="219"/>
      <c r="O88" s="83"/>
      <c r="P88" s="83"/>
      <c r="Q88" s="83"/>
      <c r="R88" s="83"/>
      <c r="S88" s="83"/>
      <c r="T88" s="84"/>
      <c r="U88" s="37"/>
      <c r="V88" s="37"/>
      <c r="W88" s="37"/>
      <c r="X88" s="37"/>
      <c r="Y88" s="37"/>
      <c r="Z88" s="37"/>
      <c r="AA88" s="37"/>
      <c r="AB88" s="37"/>
      <c r="AC88" s="37"/>
      <c r="AD88" s="37"/>
      <c r="AE88" s="37"/>
      <c r="AT88" s="16" t="s">
        <v>122</v>
      </c>
      <c r="AU88" s="16" t="s">
        <v>112</v>
      </c>
    </row>
    <row r="89" s="2" customFormat="1" ht="16.5" customHeight="1">
      <c r="A89" s="37"/>
      <c r="B89" s="38"/>
      <c r="C89" s="200" t="s">
        <v>83</v>
      </c>
      <c r="D89" s="200" t="s">
        <v>115</v>
      </c>
      <c r="E89" s="201" t="s">
        <v>124</v>
      </c>
      <c r="F89" s="202" t="s">
        <v>125</v>
      </c>
      <c r="G89" s="203" t="s">
        <v>118</v>
      </c>
      <c r="H89" s="204">
        <v>4</v>
      </c>
      <c r="I89" s="205"/>
      <c r="J89" s="206">
        <f>ROUND(I89*H89,2)</f>
        <v>0</v>
      </c>
      <c r="K89" s="207"/>
      <c r="L89" s="208"/>
      <c r="M89" s="209" t="s">
        <v>19</v>
      </c>
      <c r="N89" s="210" t="s">
        <v>44</v>
      </c>
      <c r="O89" s="83"/>
      <c r="P89" s="211">
        <f>O89*H89</f>
        <v>0</v>
      </c>
      <c r="Q89" s="211">
        <v>0</v>
      </c>
      <c r="R89" s="211">
        <f>Q89*H89</f>
        <v>0</v>
      </c>
      <c r="S89" s="211">
        <v>0</v>
      </c>
      <c r="T89" s="212">
        <f>S89*H89</f>
        <v>0</v>
      </c>
      <c r="U89" s="37"/>
      <c r="V89" s="37"/>
      <c r="W89" s="37"/>
      <c r="X89" s="37"/>
      <c r="Y89" s="37"/>
      <c r="Z89" s="37"/>
      <c r="AA89" s="37"/>
      <c r="AB89" s="37"/>
      <c r="AC89" s="37"/>
      <c r="AD89" s="37"/>
      <c r="AE89" s="37"/>
      <c r="AR89" s="213" t="s">
        <v>119</v>
      </c>
      <c r="AT89" s="213" t="s">
        <v>115</v>
      </c>
      <c r="AU89" s="213" t="s">
        <v>112</v>
      </c>
      <c r="AY89" s="16" t="s">
        <v>109</v>
      </c>
      <c r="BE89" s="214">
        <f>IF(N89="základní",J89,0)</f>
        <v>0</v>
      </c>
      <c r="BF89" s="214">
        <f>IF(N89="snížená",J89,0)</f>
        <v>0</v>
      </c>
      <c r="BG89" s="214">
        <f>IF(N89="zákl. přenesená",J89,0)</f>
        <v>0</v>
      </c>
      <c r="BH89" s="214">
        <f>IF(N89="sníž. přenesená",J89,0)</f>
        <v>0</v>
      </c>
      <c r="BI89" s="214">
        <f>IF(N89="nulová",J89,0)</f>
        <v>0</v>
      </c>
      <c r="BJ89" s="16" t="s">
        <v>81</v>
      </c>
      <c r="BK89" s="214">
        <f>ROUND(I89*H89,2)</f>
        <v>0</v>
      </c>
      <c r="BL89" s="16" t="s">
        <v>120</v>
      </c>
      <c r="BM89" s="213" t="s">
        <v>126</v>
      </c>
    </row>
    <row r="90" s="2" customFormat="1">
      <c r="A90" s="37"/>
      <c r="B90" s="38"/>
      <c r="C90" s="39"/>
      <c r="D90" s="215" t="s">
        <v>122</v>
      </c>
      <c r="E90" s="39"/>
      <c r="F90" s="216" t="s">
        <v>127</v>
      </c>
      <c r="G90" s="39"/>
      <c r="H90" s="39"/>
      <c r="I90" s="217"/>
      <c r="J90" s="39"/>
      <c r="K90" s="39"/>
      <c r="L90" s="43"/>
      <c r="M90" s="218"/>
      <c r="N90" s="219"/>
      <c r="O90" s="83"/>
      <c r="P90" s="83"/>
      <c r="Q90" s="83"/>
      <c r="R90" s="83"/>
      <c r="S90" s="83"/>
      <c r="T90" s="84"/>
      <c r="U90" s="37"/>
      <c r="V90" s="37"/>
      <c r="W90" s="37"/>
      <c r="X90" s="37"/>
      <c r="Y90" s="37"/>
      <c r="Z90" s="37"/>
      <c r="AA90" s="37"/>
      <c r="AB90" s="37"/>
      <c r="AC90" s="37"/>
      <c r="AD90" s="37"/>
      <c r="AE90" s="37"/>
      <c r="AT90" s="16" t="s">
        <v>122</v>
      </c>
      <c r="AU90" s="16" t="s">
        <v>112</v>
      </c>
    </row>
    <row r="91" s="2" customFormat="1" ht="16.5" customHeight="1">
      <c r="A91" s="37"/>
      <c r="B91" s="38"/>
      <c r="C91" s="200" t="s">
        <v>112</v>
      </c>
      <c r="D91" s="200" t="s">
        <v>115</v>
      </c>
      <c r="E91" s="201" t="s">
        <v>128</v>
      </c>
      <c r="F91" s="202" t="s">
        <v>129</v>
      </c>
      <c r="G91" s="203" t="s">
        <v>118</v>
      </c>
      <c r="H91" s="204">
        <v>4</v>
      </c>
      <c r="I91" s="205"/>
      <c r="J91" s="206">
        <f>ROUND(I91*H91,2)</f>
        <v>0</v>
      </c>
      <c r="K91" s="207"/>
      <c r="L91" s="208"/>
      <c r="M91" s="209" t="s">
        <v>19</v>
      </c>
      <c r="N91" s="210" t="s">
        <v>44</v>
      </c>
      <c r="O91" s="83"/>
      <c r="P91" s="211">
        <f>O91*H91</f>
        <v>0</v>
      </c>
      <c r="Q91" s="211">
        <v>0</v>
      </c>
      <c r="R91" s="211">
        <f>Q91*H91</f>
        <v>0</v>
      </c>
      <c r="S91" s="211">
        <v>0</v>
      </c>
      <c r="T91" s="212">
        <f>S91*H91</f>
        <v>0</v>
      </c>
      <c r="U91" s="37"/>
      <c r="V91" s="37"/>
      <c r="W91" s="37"/>
      <c r="X91" s="37"/>
      <c r="Y91" s="37"/>
      <c r="Z91" s="37"/>
      <c r="AA91" s="37"/>
      <c r="AB91" s="37"/>
      <c r="AC91" s="37"/>
      <c r="AD91" s="37"/>
      <c r="AE91" s="37"/>
      <c r="AR91" s="213" t="s">
        <v>119</v>
      </c>
      <c r="AT91" s="213" t="s">
        <v>115</v>
      </c>
      <c r="AU91" s="213" t="s">
        <v>112</v>
      </c>
      <c r="AY91" s="16" t="s">
        <v>109</v>
      </c>
      <c r="BE91" s="214">
        <f>IF(N91="základní",J91,0)</f>
        <v>0</v>
      </c>
      <c r="BF91" s="214">
        <f>IF(N91="snížená",J91,0)</f>
        <v>0</v>
      </c>
      <c r="BG91" s="214">
        <f>IF(N91="zákl. přenesená",J91,0)</f>
        <v>0</v>
      </c>
      <c r="BH91" s="214">
        <f>IF(N91="sníž. přenesená",J91,0)</f>
        <v>0</v>
      </c>
      <c r="BI91" s="214">
        <f>IF(N91="nulová",J91,0)</f>
        <v>0</v>
      </c>
      <c r="BJ91" s="16" t="s">
        <v>81</v>
      </c>
      <c r="BK91" s="214">
        <f>ROUND(I91*H91,2)</f>
        <v>0</v>
      </c>
      <c r="BL91" s="16" t="s">
        <v>120</v>
      </c>
      <c r="BM91" s="213" t="s">
        <v>130</v>
      </c>
    </row>
    <row r="92" s="2" customFormat="1">
      <c r="A92" s="37"/>
      <c r="B92" s="38"/>
      <c r="C92" s="39"/>
      <c r="D92" s="215" t="s">
        <v>122</v>
      </c>
      <c r="E92" s="39"/>
      <c r="F92" s="216" t="s">
        <v>131</v>
      </c>
      <c r="G92" s="39"/>
      <c r="H92" s="39"/>
      <c r="I92" s="217"/>
      <c r="J92" s="39"/>
      <c r="K92" s="39"/>
      <c r="L92" s="43"/>
      <c r="M92" s="218"/>
      <c r="N92" s="219"/>
      <c r="O92" s="83"/>
      <c r="P92" s="83"/>
      <c r="Q92" s="83"/>
      <c r="R92" s="83"/>
      <c r="S92" s="83"/>
      <c r="T92" s="84"/>
      <c r="U92" s="37"/>
      <c r="V92" s="37"/>
      <c r="W92" s="37"/>
      <c r="X92" s="37"/>
      <c r="Y92" s="37"/>
      <c r="Z92" s="37"/>
      <c r="AA92" s="37"/>
      <c r="AB92" s="37"/>
      <c r="AC92" s="37"/>
      <c r="AD92" s="37"/>
      <c r="AE92" s="37"/>
      <c r="AT92" s="16" t="s">
        <v>122</v>
      </c>
      <c r="AU92" s="16" t="s">
        <v>112</v>
      </c>
    </row>
    <row r="93" s="2" customFormat="1" ht="16.5" customHeight="1">
      <c r="A93" s="37"/>
      <c r="B93" s="38"/>
      <c r="C93" s="200" t="s">
        <v>120</v>
      </c>
      <c r="D93" s="200" t="s">
        <v>115</v>
      </c>
      <c r="E93" s="201" t="s">
        <v>132</v>
      </c>
      <c r="F93" s="202" t="s">
        <v>133</v>
      </c>
      <c r="G93" s="203" t="s">
        <v>118</v>
      </c>
      <c r="H93" s="204">
        <v>5</v>
      </c>
      <c r="I93" s="205"/>
      <c r="J93" s="206">
        <f>ROUND(I93*H93,2)</f>
        <v>0</v>
      </c>
      <c r="K93" s="207"/>
      <c r="L93" s="208"/>
      <c r="M93" s="209" t="s">
        <v>19</v>
      </c>
      <c r="N93" s="210" t="s">
        <v>44</v>
      </c>
      <c r="O93" s="83"/>
      <c r="P93" s="211">
        <f>O93*H93</f>
        <v>0</v>
      </c>
      <c r="Q93" s="211">
        <v>0</v>
      </c>
      <c r="R93" s="211">
        <f>Q93*H93</f>
        <v>0</v>
      </c>
      <c r="S93" s="211">
        <v>0</v>
      </c>
      <c r="T93" s="212">
        <f>S93*H93</f>
        <v>0</v>
      </c>
      <c r="U93" s="37"/>
      <c r="V93" s="37"/>
      <c r="W93" s="37"/>
      <c r="X93" s="37"/>
      <c r="Y93" s="37"/>
      <c r="Z93" s="37"/>
      <c r="AA93" s="37"/>
      <c r="AB93" s="37"/>
      <c r="AC93" s="37"/>
      <c r="AD93" s="37"/>
      <c r="AE93" s="37"/>
      <c r="AR93" s="213" t="s">
        <v>119</v>
      </c>
      <c r="AT93" s="213" t="s">
        <v>115</v>
      </c>
      <c r="AU93" s="213" t="s">
        <v>112</v>
      </c>
      <c r="AY93" s="16" t="s">
        <v>109</v>
      </c>
      <c r="BE93" s="214">
        <f>IF(N93="základní",J93,0)</f>
        <v>0</v>
      </c>
      <c r="BF93" s="214">
        <f>IF(N93="snížená",J93,0)</f>
        <v>0</v>
      </c>
      <c r="BG93" s="214">
        <f>IF(N93="zákl. přenesená",J93,0)</f>
        <v>0</v>
      </c>
      <c r="BH93" s="214">
        <f>IF(N93="sníž. přenesená",J93,0)</f>
        <v>0</v>
      </c>
      <c r="BI93" s="214">
        <f>IF(N93="nulová",J93,0)</f>
        <v>0</v>
      </c>
      <c r="BJ93" s="16" t="s">
        <v>81</v>
      </c>
      <c r="BK93" s="214">
        <f>ROUND(I93*H93,2)</f>
        <v>0</v>
      </c>
      <c r="BL93" s="16" t="s">
        <v>120</v>
      </c>
      <c r="BM93" s="213" t="s">
        <v>134</v>
      </c>
    </row>
    <row r="94" s="2" customFormat="1">
      <c r="A94" s="37"/>
      <c r="B94" s="38"/>
      <c r="C94" s="39"/>
      <c r="D94" s="215" t="s">
        <v>122</v>
      </c>
      <c r="E94" s="39"/>
      <c r="F94" s="216" t="s">
        <v>135</v>
      </c>
      <c r="G94" s="39"/>
      <c r="H94" s="39"/>
      <c r="I94" s="217"/>
      <c r="J94" s="39"/>
      <c r="K94" s="39"/>
      <c r="L94" s="43"/>
      <c r="M94" s="218"/>
      <c r="N94" s="219"/>
      <c r="O94" s="83"/>
      <c r="P94" s="83"/>
      <c r="Q94" s="83"/>
      <c r="R94" s="83"/>
      <c r="S94" s="83"/>
      <c r="T94" s="84"/>
      <c r="U94" s="37"/>
      <c r="V94" s="37"/>
      <c r="W94" s="37"/>
      <c r="X94" s="37"/>
      <c r="Y94" s="37"/>
      <c r="Z94" s="37"/>
      <c r="AA94" s="37"/>
      <c r="AB94" s="37"/>
      <c r="AC94" s="37"/>
      <c r="AD94" s="37"/>
      <c r="AE94" s="37"/>
      <c r="AT94" s="16" t="s">
        <v>122</v>
      </c>
      <c r="AU94" s="16" t="s">
        <v>112</v>
      </c>
    </row>
    <row r="95" s="2" customFormat="1" ht="16.5" customHeight="1">
      <c r="A95" s="37"/>
      <c r="B95" s="38"/>
      <c r="C95" s="200" t="s">
        <v>136</v>
      </c>
      <c r="D95" s="200" t="s">
        <v>115</v>
      </c>
      <c r="E95" s="201" t="s">
        <v>137</v>
      </c>
      <c r="F95" s="202" t="s">
        <v>138</v>
      </c>
      <c r="G95" s="203" t="s">
        <v>118</v>
      </c>
      <c r="H95" s="204">
        <v>1</v>
      </c>
      <c r="I95" s="205"/>
      <c r="J95" s="206">
        <f>ROUND(I95*H95,2)</f>
        <v>0</v>
      </c>
      <c r="K95" s="207"/>
      <c r="L95" s="208"/>
      <c r="M95" s="209" t="s">
        <v>19</v>
      </c>
      <c r="N95" s="210" t="s">
        <v>44</v>
      </c>
      <c r="O95" s="83"/>
      <c r="P95" s="211">
        <f>O95*H95</f>
        <v>0</v>
      </c>
      <c r="Q95" s="211">
        <v>0</v>
      </c>
      <c r="R95" s="211">
        <f>Q95*H95</f>
        <v>0</v>
      </c>
      <c r="S95" s="211">
        <v>0</v>
      </c>
      <c r="T95" s="212">
        <f>S95*H95</f>
        <v>0</v>
      </c>
      <c r="U95" s="37"/>
      <c r="V95" s="37"/>
      <c r="W95" s="37"/>
      <c r="X95" s="37"/>
      <c r="Y95" s="37"/>
      <c r="Z95" s="37"/>
      <c r="AA95" s="37"/>
      <c r="AB95" s="37"/>
      <c r="AC95" s="37"/>
      <c r="AD95" s="37"/>
      <c r="AE95" s="37"/>
      <c r="AR95" s="213" t="s">
        <v>119</v>
      </c>
      <c r="AT95" s="213" t="s">
        <v>115</v>
      </c>
      <c r="AU95" s="213" t="s">
        <v>112</v>
      </c>
      <c r="AY95" s="16" t="s">
        <v>109</v>
      </c>
      <c r="BE95" s="214">
        <f>IF(N95="základní",J95,0)</f>
        <v>0</v>
      </c>
      <c r="BF95" s="214">
        <f>IF(N95="snížená",J95,0)</f>
        <v>0</v>
      </c>
      <c r="BG95" s="214">
        <f>IF(N95="zákl. přenesená",J95,0)</f>
        <v>0</v>
      </c>
      <c r="BH95" s="214">
        <f>IF(N95="sníž. přenesená",J95,0)</f>
        <v>0</v>
      </c>
      <c r="BI95" s="214">
        <f>IF(N95="nulová",J95,0)</f>
        <v>0</v>
      </c>
      <c r="BJ95" s="16" t="s">
        <v>81</v>
      </c>
      <c r="BK95" s="214">
        <f>ROUND(I95*H95,2)</f>
        <v>0</v>
      </c>
      <c r="BL95" s="16" t="s">
        <v>120</v>
      </c>
      <c r="BM95" s="213" t="s">
        <v>139</v>
      </c>
    </row>
    <row r="96" s="2" customFormat="1">
      <c r="A96" s="37"/>
      <c r="B96" s="38"/>
      <c r="C96" s="39"/>
      <c r="D96" s="215" t="s">
        <v>122</v>
      </c>
      <c r="E96" s="39"/>
      <c r="F96" s="216" t="s">
        <v>140</v>
      </c>
      <c r="G96" s="39"/>
      <c r="H96" s="39"/>
      <c r="I96" s="217"/>
      <c r="J96" s="39"/>
      <c r="K96" s="39"/>
      <c r="L96" s="43"/>
      <c r="M96" s="218"/>
      <c r="N96" s="219"/>
      <c r="O96" s="83"/>
      <c r="P96" s="83"/>
      <c r="Q96" s="83"/>
      <c r="R96" s="83"/>
      <c r="S96" s="83"/>
      <c r="T96" s="84"/>
      <c r="U96" s="37"/>
      <c r="V96" s="37"/>
      <c r="W96" s="37"/>
      <c r="X96" s="37"/>
      <c r="Y96" s="37"/>
      <c r="Z96" s="37"/>
      <c r="AA96" s="37"/>
      <c r="AB96" s="37"/>
      <c r="AC96" s="37"/>
      <c r="AD96" s="37"/>
      <c r="AE96" s="37"/>
      <c r="AT96" s="16" t="s">
        <v>122</v>
      </c>
      <c r="AU96" s="16" t="s">
        <v>112</v>
      </c>
    </row>
    <row r="97" s="12" customFormat="1" ht="20.88" customHeight="1">
      <c r="A97" s="12"/>
      <c r="B97" s="184"/>
      <c r="C97" s="185"/>
      <c r="D97" s="186" t="s">
        <v>72</v>
      </c>
      <c r="E97" s="198" t="s">
        <v>141</v>
      </c>
      <c r="F97" s="198" t="s">
        <v>142</v>
      </c>
      <c r="G97" s="185"/>
      <c r="H97" s="185"/>
      <c r="I97" s="188"/>
      <c r="J97" s="199">
        <f>BK97</f>
        <v>0</v>
      </c>
      <c r="K97" s="185"/>
      <c r="L97" s="190"/>
      <c r="M97" s="191"/>
      <c r="N97" s="192"/>
      <c r="O97" s="192"/>
      <c r="P97" s="193">
        <f>SUM(P98:P191)</f>
        <v>0</v>
      </c>
      <c r="Q97" s="192"/>
      <c r="R97" s="193">
        <f>SUM(R98:R191)</f>
        <v>0</v>
      </c>
      <c r="S97" s="192"/>
      <c r="T97" s="194">
        <f>SUM(T98:T191)</f>
        <v>0</v>
      </c>
      <c r="U97" s="12"/>
      <c r="V97" s="12"/>
      <c r="W97" s="12"/>
      <c r="X97" s="12"/>
      <c r="Y97" s="12"/>
      <c r="Z97" s="12"/>
      <c r="AA97" s="12"/>
      <c r="AB97" s="12"/>
      <c r="AC97" s="12"/>
      <c r="AD97" s="12"/>
      <c r="AE97" s="12"/>
      <c r="AR97" s="195" t="s">
        <v>83</v>
      </c>
      <c r="AT97" s="196" t="s">
        <v>72</v>
      </c>
      <c r="AU97" s="196" t="s">
        <v>83</v>
      </c>
      <c r="AY97" s="195" t="s">
        <v>109</v>
      </c>
      <c r="BK97" s="197">
        <f>SUM(BK98:BK191)</f>
        <v>0</v>
      </c>
    </row>
    <row r="98" s="2" customFormat="1" ht="16.5" customHeight="1">
      <c r="A98" s="37"/>
      <c r="B98" s="38"/>
      <c r="C98" s="200" t="s">
        <v>143</v>
      </c>
      <c r="D98" s="200" t="s">
        <v>115</v>
      </c>
      <c r="E98" s="201" t="s">
        <v>144</v>
      </c>
      <c r="F98" s="202" t="s">
        <v>145</v>
      </c>
      <c r="G98" s="203" t="s">
        <v>118</v>
      </c>
      <c r="H98" s="204">
        <v>62</v>
      </c>
      <c r="I98" s="205"/>
      <c r="J98" s="206">
        <f>ROUND(I98*H98,2)</f>
        <v>0</v>
      </c>
      <c r="K98" s="207"/>
      <c r="L98" s="208"/>
      <c r="M98" s="209" t="s">
        <v>19</v>
      </c>
      <c r="N98" s="210" t="s">
        <v>44</v>
      </c>
      <c r="O98" s="83"/>
      <c r="P98" s="211">
        <f>O98*H98</f>
        <v>0</v>
      </c>
      <c r="Q98" s="211">
        <v>0</v>
      </c>
      <c r="R98" s="211">
        <f>Q98*H98</f>
        <v>0</v>
      </c>
      <c r="S98" s="211">
        <v>0</v>
      </c>
      <c r="T98" s="212">
        <f>S98*H98</f>
        <v>0</v>
      </c>
      <c r="U98" s="37"/>
      <c r="V98" s="37"/>
      <c r="W98" s="37"/>
      <c r="X98" s="37"/>
      <c r="Y98" s="37"/>
      <c r="Z98" s="37"/>
      <c r="AA98" s="37"/>
      <c r="AB98" s="37"/>
      <c r="AC98" s="37"/>
      <c r="AD98" s="37"/>
      <c r="AE98" s="37"/>
      <c r="AR98" s="213" t="s">
        <v>119</v>
      </c>
      <c r="AT98" s="213" t="s">
        <v>115</v>
      </c>
      <c r="AU98" s="213" t="s">
        <v>112</v>
      </c>
      <c r="AY98" s="16" t="s">
        <v>109</v>
      </c>
      <c r="BE98" s="214">
        <f>IF(N98="základní",J98,0)</f>
        <v>0</v>
      </c>
      <c r="BF98" s="214">
        <f>IF(N98="snížená",J98,0)</f>
        <v>0</v>
      </c>
      <c r="BG98" s="214">
        <f>IF(N98="zákl. přenesená",J98,0)</f>
        <v>0</v>
      </c>
      <c r="BH98" s="214">
        <f>IF(N98="sníž. přenesená",J98,0)</f>
        <v>0</v>
      </c>
      <c r="BI98" s="214">
        <f>IF(N98="nulová",J98,0)</f>
        <v>0</v>
      </c>
      <c r="BJ98" s="16" t="s">
        <v>81</v>
      </c>
      <c r="BK98" s="214">
        <f>ROUND(I98*H98,2)</f>
        <v>0</v>
      </c>
      <c r="BL98" s="16" t="s">
        <v>120</v>
      </c>
      <c r="BM98" s="213" t="s">
        <v>146</v>
      </c>
    </row>
    <row r="99" s="2" customFormat="1">
      <c r="A99" s="37"/>
      <c r="B99" s="38"/>
      <c r="C99" s="39"/>
      <c r="D99" s="215" t="s">
        <v>122</v>
      </c>
      <c r="E99" s="39"/>
      <c r="F99" s="216" t="s">
        <v>147</v>
      </c>
      <c r="G99" s="39"/>
      <c r="H99" s="39"/>
      <c r="I99" s="217"/>
      <c r="J99" s="39"/>
      <c r="K99" s="39"/>
      <c r="L99" s="43"/>
      <c r="M99" s="218"/>
      <c r="N99" s="219"/>
      <c r="O99" s="83"/>
      <c r="P99" s="83"/>
      <c r="Q99" s="83"/>
      <c r="R99" s="83"/>
      <c r="S99" s="83"/>
      <c r="T99" s="84"/>
      <c r="U99" s="37"/>
      <c r="V99" s="37"/>
      <c r="W99" s="37"/>
      <c r="X99" s="37"/>
      <c r="Y99" s="37"/>
      <c r="Z99" s="37"/>
      <c r="AA99" s="37"/>
      <c r="AB99" s="37"/>
      <c r="AC99" s="37"/>
      <c r="AD99" s="37"/>
      <c r="AE99" s="37"/>
      <c r="AT99" s="16" t="s">
        <v>122</v>
      </c>
      <c r="AU99" s="16" t="s">
        <v>112</v>
      </c>
    </row>
    <row r="100" s="2" customFormat="1" ht="16.5" customHeight="1">
      <c r="A100" s="37"/>
      <c r="B100" s="38"/>
      <c r="C100" s="200" t="s">
        <v>148</v>
      </c>
      <c r="D100" s="200" t="s">
        <v>115</v>
      </c>
      <c r="E100" s="201" t="s">
        <v>149</v>
      </c>
      <c r="F100" s="202" t="s">
        <v>150</v>
      </c>
      <c r="G100" s="203" t="s">
        <v>118</v>
      </c>
      <c r="H100" s="204">
        <v>62</v>
      </c>
      <c r="I100" s="205"/>
      <c r="J100" s="206">
        <f>ROUND(I100*H100,2)</f>
        <v>0</v>
      </c>
      <c r="K100" s="207"/>
      <c r="L100" s="208"/>
      <c r="M100" s="209" t="s">
        <v>19</v>
      </c>
      <c r="N100" s="210" t="s">
        <v>44</v>
      </c>
      <c r="O100" s="83"/>
      <c r="P100" s="211">
        <f>O100*H100</f>
        <v>0</v>
      </c>
      <c r="Q100" s="211">
        <v>0</v>
      </c>
      <c r="R100" s="211">
        <f>Q100*H100</f>
        <v>0</v>
      </c>
      <c r="S100" s="211">
        <v>0</v>
      </c>
      <c r="T100" s="212">
        <f>S100*H100</f>
        <v>0</v>
      </c>
      <c r="U100" s="37"/>
      <c r="V100" s="37"/>
      <c r="W100" s="37"/>
      <c r="X100" s="37"/>
      <c r="Y100" s="37"/>
      <c r="Z100" s="37"/>
      <c r="AA100" s="37"/>
      <c r="AB100" s="37"/>
      <c r="AC100" s="37"/>
      <c r="AD100" s="37"/>
      <c r="AE100" s="37"/>
      <c r="AR100" s="213" t="s">
        <v>119</v>
      </c>
      <c r="AT100" s="213" t="s">
        <v>115</v>
      </c>
      <c r="AU100" s="213" t="s">
        <v>112</v>
      </c>
      <c r="AY100" s="16" t="s">
        <v>109</v>
      </c>
      <c r="BE100" s="214">
        <f>IF(N100="základní",J100,0)</f>
        <v>0</v>
      </c>
      <c r="BF100" s="214">
        <f>IF(N100="snížená",J100,0)</f>
        <v>0</v>
      </c>
      <c r="BG100" s="214">
        <f>IF(N100="zákl. přenesená",J100,0)</f>
        <v>0</v>
      </c>
      <c r="BH100" s="214">
        <f>IF(N100="sníž. přenesená",J100,0)</f>
        <v>0</v>
      </c>
      <c r="BI100" s="214">
        <f>IF(N100="nulová",J100,0)</f>
        <v>0</v>
      </c>
      <c r="BJ100" s="16" t="s">
        <v>81</v>
      </c>
      <c r="BK100" s="214">
        <f>ROUND(I100*H100,2)</f>
        <v>0</v>
      </c>
      <c r="BL100" s="16" t="s">
        <v>120</v>
      </c>
      <c r="BM100" s="213" t="s">
        <v>151</v>
      </c>
    </row>
    <row r="101" s="2" customFormat="1">
      <c r="A101" s="37"/>
      <c r="B101" s="38"/>
      <c r="C101" s="39"/>
      <c r="D101" s="215" t="s">
        <v>122</v>
      </c>
      <c r="E101" s="39"/>
      <c r="F101" s="216" t="s">
        <v>152</v>
      </c>
      <c r="G101" s="39"/>
      <c r="H101" s="39"/>
      <c r="I101" s="217"/>
      <c r="J101" s="39"/>
      <c r="K101" s="39"/>
      <c r="L101" s="43"/>
      <c r="M101" s="218"/>
      <c r="N101" s="219"/>
      <c r="O101" s="83"/>
      <c r="P101" s="83"/>
      <c r="Q101" s="83"/>
      <c r="R101" s="83"/>
      <c r="S101" s="83"/>
      <c r="T101" s="84"/>
      <c r="U101" s="37"/>
      <c r="V101" s="37"/>
      <c r="W101" s="37"/>
      <c r="X101" s="37"/>
      <c r="Y101" s="37"/>
      <c r="Z101" s="37"/>
      <c r="AA101" s="37"/>
      <c r="AB101" s="37"/>
      <c r="AC101" s="37"/>
      <c r="AD101" s="37"/>
      <c r="AE101" s="37"/>
      <c r="AT101" s="16" t="s">
        <v>122</v>
      </c>
      <c r="AU101" s="16" t="s">
        <v>112</v>
      </c>
    </row>
    <row r="102" s="2" customFormat="1" ht="16.5" customHeight="1">
      <c r="A102" s="37"/>
      <c r="B102" s="38"/>
      <c r="C102" s="200" t="s">
        <v>119</v>
      </c>
      <c r="D102" s="200" t="s">
        <v>115</v>
      </c>
      <c r="E102" s="201" t="s">
        <v>153</v>
      </c>
      <c r="F102" s="202" t="s">
        <v>154</v>
      </c>
      <c r="G102" s="203" t="s">
        <v>118</v>
      </c>
      <c r="H102" s="204">
        <v>62</v>
      </c>
      <c r="I102" s="205"/>
      <c r="J102" s="206">
        <f>ROUND(I102*H102,2)</f>
        <v>0</v>
      </c>
      <c r="K102" s="207"/>
      <c r="L102" s="208"/>
      <c r="M102" s="209" t="s">
        <v>19</v>
      </c>
      <c r="N102" s="210" t="s">
        <v>44</v>
      </c>
      <c r="O102" s="83"/>
      <c r="P102" s="211">
        <f>O102*H102</f>
        <v>0</v>
      </c>
      <c r="Q102" s="211">
        <v>0</v>
      </c>
      <c r="R102" s="211">
        <f>Q102*H102</f>
        <v>0</v>
      </c>
      <c r="S102" s="211">
        <v>0</v>
      </c>
      <c r="T102" s="212">
        <f>S102*H102</f>
        <v>0</v>
      </c>
      <c r="U102" s="37"/>
      <c r="V102" s="37"/>
      <c r="W102" s="37"/>
      <c r="X102" s="37"/>
      <c r="Y102" s="37"/>
      <c r="Z102" s="37"/>
      <c r="AA102" s="37"/>
      <c r="AB102" s="37"/>
      <c r="AC102" s="37"/>
      <c r="AD102" s="37"/>
      <c r="AE102" s="37"/>
      <c r="AR102" s="213" t="s">
        <v>119</v>
      </c>
      <c r="AT102" s="213" t="s">
        <v>115</v>
      </c>
      <c r="AU102" s="213" t="s">
        <v>112</v>
      </c>
      <c r="AY102" s="16" t="s">
        <v>109</v>
      </c>
      <c r="BE102" s="214">
        <f>IF(N102="základní",J102,0)</f>
        <v>0</v>
      </c>
      <c r="BF102" s="214">
        <f>IF(N102="snížená",J102,0)</f>
        <v>0</v>
      </c>
      <c r="BG102" s="214">
        <f>IF(N102="zákl. přenesená",J102,0)</f>
        <v>0</v>
      </c>
      <c r="BH102" s="214">
        <f>IF(N102="sníž. přenesená",J102,0)</f>
        <v>0</v>
      </c>
      <c r="BI102" s="214">
        <f>IF(N102="nulová",J102,0)</f>
        <v>0</v>
      </c>
      <c r="BJ102" s="16" t="s">
        <v>81</v>
      </c>
      <c r="BK102" s="214">
        <f>ROUND(I102*H102,2)</f>
        <v>0</v>
      </c>
      <c r="BL102" s="16" t="s">
        <v>120</v>
      </c>
      <c r="BM102" s="213" t="s">
        <v>155</v>
      </c>
    </row>
    <row r="103" s="2" customFormat="1">
      <c r="A103" s="37"/>
      <c r="B103" s="38"/>
      <c r="C103" s="39"/>
      <c r="D103" s="215" t="s">
        <v>122</v>
      </c>
      <c r="E103" s="39"/>
      <c r="F103" s="216" t="s">
        <v>156</v>
      </c>
      <c r="G103" s="39"/>
      <c r="H103" s="39"/>
      <c r="I103" s="217"/>
      <c r="J103" s="39"/>
      <c r="K103" s="39"/>
      <c r="L103" s="43"/>
      <c r="M103" s="218"/>
      <c r="N103" s="219"/>
      <c r="O103" s="83"/>
      <c r="P103" s="83"/>
      <c r="Q103" s="83"/>
      <c r="R103" s="83"/>
      <c r="S103" s="83"/>
      <c r="T103" s="84"/>
      <c r="U103" s="37"/>
      <c r="V103" s="37"/>
      <c r="W103" s="37"/>
      <c r="X103" s="37"/>
      <c r="Y103" s="37"/>
      <c r="Z103" s="37"/>
      <c r="AA103" s="37"/>
      <c r="AB103" s="37"/>
      <c r="AC103" s="37"/>
      <c r="AD103" s="37"/>
      <c r="AE103" s="37"/>
      <c r="AT103" s="16" t="s">
        <v>122</v>
      </c>
      <c r="AU103" s="16" t="s">
        <v>112</v>
      </c>
    </row>
    <row r="104" s="2" customFormat="1" ht="16.5" customHeight="1">
      <c r="A104" s="37"/>
      <c r="B104" s="38"/>
      <c r="C104" s="200" t="s">
        <v>157</v>
      </c>
      <c r="D104" s="200" t="s">
        <v>115</v>
      </c>
      <c r="E104" s="201" t="s">
        <v>158</v>
      </c>
      <c r="F104" s="202" t="s">
        <v>159</v>
      </c>
      <c r="G104" s="203" t="s">
        <v>118</v>
      </c>
      <c r="H104" s="204">
        <v>62</v>
      </c>
      <c r="I104" s="205"/>
      <c r="J104" s="206">
        <f>ROUND(I104*H104,2)</f>
        <v>0</v>
      </c>
      <c r="K104" s="207"/>
      <c r="L104" s="208"/>
      <c r="M104" s="209" t="s">
        <v>19</v>
      </c>
      <c r="N104" s="210" t="s">
        <v>44</v>
      </c>
      <c r="O104" s="83"/>
      <c r="P104" s="211">
        <f>O104*H104</f>
        <v>0</v>
      </c>
      <c r="Q104" s="211">
        <v>0</v>
      </c>
      <c r="R104" s="211">
        <f>Q104*H104</f>
        <v>0</v>
      </c>
      <c r="S104" s="211">
        <v>0</v>
      </c>
      <c r="T104" s="212">
        <f>S104*H104</f>
        <v>0</v>
      </c>
      <c r="U104" s="37"/>
      <c r="V104" s="37"/>
      <c r="W104" s="37"/>
      <c r="X104" s="37"/>
      <c r="Y104" s="37"/>
      <c r="Z104" s="37"/>
      <c r="AA104" s="37"/>
      <c r="AB104" s="37"/>
      <c r="AC104" s="37"/>
      <c r="AD104" s="37"/>
      <c r="AE104" s="37"/>
      <c r="AR104" s="213" t="s">
        <v>119</v>
      </c>
      <c r="AT104" s="213" t="s">
        <v>115</v>
      </c>
      <c r="AU104" s="213" t="s">
        <v>112</v>
      </c>
      <c r="AY104" s="16" t="s">
        <v>109</v>
      </c>
      <c r="BE104" s="214">
        <f>IF(N104="základní",J104,0)</f>
        <v>0</v>
      </c>
      <c r="BF104" s="214">
        <f>IF(N104="snížená",J104,0)</f>
        <v>0</v>
      </c>
      <c r="BG104" s="214">
        <f>IF(N104="zákl. přenesená",J104,0)</f>
        <v>0</v>
      </c>
      <c r="BH104" s="214">
        <f>IF(N104="sníž. přenesená",J104,0)</f>
        <v>0</v>
      </c>
      <c r="BI104" s="214">
        <f>IF(N104="nulová",J104,0)</f>
        <v>0</v>
      </c>
      <c r="BJ104" s="16" t="s">
        <v>81</v>
      </c>
      <c r="BK104" s="214">
        <f>ROUND(I104*H104,2)</f>
        <v>0</v>
      </c>
      <c r="BL104" s="16" t="s">
        <v>120</v>
      </c>
      <c r="BM104" s="213" t="s">
        <v>160</v>
      </c>
    </row>
    <row r="105" s="2" customFormat="1">
      <c r="A105" s="37"/>
      <c r="B105" s="38"/>
      <c r="C105" s="39"/>
      <c r="D105" s="215" t="s">
        <v>122</v>
      </c>
      <c r="E105" s="39"/>
      <c r="F105" s="216" t="s">
        <v>161</v>
      </c>
      <c r="G105" s="39"/>
      <c r="H105" s="39"/>
      <c r="I105" s="217"/>
      <c r="J105" s="39"/>
      <c r="K105" s="39"/>
      <c r="L105" s="43"/>
      <c r="M105" s="218"/>
      <c r="N105" s="219"/>
      <c r="O105" s="83"/>
      <c r="P105" s="83"/>
      <c r="Q105" s="83"/>
      <c r="R105" s="83"/>
      <c r="S105" s="83"/>
      <c r="T105" s="84"/>
      <c r="U105" s="37"/>
      <c r="V105" s="37"/>
      <c r="W105" s="37"/>
      <c r="X105" s="37"/>
      <c r="Y105" s="37"/>
      <c r="Z105" s="37"/>
      <c r="AA105" s="37"/>
      <c r="AB105" s="37"/>
      <c r="AC105" s="37"/>
      <c r="AD105" s="37"/>
      <c r="AE105" s="37"/>
      <c r="AT105" s="16" t="s">
        <v>122</v>
      </c>
      <c r="AU105" s="16" t="s">
        <v>112</v>
      </c>
    </row>
    <row r="106" s="2" customFormat="1" ht="16.5" customHeight="1">
      <c r="A106" s="37"/>
      <c r="B106" s="38"/>
      <c r="C106" s="200" t="s">
        <v>162</v>
      </c>
      <c r="D106" s="200" t="s">
        <v>115</v>
      </c>
      <c r="E106" s="201" t="s">
        <v>163</v>
      </c>
      <c r="F106" s="202" t="s">
        <v>164</v>
      </c>
      <c r="G106" s="203" t="s">
        <v>118</v>
      </c>
      <c r="H106" s="204">
        <v>3</v>
      </c>
      <c r="I106" s="205"/>
      <c r="J106" s="206">
        <f>ROUND(I106*H106,2)</f>
        <v>0</v>
      </c>
      <c r="K106" s="207"/>
      <c r="L106" s="208"/>
      <c r="M106" s="209" t="s">
        <v>19</v>
      </c>
      <c r="N106" s="210" t="s">
        <v>44</v>
      </c>
      <c r="O106" s="83"/>
      <c r="P106" s="211">
        <f>O106*H106</f>
        <v>0</v>
      </c>
      <c r="Q106" s="211">
        <v>0</v>
      </c>
      <c r="R106" s="211">
        <f>Q106*H106</f>
        <v>0</v>
      </c>
      <c r="S106" s="211">
        <v>0</v>
      </c>
      <c r="T106" s="212">
        <f>S106*H106</f>
        <v>0</v>
      </c>
      <c r="U106" s="37"/>
      <c r="V106" s="37"/>
      <c r="W106" s="37"/>
      <c r="X106" s="37"/>
      <c r="Y106" s="37"/>
      <c r="Z106" s="37"/>
      <c r="AA106" s="37"/>
      <c r="AB106" s="37"/>
      <c r="AC106" s="37"/>
      <c r="AD106" s="37"/>
      <c r="AE106" s="37"/>
      <c r="AR106" s="213" t="s">
        <v>119</v>
      </c>
      <c r="AT106" s="213" t="s">
        <v>115</v>
      </c>
      <c r="AU106" s="213" t="s">
        <v>112</v>
      </c>
      <c r="AY106" s="16" t="s">
        <v>109</v>
      </c>
      <c r="BE106" s="214">
        <f>IF(N106="základní",J106,0)</f>
        <v>0</v>
      </c>
      <c r="BF106" s="214">
        <f>IF(N106="snížená",J106,0)</f>
        <v>0</v>
      </c>
      <c r="BG106" s="214">
        <f>IF(N106="zákl. přenesená",J106,0)</f>
        <v>0</v>
      </c>
      <c r="BH106" s="214">
        <f>IF(N106="sníž. přenesená",J106,0)</f>
        <v>0</v>
      </c>
      <c r="BI106" s="214">
        <f>IF(N106="nulová",J106,0)</f>
        <v>0</v>
      </c>
      <c r="BJ106" s="16" t="s">
        <v>81</v>
      </c>
      <c r="BK106" s="214">
        <f>ROUND(I106*H106,2)</f>
        <v>0</v>
      </c>
      <c r="BL106" s="16" t="s">
        <v>120</v>
      </c>
      <c r="BM106" s="213" t="s">
        <v>165</v>
      </c>
    </row>
    <row r="107" s="2" customFormat="1">
      <c r="A107" s="37"/>
      <c r="B107" s="38"/>
      <c r="C107" s="39"/>
      <c r="D107" s="215" t="s">
        <v>122</v>
      </c>
      <c r="E107" s="39"/>
      <c r="F107" s="216" t="s">
        <v>166</v>
      </c>
      <c r="G107" s="39"/>
      <c r="H107" s="39"/>
      <c r="I107" s="217"/>
      <c r="J107" s="39"/>
      <c r="K107" s="39"/>
      <c r="L107" s="43"/>
      <c r="M107" s="218"/>
      <c r="N107" s="219"/>
      <c r="O107" s="83"/>
      <c r="P107" s="83"/>
      <c r="Q107" s="83"/>
      <c r="R107" s="83"/>
      <c r="S107" s="83"/>
      <c r="T107" s="84"/>
      <c r="U107" s="37"/>
      <c r="V107" s="37"/>
      <c r="W107" s="37"/>
      <c r="X107" s="37"/>
      <c r="Y107" s="37"/>
      <c r="Z107" s="37"/>
      <c r="AA107" s="37"/>
      <c r="AB107" s="37"/>
      <c r="AC107" s="37"/>
      <c r="AD107" s="37"/>
      <c r="AE107" s="37"/>
      <c r="AT107" s="16" t="s">
        <v>122</v>
      </c>
      <c r="AU107" s="16" t="s">
        <v>112</v>
      </c>
    </row>
    <row r="108" s="2" customFormat="1" ht="16.5" customHeight="1">
      <c r="A108" s="37"/>
      <c r="B108" s="38"/>
      <c r="C108" s="200" t="s">
        <v>167</v>
      </c>
      <c r="D108" s="200" t="s">
        <v>115</v>
      </c>
      <c r="E108" s="201" t="s">
        <v>168</v>
      </c>
      <c r="F108" s="202" t="s">
        <v>169</v>
      </c>
      <c r="G108" s="203" t="s">
        <v>118</v>
      </c>
      <c r="H108" s="204">
        <v>1</v>
      </c>
      <c r="I108" s="205"/>
      <c r="J108" s="206">
        <f>ROUND(I108*H108,2)</f>
        <v>0</v>
      </c>
      <c r="K108" s="207"/>
      <c r="L108" s="208"/>
      <c r="M108" s="209" t="s">
        <v>19</v>
      </c>
      <c r="N108" s="210" t="s">
        <v>44</v>
      </c>
      <c r="O108" s="83"/>
      <c r="P108" s="211">
        <f>O108*H108</f>
        <v>0</v>
      </c>
      <c r="Q108" s="211">
        <v>0</v>
      </c>
      <c r="R108" s="211">
        <f>Q108*H108</f>
        <v>0</v>
      </c>
      <c r="S108" s="211">
        <v>0</v>
      </c>
      <c r="T108" s="212">
        <f>S108*H108</f>
        <v>0</v>
      </c>
      <c r="U108" s="37"/>
      <c r="V108" s="37"/>
      <c r="W108" s="37"/>
      <c r="X108" s="37"/>
      <c r="Y108" s="37"/>
      <c r="Z108" s="37"/>
      <c r="AA108" s="37"/>
      <c r="AB108" s="37"/>
      <c r="AC108" s="37"/>
      <c r="AD108" s="37"/>
      <c r="AE108" s="37"/>
      <c r="AR108" s="213" t="s">
        <v>119</v>
      </c>
      <c r="AT108" s="213" t="s">
        <v>115</v>
      </c>
      <c r="AU108" s="213" t="s">
        <v>112</v>
      </c>
      <c r="AY108" s="16" t="s">
        <v>109</v>
      </c>
      <c r="BE108" s="214">
        <f>IF(N108="základní",J108,0)</f>
        <v>0</v>
      </c>
      <c r="BF108" s="214">
        <f>IF(N108="snížená",J108,0)</f>
        <v>0</v>
      </c>
      <c r="BG108" s="214">
        <f>IF(N108="zákl. přenesená",J108,0)</f>
        <v>0</v>
      </c>
      <c r="BH108" s="214">
        <f>IF(N108="sníž. přenesená",J108,0)</f>
        <v>0</v>
      </c>
      <c r="BI108" s="214">
        <f>IF(N108="nulová",J108,0)</f>
        <v>0</v>
      </c>
      <c r="BJ108" s="16" t="s">
        <v>81</v>
      </c>
      <c r="BK108" s="214">
        <f>ROUND(I108*H108,2)</f>
        <v>0</v>
      </c>
      <c r="BL108" s="16" t="s">
        <v>120</v>
      </c>
      <c r="BM108" s="213" t="s">
        <v>170</v>
      </c>
    </row>
    <row r="109" s="2" customFormat="1">
      <c r="A109" s="37"/>
      <c r="B109" s="38"/>
      <c r="C109" s="39"/>
      <c r="D109" s="215" t="s">
        <v>122</v>
      </c>
      <c r="E109" s="39"/>
      <c r="F109" s="216" t="s">
        <v>171</v>
      </c>
      <c r="G109" s="39"/>
      <c r="H109" s="39"/>
      <c r="I109" s="217"/>
      <c r="J109" s="39"/>
      <c r="K109" s="39"/>
      <c r="L109" s="43"/>
      <c r="M109" s="218"/>
      <c r="N109" s="219"/>
      <c r="O109" s="83"/>
      <c r="P109" s="83"/>
      <c r="Q109" s="83"/>
      <c r="R109" s="83"/>
      <c r="S109" s="83"/>
      <c r="T109" s="84"/>
      <c r="U109" s="37"/>
      <c r="V109" s="37"/>
      <c r="W109" s="37"/>
      <c r="X109" s="37"/>
      <c r="Y109" s="37"/>
      <c r="Z109" s="37"/>
      <c r="AA109" s="37"/>
      <c r="AB109" s="37"/>
      <c r="AC109" s="37"/>
      <c r="AD109" s="37"/>
      <c r="AE109" s="37"/>
      <c r="AT109" s="16" t="s">
        <v>122</v>
      </c>
      <c r="AU109" s="16" t="s">
        <v>112</v>
      </c>
    </row>
    <row r="110" s="2" customFormat="1" ht="16.5" customHeight="1">
      <c r="A110" s="37"/>
      <c r="B110" s="38"/>
      <c r="C110" s="200" t="s">
        <v>172</v>
      </c>
      <c r="D110" s="200" t="s">
        <v>115</v>
      </c>
      <c r="E110" s="201" t="s">
        <v>173</v>
      </c>
      <c r="F110" s="202" t="s">
        <v>174</v>
      </c>
      <c r="G110" s="203" t="s">
        <v>118</v>
      </c>
      <c r="H110" s="204">
        <v>1</v>
      </c>
      <c r="I110" s="205"/>
      <c r="J110" s="206">
        <f>ROUND(I110*H110,2)</f>
        <v>0</v>
      </c>
      <c r="K110" s="207"/>
      <c r="L110" s="208"/>
      <c r="M110" s="209" t="s">
        <v>19</v>
      </c>
      <c r="N110" s="210" t="s">
        <v>44</v>
      </c>
      <c r="O110" s="83"/>
      <c r="P110" s="211">
        <f>O110*H110</f>
        <v>0</v>
      </c>
      <c r="Q110" s="211">
        <v>0</v>
      </c>
      <c r="R110" s="211">
        <f>Q110*H110</f>
        <v>0</v>
      </c>
      <c r="S110" s="211">
        <v>0</v>
      </c>
      <c r="T110" s="212">
        <f>S110*H110</f>
        <v>0</v>
      </c>
      <c r="U110" s="37"/>
      <c r="V110" s="37"/>
      <c r="W110" s="37"/>
      <c r="X110" s="37"/>
      <c r="Y110" s="37"/>
      <c r="Z110" s="37"/>
      <c r="AA110" s="37"/>
      <c r="AB110" s="37"/>
      <c r="AC110" s="37"/>
      <c r="AD110" s="37"/>
      <c r="AE110" s="37"/>
      <c r="AR110" s="213" t="s">
        <v>119</v>
      </c>
      <c r="AT110" s="213" t="s">
        <v>115</v>
      </c>
      <c r="AU110" s="213" t="s">
        <v>112</v>
      </c>
      <c r="AY110" s="16" t="s">
        <v>109</v>
      </c>
      <c r="BE110" s="214">
        <f>IF(N110="základní",J110,0)</f>
        <v>0</v>
      </c>
      <c r="BF110" s="214">
        <f>IF(N110="snížená",J110,0)</f>
        <v>0</v>
      </c>
      <c r="BG110" s="214">
        <f>IF(N110="zákl. přenesená",J110,0)</f>
        <v>0</v>
      </c>
      <c r="BH110" s="214">
        <f>IF(N110="sníž. přenesená",J110,0)</f>
        <v>0</v>
      </c>
      <c r="BI110" s="214">
        <f>IF(N110="nulová",J110,0)</f>
        <v>0</v>
      </c>
      <c r="BJ110" s="16" t="s">
        <v>81</v>
      </c>
      <c r="BK110" s="214">
        <f>ROUND(I110*H110,2)</f>
        <v>0</v>
      </c>
      <c r="BL110" s="16" t="s">
        <v>120</v>
      </c>
      <c r="BM110" s="213" t="s">
        <v>175</v>
      </c>
    </row>
    <row r="111" s="2" customFormat="1">
      <c r="A111" s="37"/>
      <c r="B111" s="38"/>
      <c r="C111" s="39"/>
      <c r="D111" s="215" t="s">
        <v>122</v>
      </c>
      <c r="E111" s="39"/>
      <c r="F111" s="216" t="s">
        <v>176</v>
      </c>
      <c r="G111" s="39"/>
      <c r="H111" s="39"/>
      <c r="I111" s="217"/>
      <c r="J111" s="39"/>
      <c r="K111" s="39"/>
      <c r="L111" s="43"/>
      <c r="M111" s="218"/>
      <c r="N111" s="219"/>
      <c r="O111" s="83"/>
      <c r="P111" s="83"/>
      <c r="Q111" s="83"/>
      <c r="R111" s="83"/>
      <c r="S111" s="83"/>
      <c r="T111" s="84"/>
      <c r="U111" s="37"/>
      <c r="V111" s="37"/>
      <c r="W111" s="37"/>
      <c r="X111" s="37"/>
      <c r="Y111" s="37"/>
      <c r="Z111" s="37"/>
      <c r="AA111" s="37"/>
      <c r="AB111" s="37"/>
      <c r="AC111" s="37"/>
      <c r="AD111" s="37"/>
      <c r="AE111" s="37"/>
      <c r="AT111" s="16" t="s">
        <v>122</v>
      </c>
      <c r="AU111" s="16" t="s">
        <v>112</v>
      </c>
    </row>
    <row r="112" s="2" customFormat="1" ht="16.5" customHeight="1">
      <c r="A112" s="37"/>
      <c r="B112" s="38"/>
      <c r="C112" s="200" t="s">
        <v>177</v>
      </c>
      <c r="D112" s="200" t="s">
        <v>115</v>
      </c>
      <c r="E112" s="201" t="s">
        <v>178</v>
      </c>
      <c r="F112" s="202" t="s">
        <v>179</v>
      </c>
      <c r="G112" s="203" t="s">
        <v>118</v>
      </c>
      <c r="H112" s="204">
        <v>15</v>
      </c>
      <c r="I112" s="205"/>
      <c r="J112" s="206">
        <f>ROUND(I112*H112,2)</f>
        <v>0</v>
      </c>
      <c r="K112" s="207"/>
      <c r="L112" s="208"/>
      <c r="M112" s="209" t="s">
        <v>19</v>
      </c>
      <c r="N112" s="210" t="s">
        <v>44</v>
      </c>
      <c r="O112" s="83"/>
      <c r="P112" s="211">
        <f>O112*H112</f>
        <v>0</v>
      </c>
      <c r="Q112" s="211">
        <v>0</v>
      </c>
      <c r="R112" s="211">
        <f>Q112*H112</f>
        <v>0</v>
      </c>
      <c r="S112" s="211">
        <v>0</v>
      </c>
      <c r="T112" s="212">
        <f>S112*H112</f>
        <v>0</v>
      </c>
      <c r="U112" s="37"/>
      <c r="V112" s="37"/>
      <c r="W112" s="37"/>
      <c r="X112" s="37"/>
      <c r="Y112" s="37"/>
      <c r="Z112" s="37"/>
      <c r="AA112" s="37"/>
      <c r="AB112" s="37"/>
      <c r="AC112" s="37"/>
      <c r="AD112" s="37"/>
      <c r="AE112" s="37"/>
      <c r="AR112" s="213" t="s">
        <v>119</v>
      </c>
      <c r="AT112" s="213" t="s">
        <v>115</v>
      </c>
      <c r="AU112" s="213" t="s">
        <v>112</v>
      </c>
      <c r="AY112" s="16" t="s">
        <v>109</v>
      </c>
      <c r="BE112" s="214">
        <f>IF(N112="základní",J112,0)</f>
        <v>0</v>
      </c>
      <c r="BF112" s="214">
        <f>IF(N112="snížená",J112,0)</f>
        <v>0</v>
      </c>
      <c r="BG112" s="214">
        <f>IF(N112="zákl. přenesená",J112,0)</f>
        <v>0</v>
      </c>
      <c r="BH112" s="214">
        <f>IF(N112="sníž. přenesená",J112,0)</f>
        <v>0</v>
      </c>
      <c r="BI112" s="214">
        <f>IF(N112="nulová",J112,0)</f>
        <v>0</v>
      </c>
      <c r="BJ112" s="16" t="s">
        <v>81</v>
      </c>
      <c r="BK112" s="214">
        <f>ROUND(I112*H112,2)</f>
        <v>0</v>
      </c>
      <c r="BL112" s="16" t="s">
        <v>120</v>
      </c>
      <c r="BM112" s="213" t="s">
        <v>180</v>
      </c>
    </row>
    <row r="113" s="2" customFormat="1">
      <c r="A113" s="37"/>
      <c r="B113" s="38"/>
      <c r="C113" s="39"/>
      <c r="D113" s="215" t="s">
        <v>122</v>
      </c>
      <c r="E113" s="39"/>
      <c r="F113" s="216" t="s">
        <v>181</v>
      </c>
      <c r="G113" s="39"/>
      <c r="H113" s="39"/>
      <c r="I113" s="217"/>
      <c r="J113" s="39"/>
      <c r="K113" s="39"/>
      <c r="L113" s="43"/>
      <c r="M113" s="218"/>
      <c r="N113" s="219"/>
      <c r="O113" s="83"/>
      <c r="P113" s="83"/>
      <c r="Q113" s="83"/>
      <c r="R113" s="83"/>
      <c r="S113" s="83"/>
      <c r="T113" s="84"/>
      <c r="U113" s="37"/>
      <c r="V113" s="37"/>
      <c r="W113" s="37"/>
      <c r="X113" s="37"/>
      <c r="Y113" s="37"/>
      <c r="Z113" s="37"/>
      <c r="AA113" s="37"/>
      <c r="AB113" s="37"/>
      <c r="AC113" s="37"/>
      <c r="AD113" s="37"/>
      <c r="AE113" s="37"/>
      <c r="AT113" s="16" t="s">
        <v>122</v>
      </c>
      <c r="AU113" s="16" t="s">
        <v>112</v>
      </c>
    </row>
    <row r="114" s="2" customFormat="1" ht="16.5" customHeight="1">
      <c r="A114" s="37"/>
      <c r="B114" s="38"/>
      <c r="C114" s="200" t="s">
        <v>182</v>
      </c>
      <c r="D114" s="200" t="s">
        <v>115</v>
      </c>
      <c r="E114" s="201" t="s">
        <v>183</v>
      </c>
      <c r="F114" s="202" t="s">
        <v>184</v>
      </c>
      <c r="G114" s="203" t="s">
        <v>118</v>
      </c>
      <c r="H114" s="204">
        <v>8</v>
      </c>
      <c r="I114" s="205"/>
      <c r="J114" s="206">
        <f>ROUND(I114*H114,2)</f>
        <v>0</v>
      </c>
      <c r="K114" s="207"/>
      <c r="L114" s="208"/>
      <c r="M114" s="209" t="s">
        <v>19</v>
      </c>
      <c r="N114" s="210" t="s">
        <v>44</v>
      </c>
      <c r="O114" s="83"/>
      <c r="P114" s="211">
        <f>O114*H114</f>
        <v>0</v>
      </c>
      <c r="Q114" s="211">
        <v>0</v>
      </c>
      <c r="R114" s="211">
        <f>Q114*H114</f>
        <v>0</v>
      </c>
      <c r="S114" s="211">
        <v>0</v>
      </c>
      <c r="T114" s="212">
        <f>S114*H114</f>
        <v>0</v>
      </c>
      <c r="U114" s="37"/>
      <c r="V114" s="37"/>
      <c r="W114" s="37"/>
      <c r="X114" s="37"/>
      <c r="Y114" s="37"/>
      <c r="Z114" s="37"/>
      <c r="AA114" s="37"/>
      <c r="AB114" s="37"/>
      <c r="AC114" s="37"/>
      <c r="AD114" s="37"/>
      <c r="AE114" s="37"/>
      <c r="AR114" s="213" t="s">
        <v>119</v>
      </c>
      <c r="AT114" s="213" t="s">
        <v>115</v>
      </c>
      <c r="AU114" s="213" t="s">
        <v>112</v>
      </c>
      <c r="AY114" s="16" t="s">
        <v>109</v>
      </c>
      <c r="BE114" s="214">
        <f>IF(N114="základní",J114,0)</f>
        <v>0</v>
      </c>
      <c r="BF114" s="214">
        <f>IF(N114="snížená",J114,0)</f>
        <v>0</v>
      </c>
      <c r="BG114" s="214">
        <f>IF(N114="zákl. přenesená",J114,0)</f>
        <v>0</v>
      </c>
      <c r="BH114" s="214">
        <f>IF(N114="sníž. přenesená",J114,0)</f>
        <v>0</v>
      </c>
      <c r="BI114" s="214">
        <f>IF(N114="nulová",J114,0)</f>
        <v>0</v>
      </c>
      <c r="BJ114" s="16" t="s">
        <v>81</v>
      </c>
      <c r="BK114" s="214">
        <f>ROUND(I114*H114,2)</f>
        <v>0</v>
      </c>
      <c r="BL114" s="16" t="s">
        <v>120</v>
      </c>
      <c r="BM114" s="213" t="s">
        <v>185</v>
      </c>
    </row>
    <row r="115" s="2" customFormat="1">
      <c r="A115" s="37"/>
      <c r="B115" s="38"/>
      <c r="C115" s="39"/>
      <c r="D115" s="215" t="s">
        <v>122</v>
      </c>
      <c r="E115" s="39"/>
      <c r="F115" s="216" t="s">
        <v>186</v>
      </c>
      <c r="G115" s="39"/>
      <c r="H115" s="39"/>
      <c r="I115" s="217"/>
      <c r="J115" s="39"/>
      <c r="K115" s="39"/>
      <c r="L115" s="43"/>
      <c r="M115" s="218"/>
      <c r="N115" s="219"/>
      <c r="O115" s="83"/>
      <c r="P115" s="83"/>
      <c r="Q115" s="83"/>
      <c r="R115" s="83"/>
      <c r="S115" s="83"/>
      <c r="T115" s="84"/>
      <c r="U115" s="37"/>
      <c r="V115" s="37"/>
      <c r="W115" s="37"/>
      <c r="X115" s="37"/>
      <c r="Y115" s="37"/>
      <c r="Z115" s="37"/>
      <c r="AA115" s="37"/>
      <c r="AB115" s="37"/>
      <c r="AC115" s="37"/>
      <c r="AD115" s="37"/>
      <c r="AE115" s="37"/>
      <c r="AT115" s="16" t="s">
        <v>122</v>
      </c>
      <c r="AU115" s="16" t="s">
        <v>112</v>
      </c>
    </row>
    <row r="116" s="2" customFormat="1" ht="16.5" customHeight="1">
      <c r="A116" s="37"/>
      <c r="B116" s="38"/>
      <c r="C116" s="200" t="s">
        <v>8</v>
      </c>
      <c r="D116" s="200" t="s">
        <v>115</v>
      </c>
      <c r="E116" s="201" t="s">
        <v>187</v>
      </c>
      <c r="F116" s="202" t="s">
        <v>188</v>
      </c>
      <c r="G116" s="203" t="s">
        <v>118</v>
      </c>
      <c r="H116" s="204">
        <v>1</v>
      </c>
      <c r="I116" s="205"/>
      <c r="J116" s="206">
        <f>ROUND(I116*H116,2)</f>
        <v>0</v>
      </c>
      <c r="K116" s="207"/>
      <c r="L116" s="208"/>
      <c r="M116" s="209" t="s">
        <v>19</v>
      </c>
      <c r="N116" s="210" t="s">
        <v>44</v>
      </c>
      <c r="O116" s="83"/>
      <c r="P116" s="211">
        <f>O116*H116</f>
        <v>0</v>
      </c>
      <c r="Q116" s="211">
        <v>0</v>
      </c>
      <c r="R116" s="211">
        <f>Q116*H116</f>
        <v>0</v>
      </c>
      <c r="S116" s="211">
        <v>0</v>
      </c>
      <c r="T116" s="212">
        <f>S116*H116</f>
        <v>0</v>
      </c>
      <c r="U116" s="37"/>
      <c r="V116" s="37"/>
      <c r="W116" s="37"/>
      <c r="X116" s="37"/>
      <c r="Y116" s="37"/>
      <c r="Z116" s="37"/>
      <c r="AA116" s="37"/>
      <c r="AB116" s="37"/>
      <c r="AC116" s="37"/>
      <c r="AD116" s="37"/>
      <c r="AE116" s="37"/>
      <c r="AR116" s="213" t="s">
        <v>119</v>
      </c>
      <c r="AT116" s="213" t="s">
        <v>115</v>
      </c>
      <c r="AU116" s="213" t="s">
        <v>112</v>
      </c>
      <c r="AY116" s="16" t="s">
        <v>109</v>
      </c>
      <c r="BE116" s="214">
        <f>IF(N116="základní",J116,0)</f>
        <v>0</v>
      </c>
      <c r="BF116" s="214">
        <f>IF(N116="snížená",J116,0)</f>
        <v>0</v>
      </c>
      <c r="BG116" s="214">
        <f>IF(N116="zákl. přenesená",J116,0)</f>
        <v>0</v>
      </c>
      <c r="BH116" s="214">
        <f>IF(N116="sníž. přenesená",J116,0)</f>
        <v>0</v>
      </c>
      <c r="BI116" s="214">
        <f>IF(N116="nulová",J116,0)</f>
        <v>0</v>
      </c>
      <c r="BJ116" s="16" t="s">
        <v>81</v>
      </c>
      <c r="BK116" s="214">
        <f>ROUND(I116*H116,2)</f>
        <v>0</v>
      </c>
      <c r="BL116" s="16" t="s">
        <v>120</v>
      </c>
      <c r="BM116" s="213" t="s">
        <v>189</v>
      </c>
    </row>
    <row r="117" s="2" customFormat="1">
      <c r="A117" s="37"/>
      <c r="B117" s="38"/>
      <c r="C117" s="39"/>
      <c r="D117" s="215" t="s">
        <v>122</v>
      </c>
      <c r="E117" s="39"/>
      <c r="F117" s="216" t="s">
        <v>190</v>
      </c>
      <c r="G117" s="39"/>
      <c r="H117" s="39"/>
      <c r="I117" s="217"/>
      <c r="J117" s="39"/>
      <c r="K117" s="39"/>
      <c r="L117" s="43"/>
      <c r="M117" s="218"/>
      <c r="N117" s="219"/>
      <c r="O117" s="83"/>
      <c r="P117" s="83"/>
      <c r="Q117" s="83"/>
      <c r="R117" s="83"/>
      <c r="S117" s="83"/>
      <c r="T117" s="84"/>
      <c r="U117" s="37"/>
      <c r="V117" s="37"/>
      <c r="W117" s="37"/>
      <c r="X117" s="37"/>
      <c r="Y117" s="37"/>
      <c r="Z117" s="37"/>
      <c r="AA117" s="37"/>
      <c r="AB117" s="37"/>
      <c r="AC117" s="37"/>
      <c r="AD117" s="37"/>
      <c r="AE117" s="37"/>
      <c r="AT117" s="16" t="s">
        <v>122</v>
      </c>
      <c r="AU117" s="16" t="s">
        <v>112</v>
      </c>
    </row>
    <row r="118" s="2" customFormat="1" ht="16.5" customHeight="1">
      <c r="A118" s="37"/>
      <c r="B118" s="38"/>
      <c r="C118" s="200" t="s">
        <v>191</v>
      </c>
      <c r="D118" s="200" t="s">
        <v>115</v>
      </c>
      <c r="E118" s="201" t="s">
        <v>192</v>
      </c>
      <c r="F118" s="202" t="s">
        <v>193</v>
      </c>
      <c r="G118" s="203" t="s">
        <v>118</v>
      </c>
      <c r="H118" s="204">
        <v>2</v>
      </c>
      <c r="I118" s="205"/>
      <c r="J118" s="206">
        <f>ROUND(I118*H118,2)</f>
        <v>0</v>
      </c>
      <c r="K118" s="207"/>
      <c r="L118" s="208"/>
      <c r="M118" s="209" t="s">
        <v>19</v>
      </c>
      <c r="N118" s="210" t="s">
        <v>44</v>
      </c>
      <c r="O118" s="83"/>
      <c r="P118" s="211">
        <f>O118*H118</f>
        <v>0</v>
      </c>
      <c r="Q118" s="211">
        <v>0</v>
      </c>
      <c r="R118" s="211">
        <f>Q118*H118</f>
        <v>0</v>
      </c>
      <c r="S118" s="211">
        <v>0</v>
      </c>
      <c r="T118" s="212">
        <f>S118*H118</f>
        <v>0</v>
      </c>
      <c r="U118" s="37"/>
      <c r="V118" s="37"/>
      <c r="W118" s="37"/>
      <c r="X118" s="37"/>
      <c r="Y118" s="37"/>
      <c r="Z118" s="37"/>
      <c r="AA118" s="37"/>
      <c r="AB118" s="37"/>
      <c r="AC118" s="37"/>
      <c r="AD118" s="37"/>
      <c r="AE118" s="37"/>
      <c r="AR118" s="213" t="s">
        <v>119</v>
      </c>
      <c r="AT118" s="213" t="s">
        <v>115</v>
      </c>
      <c r="AU118" s="213" t="s">
        <v>112</v>
      </c>
      <c r="AY118" s="16" t="s">
        <v>109</v>
      </c>
      <c r="BE118" s="214">
        <f>IF(N118="základní",J118,0)</f>
        <v>0</v>
      </c>
      <c r="BF118" s="214">
        <f>IF(N118="snížená",J118,0)</f>
        <v>0</v>
      </c>
      <c r="BG118" s="214">
        <f>IF(N118="zákl. přenesená",J118,0)</f>
        <v>0</v>
      </c>
      <c r="BH118" s="214">
        <f>IF(N118="sníž. přenesená",J118,0)</f>
        <v>0</v>
      </c>
      <c r="BI118" s="214">
        <f>IF(N118="nulová",J118,0)</f>
        <v>0</v>
      </c>
      <c r="BJ118" s="16" t="s">
        <v>81</v>
      </c>
      <c r="BK118" s="214">
        <f>ROUND(I118*H118,2)</f>
        <v>0</v>
      </c>
      <c r="BL118" s="16" t="s">
        <v>120</v>
      </c>
      <c r="BM118" s="213" t="s">
        <v>194</v>
      </c>
    </row>
    <row r="119" s="2" customFormat="1">
      <c r="A119" s="37"/>
      <c r="B119" s="38"/>
      <c r="C119" s="39"/>
      <c r="D119" s="215" t="s">
        <v>122</v>
      </c>
      <c r="E119" s="39"/>
      <c r="F119" s="216" t="s">
        <v>195</v>
      </c>
      <c r="G119" s="39"/>
      <c r="H119" s="39"/>
      <c r="I119" s="217"/>
      <c r="J119" s="39"/>
      <c r="K119" s="39"/>
      <c r="L119" s="43"/>
      <c r="M119" s="218"/>
      <c r="N119" s="219"/>
      <c r="O119" s="83"/>
      <c r="P119" s="83"/>
      <c r="Q119" s="83"/>
      <c r="R119" s="83"/>
      <c r="S119" s="83"/>
      <c r="T119" s="84"/>
      <c r="U119" s="37"/>
      <c r="V119" s="37"/>
      <c r="W119" s="37"/>
      <c r="X119" s="37"/>
      <c r="Y119" s="37"/>
      <c r="Z119" s="37"/>
      <c r="AA119" s="37"/>
      <c r="AB119" s="37"/>
      <c r="AC119" s="37"/>
      <c r="AD119" s="37"/>
      <c r="AE119" s="37"/>
      <c r="AT119" s="16" t="s">
        <v>122</v>
      </c>
      <c r="AU119" s="16" t="s">
        <v>112</v>
      </c>
    </row>
    <row r="120" s="2" customFormat="1" ht="16.5" customHeight="1">
      <c r="A120" s="37"/>
      <c r="B120" s="38"/>
      <c r="C120" s="200" t="s">
        <v>196</v>
      </c>
      <c r="D120" s="200" t="s">
        <v>115</v>
      </c>
      <c r="E120" s="201" t="s">
        <v>197</v>
      </c>
      <c r="F120" s="202" t="s">
        <v>198</v>
      </c>
      <c r="G120" s="203" t="s">
        <v>118</v>
      </c>
      <c r="H120" s="204">
        <v>1</v>
      </c>
      <c r="I120" s="205"/>
      <c r="J120" s="206">
        <f>ROUND(I120*H120,2)</f>
        <v>0</v>
      </c>
      <c r="K120" s="207"/>
      <c r="L120" s="208"/>
      <c r="M120" s="209" t="s">
        <v>19</v>
      </c>
      <c r="N120" s="210" t="s">
        <v>44</v>
      </c>
      <c r="O120" s="83"/>
      <c r="P120" s="211">
        <f>O120*H120</f>
        <v>0</v>
      </c>
      <c r="Q120" s="211">
        <v>0</v>
      </c>
      <c r="R120" s="211">
        <f>Q120*H120</f>
        <v>0</v>
      </c>
      <c r="S120" s="211">
        <v>0</v>
      </c>
      <c r="T120" s="212">
        <f>S120*H120</f>
        <v>0</v>
      </c>
      <c r="U120" s="37"/>
      <c r="V120" s="37"/>
      <c r="W120" s="37"/>
      <c r="X120" s="37"/>
      <c r="Y120" s="37"/>
      <c r="Z120" s="37"/>
      <c r="AA120" s="37"/>
      <c r="AB120" s="37"/>
      <c r="AC120" s="37"/>
      <c r="AD120" s="37"/>
      <c r="AE120" s="37"/>
      <c r="AR120" s="213" t="s">
        <v>119</v>
      </c>
      <c r="AT120" s="213" t="s">
        <v>115</v>
      </c>
      <c r="AU120" s="213" t="s">
        <v>112</v>
      </c>
      <c r="AY120" s="16" t="s">
        <v>109</v>
      </c>
      <c r="BE120" s="214">
        <f>IF(N120="základní",J120,0)</f>
        <v>0</v>
      </c>
      <c r="BF120" s="214">
        <f>IF(N120="snížená",J120,0)</f>
        <v>0</v>
      </c>
      <c r="BG120" s="214">
        <f>IF(N120="zákl. přenesená",J120,0)</f>
        <v>0</v>
      </c>
      <c r="BH120" s="214">
        <f>IF(N120="sníž. přenesená",J120,0)</f>
        <v>0</v>
      </c>
      <c r="BI120" s="214">
        <f>IF(N120="nulová",J120,0)</f>
        <v>0</v>
      </c>
      <c r="BJ120" s="16" t="s">
        <v>81</v>
      </c>
      <c r="BK120" s="214">
        <f>ROUND(I120*H120,2)</f>
        <v>0</v>
      </c>
      <c r="BL120" s="16" t="s">
        <v>120</v>
      </c>
      <c r="BM120" s="213" t="s">
        <v>199</v>
      </c>
    </row>
    <row r="121" s="2" customFormat="1">
      <c r="A121" s="37"/>
      <c r="B121" s="38"/>
      <c r="C121" s="39"/>
      <c r="D121" s="215" t="s">
        <v>122</v>
      </c>
      <c r="E121" s="39"/>
      <c r="F121" s="216" t="s">
        <v>200</v>
      </c>
      <c r="G121" s="39"/>
      <c r="H121" s="39"/>
      <c r="I121" s="217"/>
      <c r="J121" s="39"/>
      <c r="K121" s="39"/>
      <c r="L121" s="43"/>
      <c r="M121" s="218"/>
      <c r="N121" s="219"/>
      <c r="O121" s="83"/>
      <c r="P121" s="83"/>
      <c r="Q121" s="83"/>
      <c r="R121" s="83"/>
      <c r="S121" s="83"/>
      <c r="T121" s="84"/>
      <c r="U121" s="37"/>
      <c r="V121" s="37"/>
      <c r="W121" s="37"/>
      <c r="X121" s="37"/>
      <c r="Y121" s="37"/>
      <c r="Z121" s="37"/>
      <c r="AA121" s="37"/>
      <c r="AB121" s="37"/>
      <c r="AC121" s="37"/>
      <c r="AD121" s="37"/>
      <c r="AE121" s="37"/>
      <c r="AT121" s="16" t="s">
        <v>122</v>
      </c>
      <c r="AU121" s="16" t="s">
        <v>112</v>
      </c>
    </row>
    <row r="122" s="2" customFormat="1" ht="16.5" customHeight="1">
      <c r="A122" s="37"/>
      <c r="B122" s="38"/>
      <c r="C122" s="200" t="s">
        <v>201</v>
      </c>
      <c r="D122" s="200" t="s">
        <v>115</v>
      </c>
      <c r="E122" s="201" t="s">
        <v>202</v>
      </c>
      <c r="F122" s="202" t="s">
        <v>203</v>
      </c>
      <c r="G122" s="203" t="s">
        <v>118</v>
      </c>
      <c r="H122" s="204">
        <v>5</v>
      </c>
      <c r="I122" s="205"/>
      <c r="J122" s="206">
        <f>ROUND(I122*H122,2)</f>
        <v>0</v>
      </c>
      <c r="K122" s="207"/>
      <c r="L122" s="208"/>
      <c r="M122" s="209" t="s">
        <v>19</v>
      </c>
      <c r="N122" s="210" t="s">
        <v>44</v>
      </c>
      <c r="O122" s="83"/>
      <c r="P122" s="211">
        <f>O122*H122</f>
        <v>0</v>
      </c>
      <c r="Q122" s="211">
        <v>0</v>
      </c>
      <c r="R122" s="211">
        <f>Q122*H122</f>
        <v>0</v>
      </c>
      <c r="S122" s="211">
        <v>0</v>
      </c>
      <c r="T122" s="212">
        <f>S122*H122</f>
        <v>0</v>
      </c>
      <c r="U122" s="37"/>
      <c r="V122" s="37"/>
      <c r="W122" s="37"/>
      <c r="X122" s="37"/>
      <c r="Y122" s="37"/>
      <c r="Z122" s="37"/>
      <c r="AA122" s="37"/>
      <c r="AB122" s="37"/>
      <c r="AC122" s="37"/>
      <c r="AD122" s="37"/>
      <c r="AE122" s="37"/>
      <c r="AR122" s="213" t="s">
        <v>119</v>
      </c>
      <c r="AT122" s="213" t="s">
        <v>115</v>
      </c>
      <c r="AU122" s="213" t="s">
        <v>112</v>
      </c>
      <c r="AY122" s="16" t="s">
        <v>109</v>
      </c>
      <c r="BE122" s="214">
        <f>IF(N122="základní",J122,0)</f>
        <v>0</v>
      </c>
      <c r="BF122" s="214">
        <f>IF(N122="snížená",J122,0)</f>
        <v>0</v>
      </c>
      <c r="BG122" s="214">
        <f>IF(N122="zákl. přenesená",J122,0)</f>
        <v>0</v>
      </c>
      <c r="BH122" s="214">
        <f>IF(N122="sníž. přenesená",J122,0)</f>
        <v>0</v>
      </c>
      <c r="BI122" s="214">
        <f>IF(N122="nulová",J122,0)</f>
        <v>0</v>
      </c>
      <c r="BJ122" s="16" t="s">
        <v>81</v>
      </c>
      <c r="BK122" s="214">
        <f>ROUND(I122*H122,2)</f>
        <v>0</v>
      </c>
      <c r="BL122" s="16" t="s">
        <v>120</v>
      </c>
      <c r="BM122" s="213" t="s">
        <v>204</v>
      </c>
    </row>
    <row r="123" s="2" customFormat="1">
      <c r="A123" s="37"/>
      <c r="B123" s="38"/>
      <c r="C123" s="39"/>
      <c r="D123" s="215" t="s">
        <v>122</v>
      </c>
      <c r="E123" s="39"/>
      <c r="F123" s="216" t="s">
        <v>205</v>
      </c>
      <c r="G123" s="39"/>
      <c r="H123" s="39"/>
      <c r="I123" s="217"/>
      <c r="J123" s="39"/>
      <c r="K123" s="39"/>
      <c r="L123" s="43"/>
      <c r="M123" s="218"/>
      <c r="N123" s="219"/>
      <c r="O123" s="83"/>
      <c r="P123" s="83"/>
      <c r="Q123" s="83"/>
      <c r="R123" s="83"/>
      <c r="S123" s="83"/>
      <c r="T123" s="84"/>
      <c r="U123" s="37"/>
      <c r="V123" s="37"/>
      <c r="W123" s="37"/>
      <c r="X123" s="37"/>
      <c r="Y123" s="37"/>
      <c r="Z123" s="37"/>
      <c r="AA123" s="37"/>
      <c r="AB123" s="37"/>
      <c r="AC123" s="37"/>
      <c r="AD123" s="37"/>
      <c r="AE123" s="37"/>
      <c r="AT123" s="16" t="s">
        <v>122</v>
      </c>
      <c r="AU123" s="16" t="s">
        <v>112</v>
      </c>
    </row>
    <row r="124" s="2" customFormat="1" ht="16.5" customHeight="1">
      <c r="A124" s="37"/>
      <c r="B124" s="38"/>
      <c r="C124" s="200" t="s">
        <v>206</v>
      </c>
      <c r="D124" s="200" t="s">
        <v>115</v>
      </c>
      <c r="E124" s="201" t="s">
        <v>207</v>
      </c>
      <c r="F124" s="202" t="s">
        <v>208</v>
      </c>
      <c r="G124" s="203" t="s">
        <v>118</v>
      </c>
      <c r="H124" s="204">
        <v>2</v>
      </c>
      <c r="I124" s="205"/>
      <c r="J124" s="206">
        <f>ROUND(I124*H124,2)</f>
        <v>0</v>
      </c>
      <c r="K124" s="207"/>
      <c r="L124" s="208"/>
      <c r="M124" s="209" t="s">
        <v>19</v>
      </c>
      <c r="N124" s="210" t="s">
        <v>44</v>
      </c>
      <c r="O124" s="83"/>
      <c r="P124" s="211">
        <f>O124*H124</f>
        <v>0</v>
      </c>
      <c r="Q124" s="211">
        <v>0</v>
      </c>
      <c r="R124" s="211">
        <f>Q124*H124</f>
        <v>0</v>
      </c>
      <c r="S124" s="211">
        <v>0</v>
      </c>
      <c r="T124" s="212">
        <f>S124*H124</f>
        <v>0</v>
      </c>
      <c r="U124" s="37"/>
      <c r="V124" s="37"/>
      <c r="W124" s="37"/>
      <c r="X124" s="37"/>
      <c r="Y124" s="37"/>
      <c r="Z124" s="37"/>
      <c r="AA124" s="37"/>
      <c r="AB124" s="37"/>
      <c r="AC124" s="37"/>
      <c r="AD124" s="37"/>
      <c r="AE124" s="37"/>
      <c r="AR124" s="213" t="s">
        <v>119</v>
      </c>
      <c r="AT124" s="213" t="s">
        <v>115</v>
      </c>
      <c r="AU124" s="213" t="s">
        <v>112</v>
      </c>
      <c r="AY124" s="16" t="s">
        <v>109</v>
      </c>
      <c r="BE124" s="214">
        <f>IF(N124="základní",J124,0)</f>
        <v>0</v>
      </c>
      <c r="BF124" s="214">
        <f>IF(N124="snížená",J124,0)</f>
        <v>0</v>
      </c>
      <c r="BG124" s="214">
        <f>IF(N124="zákl. přenesená",J124,0)</f>
        <v>0</v>
      </c>
      <c r="BH124" s="214">
        <f>IF(N124="sníž. přenesená",J124,0)</f>
        <v>0</v>
      </c>
      <c r="BI124" s="214">
        <f>IF(N124="nulová",J124,0)</f>
        <v>0</v>
      </c>
      <c r="BJ124" s="16" t="s">
        <v>81</v>
      </c>
      <c r="BK124" s="214">
        <f>ROUND(I124*H124,2)</f>
        <v>0</v>
      </c>
      <c r="BL124" s="16" t="s">
        <v>120</v>
      </c>
      <c r="BM124" s="213" t="s">
        <v>209</v>
      </c>
    </row>
    <row r="125" s="2" customFormat="1">
      <c r="A125" s="37"/>
      <c r="B125" s="38"/>
      <c r="C125" s="39"/>
      <c r="D125" s="215" t="s">
        <v>122</v>
      </c>
      <c r="E125" s="39"/>
      <c r="F125" s="216" t="s">
        <v>210</v>
      </c>
      <c r="G125" s="39"/>
      <c r="H125" s="39"/>
      <c r="I125" s="217"/>
      <c r="J125" s="39"/>
      <c r="K125" s="39"/>
      <c r="L125" s="43"/>
      <c r="M125" s="218"/>
      <c r="N125" s="219"/>
      <c r="O125" s="83"/>
      <c r="P125" s="83"/>
      <c r="Q125" s="83"/>
      <c r="R125" s="83"/>
      <c r="S125" s="83"/>
      <c r="T125" s="84"/>
      <c r="U125" s="37"/>
      <c r="V125" s="37"/>
      <c r="W125" s="37"/>
      <c r="X125" s="37"/>
      <c r="Y125" s="37"/>
      <c r="Z125" s="37"/>
      <c r="AA125" s="37"/>
      <c r="AB125" s="37"/>
      <c r="AC125" s="37"/>
      <c r="AD125" s="37"/>
      <c r="AE125" s="37"/>
      <c r="AT125" s="16" t="s">
        <v>122</v>
      </c>
      <c r="AU125" s="16" t="s">
        <v>112</v>
      </c>
    </row>
    <row r="126" s="2" customFormat="1" ht="16.5" customHeight="1">
      <c r="A126" s="37"/>
      <c r="B126" s="38"/>
      <c r="C126" s="200" t="s">
        <v>211</v>
      </c>
      <c r="D126" s="200" t="s">
        <v>115</v>
      </c>
      <c r="E126" s="201" t="s">
        <v>212</v>
      </c>
      <c r="F126" s="202" t="s">
        <v>213</v>
      </c>
      <c r="G126" s="203" t="s">
        <v>118</v>
      </c>
      <c r="H126" s="204">
        <v>1</v>
      </c>
      <c r="I126" s="205"/>
      <c r="J126" s="206">
        <f>ROUND(I126*H126,2)</f>
        <v>0</v>
      </c>
      <c r="K126" s="207"/>
      <c r="L126" s="208"/>
      <c r="M126" s="209" t="s">
        <v>19</v>
      </c>
      <c r="N126" s="210" t="s">
        <v>44</v>
      </c>
      <c r="O126" s="83"/>
      <c r="P126" s="211">
        <f>O126*H126</f>
        <v>0</v>
      </c>
      <c r="Q126" s="211">
        <v>0</v>
      </c>
      <c r="R126" s="211">
        <f>Q126*H126</f>
        <v>0</v>
      </c>
      <c r="S126" s="211">
        <v>0</v>
      </c>
      <c r="T126" s="212">
        <f>S126*H126</f>
        <v>0</v>
      </c>
      <c r="U126" s="37"/>
      <c r="V126" s="37"/>
      <c r="W126" s="37"/>
      <c r="X126" s="37"/>
      <c r="Y126" s="37"/>
      <c r="Z126" s="37"/>
      <c r="AA126" s="37"/>
      <c r="AB126" s="37"/>
      <c r="AC126" s="37"/>
      <c r="AD126" s="37"/>
      <c r="AE126" s="37"/>
      <c r="AR126" s="213" t="s">
        <v>119</v>
      </c>
      <c r="AT126" s="213" t="s">
        <v>115</v>
      </c>
      <c r="AU126" s="213" t="s">
        <v>112</v>
      </c>
      <c r="AY126" s="16" t="s">
        <v>109</v>
      </c>
      <c r="BE126" s="214">
        <f>IF(N126="základní",J126,0)</f>
        <v>0</v>
      </c>
      <c r="BF126" s="214">
        <f>IF(N126="snížená",J126,0)</f>
        <v>0</v>
      </c>
      <c r="BG126" s="214">
        <f>IF(N126="zákl. přenesená",J126,0)</f>
        <v>0</v>
      </c>
      <c r="BH126" s="214">
        <f>IF(N126="sníž. přenesená",J126,0)</f>
        <v>0</v>
      </c>
      <c r="BI126" s="214">
        <f>IF(N126="nulová",J126,0)</f>
        <v>0</v>
      </c>
      <c r="BJ126" s="16" t="s">
        <v>81</v>
      </c>
      <c r="BK126" s="214">
        <f>ROUND(I126*H126,2)</f>
        <v>0</v>
      </c>
      <c r="BL126" s="16" t="s">
        <v>120</v>
      </c>
      <c r="BM126" s="213" t="s">
        <v>214</v>
      </c>
    </row>
    <row r="127" s="2" customFormat="1">
      <c r="A127" s="37"/>
      <c r="B127" s="38"/>
      <c r="C127" s="39"/>
      <c r="D127" s="215" t="s">
        <v>122</v>
      </c>
      <c r="E127" s="39"/>
      <c r="F127" s="216" t="s">
        <v>215</v>
      </c>
      <c r="G127" s="39"/>
      <c r="H127" s="39"/>
      <c r="I127" s="217"/>
      <c r="J127" s="39"/>
      <c r="K127" s="39"/>
      <c r="L127" s="43"/>
      <c r="M127" s="218"/>
      <c r="N127" s="219"/>
      <c r="O127" s="83"/>
      <c r="P127" s="83"/>
      <c r="Q127" s="83"/>
      <c r="R127" s="83"/>
      <c r="S127" s="83"/>
      <c r="T127" s="84"/>
      <c r="U127" s="37"/>
      <c r="V127" s="37"/>
      <c r="W127" s="37"/>
      <c r="X127" s="37"/>
      <c r="Y127" s="37"/>
      <c r="Z127" s="37"/>
      <c r="AA127" s="37"/>
      <c r="AB127" s="37"/>
      <c r="AC127" s="37"/>
      <c r="AD127" s="37"/>
      <c r="AE127" s="37"/>
      <c r="AT127" s="16" t="s">
        <v>122</v>
      </c>
      <c r="AU127" s="16" t="s">
        <v>112</v>
      </c>
    </row>
    <row r="128" s="2" customFormat="1" ht="16.5" customHeight="1">
      <c r="A128" s="37"/>
      <c r="B128" s="38"/>
      <c r="C128" s="200" t="s">
        <v>7</v>
      </c>
      <c r="D128" s="200" t="s">
        <v>115</v>
      </c>
      <c r="E128" s="201" t="s">
        <v>216</v>
      </c>
      <c r="F128" s="202" t="s">
        <v>217</v>
      </c>
      <c r="G128" s="203" t="s">
        <v>118</v>
      </c>
      <c r="H128" s="204">
        <v>1</v>
      </c>
      <c r="I128" s="205"/>
      <c r="J128" s="206">
        <f>ROUND(I128*H128,2)</f>
        <v>0</v>
      </c>
      <c r="K128" s="207"/>
      <c r="L128" s="208"/>
      <c r="M128" s="209" t="s">
        <v>19</v>
      </c>
      <c r="N128" s="210" t="s">
        <v>44</v>
      </c>
      <c r="O128" s="83"/>
      <c r="P128" s="211">
        <f>O128*H128</f>
        <v>0</v>
      </c>
      <c r="Q128" s="211">
        <v>0</v>
      </c>
      <c r="R128" s="211">
        <f>Q128*H128</f>
        <v>0</v>
      </c>
      <c r="S128" s="211">
        <v>0</v>
      </c>
      <c r="T128" s="212">
        <f>S128*H128</f>
        <v>0</v>
      </c>
      <c r="U128" s="37"/>
      <c r="V128" s="37"/>
      <c r="W128" s="37"/>
      <c r="X128" s="37"/>
      <c r="Y128" s="37"/>
      <c r="Z128" s="37"/>
      <c r="AA128" s="37"/>
      <c r="AB128" s="37"/>
      <c r="AC128" s="37"/>
      <c r="AD128" s="37"/>
      <c r="AE128" s="37"/>
      <c r="AR128" s="213" t="s">
        <v>119</v>
      </c>
      <c r="AT128" s="213" t="s">
        <v>115</v>
      </c>
      <c r="AU128" s="213" t="s">
        <v>112</v>
      </c>
      <c r="AY128" s="16" t="s">
        <v>109</v>
      </c>
      <c r="BE128" s="214">
        <f>IF(N128="základní",J128,0)</f>
        <v>0</v>
      </c>
      <c r="BF128" s="214">
        <f>IF(N128="snížená",J128,0)</f>
        <v>0</v>
      </c>
      <c r="BG128" s="214">
        <f>IF(N128="zákl. přenesená",J128,0)</f>
        <v>0</v>
      </c>
      <c r="BH128" s="214">
        <f>IF(N128="sníž. přenesená",J128,0)</f>
        <v>0</v>
      </c>
      <c r="BI128" s="214">
        <f>IF(N128="nulová",J128,0)</f>
        <v>0</v>
      </c>
      <c r="BJ128" s="16" t="s">
        <v>81</v>
      </c>
      <c r="BK128" s="214">
        <f>ROUND(I128*H128,2)</f>
        <v>0</v>
      </c>
      <c r="BL128" s="16" t="s">
        <v>120</v>
      </c>
      <c r="BM128" s="213" t="s">
        <v>218</v>
      </c>
    </row>
    <row r="129" s="2" customFormat="1">
      <c r="A129" s="37"/>
      <c r="B129" s="38"/>
      <c r="C129" s="39"/>
      <c r="D129" s="215" t="s">
        <v>122</v>
      </c>
      <c r="E129" s="39"/>
      <c r="F129" s="216" t="s">
        <v>219</v>
      </c>
      <c r="G129" s="39"/>
      <c r="H129" s="39"/>
      <c r="I129" s="217"/>
      <c r="J129" s="39"/>
      <c r="K129" s="39"/>
      <c r="L129" s="43"/>
      <c r="M129" s="218"/>
      <c r="N129" s="219"/>
      <c r="O129" s="83"/>
      <c r="P129" s="83"/>
      <c r="Q129" s="83"/>
      <c r="R129" s="83"/>
      <c r="S129" s="83"/>
      <c r="T129" s="84"/>
      <c r="U129" s="37"/>
      <c r="V129" s="37"/>
      <c r="W129" s="37"/>
      <c r="X129" s="37"/>
      <c r="Y129" s="37"/>
      <c r="Z129" s="37"/>
      <c r="AA129" s="37"/>
      <c r="AB129" s="37"/>
      <c r="AC129" s="37"/>
      <c r="AD129" s="37"/>
      <c r="AE129" s="37"/>
      <c r="AT129" s="16" t="s">
        <v>122</v>
      </c>
      <c r="AU129" s="16" t="s">
        <v>112</v>
      </c>
    </row>
    <row r="130" s="2" customFormat="1" ht="16.5" customHeight="1">
      <c r="A130" s="37"/>
      <c r="B130" s="38"/>
      <c r="C130" s="200" t="s">
        <v>220</v>
      </c>
      <c r="D130" s="200" t="s">
        <v>115</v>
      </c>
      <c r="E130" s="201" t="s">
        <v>221</v>
      </c>
      <c r="F130" s="202" t="s">
        <v>222</v>
      </c>
      <c r="G130" s="203" t="s">
        <v>118</v>
      </c>
      <c r="H130" s="204">
        <v>3</v>
      </c>
      <c r="I130" s="205"/>
      <c r="J130" s="206">
        <f>ROUND(I130*H130,2)</f>
        <v>0</v>
      </c>
      <c r="K130" s="207"/>
      <c r="L130" s="208"/>
      <c r="M130" s="209" t="s">
        <v>19</v>
      </c>
      <c r="N130" s="210" t="s">
        <v>44</v>
      </c>
      <c r="O130" s="83"/>
      <c r="P130" s="211">
        <f>O130*H130</f>
        <v>0</v>
      </c>
      <c r="Q130" s="211">
        <v>0</v>
      </c>
      <c r="R130" s="211">
        <f>Q130*H130</f>
        <v>0</v>
      </c>
      <c r="S130" s="211">
        <v>0</v>
      </c>
      <c r="T130" s="212">
        <f>S130*H130</f>
        <v>0</v>
      </c>
      <c r="U130" s="37"/>
      <c r="V130" s="37"/>
      <c r="W130" s="37"/>
      <c r="X130" s="37"/>
      <c r="Y130" s="37"/>
      <c r="Z130" s="37"/>
      <c r="AA130" s="37"/>
      <c r="AB130" s="37"/>
      <c r="AC130" s="37"/>
      <c r="AD130" s="37"/>
      <c r="AE130" s="37"/>
      <c r="AR130" s="213" t="s">
        <v>119</v>
      </c>
      <c r="AT130" s="213" t="s">
        <v>115</v>
      </c>
      <c r="AU130" s="213" t="s">
        <v>112</v>
      </c>
      <c r="AY130" s="16" t="s">
        <v>109</v>
      </c>
      <c r="BE130" s="214">
        <f>IF(N130="základní",J130,0)</f>
        <v>0</v>
      </c>
      <c r="BF130" s="214">
        <f>IF(N130="snížená",J130,0)</f>
        <v>0</v>
      </c>
      <c r="BG130" s="214">
        <f>IF(N130="zákl. přenesená",J130,0)</f>
        <v>0</v>
      </c>
      <c r="BH130" s="214">
        <f>IF(N130="sníž. přenesená",J130,0)</f>
        <v>0</v>
      </c>
      <c r="BI130" s="214">
        <f>IF(N130="nulová",J130,0)</f>
        <v>0</v>
      </c>
      <c r="BJ130" s="16" t="s">
        <v>81</v>
      </c>
      <c r="BK130" s="214">
        <f>ROUND(I130*H130,2)</f>
        <v>0</v>
      </c>
      <c r="BL130" s="16" t="s">
        <v>120</v>
      </c>
      <c r="BM130" s="213" t="s">
        <v>223</v>
      </c>
    </row>
    <row r="131" s="2" customFormat="1">
      <c r="A131" s="37"/>
      <c r="B131" s="38"/>
      <c r="C131" s="39"/>
      <c r="D131" s="215" t="s">
        <v>122</v>
      </c>
      <c r="E131" s="39"/>
      <c r="F131" s="216" t="s">
        <v>224</v>
      </c>
      <c r="G131" s="39"/>
      <c r="H131" s="39"/>
      <c r="I131" s="217"/>
      <c r="J131" s="39"/>
      <c r="K131" s="39"/>
      <c r="L131" s="43"/>
      <c r="M131" s="218"/>
      <c r="N131" s="219"/>
      <c r="O131" s="83"/>
      <c r="P131" s="83"/>
      <c r="Q131" s="83"/>
      <c r="R131" s="83"/>
      <c r="S131" s="83"/>
      <c r="T131" s="84"/>
      <c r="U131" s="37"/>
      <c r="V131" s="37"/>
      <c r="W131" s="37"/>
      <c r="X131" s="37"/>
      <c r="Y131" s="37"/>
      <c r="Z131" s="37"/>
      <c r="AA131" s="37"/>
      <c r="AB131" s="37"/>
      <c r="AC131" s="37"/>
      <c r="AD131" s="37"/>
      <c r="AE131" s="37"/>
      <c r="AT131" s="16" t="s">
        <v>122</v>
      </c>
      <c r="AU131" s="16" t="s">
        <v>112</v>
      </c>
    </row>
    <row r="132" s="2" customFormat="1" ht="16.5" customHeight="1">
      <c r="A132" s="37"/>
      <c r="B132" s="38"/>
      <c r="C132" s="200" t="s">
        <v>225</v>
      </c>
      <c r="D132" s="200" t="s">
        <v>115</v>
      </c>
      <c r="E132" s="201" t="s">
        <v>226</v>
      </c>
      <c r="F132" s="202" t="s">
        <v>227</v>
      </c>
      <c r="G132" s="203" t="s">
        <v>118</v>
      </c>
      <c r="H132" s="204">
        <v>3</v>
      </c>
      <c r="I132" s="205"/>
      <c r="J132" s="206">
        <f>ROUND(I132*H132,2)</f>
        <v>0</v>
      </c>
      <c r="K132" s="207"/>
      <c r="L132" s="208"/>
      <c r="M132" s="209" t="s">
        <v>19</v>
      </c>
      <c r="N132" s="210" t="s">
        <v>44</v>
      </c>
      <c r="O132" s="83"/>
      <c r="P132" s="211">
        <f>O132*H132</f>
        <v>0</v>
      </c>
      <c r="Q132" s="211">
        <v>0</v>
      </c>
      <c r="R132" s="211">
        <f>Q132*H132</f>
        <v>0</v>
      </c>
      <c r="S132" s="211">
        <v>0</v>
      </c>
      <c r="T132" s="212">
        <f>S132*H132</f>
        <v>0</v>
      </c>
      <c r="U132" s="37"/>
      <c r="V132" s="37"/>
      <c r="W132" s="37"/>
      <c r="X132" s="37"/>
      <c r="Y132" s="37"/>
      <c r="Z132" s="37"/>
      <c r="AA132" s="37"/>
      <c r="AB132" s="37"/>
      <c r="AC132" s="37"/>
      <c r="AD132" s="37"/>
      <c r="AE132" s="37"/>
      <c r="AR132" s="213" t="s">
        <v>119</v>
      </c>
      <c r="AT132" s="213" t="s">
        <v>115</v>
      </c>
      <c r="AU132" s="213" t="s">
        <v>112</v>
      </c>
      <c r="AY132" s="16" t="s">
        <v>109</v>
      </c>
      <c r="BE132" s="214">
        <f>IF(N132="základní",J132,0)</f>
        <v>0</v>
      </c>
      <c r="BF132" s="214">
        <f>IF(N132="snížená",J132,0)</f>
        <v>0</v>
      </c>
      <c r="BG132" s="214">
        <f>IF(N132="zákl. přenesená",J132,0)</f>
        <v>0</v>
      </c>
      <c r="BH132" s="214">
        <f>IF(N132="sníž. přenesená",J132,0)</f>
        <v>0</v>
      </c>
      <c r="BI132" s="214">
        <f>IF(N132="nulová",J132,0)</f>
        <v>0</v>
      </c>
      <c r="BJ132" s="16" t="s">
        <v>81</v>
      </c>
      <c r="BK132" s="214">
        <f>ROUND(I132*H132,2)</f>
        <v>0</v>
      </c>
      <c r="BL132" s="16" t="s">
        <v>120</v>
      </c>
      <c r="BM132" s="213" t="s">
        <v>228</v>
      </c>
    </row>
    <row r="133" s="2" customFormat="1">
      <c r="A133" s="37"/>
      <c r="B133" s="38"/>
      <c r="C133" s="39"/>
      <c r="D133" s="215" t="s">
        <v>122</v>
      </c>
      <c r="E133" s="39"/>
      <c r="F133" s="216" t="s">
        <v>229</v>
      </c>
      <c r="G133" s="39"/>
      <c r="H133" s="39"/>
      <c r="I133" s="217"/>
      <c r="J133" s="39"/>
      <c r="K133" s="39"/>
      <c r="L133" s="43"/>
      <c r="M133" s="218"/>
      <c r="N133" s="219"/>
      <c r="O133" s="83"/>
      <c r="P133" s="83"/>
      <c r="Q133" s="83"/>
      <c r="R133" s="83"/>
      <c r="S133" s="83"/>
      <c r="T133" s="84"/>
      <c r="U133" s="37"/>
      <c r="V133" s="37"/>
      <c r="W133" s="37"/>
      <c r="X133" s="37"/>
      <c r="Y133" s="37"/>
      <c r="Z133" s="37"/>
      <c r="AA133" s="37"/>
      <c r="AB133" s="37"/>
      <c r="AC133" s="37"/>
      <c r="AD133" s="37"/>
      <c r="AE133" s="37"/>
      <c r="AT133" s="16" t="s">
        <v>122</v>
      </c>
      <c r="AU133" s="16" t="s">
        <v>112</v>
      </c>
    </row>
    <row r="134" s="2" customFormat="1" ht="16.5" customHeight="1">
      <c r="A134" s="37"/>
      <c r="B134" s="38"/>
      <c r="C134" s="200" t="s">
        <v>230</v>
      </c>
      <c r="D134" s="200" t="s">
        <v>115</v>
      </c>
      <c r="E134" s="201" t="s">
        <v>231</v>
      </c>
      <c r="F134" s="202" t="s">
        <v>232</v>
      </c>
      <c r="G134" s="203" t="s">
        <v>118</v>
      </c>
      <c r="H134" s="204">
        <v>1</v>
      </c>
      <c r="I134" s="205"/>
      <c r="J134" s="206">
        <f>ROUND(I134*H134,2)</f>
        <v>0</v>
      </c>
      <c r="K134" s="207"/>
      <c r="L134" s="208"/>
      <c r="M134" s="209" t="s">
        <v>19</v>
      </c>
      <c r="N134" s="210" t="s">
        <v>44</v>
      </c>
      <c r="O134" s="83"/>
      <c r="P134" s="211">
        <f>O134*H134</f>
        <v>0</v>
      </c>
      <c r="Q134" s="211">
        <v>0</v>
      </c>
      <c r="R134" s="211">
        <f>Q134*H134</f>
        <v>0</v>
      </c>
      <c r="S134" s="211">
        <v>0</v>
      </c>
      <c r="T134" s="212">
        <f>S134*H134</f>
        <v>0</v>
      </c>
      <c r="U134" s="37"/>
      <c r="V134" s="37"/>
      <c r="W134" s="37"/>
      <c r="X134" s="37"/>
      <c r="Y134" s="37"/>
      <c r="Z134" s="37"/>
      <c r="AA134" s="37"/>
      <c r="AB134" s="37"/>
      <c r="AC134" s="37"/>
      <c r="AD134" s="37"/>
      <c r="AE134" s="37"/>
      <c r="AR134" s="213" t="s">
        <v>119</v>
      </c>
      <c r="AT134" s="213" t="s">
        <v>115</v>
      </c>
      <c r="AU134" s="213" t="s">
        <v>112</v>
      </c>
      <c r="AY134" s="16" t="s">
        <v>109</v>
      </c>
      <c r="BE134" s="214">
        <f>IF(N134="základní",J134,0)</f>
        <v>0</v>
      </c>
      <c r="BF134" s="214">
        <f>IF(N134="snížená",J134,0)</f>
        <v>0</v>
      </c>
      <c r="BG134" s="214">
        <f>IF(N134="zákl. přenesená",J134,0)</f>
        <v>0</v>
      </c>
      <c r="BH134" s="214">
        <f>IF(N134="sníž. přenesená",J134,0)</f>
        <v>0</v>
      </c>
      <c r="BI134" s="214">
        <f>IF(N134="nulová",J134,0)</f>
        <v>0</v>
      </c>
      <c r="BJ134" s="16" t="s">
        <v>81</v>
      </c>
      <c r="BK134" s="214">
        <f>ROUND(I134*H134,2)</f>
        <v>0</v>
      </c>
      <c r="BL134" s="16" t="s">
        <v>120</v>
      </c>
      <c r="BM134" s="213" t="s">
        <v>233</v>
      </c>
    </row>
    <row r="135" s="2" customFormat="1">
      <c r="A135" s="37"/>
      <c r="B135" s="38"/>
      <c r="C135" s="39"/>
      <c r="D135" s="215" t="s">
        <v>122</v>
      </c>
      <c r="E135" s="39"/>
      <c r="F135" s="216" t="s">
        <v>234</v>
      </c>
      <c r="G135" s="39"/>
      <c r="H135" s="39"/>
      <c r="I135" s="217"/>
      <c r="J135" s="39"/>
      <c r="K135" s="39"/>
      <c r="L135" s="43"/>
      <c r="M135" s="218"/>
      <c r="N135" s="219"/>
      <c r="O135" s="83"/>
      <c r="P135" s="83"/>
      <c r="Q135" s="83"/>
      <c r="R135" s="83"/>
      <c r="S135" s="83"/>
      <c r="T135" s="84"/>
      <c r="U135" s="37"/>
      <c r="V135" s="37"/>
      <c r="W135" s="37"/>
      <c r="X135" s="37"/>
      <c r="Y135" s="37"/>
      <c r="Z135" s="37"/>
      <c r="AA135" s="37"/>
      <c r="AB135" s="37"/>
      <c r="AC135" s="37"/>
      <c r="AD135" s="37"/>
      <c r="AE135" s="37"/>
      <c r="AT135" s="16" t="s">
        <v>122</v>
      </c>
      <c r="AU135" s="16" t="s">
        <v>112</v>
      </c>
    </row>
    <row r="136" s="2" customFormat="1" ht="16.5" customHeight="1">
      <c r="A136" s="37"/>
      <c r="B136" s="38"/>
      <c r="C136" s="200" t="s">
        <v>235</v>
      </c>
      <c r="D136" s="200" t="s">
        <v>115</v>
      </c>
      <c r="E136" s="201" t="s">
        <v>236</v>
      </c>
      <c r="F136" s="202" t="s">
        <v>232</v>
      </c>
      <c r="G136" s="203" t="s">
        <v>118</v>
      </c>
      <c r="H136" s="204">
        <v>2</v>
      </c>
      <c r="I136" s="205"/>
      <c r="J136" s="206">
        <f>ROUND(I136*H136,2)</f>
        <v>0</v>
      </c>
      <c r="K136" s="207"/>
      <c r="L136" s="208"/>
      <c r="M136" s="209" t="s">
        <v>19</v>
      </c>
      <c r="N136" s="210" t="s">
        <v>44</v>
      </c>
      <c r="O136" s="83"/>
      <c r="P136" s="211">
        <f>O136*H136</f>
        <v>0</v>
      </c>
      <c r="Q136" s="211">
        <v>0</v>
      </c>
      <c r="R136" s="211">
        <f>Q136*H136</f>
        <v>0</v>
      </c>
      <c r="S136" s="211">
        <v>0</v>
      </c>
      <c r="T136" s="212">
        <f>S136*H136</f>
        <v>0</v>
      </c>
      <c r="U136" s="37"/>
      <c r="V136" s="37"/>
      <c r="W136" s="37"/>
      <c r="X136" s="37"/>
      <c r="Y136" s="37"/>
      <c r="Z136" s="37"/>
      <c r="AA136" s="37"/>
      <c r="AB136" s="37"/>
      <c r="AC136" s="37"/>
      <c r="AD136" s="37"/>
      <c r="AE136" s="37"/>
      <c r="AR136" s="213" t="s">
        <v>119</v>
      </c>
      <c r="AT136" s="213" t="s">
        <v>115</v>
      </c>
      <c r="AU136" s="213" t="s">
        <v>112</v>
      </c>
      <c r="AY136" s="16" t="s">
        <v>109</v>
      </c>
      <c r="BE136" s="214">
        <f>IF(N136="základní",J136,0)</f>
        <v>0</v>
      </c>
      <c r="BF136" s="214">
        <f>IF(N136="snížená",J136,0)</f>
        <v>0</v>
      </c>
      <c r="BG136" s="214">
        <f>IF(N136="zákl. přenesená",J136,0)</f>
        <v>0</v>
      </c>
      <c r="BH136" s="214">
        <f>IF(N136="sníž. přenesená",J136,0)</f>
        <v>0</v>
      </c>
      <c r="BI136" s="214">
        <f>IF(N136="nulová",J136,0)</f>
        <v>0</v>
      </c>
      <c r="BJ136" s="16" t="s">
        <v>81</v>
      </c>
      <c r="BK136" s="214">
        <f>ROUND(I136*H136,2)</f>
        <v>0</v>
      </c>
      <c r="BL136" s="16" t="s">
        <v>120</v>
      </c>
      <c r="BM136" s="213" t="s">
        <v>237</v>
      </c>
    </row>
    <row r="137" s="2" customFormat="1">
      <c r="A137" s="37"/>
      <c r="B137" s="38"/>
      <c r="C137" s="39"/>
      <c r="D137" s="215" t="s">
        <v>122</v>
      </c>
      <c r="E137" s="39"/>
      <c r="F137" s="216" t="s">
        <v>238</v>
      </c>
      <c r="G137" s="39"/>
      <c r="H137" s="39"/>
      <c r="I137" s="217"/>
      <c r="J137" s="39"/>
      <c r="K137" s="39"/>
      <c r="L137" s="43"/>
      <c r="M137" s="218"/>
      <c r="N137" s="219"/>
      <c r="O137" s="83"/>
      <c r="P137" s="83"/>
      <c r="Q137" s="83"/>
      <c r="R137" s="83"/>
      <c r="S137" s="83"/>
      <c r="T137" s="84"/>
      <c r="U137" s="37"/>
      <c r="V137" s="37"/>
      <c r="W137" s="37"/>
      <c r="X137" s="37"/>
      <c r="Y137" s="37"/>
      <c r="Z137" s="37"/>
      <c r="AA137" s="37"/>
      <c r="AB137" s="37"/>
      <c r="AC137" s="37"/>
      <c r="AD137" s="37"/>
      <c r="AE137" s="37"/>
      <c r="AT137" s="16" t="s">
        <v>122</v>
      </c>
      <c r="AU137" s="16" t="s">
        <v>112</v>
      </c>
    </row>
    <row r="138" s="2" customFormat="1" ht="16.5" customHeight="1">
      <c r="A138" s="37"/>
      <c r="B138" s="38"/>
      <c r="C138" s="200" t="s">
        <v>239</v>
      </c>
      <c r="D138" s="200" t="s">
        <v>115</v>
      </c>
      <c r="E138" s="201" t="s">
        <v>240</v>
      </c>
      <c r="F138" s="202" t="s">
        <v>241</v>
      </c>
      <c r="G138" s="203" t="s">
        <v>118</v>
      </c>
      <c r="H138" s="204">
        <v>15</v>
      </c>
      <c r="I138" s="205"/>
      <c r="J138" s="206">
        <f>ROUND(I138*H138,2)</f>
        <v>0</v>
      </c>
      <c r="K138" s="207"/>
      <c r="L138" s="208"/>
      <c r="M138" s="209" t="s">
        <v>19</v>
      </c>
      <c r="N138" s="210" t="s">
        <v>44</v>
      </c>
      <c r="O138" s="83"/>
      <c r="P138" s="211">
        <f>O138*H138</f>
        <v>0</v>
      </c>
      <c r="Q138" s="211">
        <v>0</v>
      </c>
      <c r="R138" s="211">
        <f>Q138*H138</f>
        <v>0</v>
      </c>
      <c r="S138" s="211">
        <v>0</v>
      </c>
      <c r="T138" s="212">
        <f>S138*H138</f>
        <v>0</v>
      </c>
      <c r="U138" s="37"/>
      <c r="V138" s="37"/>
      <c r="W138" s="37"/>
      <c r="X138" s="37"/>
      <c r="Y138" s="37"/>
      <c r="Z138" s="37"/>
      <c r="AA138" s="37"/>
      <c r="AB138" s="37"/>
      <c r="AC138" s="37"/>
      <c r="AD138" s="37"/>
      <c r="AE138" s="37"/>
      <c r="AR138" s="213" t="s">
        <v>119</v>
      </c>
      <c r="AT138" s="213" t="s">
        <v>115</v>
      </c>
      <c r="AU138" s="213" t="s">
        <v>112</v>
      </c>
      <c r="AY138" s="16" t="s">
        <v>109</v>
      </c>
      <c r="BE138" s="214">
        <f>IF(N138="základní",J138,0)</f>
        <v>0</v>
      </c>
      <c r="BF138" s="214">
        <f>IF(N138="snížená",J138,0)</f>
        <v>0</v>
      </c>
      <c r="BG138" s="214">
        <f>IF(N138="zákl. přenesená",J138,0)</f>
        <v>0</v>
      </c>
      <c r="BH138" s="214">
        <f>IF(N138="sníž. přenesená",J138,0)</f>
        <v>0</v>
      </c>
      <c r="BI138" s="214">
        <f>IF(N138="nulová",J138,0)</f>
        <v>0</v>
      </c>
      <c r="BJ138" s="16" t="s">
        <v>81</v>
      </c>
      <c r="BK138" s="214">
        <f>ROUND(I138*H138,2)</f>
        <v>0</v>
      </c>
      <c r="BL138" s="16" t="s">
        <v>120</v>
      </c>
      <c r="BM138" s="213" t="s">
        <v>242</v>
      </c>
    </row>
    <row r="139" s="2" customFormat="1">
      <c r="A139" s="37"/>
      <c r="B139" s="38"/>
      <c r="C139" s="39"/>
      <c r="D139" s="215" t="s">
        <v>122</v>
      </c>
      <c r="E139" s="39"/>
      <c r="F139" s="216" t="s">
        <v>243</v>
      </c>
      <c r="G139" s="39"/>
      <c r="H139" s="39"/>
      <c r="I139" s="217"/>
      <c r="J139" s="39"/>
      <c r="K139" s="39"/>
      <c r="L139" s="43"/>
      <c r="M139" s="218"/>
      <c r="N139" s="219"/>
      <c r="O139" s="83"/>
      <c r="P139" s="83"/>
      <c r="Q139" s="83"/>
      <c r="R139" s="83"/>
      <c r="S139" s="83"/>
      <c r="T139" s="84"/>
      <c r="U139" s="37"/>
      <c r="V139" s="37"/>
      <c r="W139" s="37"/>
      <c r="X139" s="37"/>
      <c r="Y139" s="37"/>
      <c r="Z139" s="37"/>
      <c r="AA139" s="37"/>
      <c r="AB139" s="37"/>
      <c r="AC139" s="37"/>
      <c r="AD139" s="37"/>
      <c r="AE139" s="37"/>
      <c r="AT139" s="16" t="s">
        <v>122</v>
      </c>
      <c r="AU139" s="16" t="s">
        <v>112</v>
      </c>
    </row>
    <row r="140" s="2" customFormat="1" ht="16.5" customHeight="1">
      <c r="A140" s="37"/>
      <c r="B140" s="38"/>
      <c r="C140" s="200" t="s">
        <v>244</v>
      </c>
      <c r="D140" s="200" t="s">
        <v>115</v>
      </c>
      <c r="E140" s="201" t="s">
        <v>245</v>
      </c>
      <c r="F140" s="202" t="s">
        <v>246</v>
      </c>
      <c r="G140" s="203" t="s">
        <v>118</v>
      </c>
      <c r="H140" s="204">
        <v>5</v>
      </c>
      <c r="I140" s="205"/>
      <c r="J140" s="206">
        <f>ROUND(I140*H140,2)</f>
        <v>0</v>
      </c>
      <c r="K140" s="207"/>
      <c r="L140" s="208"/>
      <c r="M140" s="209" t="s">
        <v>19</v>
      </c>
      <c r="N140" s="210" t="s">
        <v>44</v>
      </c>
      <c r="O140" s="83"/>
      <c r="P140" s="211">
        <f>O140*H140</f>
        <v>0</v>
      </c>
      <c r="Q140" s="211">
        <v>0</v>
      </c>
      <c r="R140" s="211">
        <f>Q140*H140</f>
        <v>0</v>
      </c>
      <c r="S140" s="211">
        <v>0</v>
      </c>
      <c r="T140" s="212">
        <f>S140*H140</f>
        <v>0</v>
      </c>
      <c r="U140" s="37"/>
      <c r="V140" s="37"/>
      <c r="W140" s="37"/>
      <c r="X140" s="37"/>
      <c r="Y140" s="37"/>
      <c r="Z140" s="37"/>
      <c r="AA140" s="37"/>
      <c r="AB140" s="37"/>
      <c r="AC140" s="37"/>
      <c r="AD140" s="37"/>
      <c r="AE140" s="37"/>
      <c r="AR140" s="213" t="s">
        <v>119</v>
      </c>
      <c r="AT140" s="213" t="s">
        <v>115</v>
      </c>
      <c r="AU140" s="213" t="s">
        <v>112</v>
      </c>
      <c r="AY140" s="16" t="s">
        <v>109</v>
      </c>
      <c r="BE140" s="214">
        <f>IF(N140="základní",J140,0)</f>
        <v>0</v>
      </c>
      <c r="BF140" s="214">
        <f>IF(N140="snížená",J140,0)</f>
        <v>0</v>
      </c>
      <c r="BG140" s="214">
        <f>IF(N140="zákl. přenesená",J140,0)</f>
        <v>0</v>
      </c>
      <c r="BH140" s="214">
        <f>IF(N140="sníž. přenesená",J140,0)</f>
        <v>0</v>
      </c>
      <c r="BI140" s="214">
        <f>IF(N140="nulová",J140,0)</f>
        <v>0</v>
      </c>
      <c r="BJ140" s="16" t="s">
        <v>81</v>
      </c>
      <c r="BK140" s="214">
        <f>ROUND(I140*H140,2)</f>
        <v>0</v>
      </c>
      <c r="BL140" s="16" t="s">
        <v>120</v>
      </c>
      <c r="BM140" s="213" t="s">
        <v>247</v>
      </c>
    </row>
    <row r="141" s="2" customFormat="1">
      <c r="A141" s="37"/>
      <c r="B141" s="38"/>
      <c r="C141" s="39"/>
      <c r="D141" s="215" t="s">
        <v>122</v>
      </c>
      <c r="E141" s="39"/>
      <c r="F141" s="216" t="s">
        <v>248</v>
      </c>
      <c r="G141" s="39"/>
      <c r="H141" s="39"/>
      <c r="I141" s="217"/>
      <c r="J141" s="39"/>
      <c r="K141" s="39"/>
      <c r="L141" s="43"/>
      <c r="M141" s="218"/>
      <c r="N141" s="219"/>
      <c r="O141" s="83"/>
      <c r="P141" s="83"/>
      <c r="Q141" s="83"/>
      <c r="R141" s="83"/>
      <c r="S141" s="83"/>
      <c r="T141" s="84"/>
      <c r="U141" s="37"/>
      <c r="V141" s="37"/>
      <c r="W141" s="37"/>
      <c r="X141" s="37"/>
      <c r="Y141" s="37"/>
      <c r="Z141" s="37"/>
      <c r="AA141" s="37"/>
      <c r="AB141" s="37"/>
      <c r="AC141" s="37"/>
      <c r="AD141" s="37"/>
      <c r="AE141" s="37"/>
      <c r="AT141" s="16" t="s">
        <v>122</v>
      </c>
      <c r="AU141" s="16" t="s">
        <v>112</v>
      </c>
    </row>
    <row r="142" s="2" customFormat="1" ht="16.5" customHeight="1">
      <c r="A142" s="37"/>
      <c r="B142" s="38"/>
      <c r="C142" s="200" t="s">
        <v>249</v>
      </c>
      <c r="D142" s="200" t="s">
        <v>115</v>
      </c>
      <c r="E142" s="201" t="s">
        <v>250</v>
      </c>
      <c r="F142" s="202" t="s">
        <v>251</v>
      </c>
      <c r="G142" s="203" t="s">
        <v>118</v>
      </c>
      <c r="H142" s="204">
        <v>5</v>
      </c>
      <c r="I142" s="205"/>
      <c r="J142" s="206">
        <f>ROUND(I142*H142,2)</f>
        <v>0</v>
      </c>
      <c r="K142" s="207"/>
      <c r="L142" s="208"/>
      <c r="M142" s="209" t="s">
        <v>19</v>
      </c>
      <c r="N142" s="210" t="s">
        <v>44</v>
      </c>
      <c r="O142" s="83"/>
      <c r="P142" s="211">
        <f>O142*H142</f>
        <v>0</v>
      </c>
      <c r="Q142" s="211">
        <v>0</v>
      </c>
      <c r="R142" s="211">
        <f>Q142*H142</f>
        <v>0</v>
      </c>
      <c r="S142" s="211">
        <v>0</v>
      </c>
      <c r="T142" s="212">
        <f>S142*H142</f>
        <v>0</v>
      </c>
      <c r="U142" s="37"/>
      <c r="V142" s="37"/>
      <c r="W142" s="37"/>
      <c r="X142" s="37"/>
      <c r="Y142" s="37"/>
      <c r="Z142" s="37"/>
      <c r="AA142" s="37"/>
      <c r="AB142" s="37"/>
      <c r="AC142" s="37"/>
      <c r="AD142" s="37"/>
      <c r="AE142" s="37"/>
      <c r="AR142" s="213" t="s">
        <v>119</v>
      </c>
      <c r="AT142" s="213" t="s">
        <v>115</v>
      </c>
      <c r="AU142" s="213" t="s">
        <v>112</v>
      </c>
      <c r="AY142" s="16" t="s">
        <v>109</v>
      </c>
      <c r="BE142" s="214">
        <f>IF(N142="základní",J142,0)</f>
        <v>0</v>
      </c>
      <c r="BF142" s="214">
        <f>IF(N142="snížená",J142,0)</f>
        <v>0</v>
      </c>
      <c r="BG142" s="214">
        <f>IF(N142="zákl. přenesená",J142,0)</f>
        <v>0</v>
      </c>
      <c r="BH142" s="214">
        <f>IF(N142="sníž. přenesená",J142,0)</f>
        <v>0</v>
      </c>
      <c r="BI142" s="214">
        <f>IF(N142="nulová",J142,0)</f>
        <v>0</v>
      </c>
      <c r="BJ142" s="16" t="s">
        <v>81</v>
      </c>
      <c r="BK142" s="214">
        <f>ROUND(I142*H142,2)</f>
        <v>0</v>
      </c>
      <c r="BL142" s="16" t="s">
        <v>120</v>
      </c>
      <c r="BM142" s="213" t="s">
        <v>252</v>
      </c>
    </row>
    <row r="143" s="2" customFormat="1">
      <c r="A143" s="37"/>
      <c r="B143" s="38"/>
      <c r="C143" s="39"/>
      <c r="D143" s="215" t="s">
        <v>122</v>
      </c>
      <c r="E143" s="39"/>
      <c r="F143" s="216" t="s">
        <v>253</v>
      </c>
      <c r="G143" s="39"/>
      <c r="H143" s="39"/>
      <c r="I143" s="217"/>
      <c r="J143" s="39"/>
      <c r="K143" s="39"/>
      <c r="L143" s="43"/>
      <c r="M143" s="218"/>
      <c r="N143" s="219"/>
      <c r="O143" s="83"/>
      <c r="P143" s="83"/>
      <c r="Q143" s="83"/>
      <c r="R143" s="83"/>
      <c r="S143" s="83"/>
      <c r="T143" s="84"/>
      <c r="U143" s="37"/>
      <c r="V143" s="37"/>
      <c r="W143" s="37"/>
      <c r="X143" s="37"/>
      <c r="Y143" s="37"/>
      <c r="Z143" s="37"/>
      <c r="AA143" s="37"/>
      <c r="AB143" s="37"/>
      <c r="AC143" s="37"/>
      <c r="AD143" s="37"/>
      <c r="AE143" s="37"/>
      <c r="AT143" s="16" t="s">
        <v>122</v>
      </c>
      <c r="AU143" s="16" t="s">
        <v>112</v>
      </c>
    </row>
    <row r="144" s="2" customFormat="1" ht="16.5" customHeight="1">
      <c r="A144" s="37"/>
      <c r="B144" s="38"/>
      <c r="C144" s="200" t="s">
        <v>254</v>
      </c>
      <c r="D144" s="200" t="s">
        <v>115</v>
      </c>
      <c r="E144" s="201" t="s">
        <v>255</v>
      </c>
      <c r="F144" s="202" t="s">
        <v>256</v>
      </c>
      <c r="G144" s="203" t="s">
        <v>118</v>
      </c>
      <c r="H144" s="204">
        <v>3</v>
      </c>
      <c r="I144" s="205"/>
      <c r="J144" s="206">
        <f>ROUND(I144*H144,2)</f>
        <v>0</v>
      </c>
      <c r="K144" s="207"/>
      <c r="L144" s="208"/>
      <c r="M144" s="209" t="s">
        <v>19</v>
      </c>
      <c r="N144" s="210" t="s">
        <v>44</v>
      </c>
      <c r="O144" s="83"/>
      <c r="P144" s="211">
        <f>O144*H144</f>
        <v>0</v>
      </c>
      <c r="Q144" s="211">
        <v>0</v>
      </c>
      <c r="R144" s="211">
        <f>Q144*H144</f>
        <v>0</v>
      </c>
      <c r="S144" s="211">
        <v>0</v>
      </c>
      <c r="T144" s="212">
        <f>S144*H144</f>
        <v>0</v>
      </c>
      <c r="U144" s="37"/>
      <c r="V144" s="37"/>
      <c r="W144" s="37"/>
      <c r="X144" s="37"/>
      <c r="Y144" s="37"/>
      <c r="Z144" s="37"/>
      <c r="AA144" s="37"/>
      <c r="AB144" s="37"/>
      <c r="AC144" s="37"/>
      <c r="AD144" s="37"/>
      <c r="AE144" s="37"/>
      <c r="AR144" s="213" t="s">
        <v>119</v>
      </c>
      <c r="AT144" s="213" t="s">
        <v>115</v>
      </c>
      <c r="AU144" s="213" t="s">
        <v>112</v>
      </c>
      <c r="AY144" s="16" t="s">
        <v>109</v>
      </c>
      <c r="BE144" s="214">
        <f>IF(N144="základní",J144,0)</f>
        <v>0</v>
      </c>
      <c r="BF144" s="214">
        <f>IF(N144="snížená",J144,0)</f>
        <v>0</v>
      </c>
      <c r="BG144" s="214">
        <f>IF(N144="zákl. přenesená",J144,0)</f>
        <v>0</v>
      </c>
      <c r="BH144" s="214">
        <f>IF(N144="sníž. přenesená",J144,0)</f>
        <v>0</v>
      </c>
      <c r="BI144" s="214">
        <f>IF(N144="nulová",J144,0)</f>
        <v>0</v>
      </c>
      <c r="BJ144" s="16" t="s">
        <v>81</v>
      </c>
      <c r="BK144" s="214">
        <f>ROUND(I144*H144,2)</f>
        <v>0</v>
      </c>
      <c r="BL144" s="16" t="s">
        <v>120</v>
      </c>
      <c r="BM144" s="213" t="s">
        <v>257</v>
      </c>
    </row>
    <row r="145" s="2" customFormat="1">
      <c r="A145" s="37"/>
      <c r="B145" s="38"/>
      <c r="C145" s="39"/>
      <c r="D145" s="215" t="s">
        <v>122</v>
      </c>
      <c r="E145" s="39"/>
      <c r="F145" s="216" t="s">
        <v>258</v>
      </c>
      <c r="G145" s="39"/>
      <c r="H145" s="39"/>
      <c r="I145" s="217"/>
      <c r="J145" s="39"/>
      <c r="K145" s="39"/>
      <c r="L145" s="43"/>
      <c r="M145" s="218"/>
      <c r="N145" s="219"/>
      <c r="O145" s="83"/>
      <c r="P145" s="83"/>
      <c r="Q145" s="83"/>
      <c r="R145" s="83"/>
      <c r="S145" s="83"/>
      <c r="T145" s="84"/>
      <c r="U145" s="37"/>
      <c r="V145" s="37"/>
      <c r="W145" s="37"/>
      <c r="X145" s="37"/>
      <c r="Y145" s="37"/>
      <c r="Z145" s="37"/>
      <c r="AA145" s="37"/>
      <c r="AB145" s="37"/>
      <c r="AC145" s="37"/>
      <c r="AD145" s="37"/>
      <c r="AE145" s="37"/>
      <c r="AT145" s="16" t="s">
        <v>122</v>
      </c>
      <c r="AU145" s="16" t="s">
        <v>112</v>
      </c>
    </row>
    <row r="146" s="2" customFormat="1" ht="16.5" customHeight="1">
      <c r="A146" s="37"/>
      <c r="B146" s="38"/>
      <c r="C146" s="200" t="s">
        <v>259</v>
      </c>
      <c r="D146" s="200" t="s">
        <v>115</v>
      </c>
      <c r="E146" s="201" t="s">
        <v>260</v>
      </c>
      <c r="F146" s="202" t="s">
        <v>261</v>
      </c>
      <c r="G146" s="203" t="s">
        <v>118</v>
      </c>
      <c r="H146" s="204">
        <v>3</v>
      </c>
      <c r="I146" s="205"/>
      <c r="J146" s="206">
        <f>ROUND(I146*H146,2)</f>
        <v>0</v>
      </c>
      <c r="K146" s="207"/>
      <c r="L146" s="208"/>
      <c r="M146" s="209" t="s">
        <v>19</v>
      </c>
      <c r="N146" s="210" t="s">
        <v>44</v>
      </c>
      <c r="O146" s="83"/>
      <c r="P146" s="211">
        <f>O146*H146</f>
        <v>0</v>
      </c>
      <c r="Q146" s="211">
        <v>0</v>
      </c>
      <c r="R146" s="211">
        <f>Q146*H146</f>
        <v>0</v>
      </c>
      <c r="S146" s="211">
        <v>0</v>
      </c>
      <c r="T146" s="212">
        <f>S146*H146</f>
        <v>0</v>
      </c>
      <c r="U146" s="37"/>
      <c r="V146" s="37"/>
      <c r="W146" s="37"/>
      <c r="X146" s="37"/>
      <c r="Y146" s="37"/>
      <c r="Z146" s="37"/>
      <c r="AA146" s="37"/>
      <c r="AB146" s="37"/>
      <c r="AC146" s="37"/>
      <c r="AD146" s="37"/>
      <c r="AE146" s="37"/>
      <c r="AR146" s="213" t="s">
        <v>119</v>
      </c>
      <c r="AT146" s="213" t="s">
        <v>115</v>
      </c>
      <c r="AU146" s="213" t="s">
        <v>112</v>
      </c>
      <c r="AY146" s="16" t="s">
        <v>109</v>
      </c>
      <c r="BE146" s="214">
        <f>IF(N146="základní",J146,0)</f>
        <v>0</v>
      </c>
      <c r="BF146" s="214">
        <f>IF(N146="snížená",J146,0)</f>
        <v>0</v>
      </c>
      <c r="BG146" s="214">
        <f>IF(N146="zákl. přenesená",J146,0)</f>
        <v>0</v>
      </c>
      <c r="BH146" s="214">
        <f>IF(N146="sníž. přenesená",J146,0)</f>
        <v>0</v>
      </c>
      <c r="BI146" s="214">
        <f>IF(N146="nulová",J146,0)</f>
        <v>0</v>
      </c>
      <c r="BJ146" s="16" t="s">
        <v>81</v>
      </c>
      <c r="BK146" s="214">
        <f>ROUND(I146*H146,2)</f>
        <v>0</v>
      </c>
      <c r="BL146" s="16" t="s">
        <v>120</v>
      </c>
      <c r="BM146" s="213" t="s">
        <v>262</v>
      </c>
    </row>
    <row r="147" s="2" customFormat="1">
      <c r="A147" s="37"/>
      <c r="B147" s="38"/>
      <c r="C147" s="39"/>
      <c r="D147" s="215" t="s">
        <v>122</v>
      </c>
      <c r="E147" s="39"/>
      <c r="F147" s="216" t="s">
        <v>263</v>
      </c>
      <c r="G147" s="39"/>
      <c r="H147" s="39"/>
      <c r="I147" s="217"/>
      <c r="J147" s="39"/>
      <c r="K147" s="39"/>
      <c r="L147" s="43"/>
      <c r="M147" s="218"/>
      <c r="N147" s="219"/>
      <c r="O147" s="83"/>
      <c r="P147" s="83"/>
      <c r="Q147" s="83"/>
      <c r="R147" s="83"/>
      <c r="S147" s="83"/>
      <c r="T147" s="84"/>
      <c r="U147" s="37"/>
      <c r="V147" s="37"/>
      <c r="W147" s="37"/>
      <c r="X147" s="37"/>
      <c r="Y147" s="37"/>
      <c r="Z147" s="37"/>
      <c r="AA147" s="37"/>
      <c r="AB147" s="37"/>
      <c r="AC147" s="37"/>
      <c r="AD147" s="37"/>
      <c r="AE147" s="37"/>
      <c r="AT147" s="16" t="s">
        <v>122</v>
      </c>
      <c r="AU147" s="16" t="s">
        <v>112</v>
      </c>
    </row>
    <row r="148" s="2" customFormat="1" ht="16.5" customHeight="1">
      <c r="A148" s="37"/>
      <c r="B148" s="38"/>
      <c r="C148" s="200" t="s">
        <v>264</v>
      </c>
      <c r="D148" s="200" t="s">
        <v>115</v>
      </c>
      <c r="E148" s="201" t="s">
        <v>265</v>
      </c>
      <c r="F148" s="202" t="s">
        <v>266</v>
      </c>
      <c r="G148" s="203" t="s">
        <v>118</v>
      </c>
      <c r="H148" s="204">
        <v>2</v>
      </c>
      <c r="I148" s="205"/>
      <c r="J148" s="206">
        <f>ROUND(I148*H148,2)</f>
        <v>0</v>
      </c>
      <c r="K148" s="207"/>
      <c r="L148" s="208"/>
      <c r="M148" s="209" t="s">
        <v>19</v>
      </c>
      <c r="N148" s="210" t="s">
        <v>44</v>
      </c>
      <c r="O148" s="83"/>
      <c r="P148" s="211">
        <f>O148*H148</f>
        <v>0</v>
      </c>
      <c r="Q148" s="211">
        <v>0</v>
      </c>
      <c r="R148" s="211">
        <f>Q148*H148</f>
        <v>0</v>
      </c>
      <c r="S148" s="211">
        <v>0</v>
      </c>
      <c r="T148" s="212">
        <f>S148*H148</f>
        <v>0</v>
      </c>
      <c r="U148" s="37"/>
      <c r="V148" s="37"/>
      <c r="W148" s="37"/>
      <c r="X148" s="37"/>
      <c r="Y148" s="37"/>
      <c r="Z148" s="37"/>
      <c r="AA148" s="37"/>
      <c r="AB148" s="37"/>
      <c r="AC148" s="37"/>
      <c r="AD148" s="37"/>
      <c r="AE148" s="37"/>
      <c r="AR148" s="213" t="s">
        <v>119</v>
      </c>
      <c r="AT148" s="213" t="s">
        <v>115</v>
      </c>
      <c r="AU148" s="213" t="s">
        <v>112</v>
      </c>
      <c r="AY148" s="16" t="s">
        <v>109</v>
      </c>
      <c r="BE148" s="214">
        <f>IF(N148="základní",J148,0)</f>
        <v>0</v>
      </c>
      <c r="BF148" s="214">
        <f>IF(N148="snížená",J148,0)</f>
        <v>0</v>
      </c>
      <c r="BG148" s="214">
        <f>IF(N148="zákl. přenesená",J148,0)</f>
        <v>0</v>
      </c>
      <c r="BH148" s="214">
        <f>IF(N148="sníž. přenesená",J148,0)</f>
        <v>0</v>
      </c>
      <c r="BI148" s="214">
        <f>IF(N148="nulová",J148,0)</f>
        <v>0</v>
      </c>
      <c r="BJ148" s="16" t="s">
        <v>81</v>
      </c>
      <c r="BK148" s="214">
        <f>ROUND(I148*H148,2)</f>
        <v>0</v>
      </c>
      <c r="BL148" s="16" t="s">
        <v>120</v>
      </c>
      <c r="BM148" s="213" t="s">
        <v>267</v>
      </c>
    </row>
    <row r="149" s="2" customFormat="1">
      <c r="A149" s="37"/>
      <c r="B149" s="38"/>
      <c r="C149" s="39"/>
      <c r="D149" s="215" t="s">
        <v>122</v>
      </c>
      <c r="E149" s="39"/>
      <c r="F149" s="216" t="s">
        <v>268</v>
      </c>
      <c r="G149" s="39"/>
      <c r="H149" s="39"/>
      <c r="I149" s="217"/>
      <c r="J149" s="39"/>
      <c r="K149" s="39"/>
      <c r="L149" s="43"/>
      <c r="M149" s="218"/>
      <c r="N149" s="219"/>
      <c r="O149" s="83"/>
      <c r="P149" s="83"/>
      <c r="Q149" s="83"/>
      <c r="R149" s="83"/>
      <c r="S149" s="83"/>
      <c r="T149" s="84"/>
      <c r="U149" s="37"/>
      <c r="V149" s="37"/>
      <c r="W149" s="37"/>
      <c r="X149" s="37"/>
      <c r="Y149" s="37"/>
      <c r="Z149" s="37"/>
      <c r="AA149" s="37"/>
      <c r="AB149" s="37"/>
      <c r="AC149" s="37"/>
      <c r="AD149" s="37"/>
      <c r="AE149" s="37"/>
      <c r="AT149" s="16" t="s">
        <v>122</v>
      </c>
      <c r="AU149" s="16" t="s">
        <v>112</v>
      </c>
    </row>
    <row r="150" s="2" customFormat="1" ht="16.5" customHeight="1">
      <c r="A150" s="37"/>
      <c r="B150" s="38"/>
      <c r="C150" s="200" t="s">
        <v>269</v>
      </c>
      <c r="D150" s="200" t="s">
        <v>115</v>
      </c>
      <c r="E150" s="201" t="s">
        <v>270</v>
      </c>
      <c r="F150" s="202" t="s">
        <v>271</v>
      </c>
      <c r="G150" s="203" t="s">
        <v>118</v>
      </c>
      <c r="H150" s="204">
        <v>4</v>
      </c>
      <c r="I150" s="205"/>
      <c r="J150" s="206">
        <f>ROUND(I150*H150,2)</f>
        <v>0</v>
      </c>
      <c r="K150" s="207"/>
      <c r="L150" s="208"/>
      <c r="M150" s="209" t="s">
        <v>19</v>
      </c>
      <c r="N150" s="210" t="s">
        <v>44</v>
      </c>
      <c r="O150" s="83"/>
      <c r="P150" s="211">
        <f>O150*H150</f>
        <v>0</v>
      </c>
      <c r="Q150" s="211">
        <v>0</v>
      </c>
      <c r="R150" s="211">
        <f>Q150*H150</f>
        <v>0</v>
      </c>
      <c r="S150" s="211">
        <v>0</v>
      </c>
      <c r="T150" s="212">
        <f>S150*H150</f>
        <v>0</v>
      </c>
      <c r="U150" s="37"/>
      <c r="V150" s="37"/>
      <c r="W150" s="37"/>
      <c r="X150" s="37"/>
      <c r="Y150" s="37"/>
      <c r="Z150" s="37"/>
      <c r="AA150" s="37"/>
      <c r="AB150" s="37"/>
      <c r="AC150" s="37"/>
      <c r="AD150" s="37"/>
      <c r="AE150" s="37"/>
      <c r="AR150" s="213" t="s">
        <v>119</v>
      </c>
      <c r="AT150" s="213" t="s">
        <v>115</v>
      </c>
      <c r="AU150" s="213" t="s">
        <v>112</v>
      </c>
      <c r="AY150" s="16" t="s">
        <v>109</v>
      </c>
      <c r="BE150" s="214">
        <f>IF(N150="základní",J150,0)</f>
        <v>0</v>
      </c>
      <c r="BF150" s="214">
        <f>IF(N150="snížená",J150,0)</f>
        <v>0</v>
      </c>
      <c r="BG150" s="214">
        <f>IF(N150="zákl. přenesená",J150,0)</f>
        <v>0</v>
      </c>
      <c r="BH150" s="214">
        <f>IF(N150="sníž. přenesená",J150,0)</f>
        <v>0</v>
      </c>
      <c r="BI150" s="214">
        <f>IF(N150="nulová",J150,0)</f>
        <v>0</v>
      </c>
      <c r="BJ150" s="16" t="s">
        <v>81</v>
      </c>
      <c r="BK150" s="214">
        <f>ROUND(I150*H150,2)</f>
        <v>0</v>
      </c>
      <c r="BL150" s="16" t="s">
        <v>120</v>
      </c>
      <c r="BM150" s="213" t="s">
        <v>272</v>
      </c>
    </row>
    <row r="151" s="2" customFormat="1">
      <c r="A151" s="37"/>
      <c r="B151" s="38"/>
      <c r="C151" s="39"/>
      <c r="D151" s="215" t="s">
        <v>122</v>
      </c>
      <c r="E151" s="39"/>
      <c r="F151" s="216" t="s">
        <v>273</v>
      </c>
      <c r="G151" s="39"/>
      <c r="H151" s="39"/>
      <c r="I151" s="217"/>
      <c r="J151" s="39"/>
      <c r="K151" s="39"/>
      <c r="L151" s="43"/>
      <c r="M151" s="218"/>
      <c r="N151" s="219"/>
      <c r="O151" s="83"/>
      <c r="P151" s="83"/>
      <c r="Q151" s="83"/>
      <c r="R151" s="83"/>
      <c r="S151" s="83"/>
      <c r="T151" s="84"/>
      <c r="U151" s="37"/>
      <c r="V151" s="37"/>
      <c r="W151" s="37"/>
      <c r="X151" s="37"/>
      <c r="Y151" s="37"/>
      <c r="Z151" s="37"/>
      <c r="AA151" s="37"/>
      <c r="AB151" s="37"/>
      <c r="AC151" s="37"/>
      <c r="AD151" s="37"/>
      <c r="AE151" s="37"/>
      <c r="AT151" s="16" t="s">
        <v>122</v>
      </c>
      <c r="AU151" s="16" t="s">
        <v>112</v>
      </c>
    </row>
    <row r="152" s="2" customFormat="1" ht="16.5" customHeight="1">
      <c r="A152" s="37"/>
      <c r="B152" s="38"/>
      <c r="C152" s="200" t="s">
        <v>274</v>
      </c>
      <c r="D152" s="200" t="s">
        <v>115</v>
      </c>
      <c r="E152" s="201" t="s">
        <v>275</v>
      </c>
      <c r="F152" s="202" t="s">
        <v>276</v>
      </c>
      <c r="G152" s="203" t="s">
        <v>118</v>
      </c>
      <c r="H152" s="204">
        <v>1</v>
      </c>
      <c r="I152" s="205"/>
      <c r="J152" s="206">
        <f>ROUND(I152*H152,2)</f>
        <v>0</v>
      </c>
      <c r="K152" s="207"/>
      <c r="L152" s="208"/>
      <c r="M152" s="209" t="s">
        <v>19</v>
      </c>
      <c r="N152" s="210" t="s">
        <v>44</v>
      </c>
      <c r="O152" s="83"/>
      <c r="P152" s="211">
        <f>O152*H152</f>
        <v>0</v>
      </c>
      <c r="Q152" s="211">
        <v>0</v>
      </c>
      <c r="R152" s="211">
        <f>Q152*H152</f>
        <v>0</v>
      </c>
      <c r="S152" s="211">
        <v>0</v>
      </c>
      <c r="T152" s="212">
        <f>S152*H152</f>
        <v>0</v>
      </c>
      <c r="U152" s="37"/>
      <c r="V152" s="37"/>
      <c r="W152" s="37"/>
      <c r="X152" s="37"/>
      <c r="Y152" s="37"/>
      <c r="Z152" s="37"/>
      <c r="AA152" s="37"/>
      <c r="AB152" s="37"/>
      <c r="AC152" s="37"/>
      <c r="AD152" s="37"/>
      <c r="AE152" s="37"/>
      <c r="AR152" s="213" t="s">
        <v>119</v>
      </c>
      <c r="AT152" s="213" t="s">
        <v>115</v>
      </c>
      <c r="AU152" s="213" t="s">
        <v>112</v>
      </c>
      <c r="AY152" s="16" t="s">
        <v>109</v>
      </c>
      <c r="BE152" s="214">
        <f>IF(N152="základní",J152,0)</f>
        <v>0</v>
      </c>
      <c r="BF152" s="214">
        <f>IF(N152="snížená",J152,0)</f>
        <v>0</v>
      </c>
      <c r="BG152" s="214">
        <f>IF(N152="zákl. přenesená",J152,0)</f>
        <v>0</v>
      </c>
      <c r="BH152" s="214">
        <f>IF(N152="sníž. přenesená",J152,0)</f>
        <v>0</v>
      </c>
      <c r="BI152" s="214">
        <f>IF(N152="nulová",J152,0)</f>
        <v>0</v>
      </c>
      <c r="BJ152" s="16" t="s">
        <v>81</v>
      </c>
      <c r="BK152" s="214">
        <f>ROUND(I152*H152,2)</f>
        <v>0</v>
      </c>
      <c r="BL152" s="16" t="s">
        <v>120</v>
      </c>
      <c r="BM152" s="213" t="s">
        <v>277</v>
      </c>
    </row>
    <row r="153" s="2" customFormat="1">
      <c r="A153" s="37"/>
      <c r="B153" s="38"/>
      <c r="C153" s="39"/>
      <c r="D153" s="215" t="s">
        <v>122</v>
      </c>
      <c r="E153" s="39"/>
      <c r="F153" s="216" t="s">
        <v>278</v>
      </c>
      <c r="G153" s="39"/>
      <c r="H153" s="39"/>
      <c r="I153" s="217"/>
      <c r="J153" s="39"/>
      <c r="K153" s="39"/>
      <c r="L153" s="43"/>
      <c r="M153" s="218"/>
      <c r="N153" s="219"/>
      <c r="O153" s="83"/>
      <c r="P153" s="83"/>
      <c r="Q153" s="83"/>
      <c r="R153" s="83"/>
      <c r="S153" s="83"/>
      <c r="T153" s="84"/>
      <c r="U153" s="37"/>
      <c r="V153" s="37"/>
      <c r="W153" s="37"/>
      <c r="X153" s="37"/>
      <c r="Y153" s="37"/>
      <c r="Z153" s="37"/>
      <c r="AA153" s="37"/>
      <c r="AB153" s="37"/>
      <c r="AC153" s="37"/>
      <c r="AD153" s="37"/>
      <c r="AE153" s="37"/>
      <c r="AT153" s="16" t="s">
        <v>122</v>
      </c>
      <c r="AU153" s="16" t="s">
        <v>112</v>
      </c>
    </row>
    <row r="154" s="2" customFormat="1" ht="16.5" customHeight="1">
      <c r="A154" s="37"/>
      <c r="B154" s="38"/>
      <c r="C154" s="200" t="s">
        <v>279</v>
      </c>
      <c r="D154" s="200" t="s">
        <v>115</v>
      </c>
      <c r="E154" s="201" t="s">
        <v>280</v>
      </c>
      <c r="F154" s="202" t="s">
        <v>281</v>
      </c>
      <c r="G154" s="203" t="s">
        <v>118</v>
      </c>
      <c r="H154" s="204">
        <v>30</v>
      </c>
      <c r="I154" s="205"/>
      <c r="J154" s="206">
        <f>ROUND(I154*H154,2)</f>
        <v>0</v>
      </c>
      <c r="K154" s="207"/>
      <c r="L154" s="208"/>
      <c r="M154" s="209" t="s">
        <v>19</v>
      </c>
      <c r="N154" s="210" t="s">
        <v>44</v>
      </c>
      <c r="O154" s="83"/>
      <c r="P154" s="211">
        <f>O154*H154</f>
        <v>0</v>
      </c>
      <c r="Q154" s="211">
        <v>0</v>
      </c>
      <c r="R154" s="211">
        <f>Q154*H154</f>
        <v>0</v>
      </c>
      <c r="S154" s="211">
        <v>0</v>
      </c>
      <c r="T154" s="212">
        <f>S154*H154</f>
        <v>0</v>
      </c>
      <c r="U154" s="37"/>
      <c r="V154" s="37"/>
      <c r="W154" s="37"/>
      <c r="X154" s="37"/>
      <c r="Y154" s="37"/>
      <c r="Z154" s="37"/>
      <c r="AA154" s="37"/>
      <c r="AB154" s="37"/>
      <c r="AC154" s="37"/>
      <c r="AD154" s="37"/>
      <c r="AE154" s="37"/>
      <c r="AR154" s="213" t="s">
        <v>119</v>
      </c>
      <c r="AT154" s="213" t="s">
        <v>115</v>
      </c>
      <c r="AU154" s="213" t="s">
        <v>112</v>
      </c>
      <c r="AY154" s="16" t="s">
        <v>109</v>
      </c>
      <c r="BE154" s="214">
        <f>IF(N154="základní",J154,0)</f>
        <v>0</v>
      </c>
      <c r="BF154" s="214">
        <f>IF(N154="snížená",J154,0)</f>
        <v>0</v>
      </c>
      <c r="BG154" s="214">
        <f>IF(N154="zákl. přenesená",J154,0)</f>
        <v>0</v>
      </c>
      <c r="BH154" s="214">
        <f>IF(N154="sníž. přenesená",J154,0)</f>
        <v>0</v>
      </c>
      <c r="BI154" s="214">
        <f>IF(N154="nulová",J154,0)</f>
        <v>0</v>
      </c>
      <c r="BJ154" s="16" t="s">
        <v>81</v>
      </c>
      <c r="BK154" s="214">
        <f>ROUND(I154*H154,2)</f>
        <v>0</v>
      </c>
      <c r="BL154" s="16" t="s">
        <v>120</v>
      </c>
      <c r="BM154" s="213" t="s">
        <v>282</v>
      </c>
    </row>
    <row r="155" s="2" customFormat="1">
      <c r="A155" s="37"/>
      <c r="B155" s="38"/>
      <c r="C155" s="39"/>
      <c r="D155" s="215" t="s">
        <v>122</v>
      </c>
      <c r="E155" s="39"/>
      <c r="F155" s="216" t="s">
        <v>283</v>
      </c>
      <c r="G155" s="39"/>
      <c r="H155" s="39"/>
      <c r="I155" s="217"/>
      <c r="J155" s="39"/>
      <c r="K155" s="39"/>
      <c r="L155" s="43"/>
      <c r="M155" s="218"/>
      <c r="N155" s="219"/>
      <c r="O155" s="83"/>
      <c r="P155" s="83"/>
      <c r="Q155" s="83"/>
      <c r="R155" s="83"/>
      <c r="S155" s="83"/>
      <c r="T155" s="84"/>
      <c r="U155" s="37"/>
      <c r="V155" s="37"/>
      <c r="W155" s="37"/>
      <c r="X155" s="37"/>
      <c r="Y155" s="37"/>
      <c r="Z155" s="37"/>
      <c r="AA155" s="37"/>
      <c r="AB155" s="37"/>
      <c r="AC155" s="37"/>
      <c r="AD155" s="37"/>
      <c r="AE155" s="37"/>
      <c r="AT155" s="16" t="s">
        <v>122</v>
      </c>
      <c r="AU155" s="16" t="s">
        <v>112</v>
      </c>
    </row>
    <row r="156" s="2" customFormat="1" ht="16.5" customHeight="1">
      <c r="A156" s="37"/>
      <c r="B156" s="38"/>
      <c r="C156" s="200" t="s">
        <v>284</v>
      </c>
      <c r="D156" s="200" t="s">
        <v>115</v>
      </c>
      <c r="E156" s="201" t="s">
        <v>285</v>
      </c>
      <c r="F156" s="202" t="s">
        <v>286</v>
      </c>
      <c r="G156" s="203" t="s">
        <v>118</v>
      </c>
      <c r="H156" s="204">
        <v>3</v>
      </c>
      <c r="I156" s="205"/>
      <c r="J156" s="206">
        <f>ROUND(I156*H156,2)</f>
        <v>0</v>
      </c>
      <c r="K156" s="207"/>
      <c r="L156" s="208"/>
      <c r="M156" s="209" t="s">
        <v>19</v>
      </c>
      <c r="N156" s="210" t="s">
        <v>44</v>
      </c>
      <c r="O156" s="83"/>
      <c r="P156" s="211">
        <f>O156*H156</f>
        <v>0</v>
      </c>
      <c r="Q156" s="211">
        <v>0</v>
      </c>
      <c r="R156" s="211">
        <f>Q156*H156</f>
        <v>0</v>
      </c>
      <c r="S156" s="211">
        <v>0</v>
      </c>
      <c r="T156" s="212">
        <f>S156*H156</f>
        <v>0</v>
      </c>
      <c r="U156" s="37"/>
      <c r="V156" s="37"/>
      <c r="W156" s="37"/>
      <c r="X156" s="37"/>
      <c r="Y156" s="37"/>
      <c r="Z156" s="37"/>
      <c r="AA156" s="37"/>
      <c r="AB156" s="37"/>
      <c r="AC156" s="37"/>
      <c r="AD156" s="37"/>
      <c r="AE156" s="37"/>
      <c r="AR156" s="213" t="s">
        <v>119</v>
      </c>
      <c r="AT156" s="213" t="s">
        <v>115</v>
      </c>
      <c r="AU156" s="213" t="s">
        <v>112</v>
      </c>
      <c r="AY156" s="16" t="s">
        <v>109</v>
      </c>
      <c r="BE156" s="214">
        <f>IF(N156="základní",J156,0)</f>
        <v>0</v>
      </c>
      <c r="BF156" s="214">
        <f>IF(N156="snížená",J156,0)</f>
        <v>0</v>
      </c>
      <c r="BG156" s="214">
        <f>IF(N156="zákl. přenesená",J156,0)</f>
        <v>0</v>
      </c>
      <c r="BH156" s="214">
        <f>IF(N156="sníž. přenesená",J156,0)</f>
        <v>0</v>
      </c>
      <c r="BI156" s="214">
        <f>IF(N156="nulová",J156,0)</f>
        <v>0</v>
      </c>
      <c r="BJ156" s="16" t="s">
        <v>81</v>
      </c>
      <c r="BK156" s="214">
        <f>ROUND(I156*H156,2)</f>
        <v>0</v>
      </c>
      <c r="BL156" s="16" t="s">
        <v>120</v>
      </c>
      <c r="BM156" s="213" t="s">
        <v>287</v>
      </c>
    </row>
    <row r="157" s="2" customFormat="1">
      <c r="A157" s="37"/>
      <c r="B157" s="38"/>
      <c r="C157" s="39"/>
      <c r="D157" s="215" t="s">
        <v>122</v>
      </c>
      <c r="E157" s="39"/>
      <c r="F157" s="216" t="s">
        <v>288</v>
      </c>
      <c r="G157" s="39"/>
      <c r="H157" s="39"/>
      <c r="I157" s="217"/>
      <c r="J157" s="39"/>
      <c r="K157" s="39"/>
      <c r="L157" s="43"/>
      <c r="M157" s="218"/>
      <c r="N157" s="219"/>
      <c r="O157" s="83"/>
      <c r="P157" s="83"/>
      <c r="Q157" s="83"/>
      <c r="R157" s="83"/>
      <c r="S157" s="83"/>
      <c r="T157" s="84"/>
      <c r="U157" s="37"/>
      <c r="V157" s="37"/>
      <c r="W157" s="37"/>
      <c r="X157" s="37"/>
      <c r="Y157" s="37"/>
      <c r="Z157" s="37"/>
      <c r="AA157" s="37"/>
      <c r="AB157" s="37"/>
      <c r="AC157" s="37"/>
      <c r="AD157" s="37"/>
      <c r="AE157" s="37"/>
      <c r="AT157" s="16" t="s">
        <v>122</v>
      </c>
      <c r="AU157" s="16" t="s">
        <v>112</v>
      </c>
    </row>
    <row r="158" s="2" customFormat="1" ht="16.5" customHeight="1">
      <c r="A158" s="37"/>
      <c r="B158" s="38"/>
      <c r="C158" s="200" t="s">
        <v>289</v>
      </c>
      <c r="D158" s="200" t="s">
        <v>115</v>
      </c>
      <c r="E158" s="201" t="s">
        <v>290</v>
      </c>
      <c r="F158" s="202" t="s">
        <v>291</v>
      </c>
      <c r="G158" s="203" t="s">
        <v>118</v>
      </c>
      <c r="H158" s="204">
        <v>1</v>
      </c>
      <c r="I158" s="205"/>
      <c r="J158" s="206">
        <f>ROUND(I158*H158,2)</f>
        <v>0</v>
      </c>
      <c r="K158" s="207"/>
      <c r="L158" s="208"/>
      <c r="M158" s="209" t="s">
        <v>19</v>
      </c>
      <c r="N158" s="210" t="s">
        <v>44</v>
      </c>
      <c r="O158" s="83"/>
      <c r="P158" s="211">
        <f>O158*H158</f>
        <v>0</v>
      </c>
      <c r="Q158" s="211">
        <v>0</v>
      </c>
      <c r="R158" s="211">
        <f>Q158*H158</f>
        <v>0</v>
      </c>
      <c r="S158" s="211">
        <v>0</v>
      </c>
      <c r="T158" s="212">
        <f>S158*H158</f>
        <v>0</v>
      </c>
      <c r="U158" s="37"/>
      <c r="V158" s="37"/>
      <c r="W158" s="37"/>
      <c r="X158" s="37"/>
      <c r="Y158" s="37"/>
      <c r="Z158" s="37"/>
      <c r="AA158" s="37"/>
      <c r="AB158" s="37"/>
      <c r="AC158" s="37"/>
      <c r="AD158" s="37"/>
      <c r="AE158" s="37"/>
      <c r="AR158" s="213" t="s">
        <v>119</v>
      </c>
      <c r="AT158" s="213" t="s">
        <v>115</v>
      </c>
      <c r="AU158" s="213" t="s">
        <v>112</v>
      </c>
      <c r="AY158" s="16" t="s">
        <v>109</v>
      </c>
      <c r="BE158" s="214">
        <f>IF(N158="základní",J158,0)</f>
        <v>0</v>
      </c>
      <c r="BF158" s="214">
        <f>IF(N158="snížená",J158,0)</f>
        <v>0</v>
      </c>
      <c r="BG158" s="214">
        <f>IF(N158="zákl. přenesená",J158,0)</f>
        <v>0</v>
      </c>
      <c r="BH158" s="214">
        <f>IF(N158="sníž. přenesená",J158,0)</f>
        <v>0</v>
      </c>
      <c r="BI158" s="214">
        <f>IF(N158="nulová",J158,0)</f>
        <v>0</v>
      </c>
      <c r="BJ158" s="16" t="s">
        <v>81</v>
      </c>
      <c r="BK158" s="214">
        <f>ROUND(I158*H158,2)</f>
        <v>0</v>
      </c>
      <c r="BL158" s="16" t="s">
        <v>120</v>
      </c>
      <c r="BM158" s="213" t="s">
        <v>292</v>
      </c>
    </row>
    <row r="159" s="2" customFormat="1">
      <c r="A159" s="37"/>
      <c r="B159" s="38"/>
      <c r="C159" s="39"/>
      <c r="D159" s="215" t="s">
        <v>122</v>
      </c>
      <c r="E159" s="39"/>
      <c r="F159" s="216" t="s">
        <v>293</v>
      </c>
      <c r="G159" s="39"/>
      <c r="H159" s="39"/>
      <c r="I159" s="217"/>
      <c r="J159" s="39"/>
      <c r="K159" s="39"/>
      <c r="L159" s="43"/>
      <c r="M159" s="218"/>
      <c r="N159" s="219"/>
      <c r="O159" s="83"/>
      <c r="P159" s="83"/>
      <c r="Q159" s="83"/>
      <c r="R159" s="83"/>
      <c r="S159" s="83"/>
      <c r="T159" s="84"/>
      <c r="U159" s="37"/>
      <c r="V159" s="37"/>
      <c r="W159" s="37"/>
      <c r="X159" s="37"/>
      <c r="Y159" s="37"/>
      <c r="Z159" s="37"/>
      <c r="AA159" s="37"/>
      <c r="AB159" s="37"/>
      <c r="AC159" s="37"/>
      <c r="AD159" s="37"/>
      <c r="AE159" s="37"/>
      <c r="AT159" s="16" t="s">
        <v>122</v>
      </c>
      <c r="AU159" s="16" t="s">
        <v>112</v>
      </c>
    </row>
    <row r="160" s="2" customFormat="1" ht="16.5" customHeight="1">
      <c r="A160" s="37"/>
      <c r="B160" s="38"/>
      <c r="C160" s="200" t="s">
        <v>294</v>
      </c>
      <c r="D160" s="200" t="s">
        <v>115</v>
      </c>
      <c r="E160" s="201" t="s">
        <v>295</v>
      </c>
      <c r="F160" s="202" t="s">
        <v>296</v>
      </c>
      <c r="G160" s="203" t="s">
        <v>118</v>
      </c>
      <c r="H160" s="204">
        <v>1</v>
      </c>
      <c r="I160" s="205"/>
      <c r="J160" s="206">
        <f>ROUND(I160*H160,2)</f>
        <v>0</v>
      </c>
      <c r="K160" s="207"/>
      <c r="L160" s="208"/>
      <c r="M160" s="209" t="s">
        <v>19</v>
      </c>
      <c r="N160" s="210" t="s">
        <v>44</v>
      </c>
      <c r="O160" s="83"/>
      <c r="P160" s="211">
        <f>O160*H160</f>
        <v>0</v>
      </c>
      <c r="Q160" s="211">
        <v>0</v>
      </c>
      <c r="R160" s="211">
        <f>Q160*H160</f>
        <v>0</v>
      </c>
      <c r="S160" s="211">
        <v>0</v>
      </c>
      <c r="T160" s="212">
        <f>S160*H160</f>
        <v>0</v>
      </c>
      <c r="U160" s="37"/>
      <c r="V160" s="37"/>
      <c r="W160" s="37"/>
      <c r="X160" s="37"/>
      <c r="Y160" s="37"/>
      <c r="Z160" s="37"/>
      <c r="AA160" s="37"/>
      <c r="AB160" s="37"/>
      <c r="AC160" s="37"/>
      <c r="AD160" s="37"/>
      <c r="AE160" s="37"/>
      <c r="AR160" s="213" t="s">
        <v>119</v>
      </c>
      <c r="AT160" s="213" t="s">
        <v>115</v>
      </c>
      <c r="AU160" s="213" t="s">
        <v>112</v>
      </c>
      <c r="AY160" s="16" t="s">
        <v>109</v>
      </c>
      <c r="BE160" s="214">
        <f>IF(N160="základní",J160,0)</f>
        <v>0</v>
      </c>
      <c r="BF160" s="214">
        <f>IF(N160="snížená",J160,0)</f>
        <v>0</v>
      </c>
      <c r="BG160" s="214">
        <f>IF(N160="zákl. přenesená",J160,0)</f>
        <v>0</v>
      </c>
      <c r="BH160" s="214">
        <f>IF(N160="sníž. přenesená",J160,0)</f>
        <v>0</v>
      </c>
      <c r="BI160" s="214">
        <f>IF(N160="nulová",J160,0)</f>
        <v>0</v>
      </c>
      <c r="BJ160" s="16" t="s">
        <v>81</v>
      </c>
      <c r="BK160" s="214">
        <f>ROUND(I160*H160,2)</f>
        <v>0</v>
      </c>
      <c r="BL160" s="16" t="s">
        <v>120</v>
      </c>
      <c r="BM160" s="213" t="s">
        <v>297</v>
      </c>
    </row>
    <row r="161" s="2" customFormat="1">
      <c r="A161" s="37"/>
      <c r="B161" s="38"/>
      <c r="C161" s="39"/>
      <c r="D161" s="215" t="s">
        <v>122</v>
      </c>
      <c r="E161" s="39"/>
      <c r="F161" s="216" t="s">
        <v>298</v>
      </c>
      <c r="G161" s="39"/>
      <c r="H161" s="39"/>
      <c r="I161" s="217"/>
      <c r="J161" s="39"/>
      <c r="K161" s="39"/>
      <c r="L161" s="43"/>
      <c r="M161" s="218"/>
      <c r="N161" s="219"/>
      <c r="O161" s="83"/>
      <c r="P161" s="83"/>
      <c r="Q161" s="83"/>
      <c r="R161" s="83"/>
      <c r="S161" s="83"/>
      <c r="T161" s="84"/>
      <c r="U161" s="37"/>
      <c r="V161" s="37"/>
      <c r="W161" s="37"/>
      <c r="X161" s="37"/>
      <c r="Y161" s="37"/>
      <c r="Z161" s="37"/>
      <c r="AA161" s="37"/>
      <c r="AB161" s="37"/>
      <c r="AC161" s="37"/>
      <c r="AD161" s="37"/>
      <c r="AE161" s="37"/>
      <c r="AT161" s="16" t="s">
        <v>122</v>
      </c>
      <c r="AU161" s="16" t="s">
        <v>112</v>
      </c>
    </row>
    <row r="162" s="2" customFormat="1" ht="16.5" customHeight="1">
      <c r="A162" s="37"/>
      <c r="B162" s="38"/>
      <c r="C162" s="200" t="s">
        <v>299</v>
      </c>
      <c r="D162" s="200" t="s">
        <v>115</v>
      </c>
      <c r="E162" s="201" t="s">
        <v>300</v>
      </c>
      <c r="F162" s="202" t="s">
        <v>301</v>
      </c>
      <c r="G162" s="203" t="s">
        <v>118</v>
      </c>
      <c r="H162" s="204">
        <v>3</v>
      </c>
      <c r="I162" s="205"/>
      <c r="J162" s="206">
        <f>ROUND(I162*H162,2)</f>
        <v>0</v>
      </c>
      <c r="K162" s="207"/>
      <c r="L162" s="208"/>
      <c r="M162" s="209" t="s">
        <v>19</v>
      </c>
      <c r="N162" s="210" t="s">
        <v>44</v>
      </c>
      <c r="O162" s="83"/>
      <c r="P162" s="211">
        <f>O162*H162</f>
        <v>0</v>
      </c>
      <c r="Q162" s="211">
        <v>0</v>
      </c>
      <c r="R162" s="211">
        <f>Q162*H162</f>
        <v>0</v>
      </c>
      <c r="S162" s="211">
        <v>0</v>
      </c>
      <c r="T162" s="212">
        <f>S162*H162</f>
        <v>0</v>
      </c>
      <c r="U162" s="37"/>
      <c r="V162" s="37"/>
      <c r="W162" s="37"/>
      <c r="X162" s="37"/>
      <c r="Y162" s="37"/>
      <c r="Z162" s="37"/>
      <c r="AA162" s="37"/>
      <c r="AB162" s="37"/>
      <c r="AC162" s="37"/>
      <c r="AD162" s="37"/>
      <c r="AE162" s="37"/>
      <c r="AR162" s="213" t="s">
        <v>119</v>
      </c>
      <c r="AT162" s="213" t="s">
        <v>115</v>
      </c>
      <c r="AU162" s="213" t="s">
        <v>112</v>
      </c>
      <c r="AY162" s="16" t="s">
        <v>109</v>
      </c>
      <c r="BE162" s="214">
        <f>IF(N162="základní",J162,0)</f>
        <v>0</v>
      </c>
      <c r="BF162" s="214">
        <f>IF(N162="snížená",J162,0)</f>
        <v>0</v>
      </c>
      <c r="BG162" s="214">
        <f>IF(N162="zákl. přenesená",J162,0)</f>
        <v>0</v>
      </c>
      <c r="BH162" s="214">
        <f>IF(N162="sníž. přenesená",J162,0)</f>
        <v>0</v>
      </c>
      <c r="BI162" s="214">
        <f>IF(N162="nulová",J162,0)</f>
        <v>0</v>
      </c>
      <c r="BJ162" s="16" t="s">
        <v>81</v>
      </c>
      <c r="BK162" s="214">
        <f>ROUND(I162*H162,2)</f>
        <v>0</v>
      </c>
      <c r="BL162" s="16" t="s">
        <v>120</v>
      </c>
      <c r="BM162" s="213" t="s">
        <v>302</v>
      </c>
    </row>
    <row r="163" s="2" customFormat="1">
      <c r="A163" s="37"/>
      <c r="B163" s="38"/>
      <c r="C163" s="39"/>
      <c r="D163" s="215" t="s">
        <v>122</v>
      </c>
      <c r="E163" s="39"/>
      <c r="F163" s="216" t="s">
        <v>303</v>
      </c>
      <c r="G163" s="39"/>
      <c r="H163" s="39"/>
      <c r="I163" s="217"/>
      <c r="J163" s="39"/>
      <c r="K163" s="39"/>
      <c r="L163" s="43"/>
      <c r="M163" s="218"/>
      <c r="N163" s="219"/>
      <c r="O163" s="83"/>
      <c r="P163" s="83"/>
      <c r="Q163" s="83"/>
      <c r="R163" s="83"/>
      <c r="S163" s="83"/>
      <c r="T163" s="84"/>
      <c r="U163" s="37"/>
      <c r="V163" s="37"/>
      <c r="W163" s="37"/>
      <c r="X163" s="37"/>
      <c r="Y163" s="37"/>
      <c r="Z163" s="37"/>
      <c r="AA163" s="37"/>
      <c r="AB163" s="37"/>
      <c r="AC163" s="37"/>
      <c r="AD163" s="37"/>
      <c r="AE163" s="37"/>
      <c r="AT163" s="16" t="s">
        <v>122</v>
      </c>
      <c r="AU163" s="16" t="s">
        <v>112</v>
      </c>
    </row>
    <row r="164" s="2" customFormat="1" ht="16.5" customHeight="1">
      <c r="A164" s="37"/>
      <c r="B164" s="38"/>
      <c r="C164" s="200" t="s">
        <v>304</v>
      </c>
      <c r="D164" s="200" t="s">
        <v>115</v>
      </c>
      <c r="E164" s="201" t="s">
        <v>305</v>
      </c>
      <c r="F164" s="202" t="s">
        <v>306</v>
      </c>
      <c r="G164" s="203" t="s">
        <v>118</v>
      </c>
      <c r="H164" s="204">
        <v>15</v>
      </c>
      <c r="I164" s="205"/>
      <c r="J164" s="206">
        <f>ROUND(I164*H164,2)</f>
        <v>0</v>
      </c>
      <c r="K164" s="207"/>
      <c r="L164" s="208"/>
      <c r="M164" s="209" t="s">
        <v>19</v>
      </c>
      <c r="N164" s="210" t="s">
        <v>44</v>
      </c>
      <c r="O164" s="83"/>
      <c r="P164" s="211">
        <f>O164*H164</f>
        <v>0</v>
      </c>
      <c r="Q164" s="211">
        <v>0</v>
      </c>
      <c r="R164" s="211">
        <f>Q164*H164</f>
        <v>0</v>
      </c>
      <c r="S164" s="211">
        <v>0</v>
      </c>
      <c r="T164" s="212">
        <f>S164*H164</f>
        <v>0</v>
      </c>
      <c r="U164" s="37"/>
      <c r="V164" s="37"/>
      <c r="W164" s="37"/>
      <c r="X164" s="37"/>
      <c r="Y164" s="37"/>
      <c r="Z164" s="37"/>
      <c r="AA164" s="37"/>
      <c r="AB164" s="37"/>
      <c r="AC164" s="37"/>
      <c r="AD164" s="37"/>
      <c r="AE164" s="37"/>
      <c r="AR164" s="213" t="s">
        <v>119</v>
      </c>
      <c r="AT164" s="213" t="s">
        <v>115</v>
      </c>
      <c r="AU164" s="213" t="s">
        <v>112</v>
      </c>
      <c r="AY164" s="16" t="s">
        <v>109</v>
      </c>
      <c r="BE164" s="214">
        <f>IF(N164="základní",J164,0)</f>
        <v>0</v>
      </c>
      <c r="BF164" s="214">
        <f>IF(N164="snížená",J164,0)</f>
        <v>0</v>
      </c>
      <c r="BG164" s="214">
        <f>IF(N164="zákl. přenesená",J164,0)</f>
        <v>0</v>
      </c>
      <c r="BH164" s="214">
        <f>IF(N164="sníž. přenesená",J164,0)</f>
        <v>0</v>
      </c>
      <c r="BI164" s="214">
        <f>IF(N164="nulová",J164,0)</f>
        <v>0</v>
      </c>
      <c r="BJ164" s="16" t="s">
        <v>81</v>
      </c>
      <c r="BK164" s="214">
        <f>ROUND(I164*H164,2)</f>
        <v>0</v>
      </c>
      <c r="BL164" s="16" t="s">
        <v>120</v>
      </c>
      <c r="BM164" s="213" t="s">
        <v>307</v>
      </c>
    </row>
    <row r="165" s="2" customFormat="1">
      <c r="A165" s="37"/>
      <c r="B165" s="38"/>
      <c r="C165" s="39"/>
      <c r="D165" s="215" t="s">
        <v>122</v>
      </c>
      <c r="E165" s="39"/>
      <c r="F165" s="216" t="s">
        <v>308</v>
      </c>
      <c r="G165" s="39"/>
      <c r="H165" s="39"/>
      <c r="I165" s="217"/>
      <c r="J165" s="39"/>
      <c r="K165" s="39"/>
      <c r="L165" s="43"/>
      <c r="M165" s="218"/>
      <c r="N165" s="219"/>
      <c r="O165" s="83"/>
      <c r="P165" s="83"/>
      <c r="Q165" s="83"/>
      <c r="R165" s="83"/>
      <c r="S165" s="83"/>
      <c r="T165" s="84"/>
      <c r="U165" s="37"/>
      <c r="V165" s="37"/>
      <c r="W165" s="37"/>
      <c r="X165" s="37"/>
      <c r="Y165" s="37"/>
      <c r="Z165" s="37"/>
      <c r="AA165" s="37"/>
      <c r="AB165" s="37"/>
      <c r="AC165" s="37"/>
      <c r="AD165" s="37"/>
      <c r="AE165" s="37"/>
      <c r="AT165" s="16" t="s">
        <v>122</v>
      </c>
      <c r="AU165" s="16" t="s">
        <v>112</v>
      </c>
    </row>
    <row r="166" s="2" customFormat="1" ht="16.5" customHeight="1">
      <c r="A166" s="37"/>
      <c r="B166" s="38"/>
      <c r="C166" s="200" t="s">
        <v>309</v>
      </c>
      <c r="D166" s="200" t="s">
        <v>115</v>
      </c>
      <c r="E166" s="201" t="s">
        <v>310</v>
      </c>
      <c r="F166" s="202" t="s">
        <v>311</v>
      </c>
      <c r="G166" s="203" t="s">
        <v>118</v>
      </c>
      <c r="H166" s="204">
        <v>3</v>
      </c>
      <c r="I166" s="205"/>
      <c r="J166" s="206">
        <f>ROUND(I166*H166,2)</f>
        <v>0</v>
      </c>
      <c r="K166" s="207"/>
      <c r="L166" s="208"/>
      <c r="M166" s="209" t="s">
        <v>19</v>
      </c>
      <c r="N166" s="210" t="s">
        <v>44</v>
      </c>
      <c r="O166" s="83"/>
      <c r="P166" s="211">
        <f>O166*H166</f>
        <v>0</v>
      </c>
      <c r="Q166" s="211">
        <v>0</v>
      </c>
      <c r="R166" s="211">
        <f>Q166*H166</f>
        <v>0</v>
      </c>
      <c r="S166" s="211">
        <v>0</v>
      </c>
      <c r="T166" s="212">
        <f>S166*H166</f>
        <v>0</v>
      </c>
      <c r="U166" s="37"/>
      <c r="V166" s="37"/>
      <c r="W166" s="37"/>
      <c r="X166" s="37"/>
      <c r="Y166" s="37"/>
      <c r="Z166" s="37"/>
      <c r="AA166" s="37"/>
      <c r="AB166" s="37"/>
      <c r="AC166" s="37"/>
      <c r="AD166" s="37"/>
      <c r="AE166" s="37"/>
      <c r="AR166" s="213" t="s">
        <v>119</v>
      </c>
      <c r="AT166" s="213" t="s">
        <v>115</v>
      </c>
      <c r="AU166" s="213" t="s">
        <v>112</v>
      </c>
      <c r="AY166" s="16" t="s">
        <v>109</v>
      </c>
      <c r="BE166" s="214">
        <f>IF(N166="základní",J166,0)</f>
        <v>0</v>
      </c>
      <c r="BF166" s="214">
        <f>IF(N166="snížená",J166,0)</f>
        <v>0</v>
      </c>
      <c r="BG166" s="214">
        <f>IF(N166="zákl. přenesená",J166,0)</f>
        <v>0</v>
      </c>
      <c r="BH166" s="214">
        <f>IF(N166="sníž. přenesená",J166,0)</f>
        <v>0</v>
      </c>
      <c r="BI166" s="214">
        <f>IF(N166="nulová",J166,0)</f>
        <v>0</v>
      </c>
      <c r="BJ166" s="16" t="s">
        <v>81</v>
      </c>
      <c r="BK166" s="214">
        <f>ROUND(I166*H166,2)</f>
        <v>0</v>
      </c>
      <c r="BL166" s="16" t="s">
        <v>120</v>
      </c>
      <c r="BM166" s="213" t="s">
        <v>312</v>
      </c>
    </row>
    <row r="167" s="2" customFormat="1">
      <c r="A167" s="37"/>
      <c r="B167" s="38"/>
      <c r="C167" s="39"/>
      <c r="D167" s="215" t="s">
        <v>122</v>
      </c>
      <c r="E167" s="39"/>
      <c r="F167" s="216" t="s">
        <v>313</v>
      </c>
      <c r="G167" s="39"/>
      <c r="H167" s="39"/>
      <c r="I167" s="217"/>
      <c r="J167" s="39"/>
      <c r="K167" s="39"/>
      <c r="L167" s="43"/>
      <c r="M167" s="218"/>
      <c r="N167" s="219"/>
      <c r="O167" s="83"/>
      <c r="P167" s="83"/>
      <c r="Q167" s="83"/>
      <c r="R167" s="83"/>
      <c r="S167" s="83"/>
      <c r="T167" s="84"/>
      <c r="U167" s="37"/>
      <c r="V167" s="37"/>
      <c r="W167" s="37"/>
      <c r="X167" s="37"/>
      <c r="Y167" s="37"/>
      <c r="Z167" s="37"/>
      <c r="AA167" s="37"/>
      <c r="AB167" s="37"/>
      <c r="AC167" s="37"/>
      <c r="AD167" s="37"/>
      <c r="AE167" s="37"/>
      <c r="AT167" s="16" t="s">
        <v>122</v>
      </c>
      <c r="AU167" s="16" t="s">
        <v>112</v>
      </c>
    </row>
    <row r="168" s="2" customFormat="1" ht="16.5" customHeight="1">
      <c r="A168" s="37"/>
      <c r="B168" s="38"/>
      <c r="C168" s="200" t="s">
        <v>314</v>
      </c>
      <c r="D168" s="200" t="s">
        <v>115</v>
      </c>
      <c r="E168" s="201" t="s">
        <v>315</v>
      </c>
      <c r="F168" s="202" t="s">
        <v>316</v>
      </c>
      <c r="G168" s="203" t="s">
        <v>118</v>
      </c>
      <c r="H168" s="204">
        <v>3</v>
      </c>
      <c r="I168" s="205"/>
      <c r="J168" s="206">
        <f>ROUND(I168*H168,2)</f>
        <v>0</v>
      </c>
      <c r="K168" s="207"/>
      <c r="L168" s="208"/>
      <c r="M168" s="209" t="s">
        <v>19</v>
      </c>
      <c r="N168" s="210" t="s">
        <v>44</v>
      </c>
      <c r="O168" s="83"/>
      <c r="P168" s="211">
        <f>O168*H168</f>
        <v>0</v>
      </c>
      <c r="Q168" s="211">
        <v>0</v>
      </c>
      <c r="R168" s="211">
        <f>Q168*H168</f>
        <v>0</v>
      </c>
      <c r="S168" s="211">
        <v>0</v>
      </c>
      <c r="T168" s="212">
        <f>S168*H168</f>
        <v>0</v>
      </c>
      <c r="U168" s="37"/>
      <c r="V168" s="37"/>
      <c r="W168" s="37"/>
      <c r="X168" s="37"/>
      <c r="Y168" s="37"/>
      <c r="Z168" s="37"/>
      <c r="AA168" s="37"/>
      <c r="AB168" s="37"/>
      <c r="AC168" s="37"/>
      <c r="AD168" s="37"/>
      <c r="AE168" s="37"/>
      <c r="AR168" s="213" t="s">
        <v>119</v>
      </c>
      <c r="AT168" s="213" t="s">
        <v>115</v>
      </c>
      <c r="AU168" s="213" t="s">
        <v>112</v>
      </c>
      <c r="AY168" s="16" t="s">
        <v>109</v>
      </c>
      <c r="BE168" s="214">
        <f>IF(N168="základní",J168,0)</f>
        <v>0</v>
      </c>
      <c r="BF168" s="214">
        <f>IF(N168="snížená",J168,0)</f>
        <v>0</v>
      </c>
      <c r="BG168" s="214">
        <f>IF(N168="zákl. přenesená",J168,0)</f>
        <v>0</v>
      </c>
      <c r="BH168" s="214">
        <f>IF(N168="sníž. přenesená",J168,0)</f>
        <v>0</v>
      </c>
      <c r="BI168" s="214">
        <f>IF(N168="nulová",J168,0)</f>
        <v>0</v>
      </c>
      <c r="BJ168" s="16" t="s">
        <v>81</v>
      </c>
      <c r="BK168" s="214">
        <f>ROUND(I168*H168,2)</f>
        <v>0</v>
      </c>
      <c r="BL168" s="16" t="s">
        <v>120</v>
      </c>
      <c r="BM168" s="213" t="s">
        <v>317</v>
      </c>
    </row>
    <row r="169" s="2" customFormat="1">
      <c r="A169" s="37"/>
      <c r="B169" s="38"/>
      <c r="C169" s="39"/>
      <c r="D169" s="215" t="s">
        <v>122</v>
      </c>
      <c r="E169" s="39"/>
      <c r="F169" s="216" t="s">
        <v>318</v>
      </c>
      <c r="G169" s="39"/>
      <c r="H169" s="39"/>
      <c r="I169" s="217"/>
      <c r="J169" s="39"/>
      <c r="K169" s="39"/>
      <c r="L169" s="43"/>
      <c r="M169" s="218"/>
      <c r="N169" s="219"/>
      <c r="O169" s="83"/>
      <c r="P169" s="83"/>
      <c r="Q169" s="83"/>
      <c r="R169" s="83"/>
      <c r="S169" s="83"/>
      <c r="T169" s="84"/>
      <c r="U169" s="37"/>
      <c r="V169" s="37"/>
      <c r="W169" s="37"/>
      <c r="X169" s="37"/>
      <c r="Y169" s="37"/>
      <c r="Z169" s="37"/>
      <c r="AA169" s="37"/>
      <c r="AB169" s="37"/>
      <c r="AC169" s="37"/>
      <c r="AD169" s="37"/>
      <c r="AE169" s="37"/>
      <c r="AT169" s="16" t="s">
        <v>122</v>
      </c>
      <c r="AU169" s="16" t="s">
        <v>112</v>
      </c>
    </row>
    <row r="170" s="2" customFormat="1" ht="16.5" customHeight="1">
      <c r="A170" s="37"/>
      <c r="B170" s="38"/>
      <c r="C170" s="200" t="s">
        <v>319</v>
      </c>
      <c r="D170" s="200" t="s">
        <v>115</v>
      </c>
      <c r="E170" s="201" t="s">
        <v>320</v>
      </c>
      <c r="F170" s="202" t="s">
        <v>321</v>
      </c>
      <c r="G170" s="203" t="s">
        <v>118</v>
      </c>
      <c r="H170" s="204">
        <v>2</v>
      </c>
      <c r="I170" s="205"/>
      <c r="J170" s="206">
        <f>ROUND(I170*H170,2)</f>
        <v>0</v>
      </c>
      <c r="K170" s="207"/>
      <c r="L170" s="208"/>
      <c r="M170" s="209" t="s">
        <v>19</v>
      </c>
      <c r="N170" s="210" t="s">
        <v>44</v>
      </c>
      <c r="O170" s="83"/>
      <c r="P170" s="211">
        <f>O170*H170</f>
        <v>0</v>
      </c>
      <c r="Q170" s="211">
        <v>0</v>
      </c>
      <c r="R170" s="211">
        <f>Q170*H170</f>
        <v>0</v>
      </c>
      <c r="S170" s="211">
        <v>0</v>
      </c>
      <c r="T170" s="212">
        <f>S170*H170</f>
        <v>0</v>
      </c>
      <c r="U170" s="37"/>
      <c r="V170" s="37"/>
      <c r="W170" s="37"/>
      <c r="X170" s="37"/>
      <c r="Y170" s="37"/>
      <c r="Z170" s="37"/>
      <c r="AA170" s="37"/>
      <c r="AB170" s="37"/>
      <c r="AC170" s="37"/>
      <c r="AD170" s="37"/>
      <c r="AE170" s="37"/>
      <c r="AR170" s="213" t="s">
        <v>119</v>
      </c>
      <c r="AT170" s="213" t="s">
        <v>115</v>
      </c>
      <c r="AU170" s="213" t="s">
        <v>112</v>
      </c>
      <c r="AY170" s="16" t="s">
        <v>109</v>
      </c>
      <c r="BE170" s="214">
        <f>IF(N170="základní",J170,0)</f>
        <v>0</v>
      </c>
      <c r="BF170" s="214">
        <f>IF(N170="snížená",J170,0)</f>
        <v>0</v>
      </c>
      <c r="BG170" s="214">
        <f>IF(N170="zákl. přenesená",J170,0)</f>
        <v>0</v>
      </c>
      <c r="BH170" s="214">
        <f>IF(N170="sníž. přenesená",J170,0)</f>
        <v>0</v>
      </c>
      <c r="BI170" s="214">
        <f>IF(N170="nulová",J170,0)</f>
        <v>0</v>
      </c>
      <c r="BJ170" s="16" t="s">
        <v>81</v>
      </c>
      <c r="BK170" s="214">
        <f>ROUND(I170*H170,2)</f>
        <v>0</v>
      </c>
      <c r="BL170" s="16" t="s">
        <v>120</v>
      </c>
      <c r="BM170" s="213" t="s">
        <v>322</v>
      </c>
    </row>
    <row r="171" s="2" customFormat="1">
      <c r="A171" s="37"/>
      <c r="B171" s="38"/>
      <c r="C171" s="39"/>
      <c r="D171" s="215" t="s">
        <v>122</v>
      </c>
      <c r="E171" s="39"/>
      <c r="F171" s="216" t="s">
        <v>323</v>
      </c>
      <c r="G171" s="39"/>
      <c r="H171" s="39"/>
      <c r="I171" s="217"/>
      <c r="J171" s="39"/>
      <c r="K171" s="39"/>
      <c r="L171" s="43"/>
      <c r="M171" s="218"/>
      <c r="N171" s="219"/>
      <c r="O171" s="83"/>
      <c r="P171" s="83"/>
      <c r="Q171" s="83"/>
      <c r="R171" s="83"/>
      <c r="S171" s="83"/>
      <c r="T171" s="84"/>
      <c r="U171" s="37"/>
      <c r="V171" s="37"/>
      <c r="W171" s="37"/>
      <c r="X171" s="37"/>
      <c r="Y171" s="37"/>
      <c r="Z171" s="37"/>
      <c r="AA171" s="37"/>
      <c r="AB171" s="37"/>
      <c r="AC171" s="37"/>
      <c r="AD171" s="37"/>
      <c r="AE171" s="37"/>
      <c r="AT171" s="16" t="s">
        <v>122</v>
      </c>
      <c r="AU171" s="16" t="s">
        <v>112</v>
      </c>
    </row>
    <row r="172" s="2" customFormat="1" ht="16.5" customHeight="1">
      <c r="A172" s="37"/>
      <c r="B172" s="38"/>
      <c r="C172" s="200" t="s">
        <v>324</v>
      </c>
      <c r="D172" s="200" t="s">
        <v>115</v>
      </c>
      <c r="E172" s="201" t="s">
        <v>325</v>
      </c>
      <c r="F172" s="202" t="s">
        <v>326</v>
      </c>
      <c r="G172" s="203" t="s">
        <v>118</v>
      </c>
      <c r="H172" s="204">
        <v>24</v>
      </c>
      <c r="I172" s="205"/>
      <c r="J172" s="206">
        <f>ROUND(I172*H172,2)</f>
        <v>0</v>
      </c>
      <c r="K172" s="207"/>
      <c r="L172" s="208"/>
      <c r="M172" s="209" t="s">
        <v>19</v>
      </c>
      <c r="N172" s="210" t="s">
        <v>44</v>
      </c>
      <c r="O172" s="83"/>
      <c r="P172" s="211">
        <f>O172*H172</f>
        <v>0</v>
      </c>
      <c r="Q172" s="211">
        <v>0</v>
      </c>
      <c r="R172" s="211">
        <f>Q172*H172</f>
        <v>0</v>
      </c>
      <c r="S172" s="211">
        <v>0</v>
      </c>
      <c r="T172" s="212">
        <f>S172*H172</f>
        <v>0</v>
      </c>
      <c r="U172" s="37"/>
      <c r="V172" s="37"/>
      <c r="W172" s="37"/>
      <c r="X172" s="37"/>
      <c r="Y172" s="37"/>
      <c r="Z172" s="37"/>
      <c r="AA172" s="37"/>
      <c r="AB172" s="37"/>
      <c r="AC172" s="37"/>
      <c r="AD172" s="37"/>
      <c r="AE172" s="37"/>
      <c r="AR172" s="213" t="s">
        <v>119</v>
      </c>
      <c r="AT172" s="213" t="s">
        <v>115</v>
      </c>
      <c r="AU172" s="213" t="s">
        <v>112</v>
      </c>
      <c r="AY172" s="16" t="s">
        <v>109</v>
      </c>
      <c r="BE172" s="214">
        <f>IF(N172="základní",J172,0)</f>
        <v>0</v>
      </c>
      <c r="BF172" s="214">
        <f>IF(N172="snížená",J172,0)</f>
        <v>0</v>
      </c>
      <c r="BG172" s="214">
        <f>IF(N172="zákl. přenesená",J172,0)</f>
        <v>0</v>
      </c>
      <c r="BH172" s="214">
        <f>IF(N172="sníž. přenesená",J172,0)</f>
        <v>0</v>
      </c>
      <c r="BI172" s="214">
        <f>IF(N172="nulová",J172,0)</f>
        <v>0</v>
      </c>
      <c r="BJ172" s="16" t="s">
        <v>81</v>
      </c>
      <c r="BK172" s="214">
        <f>ROUND(I172*H172,2)</f>
        <v>0</v>
      </c>
      <c r="BL172" s="16" t="s">
        <v>120</v>
      </c>
      <c r="BM172" s="213" t="s">
        <v>327</v>
      </c>
    </row>
    <row r="173" s="2" customFormat="1">
      <c r="A173" s="37"/>
      <c r="B173" s="38"/>
      <c r="C173" s="39"/>
      <c r="D173" s="215" t="s">
        <v>122</v>
      </c>
      <c r="E173" s="39"/>
      <c r="F173" s="216" t="s">
        <v>328</v>
      </c>
      <c r="G173" s="39"/>
      <c r="H173" s="39"/>
      <c r="I173" s="217"/>
      <c r="J173" s="39"/>
      <c r="K173" s="39"/>
      <c r="L173" s="43"/>
      <c r="M173" s="218"/>
      <c r="N173" s="219"/>
      <c r="O173" s="83"/>
      <c r="P173" s="83"/>
      <c r="Q173" s="83"/>
      <c r="R173" s="83"/>
      <c r="S173" s="83"/>
      <c r="T173" s="84"/>
      <c r="U173" s="37"/>
      <c r="V173" s="37"/>
      <c r="W173" s="37"/>
      <c r="X173" s="37"/>
      <c r="Y173" s="37"/>
      <c r="Z173" s="37"/>
      <c r="AA173" s="37"/>
      <c r="AB173" s="37"/>
      <c r="AC173" s="37"/>
      <c r="AD173" s="37"/>
      <c r="AE173" s="37"/>
      <c r="AT173" s="16" t="s">
        <v>122</v>
      </c>
      <c r="AU173" s="16" t="s">
        <v>112</v>
      </c>
    </row>
    <row r="174" s="2" customFormat="1" ht="16.5" customHeight="1">
      <c r="A174" s="37"/>
      <c r="B174" s="38"/>
      <c r="C174" s="200" t="s">
        <v>329</v>
      </c>
      <c r="D174" s="200" t="s">
        <v>115</v>
      </c>
      <c r="E174" s="201" t="s">
        <v>330</v>
      </c>
      <c r="F174" s="202" t="s">
        <v>331</v>
      </c>
      <c r="G174" s="203" t="s">
        <v>118</v>
      </c>
      <c r="H174" s="204">
        <v>24</v>
      </c>
      <c r="I174" s="205"/>
      <c r="J174" s="206">
        <f>ROUND(I174*H174,2)</f>
        <v>0</v>
      </c>
      <c r="K174" s="207"/>
      <c r="L174" s="208"/>
      <c r="M174" s="209" t="s">
        <v>19</v>
      </c>
      <c r="N174" s="210" t="s">
        <v>44</v>
      </c>
      <c r="O174" s="83"/>
      <c r="P174" s="211">
        <f>O174*H174</f>
        <v>0</v>
      </c>
      <c r="Q174" s="211">
        <v>0</v>
      </c>
      <c r="R174" s="211">
        <f>Q174*H174</f>
        <v>0</v>
      </c>
      <c r="S174" s="211">
        <v>0</v>
      </c>
      <c r="T174" s="212">
        <f>S174*H174</f>
        <v>0</v>
      </c>
      <c r="U174" s="37"/>
      <c r="V174" s="37"/>
      <c r="W174" s="37"/>
      <c r="X174" s="37"/>
      <c r="Y174" s="37"/>
      <c r="Z174" s="37"/>
      <c r="AA174" s="37"/>
      <c r="AB174" s="37"/>
      <c r="AC174" s="37"/>
      <c r="AD174" s="37"/>
      <c r="AE174" s="37"/>
      <c r="AR174" s="213" t="s">
        <v>119</v>
      </c>
      <c r="AT174" s="213" t="s">
        <v>115</v>
      </c>
      <c r="AU174" s="213" t="s">
        <v>112</v>
      </c>
      <c r="AY174" s="16" t="s">
        <v>109</v>
      </c>
      <c r="BE174" s="214">
        <f>IF(N174="základní",J174,0)</f>
        <v>0</v>
      </c>
      <c r="BF174" s="214">
        <f>IF(N174="snížená",J174,0)</f>
        <v>0</v>
      </c>
      <c r="BG174" s="214">
        <f>IF(N174="zákl. přenesená",J174,0)</f>
        <v>0</v>
      </c>
      <c r="BH174" s="214">
        <f>IF(N174="sníž. přenesená",J174,0)</f>
        <v>0</v>
      </c>
      <c r="BI174" s="214">
        <f>IF(N174="nulová",J174,0)</f>
        <v>0</v>
      </c>
      <c r="BJ174" s="16" t="s">
        <v>81</v>
      </c>
      <c r="BK174" s="214">
        <f>ROUND(I174*H174,2)</f>
        <v>0</v>
      </c>
      <c r="BL174" s="16" t="s">
        <v>120</v>
      </c>
      <c r="BM174" s="213" t="s">
        <v>332</v>
      </c>
    </row>
    <row r="175" s="2" customFormat="1">
      <c r="A175" s="37"/>
      <c r="B175" s="38"/>
      <c r="C175" s="39"/>
      <c r="D175" s="215" t="s">
        <v>122</v>
      </c>
      <c r="E175" s="39"/>
      <c r="F175" s="216" t="s">
        <v>333</v>
      </c>
      <c r="G175" s="39"/>
      <c r="H175" s="39"/>
      <c r="I175" s="217"/>
      <c r="J175" s="39"/>
      <c r="K175" s="39"/>
      <c r="L175" s="43"/>
      <c r="M175" s="218"/>
      <c r="N175" s="219"/>
      <c r="O175" s="83"/>
      <c r="P175" s="83"/>
      <c r="Q175" s="83"/>
      <c r="R175" s="83"/>
      <c r="S175" s="83"/>
      <c r="T175" s="84"/>
      <c r="U175" s="37"/>
      <c r="V175" s="37"/>
      <c r="W175" s="37"/>
      <c r="X175" s="37"/>
      <c r="Y175" s="37"/>
      <c r="Z175" s="37"/>
      <c r="AA175" s="37"/>
      <c r="AB175" s="37"/>
      <c r="AC175" s="37"/>
      <c r="AD175" s="37"/>
      <c r="AE175" s="37"/>
      <c r="AT175" s="16" t="s">
        <v>122</v>
      </c>
      <c r="AU175" s="16" t="s">
        <v>112</v>
      </c>
    </row>
    <row r="176" s="2" customFormat="1" ht="16.5" customHeight="1">
      <c r="A176" s="37"/>
      <c r="B176" s="38"/>
      <c r="C176" s="200" t="s">
        <v>334</v>
      </c>
      <c r="D176" s="200" t="s">
        <v>115</v>
      </c>
      <c r="E176" s="201" t="s">
        <v>335</v>
      </c>
      <c r="F176" s="202" t="s">
        <v>336</v>
      </c>
      <c r="G176" s="203" t="s">
        <v>118</v>
      </c>
      <c r="H176" s="204">
        <v>1</v>
      </c>
      <c r="I176" s="205"/>
      <c r="J176" s="206">
        <f>ROUND(I176*H176,2)</f>
        <v>0</v>
      </c>
      <c r="K176" s="207"/>
      <c r="L176" s="208"/>
      <c r="M176" s="209" t="s">
        <v>19</v>
      </c>
      <c r="N176" s="210" t="s">
        <v>44</v>
      </c>
      <c r="O176" s="83"/>
      <c r="P176" s="211">
        <f>O176*H176</f>
        <v>0</v>
      </c>
      <c r="Q176" s="211">
        <v>0</v>
      </c>
      <c r="R176" s="211">
        <f>Q176*H176</f>
        <v>0</v>
      </c>
      <c r="S176" s="211">
        <v>0</v>
      </c>
      <c r="T176" s="212">
        <f>S176*H176</f>
        <v>0</v>
      </c>
      <c r="U176" s="37"/>
      <c r="V176" s="37"/>
      <c r="W176" s="37"/>
      <c r="X176" s="37"/>
      <c r="Y176" s="37"/>
      <c r="Z176" s="37"/>
      <c r="AA176" s="37"/>
      <c r="AB176" s="37"/>
      <c r="AC176" s="37"/>
      <c r="AD176" s="37"/>
      <c r="AE176" s="37"/>
      <c r="AR176" s="213" t="s">
        <v>119</v>
      </c>
      <c r="AT176" s="213" t="s">
        <v>115</v>
      </c>
      <c r="AU176" s="213" t="s">
        <v>112</v>
      </c>
      <c r="AY176" s="16" t="s">
        <v>109</v>
      </c>
      <c r="BE176" s="214">
        <f>IF(N176="základní",J176,0)</f>
        <v>0</v>
      </c>
      <c r="BF176" s="214">
        <f>IF(N176="snížená",J176,0)</f>
        <v>0</v>
      </c>
      <c r="BG176" s="214">
        <f>IF(N176="zákl. přenesená",J176,0)</f>
        <v>0</v>
      </c>
      <c r="BH176" s="214">
        <f>IF(N176="sníž. přenesená",J176,0)</f>
        <v>0</v>
      </c>
      <c r="BI176" s="214">
        <f>IF(N176="nulová",J176,0)</f>
        <v>0</v>
      </c>
      <c r="BJ176" s="16" t="s">
        <v>81</v>
      </c>
      <c r="BK176" s="214">
        <f>ROUND(I176*H176,2)</f>
        <v>0</v>
      </c>
      <c r="BL176" s="16" t="s">
        <v>120</v>
      </c>
      <c r="BM176" s="213" t="s">
        <v>337</v>
      </c>
    </row>
    <row r="177" s="2" customFormat="1">
      <c r="A177" s="37"/>
      <c r="B177" s="38"/>
      <c r="C177" s="39"/>
      <c r="D177" s="215" t="s">
        <v>122</v>
      </c>
      <c r="E177" s="39"/>
      <c r="F177" s="216" t="s">
        <v>338</v>
      </c>
      <c r="G177" s="39"/>
      <c r="H177" s="39"/>
      <c r="I177" s="217"/>
      <c r="J177" s="39"/>
      <c r="K177" s="39"/>
      <c r="L177" s="43"/>
      <c r="M177" s="218"/>
      <c r="N177" s="219"/>
      <c r="O177" s="83"/>
      <c r="P177" s="83"/>
      <c r="Q177" s="83"/>
      <c r="R177" s="83"/>
      <c r="S177" s="83"/>
      <c r="T177" s="84"/>
      <c r="U177" s="37"/>
      <c r="V177" s="37"/>
      <c r="W177" s="37"/>
      <c r="X177" s="37"/>
      <c r="Y177" s="37"/>
      <c r="Z177" s="37"/>
      <c r="AA177" s="37"/>
      <c r="AB177" s="37"/>
      <c r="AC177" s="37"/>
      <c r="AD177" s="37"/>
      <c r="AE177" s="37"/>
      <c r="AT177" s="16" t="s">
        <v>122</v>
      </c>
      <c r="AU177" s="16" t="s">
        <v>112</v>
      </c>
    </row>
    <row r="178" s="2" customFormat="1" ht="16.5" customHeight="1">
      <c r="A178" s="37"/>
      <c r="B178" s="38"/>
      <c r="C178" s="200" t="s">
        <v>339</v>
      </c>
      <c r="D178" s="200" t="s">
        <v>115</v>
      </c>
      <c r="E178" s="201" t="s">
        <v>340</v>
      </c>
      <c r="F178" s="202" t="s">
        <v>341</v>
      </c>
      <c r="G178" s="203" t="s">
        <v>118</v>
      </c>
      <c r="H178" s="204">
        <v>1</v>
      </c>
      <c r="I178" s="205"/>
      <c r="J178" s="206">
        <f>ROUND(I178*H178,2)</f>
        <v>0</v>
      </c>
      <c r="K178" s="207"/>
      <c r="L178" s="208"/>
      <c r="M178" s="209" t="s">
        <v>19</v>
      </c>
      <c r="N178" s="210" t="s">
        <v>44</v>
      </c>
      <c r="O178" s="83"/>
      <c r="P178" s="211">
        <f>O178*H178</f>
        <v>0</v>
      </c>
      <c r="Q178" s="211">
        <v>0</v>
      </c>
      <c r="R178" s="211">
        <f>Q178*H178</f>
        <v>0</v>
      </c>
      <c r="S178" s="211">
        <v>0</v>
      </c>
      <c r="T178" s="212">
        <f>S178*H178</f>
        <v>0</v>
      </c>
      <c r="U178" s="37"/>
      <c r="V178" s="37"/>
      <c r="W178" s="37"/>
      <c r="X178" s="37"/>
      <c r="Y178" s="37"/>
      <c r="Z178" s="37"/>
      <c r="AA178" s="37"/>
      <c r="AB178" s="37"/>
      <c r="AC178" s="37"/>
      <c r="AD178" s="37"/>
      <c r="AE178" s="37"/>
      <c r="AR178" s="213" t="s">
        <v>119</v>
      </c>
      <c r="AT178" s="213" t="s">
        <v>115</v>
      </c>
      <c r="AU178" s="213" t="s">
        <v>112</v>
      </c>
      <c r="AY178" s="16" t="s">
        <v>109</v>
      </c>
      <c r="BE178" s="214">
        <f>IF(N178="základní",J178,0)</f>
        <v>0</v>
      </c>
      <c r="BF178" s="214">
        <f>IF(N178="snížená",J178,0)</f>
        <v>0</v>
      </c>
      <c r="BG178" s="214">
        <f>IF(N178="zákl. přenesená",J178,0)</f>
        <v>0</v>
      </c>
      <c r="BH178" s="214">
        <f>IF(N178="sníž. přenesená",J178,0)</f>
        <v>0</v>
      </c>
      <c r="BI178" s="214">
        <f>IF(N178="nulová",J178,0)</f>
        <v>0</v>
      </c>
      <c r="BJ178" s="16" t="s">
        <v>81</v>
      </c>
      <c r="BK178" s="214">
        <f>ROUND(I178*H178,2)</f>
        <v>0</v>
      </c>
      <c r="BL178" s="16" t="s">
        <v>120</v>
      </c>
      <c r="BM178" s="213" t="s">
        <v>342</v>
      </c>
    </row>
    <row r="179" s="2" customFormat="1">
      <c r="A179" s="37"/>
      <c r="B179" s="38"/>
      <c r="C179" s="39"/>
      <c r="D179" s="215" t="s">
        <v>122</v>
      </c>
      <c r="E179" s="39"/>
      <c r="F179" s="216" t="s">
        <v>343</v>
      </c>
      <c r="G179" s="39"/>
      <c r="H179" s="39"/>
      <c r="I179" s="217"/>
      <c r="J179" s="39"/>
      <c r="K179" s="39"/>
      <c r="L179" s="43"/>
      <c r="M179" s="218"/>
      <c r="N179" s="219"/>
      <c r="O179" s="83"/>
      <c r="P179" s="83"/>
      <c r="Q179" s="83"/>
      <c r="R179" s="83"/>
      <c r="S179" s="83"/>
      <c r="T179" s="84"/>
      <c r="U179" s="37"/>
      <c r="V179" s="37"/>
      <c r="W179" s="37"/>
      <c r="X179" s="37"/>
      <c r="Y179" s="37"/>
      <c r="Z179" s="37"/>
      <c r="AA179" s="37"/>
      <c r="AB179" s="37"/>
      <c r="AC179" s="37"/>
      <c r="AD179" s="37"/>
      <c r="AE179" s="37"/>
      <c r="AT179" s="16" t="s">
        <v>122</v>
      </c>
      <c r="AU179" s="16" t="s">
        <v>112</v>
      </c>
    </row>
    <row r="180" s="2" customFormat="1" ht="16.5" customHeight="1">
      <c r="A180" s="37"/>
      <c r="B180" s="38"/>
      <c r="C180" s="200" t="s">
        <v>344</v>
      </c>
      <c r="D180" s="200" t="s">
        <v>115</v>
      </c>
      <c r="E180" s="201" t="s">
        <v>345</v>
      </c>
      <c r="F180" s="202" t="s">
        <v>346</v>
      </c>
      <c r="G180" s="203" t="s">
        <v>118</v>
      </c>
      <c r="H180" s="204">
        <v>2</v>
      </c>
      <c r="I180" s="205"/>
      <c r="J180" s="206">
        <f>ROUND(I180*H180,2)</f>
        <v>0</v>
      </c>
      <c r="K180" s="207"/>
      <c r="L180" s="208"/>
      <c r="M180" s="209" t="s">
        <v>19</v>
      </c>
      <c r="N180" s="210" t="s">
        <v>44</v>
      </c>
      <c r="O180" s="83"/>
      <c r="P180" s="211">
        <f>O180*H180</f>
        <v>0</v>
      </c>
      <c r="Q180" s="211">
        <v>0</v>
      </c>
      <c r="R180" s="211">
        <f>Q180*H180</f>
        <v>0</v>
      </c>
      <c r="S180" s="211">
        <v>0</v>
      </c>
      <c r="T180" s="212">
        <f>S180*H180</f>
        <v>0</v>
      </c>
      <c r="U180" s="37"/>
      <c r="V180" s="37"/>
      <c r="W180" s="37"/>
      <c r="X180" s="37"/>
      <c r="Y180" s="37"/>
      <c r="Z180" s="37"/>
      <c r="AA180" s="37"/>
      <c r="AB180" s="37"/>
      <c r="AC180" s="37"/>
      <c r="AD180" s="37"/>
      <c r="AE180" s="37"/>
      <c r="AR180" s="213" t="s">
        <v>119</v>
      </c>
      <c r="AT180" s="213" t="s">
        <v>115</v>
      </c>
      <c r="AU180" s="213" t="s">
        <v>112</v>
      </c>
      <c r="AY180" s="16" t="s">
        <v>109</v>
      </c>
      <c r="BE180" s="214">
        <f>IF(N180="základní",J180,0)</f>
        <v>0</v>
      </c>
      <c r="BF180" s="214">
        <f>IF(N180="snížená",J180,0)</f>
        <v>0</v>
      </c>
      <c r="BG180" s="214">
        <f>IF(N180="zákl. přenesená",J180,0)</f>
        <v>0</v>
      </c>
      <c r="BH180" s="214">
        <f>IF(N180="sníž. přenesená",J180,0)</f>
        <v>0</v>
      </c>
      <c r="BI180" s="214">
        <f>IF(N180="nulová",J180,0)</f>
        <v>0</v>
      </c>
      <c r="BJ180" s="16" t="s">
        <v>81</v>
      </c>
      <c r="BK180" s="214">
        <f>ROUND(I180*H180,2)</f>
        <v>0</v>
      </c>
      <c r="BL180" s="16" t="s">
        <v>120</v>
      </c>
      <c r="BM180" s="213" t="s">
        <v>347</v>
      </c>
    </row>
    <row r="181" s="2" customFormat="1">
      <c r="A181" s="37"/>
      <c r="B181" s="38"/>
      <c r="C181" s="39"/>
      <c r="D181" s="215" t="s">
        <v>122</v>
      </c>
      <c r="E181" s="39"/>
      <c r="F181" s="216" t="s">
        <v>348</v>
      </c>
      <c r="G181" s="39"/>
      <c r="H181" s="39"/>
      <c r="I181" s="217"/>
      <c r="J181" s="39"/>
      <c r="K181" s="39"/>
      <c r="L181" s="43"/>
      <c r="M181" s="218"/>
      <c r="N181" s="219"/>
      <c r="O181" s="83"/>
      <c r="P181" s="83"/>
      <c r="Q181" s="83"/>
      <c r="R181" s="83"/>
      <c r="S181" s="83"/>
      <c r="T181" s="84"/>
      <c r="U181" s="37"/>
      <c r="V181" s="37"/>
      <c r="W181" s="37"/>
      <c r="X181" s="37"/>
      <c r="Y181" s="37"/>
      <c r="Z181" s="37"/>
      <c r="AA181" s="37"/>
      <c r="AB181" s="37"/>
      <c r="AC181" s="37"/>
      <c r="AD181" s="37"/>
      <c r="AE181" s="37"/>
      <c r="AT181" s="16" t="s">
        <v>122</v>
      </c>
      <c r="AU181" s="16" t="s">
        <v>112</v>
      </c>
    </row>
    <row r="182" s="2" customFormat="1" ht="16.5" customHeight="1">
      <c r="A182" s="37"/>
      <c r="B182" s="38"/>
      <c r="C182" s="200" t="s">
        <v>349</v>
      </c>
      <c r="D182" s="200" t="s">
        <v>115</v>
      </c>
      <c r="E182" s="201" t="s">
        <v>350</v>
      </c>
      <c r="F182" s="202" t="s">
        <v>351</v>
      </c>
      <c r="G182" s="203" t="s">
        <v>118</v>
      </c>
      <c r="H182" s="204">
        <v>250</v>
      </c>
      <c r="I182" s="205"/>
      <c r="J182" s="206">
        <f>ROUND(I182*H182,2)</f>
        <v>0</v>
      </c>
      <c r="K182" s="207"/>
      <c r="L182" s="208"/>
      <c r="M182" s="209" t="s">
        <v>19</v>
      </c>
      <c r="N182" s="210" t="s">
        <v>44</v>
      </c>
      <c r="O182" s="83"/>
      <c r="P182" s="211">
        <f>O182*H182</f>
        <v>0</v>
      </c>
      <c r="Q182" s="211">
        <v>0</v>
      </c>
      <c r="R182" s="211">
        <f>Q182*H182</f>
        <v>0</v>
      </c>
      <c r="S182" s="211">
        <v>0</v>
      </c>
      <c r="T182" s="212">
        <f>S182*H182</f>
        <v>0</v>
      </c>
      <c r="U182" s="37"/>
      <c r="V182" s="37"/>
      <c r="W182" s="37"/>
      <c r="X182" s="37"/>
      <c r="Y182" s="37"/>
      <c r="Z182" s="37"/>
      <c r="AA182" s="37"/>
      <c r="AB182" s="37"/>
      <c r="AC182" s="37"/>
      <c r="AD182" s="37"/>
      <c r="AE182" s="37"/>
      <c r="AR182" s="213" t="s">
        <v>119</v>
      </c>
      <c r="AT182" s="213" t="s">
        <v>115</v>
      </c>
      <c r="AU182" s="213" t="s">
        <v>112</v>
      </c>
      <c r="AY182" s="16" t="s">
        <v>109</v>
      </c>
      <c r="BE182" s="214">
        <f>IF(N182="základní",J182,0)</f>
        <v>0</v>
      </c>
      <c r="BF182" s="214">
        <f>IF(N182="snížená",J182,0)</f>
        <v>0</v>
      </c>
      <c r="BG182" s="214">
        <f>IF(N182="zákl. přenesená",J182,0)</f>
        <v>0</v>
      </c>
      <c r="BH182" s="214">
        <f>IF(N182="sníž. přenesená",J182,0)</f>
        <v>0</v>
      </c>
      <c r="BI182" s="214">
        <f>IF(N182="nulová",J182,0)</f>
        <v>0</v>
      </c>
      <c r="BJ182" s="16" t="s">
        <v>81</v>
      </c>
      <c r="BK182" s="214">
        <f>ROUND(I182*H182,2)</f>
        <v>0</v>
      </c>
      <c r="BL182" s="16" t="s">
        <v>120</v>
      </c>
      <c r="BM182" s="213" t="s">
        <v>352</v>
      </c>
    </row>
    <row r="183" s="2" customFormat="1">
      <c r="A183" s="37"/>
      <c r="B183" s="38"/>
      <c r="C183" s="39"/>
      <c r="D183" s="215" t="s">
        <v>122</v>
      </c>
      <c r="E183" s="39"/>
      <c r="F183" s="216" t="s">
        <v>353</v>
      </c>
      <c r="G183" s="39"/>
      <c r="H183" s="39"/>
      <c r="I183" s="217"/>
      <c r="J183" s="39"/>
      <c r="K183" s="39"/>
      <c r="L183" s="43"/>
      <c r="M183" s="218"/>
      <c r="N183" s="219"/>
      <c r="O183" s="83"/>
      <c r="P183" s="83"/>
      <c r="Q183" s="83"/>
      <c r="R183" s="83"/>
      <c r="S183" s="83"/>
      <c r="T183" s="84"/>
      <c r="U183" s="37"/>
      <c r="V183" s="37"/>
      <c r="W183" s="37"/>
      <c r="X183" s="37"/>
      <c r="Y183" s="37"/>
      <c r="Z183" s="37"/>
      <c r="AA183" s="37"/>
      <c r="AB183" s="37"/>
      <c r="AC183" s="37"/>
      <c r="AD183" s="37"/>
      <c r="AE183" s="37"/>
      <c r="AT183" s="16" t="s">
        <v>122</v>
      </c>
      <c r="AU183" s="16" t="s">
        <v>112</v>
      </c>
    </row>
    <row r="184" s="2" customFormat="1" ht="16.5" customHeight="1">
      <c r="A184" s="37"/>
      <c r="B184" s="38"/>
      <c r="C184" s="200" t="s">
        <v>354</v>
      </c>
      <c r="D184" s="200" t="s">
        <v>115</v>
      </c>
      <c r="E184" s="201" t="s">
        <v>355</v>
      </c>
      <c r="F184" s="202" t="s">
        <v>351</v>
      </c>
      <c r="G184" s="203" t="s">
        <v>118</v>
      </c>
      <c r="H184" s="204">
        <v>250</v>
      </c>
      <c r="I184" s="205"/>
      <c r="J184" s="206">
        <f>ROUND(I184*H184,2)</f>
        <v>0</v>
      </c>
      <c r="K184" s="207"/>
      <c r="L184" s="208"/>
      <c r="M184" s="209" t="s">
        <v>19</v>
      </c>
      <c r="N184" s="210" t="s">
        <v>44</v>
      </c>
      <c r="O184" s="83"/>
      <c r="P184" s="211">
        <f>O184*H184</f>
        <v>0</v>
      </c>
      <c r="Q184" s="211">
        <v>0</v>
      </c>
      <c r="R184" s="211">
        <f>Q184*H184</f>
        <v>0</v>
      </c>
      <c r="S184" s="211">
        <v>0</v>
      </c>
      <c r="T184" s="212">
        <f>S184*H184</f>
        <v>0</v>
      </c>
      <c r="U184" s="37"/>
      <c r="V184" s="37"/>
      <c r="W184" s="37"/>
      <c r="X184" s="37"/>
      <c r="Y184" s="37"/>
      <c r="Z184" s="37"/>
      <c r="AA184" s="37"/>
      <c r="AB184" s="37"/>
      <c r="AC184" s="37"/>
      <c r="AD184" s="37"/>
      <c r="AE184" s="37"/>
      <c r="AR184" s="213" t="s">
        <v>119</v>
      </c>
      <c r="AT184" s="213" t="s">
        <v>115</v>
      </c>
      <c r="AU184" s="213" t="s">
        <v>112</v>
      </c>
      <c r="AY184" s="16" t="s">
        <v>109</v>
      </c>
      <c r="BE184" s="214">
        <f>IF(N184="základní",J184,0)</f>
        <v>0</v>
      </c>
      <c r="BF184" s="214">
        <f>IF(N184="snížená",J184,0)</f>
        <v>0</v>
      </c>
      <c r="BG184" s="214">
        <f>IF(N184="zákl. přenesená",J184,0)</f>
        <v>0</v>
      </c>
      <c r="BH184" s="214">
        <f>IF(N184="sníž. přenesená",J184,0)</f>
        <v>0</v>
      </c>
      <c r="BI184" s="214">
        <f>IF(N184="nulová",J184,0)</f>
        <v>0</v>
      </c>
      <c r="BJ184" s="16" t="s">
        <v>81</v>
      </c>
      <c r="BK184" s="214">
        <f>ROUND(I184*H184,2)</f>
        <v>0</v>
      </c>
      <c r="BL184" s="16" t="s">
        <v>120</v>
      </c>
      <c r="BM184" s="213" t="s">
        <v>356</v>
      </c>
    </row>
    <row r="185" s="2" customFormat="1">
      <c r="A185" s="37"/>
      <c r="B185" s="38"/>
      <c r="C185" s="39"/>
      <c r="D185" s="215" t="s">
        <v>122</v>
      </c>
      <c r="E185" s="39"/>
      <c r="F185" s="216" t="s">
        <v>357</v>
      </c>
      <c r="G185" s="39"/>
      <c r="H185" s="39"/>
      <c r="I185" s="217"/>
      <c r="J185" s="39"/>
      <c r="K185" s="39"/>
      <c r="L185" s="43"/>
      <c r="M185" s="218"/>
      <c r="N185" s="219"/>
      <c r="O185" s="83"/>
      <c r="P185" s="83"/>
      <c r="Q185" s="83"/>
      <c r="R185" s="83"/>
      <c r="S185" s="83"/>
      <c r="T185" s="84"/>
      <c r="U185" s="37"/>
      <c r="V185" s="37"/>
      <c r="W185" s="37"/>
      <c r="X185" s="37"/>
      <c r="Y185" s="37"/>
      <c r="Z185" s="37"/>
      <c r="AA185" s="37"/>
      <c r="AB185" s="37"/>
      <c r="AC185" s="37"/>
      <c r="AD185" s="37"/>
      <c r="AE185" s="37"/>
      <c r="AT185" s="16" t="s">
        <v>122</v>
      </c>
      <c r="AU185" s="16" t="s">
        <v>112</v>
      </c>
    </row>
    <row r="186" s="2" customFormat="1" ht="16.5" customHeight="1">
      <c r="A186" s="37"/>
      <c r="B186" s="38"/>
      <c r="C186" s="200" t="s">
        <v>358</v>
      </c>
      <c r="D186" s="200" t="s">
        <v>115</v>
      </c>
      <c r="E186" s="201" t="s">
        <v>359</v>
      </c>
      <c r="F186" s="202" t="s">
        <v>360</v>
      </c>
      <c r="G186" s="203" t="s">
        <v>118</v>
      </c>
      <c r="H186" s="204">
        <v>2</v>
      </c>
      <c r="I186" s="205"/>
      <c r="J186" s="206">
        <f>ROUND(I186*H186,2)</f>
        <v>0</v>
      </c>
      <c r="K186" s="207"/>
      <c r="L186" s="208"/>
      <c r="M186" s="209" t="s">
        <v>19</v>
      </c>
      <c r="N186" s="210" t="s">
        <v>44</v>
      </c>
      <c r="O186" s="83"/>
      <c r="P186" s="211">
        <f>O186*H186</f>
        <v>0</v>
      </c>
      <c r="Q186" s="211">
        <v>0</v>
      </c>
      <c r="R186" s="211">
        <f>Q186*H186</f>
        <v>0</v>
      </c>
      <c r="S186" s="211">
        <v>0</v>
      </c>
      <c r="T186" s="212">
        <f>S186*H186</f>
        <v>0</v>
      </c>
      <c r="U186" s="37"/>
      <c r="V186" s="37"/>
      <c r="W186" s="37"/>
      <c r="X186" s="37"/>
      <c r="Y186" s="37"/>
      <c r="Z186" s="37"/>
      <c r="AA186" s="37"/>
      <c r="AB186" s="37"/>
      <c r="AC186" s="37"/>
      <c r="AD186" s="37"/>
      <c r="AE186" s="37"/>
      <c r="AR186" s="213" t="s">
        <v>119</v>
      </c>
      <c r="AT186" s="213" t="s">
        <v>115</v>
      </c>
      <c r="AU186" s="213" t="s">
        <v>112</v>
      </c>
      <c r="AY186" s="16" t="s">
        <v>109</v>
      </c>
      <c r="BE186" s="214">
        <f>IF(N186="základní",J186,0)</f>
        <v>0</v>
      </c>
      <c r="BF186" s="214">
        <f>IF(N186="snížená",J186,0)</f>
        <v>0</v>
      </c>
      <c r="BG186" s="214">
        <f>IF(N186="zákl. přenesená",J186,0)</f>
        <v>0</v>
      </c>
      <c r="BH186" s="214">
        <f>IF(N186="sníž. přenesená",J186,0)</f>
        <v>0</v>
      </c>
      <c r="BI186" s="214">
        <f>IF(N186="nulová",J186,0)</f>
        <v>0</v>
      </c>
      <c r="BJ186" s="16" t="s">
        <v>81</v>
      </c>
      <c r="BK186" s="214">
        <f>ROUND(I186*H186,2)</f>
        <v>0</v>
      </c>
      <c r="BL186" s="16" t="s">
        <v>120</v>
      </c>
      <c r="BM186" s="213" t="s">
        <v>361</v>
      </c>
    </row>
    <row r="187" s="2" customFormat="1">
      <c r="A187" s="37"/>
      <c r="B187" s="38"/>
      <c r="C187" s="39"/>
      <c r="D187" s="215" t="s">
        <v>122</v>
      </c>
      <c r="E187" s="39"/>
      <c r="F187" s="216" t="s">
        <v>362</v>
      </c>
      <c r="G187" s="39"/>
      <c r="H187" s="39"/>
      <c r="I187" s="217"/>
      <c r="J187" s="39"/>
      <c r="K187" s="39"/>
      <c r="L187" s="43"/>
      <c r="M187" s="218"/>
      <c r="N187" s="219"/>
      <c r="O187" s="83"/>
      <c r="P187" s="83"/>
      <c r="Q187" s="83"/>
      <c r="R187" s="83"/>
      <c r="S187" s="83"/>
      <c r="T187" s="84"/>
      <c r="U187" s="37"/>
      <c r="V187" s="37"/>
      <c r="W187" s="37"/>
      <c r="X187" s="37"/>
      <c r="Y187" s="37"/>
      <c r="Z187" s="37"/>
      <c r="AA187" s="37"/>
      <c r="AB187" s="37"/>
      <c r="AC187" s="37"/>
      <c r="AD187" s="37"/>
      <c r="AE187" s="37"/>
      <c r="AT187" s="16" t="s">
        <v>122</v>
      </c>
      <c r="AU187" s="16" t="s">
        <v>112</v>
      </c>
    </row>
    <row r="188" s="2" customFormat="1" ht="16.5" customHeight="1">
      <c r="A188" s="37"/>
      <c r="B188" s="38"/>
      <c r="C188" s="200" t="s">
        <v>363</v>
      </c>
      <c r="D188" s="200" t="s">
        <v>115</v>
      </c>
      <c r="E188" s="201" t="s">
        <v>364</v>
      </c>
      <c r="F188" s="202" t="s">
        <v>365</v>
      </c>
      <c r="G188" s="203" t="s">
        <v>118</v>
      </c>
      <c r="H188" s="204">
        <v>32</v>
      </c>
      <c r="I188" s="205"/>
      <c r="J188" s="206">
        <f>ROUND(I188*H188,2)</f>
        <v>0</v>
      </c>
      <c r="K188" s="207"/>
      <c r="L188" s="208"/>
      <c r="M188" s="209" t="s">
        <v>19</v>
      </c>
      <c r="N188" s="210" t="s">
        <v>44</v>
      </c>
      <c r="O188" s="83"/>
      <c r="P188" s="211">
        <f>O188*H188</f>
        <v>0</v>
      </c>
      <c r="Q188" s="211">
        <v>0</v>
      </c>
      <c r="R188" s="211">
        <f>Q188*H188</f>
        <v>0</v>
      </c>
      <c r="S188" s="211">
        <v>0</v>
      </c>
      <c r="T188" s="212">
        <f>S188*H188</f>
        <v>0</v>
      </c>
      <c r="U188" s="37"/>
      <c r="V188" s="37"/>
      <c r="W188" s="37"/>
      <c r="X188" s="37"/>
      <c r="Y188" s="37"/>
      <c r="Z188" s="37"/>
      <c r="AA188" s="37"/>
      <c r="AB188" s="37"/>
      <c r="AC188" s="37"/>
      <c r="AD188" s="37"/>
      <c r="AE188" s="37"/>
      <c r="AR188" s="213" t="s">
        <v>119</v>
      </c>
      <c r="AT188" s="213" t="s">
        <v>115</v>
      </c>
      <c r="AU188" s="213" t="s">
        <v>112</v>
      </c>
      <c r="AY188" s="16" t="s">
        <v>109</v>
      </c>
      <c r="BE188" s="214">
        <f>IF(N188="základní",J188,0)</f>
        <v>0</v>
      </c>
      <c r="BF188" s="214">
        <f>IF(N188="snížená",J188,0)</f>
        <v>0</v>
      </c>
      <c r="BG188" s="214">
        <f>IF(N188="zákl. přenesená",J188,0)</f>
        <v>0</v>
      </c>
      <c r="BH188" s="214">
        <f>IF(N188="sníž. přenesená",J188,0)</f>
        <v>0</v>
      </c>
      <c r="BI188" s="214">
        <f>IF(N188="nulová",J188,0)</f>
        <v>0</v>
      </c>
      <c r="BJ188" s="16" t="s">
        <v>81</v>
      </c>
      <c r="BK188" s="214">
        <f>ROUND(I188*H188,2)</f>
        <v>0</v>
      </c>
      <c r="BL188" s="16" t="s">
        <v>120</v>
      </c>
      <c r="BM188" s="213" t="s">
        <v>366</v>
      </c>
    </row>
    <row r="189" s="2" customFormat="1">
      <c r="A189" s="37"/>
      <c r="B189" s="38"/>
      <c r="C189" s="39"/>
      <c r="D189" s="215" t="s">
        <v>122</v>
      </c>
      <c r="E189" s="39"/>
      <c r="F189" s="216" t="s">
        <v>367</v>
      </c>
      <c r="G189" s="39"/>
      <c r="H189" s="39"/>
      <c r="I189" s="217"/>
      <c r="J189" s="39"/>
      <c r="K189" s="39"/>
      <c r="L189" s="43"/>
      <c r="M189" s="218"/>
      <c r="N189" s="219"/>
      <c r="O189" s="83"/>
      <c r="P189" s="83"/>
      <c r="Q189" s="83"/>
      <c r="R189" s="83"/>
      <c r="S189" s="83"/>
      <c r="T189" s="84"/>
      <c r="U189" s="37"/>
      <c r="V189" s="37"/>
      <c r="W189" s="37"/>
      <c r="X189" s="37"/>
      <c r="Y189" s="37"/>
      <c r="Z189" s="37"/>
      <c r="AA189" s="37"/>
      <c r="AB189" s="37"/>
      <c r="AC189" s="37"/>
      <c r="AD189" s="37"/>
      <c r="AE189" s="37"/>
      <c r="AT189" s="16" t="s">
        <v>122</v>
      </c>
      <c r="AU189" s="16" t="s">
        <v>112</v>
      </c>
    </row>
    <row r="190" s="2" customFormat="1" ht="16.5" customHeight="1">
      <c r="A190" s="37"/>
      <c r="B190" s="38"/>
      <c r="C190" s="200" t="s">
        <v>368</v>
      </c>
      <c r="D190" s="200" t="s">
        <v>115</v>
      </c>
      <c r="E190" s="201" t="s">
        <v>369</v>
      </c>
      <c r="F190" s="202" t="s">
        <v>370</v>
      </c>
      <c r="G190" s="203" t="s">
        <v>118</v>
      </c>
      <c r="H190" s="204">
        <v>2</v>
      </c>
      <c r="I190" s="205"/>
      <c r="J190" s="206">
        <f>ROUND(I190*H190,2)</f>
        <v>0</v>
      </c>
      <c r="K190" s="207"/>
      <c r="L190" s="208"/>
      <c r="M190" s="209" t="s">
        <v>19</v>
      </c>
      <c r="N190" s="210" t="s">
        <v>44</v>
      </c>
      <c r="O190" s="83"/>
      <c r="P190" s="211">
        <f>O190*H190</f>
        <v>0</v>
      </c>
      <c r="Q190" s="211">
        <v>0</v>
      </c>
      <c r="R190" s="211">
        <f>Q190*H190</f>
        <v>0</v>
      </c>
      <c r="S190" s="211">
        <v>0</v>
      </c>
      <c r="T190" s="212">
        <f>S190*H190</f>
        <v>0</v>
      </c>
      <c r="U190" s="37"/>
      <c r="V190" s="37"/>
      <c r="W190" s="37"/>
      <c r="X190" s="37"/>
      <c r="Y190" s="37"/>
      <c r="Z190" s="37"/>
      <c r="AA190" s="37"/>
      <c r="AB190" s="37"/>
      <c r="AC190" s="37"/>
      <c r="AD190" s="37"/>
      <c r="AE190" s="37"/>
      <c r="AR190" s="213" t="s">
        <v>119</v>
      </c>
      <c r="AT190" s="213" t="s">
        <v>115</v>
      </c>
      <c r="AU190" s="213" t="s">
        <v>112</v>
      </c>
      <c r="AY190" s="16" t="s">
        <v>109</v>
      </c>
      <c r="BE190" s="214">
        <f>IF(N190="základní",J190,0)</f>
        <v>0</v>
      </c>
      <c r="BF190" s="214">
        <f>IF(N190="snížená",J190,0)</f>
        <v>0</v>
      </c>
      <c r="BG190" s="214">
        <f>IF(N190="zákl. přenesená",J190,0)</f>
        <v>0</v>
      </c>
      <c r="BH190" s="214">
        <f>IF(N190="sníž. přenesená",J190,0)</f>
        <v>0</v>
      </c>
      <c r="BI190" s="214">
        <f>IF(N190="nulová",J190,0)</f>
        <v>0</v>
      </c>
      <c r="BJ190" s="16" t="s">
        <v>81</v>
      </c>
      <c r="BK190" s="214">
        <f>ROUND(I190*H190,2)</f>
        <v>0</v>
      </c>
      <c r="BL190" s="16" t="s">
        <v>120</v>
      </c>
      <c r="BM190" s="213" t="s">
        <v>371</v>
      </c>
    </row>
    <row r="191" s="2" customFormat="1">
      <c r="A191" s="37"/>
      <c r="B191" s="38"/>
      <c r="C191" s="39"/>
      <c r="D191" s="215" t="s">
        <v>122</v>
      </c>
      <c r="E191" s="39"/>
      <c r="F191" s="216" t="s">
        <v>372</v>
      </c>
      <c r="G191" s="39"/>
      <c r="H191" s="39"/>
      <c r="I191" s="217"/>
      <c r="J191" s="39"/>
      <c r="K191" s="39"/>
      <c r="L191" s="43"/>
      <c r="M191" s="220"/>
      <c r="N191" s="221"/>
      <c r="O191" s="222"/>
      <c r="P191" s="222"/>
      <c r="Q191" s="222"/>
      <c r="R191" s="222"/>
      <c r="S191" s="222"/>
      <c r="T191" s="223"/>
      <c r="U191" s="37"/>
      <c r="V191" s="37"/>
      <c r="W191" s="37"/>
      <c r="X191" s="37"/>
      <c r="Y191" s="37"/>
      <c r="Z191" s="37"/>
      <c r="AA191" s="37"/>
      <c r="AB191" s="37"/>
      <c r="AC191" s="37"/>
      <c r="AD191" s="37"/>
      <c r="AE191" s="37"/>
      <c r="AT191" s="16" t="s">
        <v>122</v>
      </c>
      <c r="AU191" s="16" t="s">
        <v>112</v>
      </c>
    </row>
    <row r="192" s="2" customFormat="1" ht="6.96" customHeight="1">
      <c r="A192" s="37"/>
      <c r="B192" s="58"/>
      <c r="C192" s="59"/>
      <c r="D192" s="59"/>
      <c r="E192" s="59"/>
      <c r="F192" s="59"/>
      <c r="G192" s="59"/>
      <c r="H192" s="59"/>
      <c r="I192" s="59"/>
      <c r="J192" s="59"/>
      <c r="K192" s="59"/>
      <c r="L192" s="43"/>
      <c r="M192" s="37"/>
      <c r="O192" s="37"/>
      <c r="P192" s="37"/>
      <c r="Q192" s="37"/>
      <c r="R192" s="37"/>
      <c r="S192" s="37"/>
      <c r="T192" s="37"/>
      <c r="U192" s="37"/>
      <c r="V192" s="37"/>
      <c r="W192" s="37"/>
      <c r="X192" s="37"/>
      <c r="Y192" s="37"/>
      <c r="Z192" s="37"/>
      <c r="AA192" s="37"/>
      <c r="AB192" s="37"/>
      <c r="AC192" s="37"/>
      <c r="AD192" s="37"/>
      <c r="AE192" s="37"/>
    </row>
  </sheetData>
  <sheetProtection sheet="1" autoFilter="0" formatColumns="0" formatRows="0" objects="1" scenarios="1" spinCount="100000" saltValue="pL9FBcUXsOXOjBveLFKG/HOiJAgi+/p+IHLKPncNB0aWJCwEQ2pM07plK6AGmPtnrVo2pX2Z12x0B1quRMZw/g==" hashValue="CDDYw+/RY5ndhrB5zm3wUzflBRbV43Y3dIv6d1H5g1sz7GKY0WhzR/QoeRZbkzcZkT5BkWLjzZ/7KYeLX4TaBw==" algorithmName="SHA-512" password="CC35"/>
  <autoFilter ref="C82:K191"/>
  <mergeCells count="9">
    <mergeCell ref="E7:H7"/>
    <mergeCell ref="E9:H9"/>
    <mergeCell ref="E18:H18"/>
    <mergeCell ref="E27:H27"/>
    <mergeCell ref="E48:H48"/>
    <mergeCell ref="E50:H50"/>
    <mergeCell ref="E73:H73"/>
    <mergeCell ref="E75:H7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topLeftCell="A124"/>
  </sheetViews>
  <cols>
    <col min="1" max="1" width="8.332031" style="224" customWidth="1"/>
    <col min="2" max="2" width="1.667969" style="224" customWidth="1"/>
    <col min="3" max="4" width="5" style="224" customWidth="1"/>
    <col min="5" max="5" width="11.66016" style="224" customWidth="1"/>
    <col min="6" max="6" width="9.160156" style="224" customWidth="1"/>
    <col min="7" max="7" width="5" style="224" customWidth="1"/>
    <col min="8" max="8" width="77.83203" style="224" customWidth="1"/>
    <col min="9" max="10" width="20" style="224" customWidth="1"/>
    <col min="11" max="11" width="1.667969" style="224" customWidth="1"/>
  </cols>
  <sheetData>
    <row r="1" s="1" customFormat="1" ht="37.5" customHeight="1"/>
    <row r="2" s="1" customFormat="1" ht="7.5" customHeight="1">
      <c r="B2" s="225"/>
      <c r="C2" s="226"/>
      <c r="D2" s="226"/>
      <c r="E2" s="226"/>
      <c r="F2" s="226"/>
      <c r="G2" s="226"/>
      <c r="H2" s="226"/>
      <c r="I2" s="226"/>
      <c r="J2" s="226"/>
      <c r="K2" s="227"/>
    </row>
    <row r="3" s="13" customFormat="1" ht="45" customHeight="1">
      <c r="B3" s="228"/>
      <c r="C3" s="229" t="s">
        <v>373</v>
      </c>
      <c r="D3" s="229"/>
      <c r="E3" s="229"/>
      <c r="F3" s="229"/>
      <c r="G3" s="229"/>
      <c r="H3" s="229"/>
      <c r="I3" s="229"/>
      <c r="J3" s="229"/>
      <c r="K3" s="230"/>
    </row>
    <row r="4" s="1" customFormat="1" ht="25.5" customHeight="1">
      <c r="B4" s="231"/>
      <c r="C4" s="232" t="s">
        <v>374</v>
      </c>
      <c r="D4" s="232"/>
      <c r="E4" s="232"/>
      <c r="F4" s="232"/>
      <c r="G4" s="232"/>
      <c r="H4" s="232"/>
      <c r="I4" s="232"/>
      <c r="J4" s="232"/>
      <c r="K4" s="233"/>
    </row>
    <row r="5" s="1" customFormat="1" ht="5.25" customHeight="1">
      <c r="B5" s="231"/>
      <c r="C5" s="234"/>
      <c r="D5" s="234"/>
      <c r="E5" s="234"/>
      <c r="F5" s="234"/>
      <c r="G5" s="234"/>
      <c r="H5" s="234"/>
      <c r="I5" s="234"/>
      <c r="J5" s="234"/>
      <c r="K5" s="233"/>
    </row>
    <row r="6" s="1" customFormat="1" ht="15" customHeight="1">
      <c r="B6" s="231"/>
      <c r="C6" s="235" t="s">
        <v>375</v>
      </c>
      <c r="D6" s="235"/>
      <c r="E6" s="235"/>
      <c r="F6" s="235"/>
      <c r="G6" s="235"/>
      <c r="H6" s="235"/>
      <c r="I6" s="235"/>
      <c r="J6" s="235"/>
      <c r="K6" s="233"/>
    </row>
    <row r="7" s="1" customFormat="1" ht="15" customHeight="1">
      <c r="B7" s="236"/>
      <c r="C7" s="235" t="s">
        <v>376</v>
      </c>
      <c r="D7" s="235"/>
      <c r="E7" s="235"/>
      <c r="F7" s="235"/>
      <c r="G7" s="235"/>
      <c r="H7" s="235"/>
      <c r="I7" s="235"/>
      <c r="J7" s="235"/>
      <c r="K7" s="233"/>
    </row>
    <row r="8" s="1" customFormat="1" ht="12.75" customHeight="1">
      <c r="B8" s="236"/>
      <c r="C8" s="235"/>
      <c r="D8" s="235"/>
      <c r="E8" s="235"/>
      <c r="F8" s="235"/>
      <c r="G8" s="235"/>
      <c r="H8" s="235"/>
      <c r="I8" s="235"/>
      <c r="J8" s="235"/>
      <c r="K8" s="233"/>
    </row>
    <row r="9" s="1" customFormat="1" ht="15" customHeight="1">
      <c r="B9" s="236"/>
      <c r="C9" s="235" t="s">
        <v>377</v>
      </c>
      <c r="D9" s="235"/>
      <c r="E9" s="235"/>
      <c r="F9" s="235"/>
      <c r="G9" s="235"/>
      <c r="H9" s="235"/>
      <c r="I9" s="235"/>
      <c r="J9" s="235"/>
      <c r="K9" s="233"/>
    </row>
    <row r="10" s="1" customFormat="1" ht="15" customHeight="1">
      <c r="B10" s="236"/>
      <c r="C10" s="235"/>
      <c r="D10" s="235" t="s">
        <v>378</v>
      </c>
      <c r="E10" s="235"/>
      <c r="F10" s="235"/>
      <c r="G10" s="235"/>
      <c r="H10" s="235"/>
      <c r="I10" s="235"/>
      <c r="J10" s="235"/>
      <c r="K10" s="233"/>
    </row>
    <row r="11" s="1" customFormat="1" ht="15" customHeight="1">
      <c r="B11" s="236"/>
      <c r="C11" s="237"/>
      <c r="D11" s="235" t="s">
        <v>379</v>
      </c>
      <c r="E11" s="235"/>
      <c r="F11" s="235"/>
      <c r="G11" s="235"/>
      <c r="H11" s="235"/>
      <c r="I11" s="235"/>
      <c r="J11" s="235"/>
      <c r="K11" s="233"/>
    </row>
    <row r="12" s="1" customFormat="1" ht="15" customHeight="1">
      <c r="B12" s="236"/>
      <c r="C12" s="237"/>
      <c r="D12" s="235"/>
      <c r="E12" s="235"/>
      <c r="F12" s="235"/>
      <c r="G12" s="235"/>
      <c r="H12" s="235"/>
      <c r="I12" s="235"/>
      <c r="J12" s="235"/>
      <c r="K12" s="233"/>
    </row>
    <row r="13" s="1" customFormat="1" ht="15" customHeight="1">
      <c r="B13" s="236"/>
      <c r="C13" s="237"/>
      <c r="D13" s="238" t="s">
        <v>380</v>
      </c>
      <c r="E13" s="235"/>
      <c r="F13" s="235"/>
      <c r="G13" s="235"/>
      <c r="H13" s="235"/>
      <c r="I13" s="235"/>
      <c r="J13" s="235"/>
      <c r="K13" s="233"/>
    </row>
    <row r="14" s="1" customFormat="1" ht="12.75" customHeight="1">
      <c r="B14" s="236"/>
      <c r="C14" s="237"/>
      <c r="D14" s="237"/>
      <c r="E14" s="237"/>
      <c r="F14" s="237"/>
      <c r="G14" s="237"/>
      <c r="H14" s="237"/>
      <c r="I14" s="237"/>
      <c r="J14" s="237"/>
      <c r="K14" s="233"/>
    </row>
    <row r="15" s="1" customFormat="1" ht="15" customHeight="1">
      <c r="B15" s="236"/>
      <c r="C15" s="237"/>
      <c r="D15" s="235" t="s">
        <v>381</v>
      </c>
      <c r="E15" s="235"/>
      <c r="F15" s="235"/>
      <c r="G15" s="235"/>
      <c r="H15" s="235"/>
      <c r="I15" s="235"/>
      <c r="J15" s="235"/>
      <c r="K15" s="233"/>
    </row>
    <row r="16" s="1" customFormat="1" ht="15" customHeight="1">
      <c r="B16" s="236"/>
      <c r="C16" s="237"/>
      <c r="D16" s="235" t="s">
        <v>382</v>
      </c>
      <c r="E16" s="235"/>
      <c r="F16" s="235"/>
      <c r="G16" s="235"/>
      <c r="H16" s="235"/>
      <c r="I16" s="235"/>
      <c r="J16" s="235"/>
      <c r="K16" s="233"/>
    </row>
    <row r="17" s="1" customFormat="1" ht="15" customHeight="1">
      <c r="B17" s="236"/>
      <c r="C17" s="237"/>
      <c r="D17" s="235" t="s">
        <v>383</v>
      </c>
      <c r="E17" s="235"/>
      <c r="F17" s="235"/>
      <c r="G17" s="235"/>
      <c r="H17" s="235"/>
      <c r="I17" s="235"/>
      <c r="J17" s="235"/>
      <c r="K17" s="233"/>
    </row>
    <row r="18" s="1" customFormat="1" ht="15" customHeight="1">
      <c r="B18" s="236"/>
      <c r="C18" s="237"/>
      <c r="D18" s="237"/>
      <c r="E18" s="239" t="s">
        <v>80</v>
      </c>
      <c r="F18" s="235" t="s">
        <v>384</v>
      </c>
      <c r="G18" s="235"/>
      <c r="H18" s="235"/>
      <c r="I18" s="235"/>
      <c r="J18" s="235"/>
      <c r="K18" s="233"/>
    </row>
    <row r="19" s="1" customFormat="1" ht="15" customHeight="1">
      <c r="B19" s="236"/>
      <c r="C19" s="237"/>
      <c r="D19" s="237"/>
      <c r="E19" s="239" t="s">
        <v>385</v>
      </c>
      <c r="F19" s="235" t="s">
        <v>386</v>
      </c>
      <c r="G19" s="235"/>
      <c r="H19" s="235"/>
      <c r="I19" s="235"/>
      <c r="J19" s="235"/>
      <c r="K19" s="233"/>
    </row>
    <row r="20" s="1" customFormat="1" ht="15" customHeight="1">
      <c r="B20" s="236"/>
      <c r="C20" s="237"/>
      <c r="D20" s="237"/>
      <c r="E20" s="239" t="s">
        <v>387</v>
      </c>
      <c r="F20" s="235" t="s">
        <v>388</v>
      </c>
      <c r="G20" s="235"/>
      <c r="H20" s="235"/>
      <c r="I20" s="235"/>
      <c r="J20" s="235"/>
      <c r="K20" s="233"/>
    </row>
    <row r="21" s="1" customFormat="1" ht="15" customHeight="1">
      <c r="B21" s="236"/>
      <c r="C21" s="237"/>
      <c r="D21" s="237"/>
      <c r="E21" s="239" t="s">
        <v>389</v>
      </c>
      <c r="F21" s="235" t="s">
        <v>390</v>
      </c>
      <c r="G21" s="235"/>
      <c r="H21" s="235"/>
      <c r="I21" s="235"/>
      <c r="J21" s="235"/>
      <c r="K21" s="233"/>
    </row>
    <row r="22" s="1" customFormat="1" ht="15" customHeight="1">
      <c r="B22" s="236"/>
      <c r="C22" s="237"/>
      <c r="D22" s="237"/>
      <c r="E22" s="239" t="s">
        <v>391</v>
      </c>
      <c r="F22" s="235" t="s">
        <v>392</v>
      </c>
      <c r="G22" s="235"/>
      <c r="H22" s="235"/>
      <c r="I22" s="235"/>
      <c r="J22" s="235"/>
      <c r="K22" s="233"/>
    </row>
    <row r="23" s="1" customFormat="1" ht="15" customHeight="1">
      <c r="B23" s="236"/>
      <c r="C23" s="237"/>
      <c r="D23" s="237"/>
      <c r="E23" s="239" t="s">
        <v>393</v>
      </c>
      <c r="F23" s="235" t="s">
        <v>394</v>
      </c>
      <c r="G23" s="235"/>
      <c r="H23" s="235"/>
      <c r="I23" s="235"/>
      <c r="J23" s="235"/>
      <c r="K23" s="233"/>
    </row>
    <row r="24" s="1" customFormat="1" ht="12.75" customHeight="1">
      <c r="B24" s="236"/>
      <c r="C24" s="237"/>
      <c r="D24" s="237"/>
      <c r="E24" s="237"/>
      <c r="F24" s="237"/>
      <c r="G24" s="237"/>
      <c r="H24" s="237"/>
      <c r="I24" s="237"/>
      <c r="J24" s="237"/>
      <c r="K24" s="233"/>
    </row>
    <row r="25" s="1" customFormat="1" ht="15" customHeight="1">
      <c r="B25" s="236"/>
      <c r="C25" s="235" t="s">
        <v>395</v>
      </c>
      <c r="D25" s="235"/>
      <c r="E25" s="235"/>
      <c r="F25" s="235"/>
      <c r="G25" s="235"/>
      <c r="H25" s="235"/>
      <c r="I25" s="235"/>
      <c r="J25" s="235"/>
      <c r="K25" s="233"/>
    </row>
    <row r="26" s="1" customFormat="1" ht="15" customHeight="1">
      <c r="B26" s="236"/>
      <c r="C26" s="235" t="s">
        <v>396</v>
      </c>
      <c r="D26" s="235"/>
      <c r="E26" s="235"/>
      <c r="F26" s="235"/>
      <c r="G26" s="235"/>
      <c r="H26" s="235"/>
      <c r="I26" s="235"/>
      <c r="J26" s="235"/>
      <c r="K26" s="233"/>
    </row>
    <row r="27" s="1" customFormat="1" ht="15" customHeight="1">
      <c r="B27" s="236"/>
      <c r="C27" s="235"/>
      <c r="D27" s="235" t="s">
        <v>397</v>
      </c>
      <c r="E27" s="235"/>
      <c r="F27" s="235"/>
      <c r="G27" s="235"/>
      <c r="H27" s="235"/>
      <c r="I27" s="235"/>
      <c r="J27" s="235"/>
      <c r="K27" s="233"/>
    </row>
    <row r="28" s="1" customFormat="1" ht="15" customHeight="1">
      <c r="B28" s="236"/>
      <c r="C28" s="237"/>
      <c r="D28" s="235" t="s">
        <v>398</v>
      </c>
      <c r="E28" s="235"/>
      <c r="F28" s="235"/>
      <c r="G28" s="235"/>
      <c r="H28" s="235"/>
      <c r="I28" s="235"/>
      <c r="J28" s="235"/>
      <c r="K28" s="233"/>
    </row>
    <row r="29" s="1" customFormat="1" ht="12.75" customHeight="1">
      <c r="B29" s="236"/>
      <c r="C29" s="237"/>
      <c r="D29" s="237"/>
      <c r="E29" s="237"/>
      <c r="F29" s="237"/>
      <c r="G29" s="237"/>
      <c r="H29" s="237"/>
      <c r="I29" s="237"/>
      <c r="J29" s="237"/>
      <c r="K29" s="233"/>
    </row>
    <row r="30" s="1" customFormat="1" ht="15" customHeight="1">
      <c r="B30" s="236"/>
      <c r="C30" s="237"/>
      <c r="D30" s="235" t="s">
        <v>399</v>
      </c>
      <c r="E30" s="235"/>
      <c r="F30" s="235"/>
      <c r="G30" s="235"/>
      <c r="H30" s="235"/>
      <c r="I30" s="235"/>
      <c r="J30" s="235"/>
      <c r="K30" s="233"/>
    </row>
    <row r="31" s="1" customFormat="1" ht="15" customHeight="1">
      <c r="B31" s="236"/>
      <c r="C31" s="237"/>
      <c r="D31" s="235" t="s">
        <v>400</v>
      </c>
      <c r="E31" s="235"/>
      <c r="F31" s="235"/>
      <c r="G31" s="235"/>
      <c r="H31" s="235"/>
      <c r="I31" s="235"/>
      <c r="J31" s="235"/>
      <c r="K31" s="233"/>
    </row>
    <row r="32" s="1" customFormat="1" ht="12.75" customHeight="1">
      <c r="B32" s="236"/>
      <c r="C32" s="237"/>
      <c r="D32" s="237"/>
      <c r="E32" s="237"/>
      <c r="F32" s="237"/>
      <c r="G32" s="237"/>
      <c r="H32" s="237"/>
      <c r="I32" s="237"/>
      <c r="J32" s="237"/>
      <c r="K32" s="233"/>
    </row>
    <row r="33" s="1" customFormat="1" ht="15" customHeight="1">
      <c r="B33" s="236"/>
      <c r="C33" s="237"/>
      <c r="D33" s="235" t="s">
        <v>401</v>
      </c>
      <c r="E33" s="235"/>
      <c r="F33" s="235"/>
      <c r="G33" s="235"/>
      <c r="H33" s="235"/>
      <c r="I33" s="235"/>
      <c r="J33" s="235"/>
      <c r="K33" s="233"/>
    </row>
    <row r="34" s="1" customFormat="1" ht="15" customHeight="1">
      <c r="B34" s="236"/>
      <c r="C34" s="237"/>
      <c r="D34" s="235" t="s">
        <v>402</v>
      </c>
      <c r="E34" s="235"/>
      <c r="F34" s="235"/>
      <c r="G34" s="235"/>
      <c r="H34" s="235"/>
      <c r="I34" s="235"/>
      <c r="J34" s="235"/>
      <c r="K34" s="233"/>
    </row>
    <row r="35" s="1" customFormat="1" ht="15" customHeight="1">
      <c r="B35" s="236"/>
      <c r="C35" s="237"/>
      <c r="D35" s="235" t="s">
        <v>403</v>
      </c>
      <c r="E35" s="235"/>
      <c r="F35" s="235"/>
      <c r="G35" s="235"/>
      <c r="H35" s="235"/>
      <c r="I35" s="235"/>
      <c r="J35" s="235"/>
      <c r="K35" s="233"/>
    </row>
    <row r="36" s="1" customFormat="1" ht="15" customHeight="1">
      <c r="B36" s="236"/>
      <c r="C36" s="237"/>
      <c r="D36" s="235"/>
      <c r="E36" s="238" t="s">
        <v>96</v>
      </c>
      <c r="F36" s="235"/>
      <c r="G36" s="235" t="s">
        <v>404</v>
      </c>
      <c r="H36" s="235"/>
      <c r="I36" s="235"/>
      <c r="J36" s="235"/>
      <c r="K36" s="233"/>
    </row>
    <row r="37" s="1" customFormat="1" ht="30.75" customHeight="1">
      <c r="B37" s="236"/>
      <c r="C37" s="237"/>
      <c r="D37" s="235"/>
      <c r="E37" s="238" t="s">
        <v>405</v>
      </c>
      <c r="F37" s="235"/>
      <c r="G37" s="235" t="s">
        <v>406</v>
      </c>
      <c r="H37" s="235"/>
      <c r="I37" s="235"/>
      <c r="J37" s="235"/>
      <c r="K37" s="233"/>
    </row>
    <row r="38" s="1" customFormat="1" ht="15" customHeight="1">
      <c r="B38" s="236"/>
      <c r="C38" s="237"/>
      <c r="D38" s="235"/>
      <c r="E38" s="238" t="s">
        <v>54</v>
      </c>
      <c r="F38" s="235"/>
      <c r="G38" s="235" t="s">
        <v>407</v>
      </c>
      <c r="H38" s="235"/>
      <c r="I38" s="235"/>
      <c r="J38" s="235"/>
      <c r="K38" s="233"/>
    </row>
    <row r="39" s="1" customFormat="1" ht="15" customHeight="1">
      <c r="B39" s="236"/>
      <c r="C39" s="237"/>
      <c r="D39" s="235"/>
      <c r="E39" s="238" t="s">
        <v>55</v>
      </c>
      <c r="F39" s="235"/>
      <c r="G39" s="235" t="s">
        <v>408</v>
      </c>
      <c r="H39" s="235"/>
      <c r="I39" s="235"/>
      <c r="J39" s="235"/>
      <c r="K39" s="233"/>
    </row>
    <row r="40" s="1" customFormat="1" ht="15" customHeight="1">
      <c r="B40" s="236"/>
      <c r="C40" s="237"/>
      <c r="D40" s="235"/>
      <c r="E40" s="238" t="s">
        <v>97</v>
      </c>
      <c r="F40" s="235"/>
      <c r="G40" s="235" t="s">
        <v>409</v>
      </c>
      <c r="H40" s="235"/>
      <c r="I40" s="235"/>
      <c r="J40" s="235"/>
      <c r="K40" s="233"/>
    </row>
    <row r="41" s="1" customFormat="1" ht="15" customHeight="1">
      <c r="B41" s="236"/>
      <c r="C41" s="237"/>
      <c r="D41" s="235"/>
      <c r="E41" s="238" t="s">
        <v>98</v>
      </c>
      <c r="F41" s="235"/>
      <c r="G41" s="235" t="s">
        <v>410</v>
      </c>
      <c r="H41" s="235"/>
      <c r="I41" s="235"/>
      <c r="J41" s="235"/>
      <c r="K41" s="233"/>
    </row>
    <row r="42" s="1" customFormat="1" ht="15" customHeight="1">
      <c r="B42" s="236"/>
      <c r="C42" s="237"/>
      <c r="D42" s="235"/>
      <c r="E42" s="238" t="s">
        <v>411</v>
      </c>
      <c r="F42" s="235"/>
      <c r="G42" s="235" t="s">
        <v>412</v>
      </c>
      <c r="H42" s="235"/>
      <c r="I42" s="235"/>
      <c r="J42" s="235"/>
      <c r="K42" s="233"/>
    </row>
    <row r="43" s="1" customFormat="1" ht="15" customHeight="1">
      <c r="B43" s="236"/>
      <c r="C43" s="237"/>
      <c r="D43" s="235"/>
      <c r="E43" s="238"/>
      <c r="F43" s="235"/>
      <c r="G43" s="235" t="s">
        <v>413</v>
      </c>
      <c r="H43" s="235"/>
      <c r="I43" s="235"/>
      <c r="J43" s="235"/>
      <c r="K43" s="233"/>
    </row>
    <row r="44" s="1" customFormat="1" ht="15" customHeight="1">
      <c r="B44" s="236"/>
      <c r="C44" s="237"/>
      <c r="D44" s="235"/>
      <c r="E44" s="238" t="s">
        <v>414</v>
      </c>
      <c r="F44" s="235"/>
      <c r="G44" s="235" t="s">
        <v>415</v>
      </c>
      <c r="H44" s="235"/>
      <c r="I44" s="235"/>
      <c r="J44" s="235"/>
      <c r="K44" s="233"/>
    </row>
    <row r="45" s="1" customFormat="1" ht="15" customHeight="1">
      <c r="B45" s="236"/>
      <c r="C45" s="237"/>
      <c r="D45" s="235"/>
      <c r="E45" s="238" t="s">
        <v>100</v>
      </c>
      <c r="F45" s="235"/>
      <c r="G45" s="235" t="s">
        <v>416</v>
      </c>
      <c r="H45" s="235"/>
      <c r="I45" s="235"/>
      <c r="J45" s="235"/>
      <c r="K45" s="233"/>
    </row>
    <row r="46" s="1" customFormat="1" ht="12.75" customHeight="1">
      <c r="B46" s="236"/>
      <c r="C46" s="237"/>
      <c r="D46" s="235"/>
      <c r="E46" s="235"/>
      <c r="F46" s="235"/>
      <c r="G46" s="235"/>
      <c r="H46" s="235"/>
      <c r="I46" s="235"/>
      <c r="J46" s="235"/>
      <c r="K46" s="233"/>
    </row>
    <row r="47" s="1" customFormat="1" ht="15" customHeight="1">
      <c r="B47" s="236"/>
      <c r="C47" s="237"/>
      <c r="D47" s="235" t="s">
        <v>417</v>
      </c>
      <c r="E47" s="235"/>
      <c r="F47" s="235"/>
      <c r="G47" s="235"/>
      <c r="H47" s="235"/>
      <c r="I47" s="235"/>
      <c r="J47" s="235"/>
      <c r="K47" s="233"/>
    </row>
    <row r="48" s="1" customFormat="1" ht="15" customHeight="1">
      <c r="B48" s="236"/>
      <c r="C48" s="237"/>
      <c r="D48" s="237"/>
      <c r="E48" s="235" t="s">
        <v>418</v>
      </c>
      <c r="F48" s="235"/>
      <c r="G48" s="235"/>
      <c r="H48" s="235"/>
      <c r="I48" s="235"/>
      <c r="J48" s="235"/>
      <c r="K48" s="233"/>
    </row>
    <row r="49" s="1" customFormat="1" ht="15" customHeight="1">
      <c r="B49" s="236"/>
      <c r="C49" s="237"/>
      <c r="D49" s="237"/>
      <c r="E49" s="235" t="s">
        <v>419</v>
      </c>
      <c r="F49" s="235"/>
      <c r="G49" s="235"/>
      <c r="H49" s="235"/>
      <c r="I49" s="235"/>
      <c r="J49" s="235"/>
      <c r="K49" s="233"/>
    </row>
    <row r="50" s="1" customFormat="1" ht="15" customHeight="1">
      <c r="B50" s="236"/>
      <c r="C50" s="237"/>
      <c r="D50" s="237"/>
      <c r="E50" s="235" t="s">
        <v>420</v>
      </c>
      <c r="F50" s="235"/>
      <c r="G50" s="235"/>
      <c r="H50" s="235"/>
      <c r="I50" s="235"/>
      <c r="J50" s="235"/>
      <c r="K50" s="233"/>
    </row>
    <row r="51" s="1" customFormat="1" ht="15" customHeight="1">
      <c r="B51" s="236"/>
      <c r="C51" s="237"/>
      <c r="D51" s="235" t="s">
        <v>421</v>
      </c>
      <c r="E51" s="235"/>
      <c r="F51" s="235"/>
      <c r="G51" s="235"/>
      <c r="H51" s="235"/>
      <c r="I51" s="235"/>
      <c r="J51" s="235"/>
      <c r="K51" s="233"/>
    </row>
    <row r="52" s="1" customFormat="1" ht="25.5" customHeight="1">
      <c r="B52" s="231"/>
      <c r="C52" s="232" t="s">
        <v>422</v>
      </c>
      <c r="D52" s="232"/>
      <c r="E52" s="232"/>
      <c r="F52" s="232"/>
      <c r="G52" s="232"/>
      <c r="H52" s="232"/>
      <c r="I52" s="232"/>
      <c r="J52" s="232"/>
      <c r="K52" s="233"/>
    </row>
    <row r="53" s="1" customFormat="1" ht="5.25" customHeight="1">
      <c r="B53" s="231"/>
      <c r="C53" s="234"/>
      <c r="D53" s="234"/>
      <c r="E53" s="234"/>
      <c r="F53" s="234"/>
      <c r="G53" s="234"/>
      <c r="H53" s="234"/>
      <c r="I53" s="234"/>
      <c r="J53" s="234"/>
      <c r="K53" s="233"/>
    </row>
    <row r="54" s="1" customFormat="1" ht="15" customHeight="1">
      <c r="B54" s="231"/>
      <c r="C54" s="235" t="s">
        <v>423</v>
      </c>
      <c r="D54" s="235"/>
      <c r="E54" s="235"/>
      <c r="F54" s="235"/>
      <c r="G54" s="235"/>
      <c r="H54" s="235"/>
      <c r="I54" s="235"/>
      <c r="J54" s="235"/>
      <c r="K54" s="233"/>
    </row>
    <row r="55" s="1" customFormat="1" ht="15" customHeight="1">
      <c r="B55" s="231"/>
      <c r="C55" s="235" t="s">
        <v>424</v>
      </c>
      <c r="D55" s="235"/>
      <c r="E55" s="235"/>
      <c r="F55" s="235"/>
      <c r="G55" s="235"/>
      <c r="H55" s="235"/>
      <c r="I55" s="235"/>
      <c r="J55" s="235"/>
      <c r="K55" s="233"/>
    </row>
    <row r="56" s="1" customFormat="1" ht="12.75" customHeight="1">
      <c r="B56" s="231"/>
      <c r="C56" s="235"/>
      <c r="D56" s="235"/>
      <c r="E56" s="235"/>
      <c r="F56" s="235"/>
      <c r="G56" s="235"/>
      <c r="H56" s="235"/>
      <c r="I56" s="235"/>
      <c r="J56" s="235"/>
      <c r="K56" s="233"/>
    </row>
    <row r="57" s="1" customFormat="1" ht="15" customHeight="1">
      <c r="B57" s="231"/>
      <c r="C57" s="235" t="s">
        <v>425</v>
      </c>
      <c r="D57" s="235"/>
      <c r="E57" s="235"/>
      <c r="F57" s="235"/>
      <c r="G57" s="235"/>
      <c r="H57" s="235"/>
      <c r="I57" s="235"/>
      <c r="J57" s="235"/>
      <c r="K57" s="233"/>
    </row>
    <row r="58" s="1" customFormat="1" ht="15" customHeight="1">
      <c r="B58" s="231"/>
      <c r="C58" s="237"/>
      <c r="D58" s="235" t="s">
        <v>426</v>
      </c>
      <c r="E58" s="235"/>
      <c r="F58" s="235"/>
      <c r="G58" s="235"/>
      <c r="H58" s="235"/>
      <c r="I58" s="235"/>
      <c r="J58" s="235"/>
      <c r="K58" s="233"/>
    </row>
    <row r="59" s="1" customFormat="1" ht="15" customHeight="1">
      <c r="B59" s="231"/>
      <c r="C59" s="237"/>
      <c r="D59" s="235" t="s">
        <v>427</v>
      </c>
      <c r="E59" s="235"/>
      <c r="F59" s="235"/>
      <c r="G59" s="235"/>
      <c r="H59" s="235"/>
      <c r="I59" s="235"/>
      <c r="J59" s="235"/>
      <c r="K59" s="233"/>
    </row>
    <row r="60" s="1" customFormat="1" ht="15" customHeight="1">
      <c r="B60" s="231"/>
      <c r="C60" s="237"/>
      <c r="D60" s="235" t="s">
        <v>428</v>
      </c>
      <c r="E60" s="235"/>
      <c r="F60" s="235"/>
      <c r="G60" s="235"/>
      <c r="H60" s="235"/>
      <c r="I60" s="235"/>
      <c r="J60" s="235"/>
      <c r="K60" s="233"/>
    </row>
    <row r="61" s="1" customFormat="1" ht="15" customHeight="1">
      <c r="B61" s="231"/>
      <c r="C61" s="237"/>
      <c r="D61" s="235" t="s">
        <v>429</v>
      </c>
      <c r="E61" s="235"/>
      <c r="F61" s="235"/>
      <c r="G61" s="235"/>
      <c r="H61" s="235"/>
      <c r="I61" s="235"/>
      <c r="J61" s="235"/>
      <c r="K61" s="233"/>
    </row>
    <row r="62" s="1" customFormat="1" ht="15" customHeight="1">
      <c r="B62" s="231"/>
      <c r="C62" s="237"/>
      <c r="D62" s="240" t="s">
        <v>430</v>
      </c>
      <c r="E62" s="240"/>
      <c r="F62" s="240"/>
      <c r="G62" s="240"/>
      <c r="H62" s="240"/>
      <c r="I62" s="240"/>
      <c r="J62" s="240"/>
      <c r="K62" s="233"/>
    </row>
    <row r="63" s="1" customFormat="1" ht="15" customHeight="1">
      <c r="B63" s="231"/>
      <c r="C63" s="237"/>
      <c r="D63" s="235" t="s">
        <v>431</v>
      </c>
      <c r="E63" s="235"/>
      <c r="F63" s="235"/>
      <c r="G63" s="235"/>
      <c r="H63" s="235"/>
      <c r="I63" s="235"/>
      <c r="J63" s="235"/>
      <c r="K63" s="233"/>
    </row>
    <row r="64" s="1" customFormat="1" ht="12.75" customHeight="1">
      <c r="B64" s="231"/>
      <c r="C64" s="237"/>
      <c r="D64" s="237"/>
      <c r="E64" s="241"/>
      <c r="F64" s="237"/>
      <c r="G64" s="237"/>
      <c r="H64" s="237"/>
      <c r="I64" s="237"/>
      <c r="J64" s="237"/>
      <c r="K64" s="233"/>
    </row>
    <row r="65" s="1" customFormat="1" ht="15" customHeight="1">
      <c r="B65" s="231"/>
      <c r="C65" s="237"/>
      <c r="D65" s="235" t="s">
        <v>432</v>
      </c>
      <c r="E65" s="235"/>
      <c r="F65" s="235"/>
      <c r="G65" s="235"/>
      <c r="H65" s="235"/>
      <c r="I65" s="235"/>
      <c r="J65" s="235"/>
      <c r="K65" s="233"/>
    </row>
    <row r="66" s="1" customFormat="1" ht="15" customHeight="1">
      <c r="B66" s="231"/>
      <c r="C66" s="237"/>
      <c r="D66" s="240" t="s">
        <v>433</v>
      </c>
      <c r="E66" s="240"/>
      <c r="F66" s="240"/>
      <c r="G66" s="240"/>
      <c r="H66" s="240"/>
      <c r="I66" s="240"/>
      <c r="J66" s="240"/>
      <c r="K66" s="233"/>
    </row>
    <row r="67" s="1" customFormat="1" ht="15" customHeight="1">
      <c r="B67" s="231"/>
      <c r="C67" s="237"/>
      <c r="D67" s="235" t="s">
        <v>434</v>
      </c>
      <c r="E67" s="235"/>
      <c r="F67" s="235"/>
      <c r="G67" s="235"/>
      <c r="H67" s="235"/>
      <c r="I67" s="235"/>
      <c r="J67" s="235"/>
      <c r="K67" s="233"/>
    </row>
    <row r="68" s="1" customFormat="1" ht="15" customHeight="1">
      <c r="B68" s="231"/>
      <c r="C68" s="237"/>
      <c r="D68" s="235" t="s">
        <v>435</v>
      </c>
      <c r="E68" s="235"/>
      <c r="F68" s="235"/>
      <c r="G68" s="235"/>
      <c r="H68" s="235"/>
      <c r="I68" s="235"/>
      <c r="J68" s="235"/>
      <c r="K68" s="233"/>
    </row>
    <row r="69" s="1" customFormat="1" ht="15" customHeight="1">
      <c r="B69" s="231"/>
      <c r="C69" s="237"/>
      <c r="D69" s="235" t="s">
        <v>436</v>
      </c>
      <c r="E69" s="235"/>
      <c r="F69" s="235"/>
      <c r="G69" s="235"/>
      <c r="H69" s="235"/>
      <c r="I69" s="235"/>
      <c r="J69" s="235"/>
      <c r="K69" s="233"/>
    </row>
    <row r="70" s="1" customFormat="1" ht="15" customHeight="1">
      <c r="B70" s="231"/>
      <c r="C70" s="237"/>
      <c r="D70" s="235" t="s">
        <v>437</v>
      </c>
      <c r="E70" s="235"/>
      <c r="F70" s="235"/>
      <c r="G70" s="235"/>
      <c r="H70" s="235"/>
      <c r="I70" s="235"/>
      <c r="J70" s="235"/>
      <c r="K70" s="233"/>
    </row>
    <row r="71" s="1" customFormat="1" ht="12.75" customHeight="1">
      <c r="B71" s="242"/>
      <c r="C71" s="243"/>
      <c r="D71" s="243"/>
      <c r="E71" s="243"/>
      <c r="F71" s="243"/>
      <c r="G71" s="243"/>
      <c r="H71" s="243"/>
      <c r="I71" s="243"/>
      <c r="J71" s="243"/>
      <c r="K71" s="244"/>
    </row>
    <row r="72" s="1" customFormat="1" ht="18.75" customHeight="1">
      <c r="B72" s="245"/>
      <c r="C72" s="245"/>
      <c r="D72" s="245"/>
      <c r="E72" s="245"/>
      <c r="F72" s="245"/>
      <c r="G72" s="245"/>
      <c r="H72" s="245"/>
      <c r="I72" s="245"/>
      <c r="J72" s="245"/>
      <c r="K72" s="246"/>
    </row>
    <row r="73" s="1" customFormat="1" ht="18.75" customHeight="1">
      <c r="B73" s="246"/>
      <c r="C73" s="246"/>
      <c r="D73" s="246"/>
      <c r="E73" s="246"/>
      <c r="F73" s="246"/>
      <c r="G73" s="246"/>
      <c r="H73" s="246"/>
      <c r="I73" s="246"/>
      <c r="J73" s="246"/>
      <c r="K73" s="246"/>
    </row>
    <row r="74" s="1" customFormat="1" ht="7.5" customHeight="1">
      <c r="B74" s="247"/>
      <c r="C74" s="248"/>
      <c r="D74" s="248"/>
      <c r="E74" s="248"/>
      <c r="F74" s="248"/>
      <c r="G74" s="248"/>
      <c r="H74" s="248"/>
      <c r="I74" s="248"/>
      <c r="J74" s="248"/>
      <c r="K74" s="249"/>
    </row>
    <row r="75" s="1" customFormat="1" ht="45" customHeight="1">
      <c r="B75" s="250"/>
      <c r="C75" s="251" t="s">
        <v>438</v>
      </c>
      <c r="D75" s="251"/>
      <c r="E75" s="251"/>
      <c r="F75" s="251"/>
      <c r="G75" s="251"/>
      <c r="H75" s="251"/>
      <c r="I75" s="251"/>
      <c r="J75" s="251"/>
      <c r="K75" s="252"/>
    </row>
    <row r="76" s="1" customFormat="1" ht="17.25" customHeight="1">
      <c r="B76" s="250"/>
      <c r="C76" s="253" t="s">
        <v>439</v>
      </c>
      <c r="D76" s="253"/>
      <c r="E76" s="253"/>
      <c r="F76" s="253" t="s">
        <v>440</v>
      </c>
      <c r="G76" s="254"/>
      <c r="H76" s="253" t="s">
        <v>55</v>
      </c>
      <c r="I76" s="253" t="s">
        <v>58</v>
      </c>
      <c r="J76" s="253" t="s">
        <v>441</v>
      </c>
      <c r="K76" s="252"/>
    </row>
    <row r="77" s="1" customFormat="1" ht="17.25" customHeight="1">
      <c r="B77" s="250"/>
      <c r="C77" s="255" t="s">
        <v>442</v>
      </c>
      <c r="D77" s="255"/>
      <c r="E77" s="255"/>
      <c r="F77" s="256" t="s">
        <v>443</v>
      </c>
      <c r="G77" s="257"/>
      <c r="H77" s="255"/>
      <c r="I77" s="255"/>
      <c r="J77" s="255" t="s">
        <v>444</v>
      </c>
      <c r="K77" s="252"/>
    </row>
    <row r="78" s="1" customFormat="1" ht="5.25" customHeight="1">
      <c r="B78" s="250"/>
      <c r="C78" s="258"/>
      <c r="D78" s="258"/>
      <c r="E78" s="258"/>
      <c r="F78" s="258"/>
      <c r="G78" s="259"/>
      <c r="H78" s="258"/>
      <c r="I78" s="258"/>
      <c r="J78" s="258"/>
      <c r="K78" s="252"/>
    </row>
    <row r="79" s="1" customFormat="1" ht="15" customHeight="1">
      <c r="B79" s="250"/>
      <c r="C79" s="238" t="s">
        <v>54</v>
      </c>
      <c r="D79" s="260"/>
      <c r="E79" s="260"/>
      <c r="F79" s="261" t="s">
        <v>445</v>
      </c>
      <c r="G79" s="262"/>
      <c r="H79" s="238" t="s">
        <v>446</v>
      </c>
      <c r="I79" s="238" t="s">
        <v>447</v>
      </c>
      <c r="J79" s="238">
        <v>20</v>
      </c>
      <c r="K79" s="252"/>
    </row>
    <row r="80" s="1" customFormat="1" ht="15" customHeight="1">
      <c r="B80" s="250"/>
      <c r="C80" s="238" t="s">
        <v>448</v>
      </c>
      <c r="D80" s="238"/>
      <c r="E80" s="238"/>
      <c r="F80" s="261" t="s">
        <v>445</v>
      </c>
      <c r="G80" s="262"/>
      <c r="H80" s="238" t="s">
        <v>449</v>
      </c>
      <c r="I80" s="238" t="s">
        <v>447</v>
      </c>
      <c r="J80" s="238">
        <v>120</v>
      </c>
      <c r="K80" s="252"/>
    </row>
    <row r="81" s="1" customFormat="1" ht="15" customHeight="1">
      <c r="B81" s="263"/>
      <c r="C81" s="238" t="s">
        <v>450</v>
      </c>
      <c r="D81" s="238"/>
      <c r="E81" s="238"/>
      <c r="F81" s="261" t="s">
        <v>451</v>
      </c>
      <c r="G81" s="262"/>
      <c r="H81" s="238" t="s">
        <v>452</v>
      </c>
      <c r="I81" s="238" t="s">
        <v>447</v>
      </c>
      <c r="J81" s="238">
        <v>50</v>
      </c>
      <c r="K81" s="252"/>
    </row>
    <row r="82" s="1" customFormat="1" ht="15" customHeight="1">
      <c r="B82" s="263"/>
      <c r="C82" s="238" t="s">
        <v>453</v>
      </c>
      <c r="D82" s="238"/>
      <c r="E82" s="238"/>
      <c r="F82" s="261" t="s">
        <v>445</v>
      </c>
      <c r="G82" s="262"/>
      <c r="H82" s="238" t="s">
        <v>454</v>
      </c>
      <c r="I82" s="238" t="s">
        <v>455</v>
      </c>
      <c r="J82" s="238"/>
      <c r="K82" s="252"/>
    </row>
    <row r="83" s="1" customFormat="1" ht="15" customHeight="1">
      <c r="B83" s="263"/>
      <c r="C83" s="264" t="s">
        <v>456</v>
      </c>
      <c r="D83" s="264"/>
      <c r="E83" s="264"/>
      <c r="F83" s="265" t="s">
        <v>451</v>
      </c>
      <c r="G83" s="264"/>
      <c r="H83" s="264" t="s">
        <v>457</v>
      </c>
      <c r="I83" s="264" t="s">
        <v>447</v>
      </c>
      <c r="J83" s="264">
        <v>15</v>
      </c>
      <c r="K83" s="252"/>
    </row>
    <row r="84" s="1" customFormat="1" ht="15" customHeight="1">
      <c r="B84" s="263"/>
      <c r="C84" s="264" t="s">
        <v>458</v>
      </c>
      <c r="D84" s="264"/>
      <c r="E84" s="264"/>
      <c r="F84" s="265" t="s">
        <v>451</v>
      </c>
      <c r="G84" s="264"/>
      <c r="H84" s="264" t="s">
        <v>459</v>
      </c>
      <c r="I84" s="264" t="s">
        <v>447</v>
      </c>
      <c r="J84" s="264">
        <v>15</v>
      </c>
      <c r="K84" s="252"/>
    </row>
    <row r="85" s="1" customFormat="1" ht="15" customHeight="1">
      <c r="B85" s="263"/>
      <c r="C85" s="264" t="s">
        <v>460</v>
      </c>
      <c r="D85" s="264"/>
      <c r="E85" s="264"/>
      <c r="F85" s="265" t="s">
        <v>451</v>
      </c>
      <c r="G85" s="264"/>
      <c r="H85" s="264" t="s">
        <v>461</v>
      </c>
      <c r="I85" s="264" t="s">
        <v>447</v>
      </c>
      <c r="J85" s="264">
        <v>20</v>
      </c>
      <c r="K85" s="252"/>
    </row>
    <row r="86" s="1" customFormat="1" ht="15" customHeight="1">
      <c r="B86" s="263"/>
      <c r="C86" s="264" t="s">
        <v>462</v>
      </c>
      <c r="D86" s="264"/>
      <c r="E86" s="264"/>
      <c r="F86" s="265" t="s">
        <v>451</v>
      </c>
      <c r="G86" s="264"/>
      <c r="H86" s="264" t="s">
        <v>463</v>
      </c>
      <c r="I86" s="264" t="s">
        <v>447</v>
      </c>
      <c r="J86" s="264">
        <v>20</v>
      </c>
      <c r="K86" s="252"/>
    </row>
    <row r="87" s="1" customFormat="1" ht="15" customHeight="1">
      <c r="B87" s="263"/>
      <c r="C87" s="238" t="s">
        <v>464</v>
      </c>
      <c r="D87" s="238"/>
      <c r="E87" s="238"/>
      <c r="F87" s="261" t="s">
        <v>451</v>
      </c>
      <c r="G87" s="262"/>
      <c r="H87" s="238" t="s">
        <v>465</v>
      </c>
      <c r="I87" s="238" t="s">
        <v>447</v>
      </c>
      <c r="J87" s="238">
        <v>50</v>
      </c>
      <c r="K87" s="252"/>
    </row>
    <row r="88" s="1" customFormat="1" ht="15" customHeight="1">
      <c r="B88" s="263"/>
      <c r="C88" s="238" t="s">
        <v>466</v>
      </c>
      <c r="D88" s="238"/>
      <c r="E88" s="238"/>
      <c r="F88" s="261" t="s">
        <v>451</v>
      </c>
      <c r="G88" s="262"/>
      <c r="H88" s="238" t="s">
        <v>467</v>
      </c>
      <c r="I88" s="238" t="s">
        <v>447</v>
      </c>
      <c r="J88" s="238">
        <v>20</v>
      </c>
      <c r="K88" s="252"/>
    </row>
    <row r="89" s="1" customFormat="1" ht="15" customHeight="1">
      <c r="B89" s="263"/>
      <c r="C89" s="238" t="s">
        <v>468</v>
      </c>
      <c r="D89" s="238"/>
      <c r="E89" s="238"/>
      <c r="F89" s="261" t="s">
        <v>451</v>
      </c>
      <c r="G89" s="262"/>
      <c r="H89" s="238" t="s">
        <v>469</v>
      </c>
      <c r="I89" s="238" t="s">
        <v>447</v>
      </c>
      <c r="J89" s="238">
        <v>20</v>
      </c>
      <c r="K89" s="252"/>
    </row>
    <row r="90" s="1" customFormat="1" ht="15" customHeight="1">
      <c r="B90" s="263"/>
      <c r="C90" s="238" t="s">
        <v>470</v>
      </c>
      <c r="D90" s="238"/>
      <c r="E90" s="238"/>
      <c r="F90" s="261" t="s">
        <v>451</v>
      </c>
      <c r="G90" s="262"/>
      <c r="H90" s="238" t="s">
        <v>471</v>
      </c>
      <c r="I90" s="238" t="s">
        <v>447</v>
      </c>
      <c r="J90" s="238">
        <v>50</v>
      </c>
      <c r="K90" s="252"/>
    </row>
    <row r="91" s="1" customFormat="1" ht="15" customHeight="1">
      <c r="B91" s="263"/>
      <c r="C91" s="238" t="s">
        <v>472</v>
      </c>
      <c r="D91" s="238"/>
      <c r="E91" s="238"/>
      <c r="F91" s="261" t="s">
        <v>451</v>
      </c>
      <c r="G91" s="262"/>
      <c r="H91" s="238" t="s">
        <v>472</v>
      </c>
      <c r="I91" s="238" t="s">
        <v>447</v>
      </c>
      <c r="J91" s="238">
        <v>50</v>
      </c>
      <c r="K91" s="252"/>
    </row>
    <row r="92" s="1" customFormat="1" ht="15" customHeight="1">
      <c r="B92" s="263"/>
      <c r="C92" s="238" t="s">
        <v>473</v>
      </c>
      <c r="D92" s="238"/>
      <c r="E92" s="238"/>
      <c r="F92" s="261" t="s">
        <v>451</v>
      </c>
      <c r="G92" s="262"/>
      <c r="H92" s="238" t="s">
        <v>474</v>
      </c>
      <c r="I92" s="238" t="s">
        <v>447</v>
      </c>
      <c r="J92" s="238">
        <v>255</v>
      </c>
      <c r="K92" s="252"/>
    </row>
    <row r="93" s="1" customFormat="1" ht="15" customHeight="1">
      <c r="B93" s="263"/>
      <c r="C93" s="238" t="s">
        <v>475</v>
      </c>
      <c r="D93" s="238"/>
      <c r="E93" s="238"/>
      <c r="F93" s="261" t="s">
        <v>445</v>
      </c>
      <c r="G93" s="262"/>
      <c r="H93" s="238" t="s">
        <v>476</v>
      </c>
      <c r="I93" s="238" t="s">
        <v>477</v>
      </c>
      <c r="J93" s="238"/>
      <c r="K93" s="252"/>
    </row>
    <row r="94" s="1" customFormat="1" ht="15" customHeight="1">
      <c r="B94" s="263"/>
      <c r="C94" s="238" t="s">
        <v>478</v>
      </c>
      <c r="D94" s="238"/>
      <c r="E94" s="238"/>
      <c r="F94" s="261" t="s">
        <v>445</v>
      </c>
      <c r="G94" s="262"/>
      <c r="H94" s="238" t="s">
        <v>479</v>
      </c>
      <c r="I94" s="238" t="s">
        <v>480</v>
      </c>
      <c r="J94" s="238"/>
      <c r="K94" s="252"/>
    </row>
    <row r="95" s="1" customFormat="1" ht="15" customHeight="1">
      <c r="B95" s="263"/>
      <c r="C95" s="238" t="s">
        <v>481</v>
      </c>
      <c r="D95" s="238"/>
      <c r="E95" s="238"/>
      <c r="F95" s="261" t="s">
        <v>445</v>
      </c>
      <c r="G95" s="262"/>
      <c r="H95" s="238" t="s">
        <v>481</v>
      </c>
      <c r="I95" s="238" t="s">
        <v>480</v>
      </c>
      <c r="J95" s="238"/>
      <c r="K95" s="252"/>
    </row>
    <row r="96" s="1" customFormat="1" ht="15" customHeight="1">
      <c r="B96" s="263"/>
      <c r="C96" s="238" t="s">
        <v>39</v>
      </c>
      <c r="D96" s="238"/>
      <c r="E96" s="238"/>
      <c r="F96" s="261" t="s">
        <v>445</v>
      </c>
      <c r="G96" s="262"/>
      <c r="H96" s="238" t="s">
        <v>482</v>
      </c>
      <c r="I96" s="238" t="s">
        <v>480</v>
      </c>
      <c r="J96" s="238"/>
      <c r="K96" s="252"/>
    </row>
    <row r="97" s="1" customFormat="1" ht="15" customHeight="1">
      <c r="B97" s="263"/>
      <c r="C97" s="238" t="s">
        <v>49</v>
      </c>
      <c r="D97" s="238"/>
      <c r="E97" s="238"/>
      <c r="F97" s="261" t="s">
        <v>445</v>
      </c>
      <c r="G97" s="262"/>
      <c r="H97" s="238" t="s">
        <v>483</v>
      </c>
      <c r="I97" s="238" t="s">
        <v>480</v>
      </c>
      <c r="J97" s="238"/>
      <c r="K97" s="252"/>
    </row>
    <row r="98" s="1" customFormat="1" ht="15" customHeight="1">
      <c r="B98" s="266"/>
      <c r="C98" s="267"/>
      <c r="D98" s="267"/>
      <c r="E98" s="267"/>
      <c r="F98" s="267"/>
      <c r="G98" s="267"/>
      <c r="H98" s="267"/>
      <c r="I98" s="267"/>
      <c r="J98" s="267"/>
      <c r="K98" s="268"/>
    </row>
    <row r="99" s="1" customFormat="1" ht="18.75" customHeight="1">
      <c r="B99" s="269"/>
      <c r="C99" s="270"/>
      <c r="D99" s="270"/>
      <c r="E99" s="270"/>
      <c r="F99" s="270"/>
      <c r="G99" s="270"/>
      <c r="H99" s="270"/>
      <c r="I99" s="270"/>
      <c r="J99" s="270"/>
      <c r="K99" s="269"/>
    </row>
    <row r="100" s="1" customFormat="1" ht="18.75" customHeight="1">
      <c r="B100" s="246"/>
      <c r="C100" s="246"/>
      <c r="D100" s="246"/>
      <c r="E100" s="246"/>
      <c r="F100" s="246"/>
      <c r="G100" s="246"/>
      <c r="H100" s="246"/>
      <c r="I100" s="246"/>
      <c r="J100" s="246"/>
      <c r="K100" s="246"/>
    </row>
    <row r="101" s="1" customFormat="1" ht="7.5" customHeight="1">
      <c r="B101" s="247"/>
      <c r="C101" s="248"/>
      <c r="D101" s="248"/>
      <c r="E101" s="248"/>
      <c r="F101" s="248"/>
      <c r="G101" s="248"/>
      <c r="H101" s="248"/>
      <c r="I101" s="248"/>
      <c r="J101" s="248"/>
      <c r="K101" s="249"/>
    </row>
    <row r="102" s="1" customFormat="1" ht="45" customHeight="1">
      <c r="B102" s="250"/>
      <c r="C102" s="251" t="s">
        <v>484</v>
      </c>
      <c r="D102" s="251"/>
      <c r="E102" s="251"/>
      <c r="F102" s="251"/>
      <c r="G102" s="251"/>
      <c r="H102" s="251"/>
      <c r="I102" s="251"/>
      <c r="J102" s="251"/>
      <c r="K102" s="252"/>
    </row>
    <row r="103" s="1" customFormat="1" ht="17.25" customHeight="1">
      <c r="B103" s="250"/>
      <c r="C103" s="253" t="s">
        <v>439</v>
      </c>
      <c r="D103" s="253"/>
      <c r="E103" s="253"/>
      <c r="F103" s="253" t="s">
        <v>440</v>
      </c>
      <c r="G103" s="254"/>
      <c r="H103" s="253" t="s">
        <v>55</v>
      </c>
      <c r="I103" s="253" t="s">
        <v>58</v>
      </c>
      <c r="J103" s="253" t="s">
        <v>441</v>
      </c>
      <c r="K103" s="252"/>
    </row>
    <row r="104" s="1" customFormat="1" ht="17.25" customHeight="1">
      <c r="B104" s="250"/>
      <c r="C104" s="255" t="s">
        <v>442</v>
      </c>
      <c r="D104" s="255"/>
      <c r="E104" s="255"/>
      <c r="F104" s="256" t="s">
        <v>443</v>
      </c>
      <c r="G104" s="257"/>
      <c r="H104" s="255"/>
      <c r="I104" s="255"/>
      <c r="J104" s="255" t="s">
        <v>444</v>
      </c>
      <c r="K104" s="252"/>
    </row>
    <row r="105" s="1" customFormat="1" ht="5.25" customHeight="1">
      <c r="B105" s="250"/>
      <c r="C105" s="253"/>
      <c r="D105" s="253"/>
      <c r="E105" s="253"/>
      <c r="F105" s="253"/>
      <c r="G105" s="271"/>
      <c r="H105" s="253"/>
      <c r="I105" s="253"/>
      <c r="J105" s="253"/>
      <c r="K105" s="252"/>
    </row>
    <row r="106" s="1" customFormat="1" ht="15" customHeight="1">
      <c r="B106" s="250"/>
      <c r="C106" s="238" t="s">
        <v>54</v>
      </c>
      <c r="D106" s="260"/>
      <c r="E106" s="260"/>
      <c r="F106" s="261" t="s">
        <v>445</v>
      </c>
      <c r="G106" s="238"/>
      <c r="H106" s="238" t="s">
        <v>485</v>
      </c>
      <c r="I106" s="238" t="s">
        <v>447</v>
      </c>
      <c r="J106" s="238">
        <v>20</v>
      </c>
      <c r="K106" s="252"/>
    </row>
    <row r="107" s="1" customFormat="1" ht="15" customHeight="1">
      <c r="B107" s="250"/>
      <c r="C107" s="238" t="s">
        <v>448</v>
      </c>
      <c r="D107" s="238"/>
      <c r="E107" s="238"/>
      <c r="F107" s="261" t="s">
        <v>445</v>
      </c>
      <c r="G107" s="238"/>
      <c r="H107" s="238" t="s">
        <v>485</v>
      </c>
      <c r="I107" s="238" t="s">
        <v>447</v>
      </c>
      <c r="J107" s="238">
        <v>120</v>
      </c>
      <c r="K107" s="252"/>
    </row>
    <row r="108" s="1" customFormat="1" ht="15" customHeight="1">
      <c r="B108" s="263"/>
      <c r="C108" s="238" t="s">
        <v>450</v>
      </c>
      <c r="D108" s="238"/>
      <c r="E108" s="238"/>
      <c r="F108" s="261" t="s">
        <v>451</v>
      </c>
      <c r="G108" s="238"/>
      <c r="H108" s="238" t="s">
        <v>485</v>
      </c>
      <c r="I108" s="238" t="s">
        <v>447</v>
      </c>
      <c r="J108" s="238">
        <v>50</v>
      </c>
      <c r="K108" s="252"/>
    </row>
    <row r="109" s="1" customFormat="1" ht="15" customHeight="1">
      <c r="B109" s="263"/>
      <c r="C109" s="238" t="s">
        <v>453</v>
      </c>
      <c r="D109" s="238"/>
      <c r="E109" s="238"/>
      <c r="F109" s="261" t="s">
        <v>445</v>
      </c>
      <c r="G109" s="238"/>
      <c r="H109" s="238" t="s">
        <v>485</v>
      </c>
      <c r="I109" s="238" t="s">
        <v>455</v>
      </c>
      <c r="J109" s="238"/>
      <c r="K109" s="252"/>
    </row>
    <row r="110" s="1" customFormat="1" ht="15" customHeight="1">
      <c r="B110" s="263"/>
      <c r="C110" s="238" t="s">
        <v>464</v>
      </c>
      <c r="D110" s="238"/>
      <c r="E110" s="238"/>
      <c r="F110" s="261" t="s">
        <v>451</v>
      </c>
      <c r="G110" s="238"/>
      <c r="H110" s="238" t="s">
        <v>485</v>
      </c>
      <c r="I110" s="238" t="s">
        <v>447</v>
      </c>
      <c r="J110" s="238">
        <v>50</v>
      </c>
      <c r="K110" s="252"/>
    </row>
    <row r="111" s="1" customFormat="1" ht="15" customHeight="1">
      <c r="B111" s="263"/>
      <c r="C111" s="238" t="s">
        <v>472</v>
      </c>
      <c r="D111" s="238"/>
      <c r="E111" s="238"/>
      <c r="F111" s="261" t="s">
        <v>451</v>
      </c>
      <c r="G111" s="238"/>
      <c r="H111" s="238" t="s">
        <v>485</v>
      </c>
      <c r="I111" s="238" t="s">
        <v>447</v>
      </c>
      <c r="J111" s="238">
        <v>50</v>
      </c>
      <c r="K111" s="252"/>
    </row>
    <row r="112" s="1" customFormat="1" ht="15" customHeight="1">
      <c r="B112" s="263"/>
      <c r="C112" s="238" t="s">
        <v>470</v>
      </c>
      <c r="D112" s="238"/>
      <c r="E112" s="238"/>
      <c r="F112" s="261" t="s">
        <v>451</v>
      </c>
      <c r="G112" s="238"/>
      <c r="H112" s="238" t="s">
        <v>485</v>
      </c>
      <c r="I112" s="238" t="s">
        <v>447</v>
      </c>
      <c r="J112" s="238">
        <v>50</v>
      </c>
      <c r="K112" s="252"/>
    </row>
    <row r="113" s="1" customFormat="1" ht="15" customHeight="1">
      <c r="B113" s="263"/>
      <c r="C113" s="238" t="s">
        <v>54</v>
      </c>
      <c r="D113" s="238"/>
      <c r="E113" s="238"/>
      <c r="F113" s="261" t="s">
        <v>445</v>
      </c>
      <c r="G113" s="238"/>
      <c r="H113" s="238" t="s">
        <v>486</v>
      </c>
      <c r="I113" s="238" t="s">
        <v>447</v>
      </c>
      <c r="J113" s="238">
        <v>20</v>
      </c>
      <c r="K113" s="252"/>
    </row>
    <row r="114" s="1" customFormat="1" ht="15" customHeight="1">
      <c r="B114" s="263"/>
      <c r="C114" s="238" t="s">
        <v>487</v>
      </c>
      <c r="D114" s="238"/>
      <c r="E114" s="238"/>
      <c r="F114" s="261" t="s">
        <v>445</v>
      </c>
      <c r="G114" s="238"/>
      <c r="H114" s="238" t="s">
        <v>488</v>
      </c>
      <c r="I114" s="238" t="s">
        <v>447</v>
      </c>
      <c r="J114" s="238">
        <v>120</v>
      </c>
      <c r="K114" s="252"/>
    </row>
    <row r="115" s="1" customFormat="1" ht="15" customHeight="1">
      <c r="B115" s="263"/>
      <c r="C115" s="238" t="s">
        <v>39</v>
      </c>
      <c r="D115" s="238"/>
      <c r="E115" s="238"/>
      <c r="F115" s="261" t="s">
        <v>445</v>
      </c>
      <c r="G115" s="238"/>
      <c r="H115" s="238" t="s">
        <v>489</v>
      </c>
      <c r="I115" s="238" t="s">
        <v>480</v>
      </c>
      <c r="J115" s="238"/>
      <c r="K115" s="252"/>
    </row>
    <row r="116" s="1" customFormat="1" ht="15" customHeight="1">
      <c r="B116" s="263"/>
      <c r="C116" s="238" t="s">
        <v>49</v>
      </c>
      <c r="D116" s="238"/>
      <c r="E116" s="238"/>
      <c r="F116" s="261" t="s">
        <v>445</v>
      </c>
      <c r="G116" s="238"/>
      <c r="H116" s="238" t="s">
        <v>490</v>
      </c>
      <c r="I116" s="238" t="s">
        <v>480</v>
      </c>
      <c r="J116" s="238"/>
      <c r="K116" s="252"/>
    </row>
    <row r="117" s="1" customFormat="1" ht="15" customHeight="1">
      <c r="B117" s="263"/>
      <c r="C117" s="238" t="s">
        <v>58</v>
      </c>
      <c r="D117" s="238"/>
      <c r="E117" s="238"/>
      <c r="F117" s="261" t="s">
        <v>445</v>
      </c>
      <c r="G117" s="238"/>
      <c r="H117" s="238" t="s">
        <v>491</v>
      </c>
      <c r="I117" s="238" t="s">
        <v>492</v>
      </c>
      <c r="J117" s="238"/>
      <c r="K117" s="252"/>
    </row>
    <row r="118" s="1" customFormat="1" ht="15" customHeight="1">
      <c r="B118" s="266"/>
      <c r="C118" s="272"/>
      <c r="D118" s="272"/>
      <c r="E118" s="272"/>
      <c r="F118" s="272"/>
      <c r="G118" s="272"/>
      <c r="H118" s="272"/>
      <c r="I118" s="272"/>
      <c r="J118" s="272"/>
      <c r="K118" s="268"/>
    </row>
    <row r="119" s="1" customFormat="1" ht="18.75" customHeight="1">
      <c r="B119" s="273"/>
      <c r="C119" s="274"/>
      <c r="D119" s="274"/>
      <c r="E119" s="274"/>
      <c r="F119" s="275"/>
      <c r="G119" s="274"/>
      <c r="H119" s="274"/>
      <c r="I119" s="274"/>
      <c r="J119" s="274"/>
      <c r="K119" s="273"/>
    </row>
    <row r="120" s="1" customFormat="1" ht="18.75" customHeight="1">
      <c r="B120" s="246"/>
      <c r="C120" s="246"/>
      <c r="D120" s="246"/>
      <c r="E120" s="246"/>
      <c r="F120" s="246"/>
      <c r="G120" s="246"/>
      <c r="H120" s="246"/>
      <c r="I120" s="246"/>
      <c r="J120" s="246"/>
      <c r="K120" s="246"/>
    </row>
    <row r="121" s="1" customFormat="1" ht="7.5" customHeight="1">
      <c r="B121" s="276"/>
      <c r="C121" s="277"/>
      <c r="D121" s="277"/>
      <c r="E121" s="277"/>
      <c r="F121" s="277"/>
      <c r="G121" s="277"/>
      <c r="H121" s="277"/>
      <c r="I121" s="277"/>
      <c r="J121" s="277"/>
      <c r="K121" s="278"/>
    </row>
    <row r="122" s="1" customFormat="1" ht="45" customHeight="1">
      <c r="B122" s="279"/>
      <c r="C122" s="229" t="s">
        <v>493</v>
      </c>
      <c r="D122" s="229"/>
      <c r="E122" s="229"/>
      <c r="F122" s="229"/>
      <c r="G122" s="229"/>
      <c r="H122" s="229"/>
      <c r="I122" s="229"/>
      <c r="J122" s="229"/>
      <c r="K122" s="280"/>
    </row>
    <row r="123" s="1" customFormat="1" ht="17.25" customHeight="1">
      <c r="B123" s="281"/>
      <c r="C123" s="253" t="s">
        <v>439</v>
      </c>
      <c r="D123" s="253"/>
      <c r="E123" s="253"/>
      <c r="F123" s="253" t="s">
        <v>440</v>
      </c>
      <c r="G123" s="254"/>
      <c r="H123" s="253" t="s">
        <v>55</v>
      </c>
      <c r="I123" s="253" t="s">
        <v>58</v>
      </c>
      <c r="J123" s="253" t="s">
        <v>441</v>
      </c>
      <c r="K123" s="282"/>
    </row>
    <row r="124" s="1" customFormat="1" ht="17.25" customHeight="1">
      <c r="B124" s="281"/>
      <c r="C124" s="255" t="s">
        <v>442</v>
      </c>
      <c r="D124" s="255"/>
      <c r="E124" s="255"/>
      <c r="F124" s="256" t="s">
        <v>443</v>
      </c>
      <c r="G124" s="257"/>
      <c r="H124" s="255"/>
      <c r="I124" s="255"/>
      <c r="J124" s="255" t="s">
        <v>444</v>
      </c>
      <c r="K124" s="282"/>
    </row>
    <row r="125" s="1" customFormat="1" ht="5.25" customHeight="1">
      <c r="B125" s="283"/>
      <c r="C125" s="258"/>
      <c r="D125" s="258"/>
      <c r="E125" s="258"/>
      <c r="F125" s="258"/>
      <c r="G125" s="284"/>
      <c r="H125" s="258"/>
      <c r="I125" s="258"/>
      <c r="J125" s="258"/>
      <c r="K125" s="285"/>
    </row>
    <row r="126" s="1" customFormat="1" ht="15" customHeight="1">
      <c r="B126" s="283"/>
      <c r="C126" s="238" t="s">
        <v>448</v>
      </c>
      <c r="D126" s="260"/>
      <c r="E126" s="260"/>
      <c r="F126" s="261" t="s">
        <v>445</v>
      </c>
      <c r="G126" s="238"/>
      <c r="H126" s="238" t="s">
        <v>485</v>
      </c>
      <c r="I126" s="238" t="s">
        <v>447</v>
      </c>
      <c r="J126" s="238">
        <v>120</v>
      </c>
      <c r="K126" s="286"/>
    </row>
    <row r="127" s="1" customFormat="1" ht="15" customHeight="1">
      <c r="B127" s="283"/>
      <c r="C127" s="238" t="s">
        <v>494</v>
      </c>
      <c r="D127" s="238"/>
      <c r="E127" s="238"/>
      <c r="F127" s="261" t="s">
        <v>445</v>
      </c>
      <c r="G127" s="238"/>
      <c r="H127" s="238" t="s">
        <v>495</v>
      </c>
      <c r="I127" s="238" t="s">
        <v>447</v>
      </c>
      <c r="J127" s="238" t="s">
        <v>496</v>
      </c>
      <c r="K127" s="286"/>
    </row>
    <row r="128" s="1" customFormat="1" ht="15" customHeight="1">
      <c r="B128" s="283"/>
      <c r="C128" s="238" t="s">
        <v>393</v>
      </c>
      <c r="D128" s="238"/>
      <c r="E128" s="238"/>
      <c r="F128" s="261" t="s">
        <v>445</v>
      </c>
      <c r="G128" s="238"/>
      <c r="H128" s="238" t="s">
        <v>497</v>
      </c>
      <c r="I128" s="238" t="s">
        <v>447</v>
      </c>
      <c r="J128" s="238" t="s">
        <v>496</v>
      </c>
      <c r="K128" s="286"/>
    </row>
    <row r="129" s="1" customFormat="1" ht="15" customHeight="1">
      <c r="B129" s="283"/>
      <c r="C129" s="238" t="s">
        <v>456</v>
      </c>
      <c r="D129" s="238"/>
      <c r="E129" s="238"/>
      <c r="F129" s="261" t="s">
        <v>451</v>
      </c>
      <c r="G129" s="238"/>
      <c r="H129" s="238" t="s">
        <v>457</v>
      </c>
      <c r="I129" s="238" t="s">
        <v>447</v>
      </c>
      <c r="J129" s="238">
        <v>15</v>
      </c>
      <c r="K129" s="286"/>
    </row>
    <row r="130" s="1" customFormat="1" ht="15" customHeight="1">
      <c r="B130" s="283"/>
      <c r="C130" s="264" t="s">
        <v>458</v>
      </c>
      <c r="D130" s="264"/>
      <c r="E130" s="264"/>
      <c r="F130" s="265" t="s">
        <v>451</v>
      </c>
      <c r="G130" s="264"/>
      <c r="H130" s="264" t="s">
        <v>459</v>
      </c>
      <c r="I130" s="264" t="s">
        <v>447</v>
      </c>
      <c r="J130" s="264">
        <v>15</v>
      </c>
      <c r="K130" s="286"/>
    </row>
    <row r="131" s="1" customFormat="1" ht="15" customHeight="1">
      <c r="B131" s="283"/>
      <c r="C131" s="264" t="s">
        <v>460</v>
      </c>
      <c r="D131" s="264"/>
      <c r="E131" s="264"/>
      <c r="F131" s="265" t="s">
        <v>451</v>
      </c>
      <c r="G131" s="264"/>
      <c r="H131" s="264" t="s">
        <v>461</v>
      </c>
      <c r="I131" s="264" t="s">
        <v>447</v>
      </c>
      <c r="J131" s="264">
        <v>20</v>
      </c>
      <c r="K131" s="286"/>
    </row>
    <row r="132" s="1" customFormat="1" ht="15" customHeight="1">
      <c r="B132" s="283"/>
      <c r="C132" s="264" t="s">
        <v>462</v>
      </c>
      <c r="D132" s="264"/>
      <c r="E132" s="264"/>
      <c r="F132" s="265" t="s">
        <v>451</v>
      </c>
      <c r="G132" s="264"/>
      <c r="H132" s="264" t="s">
        <v>463</v>
      </c>
      <c r="I132" s="264" t="s">
        <v>447</v>
      </c>
      <c r="J132" s="264">
        <v>20</v>
      </c>
      <c r="K132" s="286"/>
    </row>
    <row r="133" s="1" customFormat="1" ht="15" customHeight="1">
      <c r="B133" s="283"/>
      <c r="C133" s="238" t="s">
        <v>450</v>
      </c>
      <c r="D133" s="238"/>
      <c r="E133" s="238"/>
      <c r="F133" s="261" t="s">
        <v>451</v>
      </c>
      <c r="G133" s="238"/>
      <c r="H133" s="238" t="s">
        <v>485</v>
      </c>
      <c r="I133" s="238" t="s">
        <v>447</v>
      </c>
      <c r="J133" s="238">
        <v>50</v>
      </c>
      <c r="K133" s="286"/>
    </row>
    <row r="134" s="1" customFormat="1" ht="15" customHeight="1">
      <c r="B134" s="283"/>
      <c r="C134" s="238" t="s">
        <v>464</v>
      </c>
      <c r="D134" s="238"/>
      <c r="E134" s="238"/>
      <c r="F134" s="261" t="s">
        <v>451</v>
      </c>
      <c r="G134" s="238"/>
      <c r="H134" s="238" t="s">
        <v>485</v>
      </c>
      <c r="I134" s="238" t="s">
        <v>447</v>
      </c>
      <c r="J134" s="238">
        <v>50</v>
      </c>
      <c r="K134" s="286"/>
    </row>
    <row r="135" s="1" customFormat="1" ht="15" customHeight="1">
      <c r="B135" s="283"/>
      <c r="C135" s="238" t="s">
        <v>470</v>
      </c>
      <c r="D135" s="238"/>
      <c r="E135" s="238"/>
      <c r="F135" s="261" t="s">
        <v>451</v>
      </c>
      <c r="G135" s="238"/>
      <c r="H135" s="238" t="s">
        <v>485</v>
      </c>
      <c r="I135" s="238" t="s">
        <v>447</v>
      </c>
      <c r="J135" s="238">
        <v>50</v>
      </c>
      <c r="K135" s="286"/>
    </row>
    <row r="136" s="1" customFormat="1" ht="15" customHeight="1">
      <c r="B136" s="283"/>
      <c r="C136" s="238" t="s">
        <v>472</v>
      </c>
      <c r="D136" s="238"/>
      <c r="E136" s="238"/>
      <c r="F136" s="261" t="s">
        <v>451</v>
      </c>
      <c r="G136" s="238"/>
      <c r="H136" s="238" t="s">
        <v>485</v>
      </c>
      <c r="I136" s="238" t="s">
        <v>447</v>
      </c>
      <c r="J136" s="238">
        <v>50</v>
      </c>
      <c r="K136" s="286"/>
    </row>
    <row r="137" s="1" customFormat="1" ht="15" customHeight="1">
      <c r="B137" s="283"/>
      <c r="C137" s="238" t="s">
        <v>473</v>
      </c>
      <c r="D137" s="238"/>
      <c r="E137" s="238"/>
      <c r="F137" s="261" t="s">
        <v>451</v>
      </c>
      <c r="G137" s="238"/>
      <c r="H137" s="238" t="s">
        <v>498</v>
      </c>
      <c r="I137" s="238" t="s">
        <v>447</v>
      </c>
      <c r="J137" s="238">
        <v>255</v>
      </c>
      <c r="K137" s="286"/>
    </row>
    <row r="138" s="1" customFormat="1" ht="15" customHeight="1">
      <c r="B138" s="283"/>
      <c r="C138" s="238" t="s">
        <v>475</v>
      </c>
      <c r="D138" s="238"/>
      <c r="E138" s="238"/>
      <c r="F138" s="261" t="s">
        <v>445</v>
      </c>
      <c r="G138" s="238"/>
      <c r="H138" s="238" t="s">
        <v>499</v>
      </c>
      <c r="I138" s="238" t="s">
        <v>477</v>
      </c>
      <c r="J138" s="238"/>
      <c r="K138" s="286"/>
    </row>
    <row r="139" s="1" customFormat="1" ht="15" customHeight="1">
      <c r="B139" s="283"/>
      <c r="C139" s="238" t="s">
        <v>478</v>
      </c>
      <c r="D139" s="238"/>
      <c r="E139" s="238"/>
      <c r="F139" s="261" t="s">
        <v>445</v>
      </c>
      <c r="G139" s="238"/>
      <c r="H139" s="238" t="s">
        <v>500</v>
      </c>
      <c r="I139" s="238" t="s">
        <v>480</v>
      </c>
      <c r="J139" s="238"/>
      <c r="K139" s="286"/>
    </row>
    <row r="140" s="1" customFormat="1" ht="15" customHeight="1">
      <c r="B140" s="283"/>
      <c r="C140" s="238" t="s">
        <v>481</v>
      </c>
      <c r="D140" s="238"/>
      <c r="E140" s="238"/>
      <c r="F140" s="261" t="s">
        <v>445</v>
      </c>
      <c r="G140" s="238"/>
      <c r="H140" s="238" t="s">
        <v>481</v>
      </c>
      <c r="I140" s="238" t="s">
        <v>480</v>
      </c>
      <c r="J140" s="238"/>
      <c r="K140" s="286"/>
    </row>
    <row r="141" s="1" customFormat="1" ht="15" customHeight="1">
      <c r="B141" s="283"/>
      <c r="C141" s="238" t="s">
        <v>39</v>
      </c>
      <c r="D141" s="238"/>
      <c r="E141" s="238"/>
      <c r="F141" s="261" t="s">
        <v>445</v>
      </c>
      <c r="G141" s="238"/>
      <c r="H141" s="238" t="s">
        <v>501</v>
      </c>
      <c r="I141" s="238" t="s">
        <v>480</v>
      </c>
      <c r="J141" s="238"/>
      <c r="K141" s="286"/>
    </row>
    <row r="142" s="1" customFormat="1" ht="15" customHeight="1">
      <c r="B142" s="283"/>
      <c r="C142" s="238" t="s">
        <v>502</v>
      </c>
      <c r="D142" s="238"/>
      <c r="E142" s="238"/>
      <c r="F142" s="261" t="s">
        <v>445</v>
      </c>
      <c r="G142" s="238"/>
      <c r="H142" s="238" t="s">
        <v>503</v>
      </c>
      <c r="I142" s="238" t="s">
        <v>480</v>
      </c>
      <c r="J142" s="238"/>
      <c r="K142" s="286"/>
    </row>
    <row r="143" s="1" customFormat="1" ht="15" customHeight="1">
      <c r="B143" s="287"/>
      <c r="C143" s="288"/>
      <c r="D143" s="288"/>
      <c r="E143" s="288"/>
      <c r="F143" s="288"/>
      <c r="G143" s="288"/>
      <c r="H143" s="288"/>
      <c r="I143" s="288"/>
      <c r="J143" s="288"/>
      <c r="K143" s="289"/>
    </row>
    <row r="144" s="1" customFormat="1" ht="18.75" customHeight="1">
      <c r="B144" s="274"/>
      <c r="C144" s="274"/>
      <c r="D144" s="274"/>
      <c r="E144" s="274"/>
      <c r="F144" s="275"/>
      <c r="G144" s="274"/>
      <c r="H144" s="274"/>
      <c r="I144" s="274"/>
      <c r="J144" s="274"/>
      <c r="K144" s="274"/>
    </row>
    <row r="145" s="1" customFormat="1" ht="18.75" customHeight="1">
      <c r="B145" s="246"/>
      <c r="C145" s="246"/>
      <c r="D145" s="246"/>
      <c r="E145" s="246"/>
      <c r="F145" s="246"/>
      <c r="G145" s="246"/>
      <c r="H145" s="246"/>
      <c r="I145" s="246"/>
      <c r="J145" s="246"/>
      <c r="K145" s="246"/>
    </row>
    <row r="146" s="1" customFormat="1" ht="7.5" customHeight="1">
      <c r="B146" s="247"/>
      <c r="C146" s="248"/>
      <c r="D146" s="248"/>
      <c r="E146" s="248"/>
      <c r="F146" s="248"/>
      <c r="G146" s="248"/>
      <c r="H146" s="248"/>
      <c r="I146" s="248"/>
      <c r="J146" s="248"/>
      <c r="K146" s="249"/>
    </row>
    <row r="147" s="1" customFormat="1" ht="45" customHeight="1">
      <c r="B147" s="250"/>
      <c r="C147" s="251" t="s">
        <v>504</v>
      </c>
      <c r="D147" s="251"/>
      <c r="E147" s="251"/>
      <c r="F147" s="251"/>
      <c r="G147" s="251"/>
      <c r="H147" s="251"/>
      <c r="I147" s="251"/>
      <c r="J147" s="251"/>
      <c r="K147" s="252"/>
    </row>
    <row r="148" s="1" customFormat="1" ht="17.25" customHeight="1">
      <c r="B148" s="250"/>
      <c r="C148" s="253" t="s">
        <v>439</v>
      </c>
      <c r="D148" s="253"/>
      <c r="E148" s="253"/>
      <c r="F148" s="253" t="s">
        <v>440</v>
      </c>
      <c r="G148" s="254"/>
      <c r="H148" s="253" t="s">
        <v>55</v>
      </c>
      <c r="I148" s="253" t="s">
        <v>58</v>
      </c>
      <c r="J148" s="253" t="s">
        <v>441</v>
      </c>
      <c r="K148" s="252"/>
    </row>
    <row r="149" s="1" customFormat="1" ht="17.25" customHeight="1">
      <c r="B149" s="250"/>
      <c r="C149" s="255" t="s">
        <v>442</v>
      </c>
      <c r="D149" s="255"/>
      <c r="E149" s="255"/>
      <c r="F149" s="256" t="s">
        <v>443</v>
      </c>
      <c r="G149" s="257"/>
      <c r="H149" s="255"/>
      <c r="I149" s="255"/>
      <c r="J149" s="255" t="s">
        <v>444</v>
      </c>
      <c r="K149" s="252"/>
    </row>
    <row r="150" s="1" customFormat="1" ht="5.25" customHeight="1">
      <c r="B150" s="263"/>
      <c r="C150" s="258"/>
      <c r="D150" s="258"/>
      <c r="E150" s="258"/>
      <c r="F150" s="258"/>
      <c r="G150" s="259"/>
      <c r="H150" s="258"/>
      <c r="I150" s="258"/>
      <c r="J150" s="258"/>
      <c r="K150" s="286"/>
    </row>
    <row r="151" s="1" customFormat="1" ht="15" customHeight="1">
      <c r="B151" s="263"/>
      <c r="C151" s="290" t="s">
        <v>448</v>
      </c>
      <c r="D151" s="238"/>
      <c r="E151" s="238"/>
      <c r="F151" s="291" t="s">
        <v>445</v>
      </c>
      <c r="G151" s="238"/>
      <c r="H151" s="290" t="s">
        <v>485</v>
      </c>
      <c r="I151" s="290" t="s">
        <v>447</v>
      </c>
      <c r="J151" s="290">
        <v>120</v>
      </c>
      <c r="K151" s="286"/>
    </row>
    <row r="152" s="1" customFormat="1" ht="15" customHeight="1">
      <c r="B152" s="263"/>
      <c r="C152" s="290" t="s">
        <v>494</v>
      </c>
      <c r="D152" s="238"/>
      <c r="E152" s="238"/>
      <c r="F152" s="291" t="s">
        <v>445</v>
      </c>
      <c r="G152" s="238"/>
      <c r="H152" s="290" t="s">
        <v>505</v>
      </c>
      <c r="I152" s="290" t="s">
        <v>447</v>
      </c>
      <c r="J152" s="290" t="s">
        <v>496</v>
      </c>
      <c r="K152" s="286"/>
    </row>
    <row r="153" s="1" customFormat="1" ht="15" customHeight="1">
      <c r="B153" s="263"/>
      <c r="C153" s="290" t="s">
        <v>393</v>
      </c>
      <c r="D153" s="238"/>
      <c r="E153" s="238"/>
      <c r="F153" s="291" t="s">
        <v>445</v>
      </c>
      <c r="G153" s="238"/>
      <c r="H153" s="290" t="s">
        <v>506</v>
      </c>
      <c r="I153" s="290" t="s">
        <v>447</v>
      </c>
      <c r="J153" s="290" t="s">
        <v>496</v>
      </c>
      <c r="K153" s="286"/>
    </row>
    <row r="154" s="1" customFormat="1" ht="15" customHeight="1">
      <c r="B154" s="263"/>
      <c r="C154" s="290" t="s">
        <v>450</v>
      </c>
      <c r="D154" s="238"/>
      <c r="E154" s="238"/>
      <c r="F154" s="291" t="s">
        <v>451</v>
      </c>
      <c r="G154" s="238"/>
      <c r="H154" s="290" t="s">
        <v>485</v>
      </c>
      <c r="I154" s="290" t="s">
        <v>447</v>
      </c>
      <c r="J154" s="290">
        <v>50</v>
      </c>
      <c r="K154" s="286"/>
    </row>
    <row r="155" s="1" customFormat="1" ht="15" customHeight="1">
      <c r="B155" s="263"/>
      <c r="C155" s="290" t="s">
        <v>453</v>
      </c>
      <c r="D155" s="238"/>
      <c r="E155" s="238"/>
      <c r="F155" s="291" t="s">
        <v>445</v>
      </c>
      <c r="G155" s="238"/>
      <c r="H155" s="290" t="s">
        <v>485</v>
      </c>
      <c r="I155" s="290" t="s">
        <v>455</v>
      </c>
      <c r="J155" s="290"/>
      <c r="K155" s="286"/>
    </row>
    <row r="156" s="1" customFormat="1" ht="15" customHeight="1">
      <c r="B156" s="263"/>
      <c r="C156" s="290" t="s">
        <v>464</v>
      </c>
      <c r="D156" s="238"/>
      <c r="E156" s="238"/>
      <c r="F156" s="291" t="s">
        <v>451</v>
      </c>
      <c r="G156" s="238"/>
      <c r="H156" s="290" t="s">
        <v>485</v>
      </c>
      <c r="I156" s="290" t="s">
        <v>447</v>
      </c>
      <c r="J156" s="290">
        <v>50</v>
      </c>
      <c r="K156" s="286"/>
    </row>
    <row r="157" s="1" customFormat="1" ht="15" customHeight="1">
      <c r="B157" s="263"/>
      <c r="C157" s="290" t="s">
        <v>472</v>
      </c>
      <c r="D157" s="238"/>
      <c r="E157" s="238"/>
      <c r="F157" s="291" t="s">
        <v>451</v>
      </c>
      <c r="G157" s="238"/>
      <c r="H157" s="290" t="s">
        <v>485</v>
      </c>
      <c r="I157" s="290" t="s">
        <v>447</v>
      </c>
      <c r="J157" s="290">
        <v>50</v>
      </c>
      <c r="K157" s="286"/>
    </row>
    <row r="158" s="1" customFormat="1" ht="15" customHeight="1">
      <c r="B158" s="263"/>
      <c r="C158" s="290" t="s">
        <v>470</v>
      </c>
      <c r="D158" s="238"/>
      <c r="E158" s="238"/>
      <c r="F158" s="291" t="s">
        <v>451</v>
      </c>
      <c r="G158" s="238"/>
      <c r="H158" s="290" t="s">
        <v>485</v>
      </c>
      <c r="I158" s="290" t="s">
        <v>447</v>
      </c>
      <c r="J158" s="290">
        <v>50</v>
      </c>
      <c r="K158" s="286"/>
    </row>
    <row r="159" s="1" customFormat="1" ht="15" customHeight="1">
      <c r="B159" s="263"/>
      <c r="C159" s="290" t="s">
        <v>88</v>
      </c>
      <c r="D159" s="238"/>
      <c r="E159" s="238"/>
      <c r="F159" s="291" t="s">
        <v>445</v>
      </c>
      <c r="G159" s="238"/>
      <c r="H159" s="290" t="s">
        <v>507</v>
      </c>
      <c r="I159" s="290" t="s">
        <v>447</v>
      </c>
      <c r="J159" s="290" t="s">
        <v>508</v>
      </c>
      <c r="K159" s="286"/>
    </row>
    <row r="160" s="1" customFormat="1" ht="15" customHeight="1">
      <c r="B160" s="263"/>
      <c r="C160" s="290" t="s">
        <v>509</v>
      </c>
      <c r="D160" s="238"/>
      <c r="E160" s="238"/>
      <c r="F160" s="291" t="s">
        <v>445</v>
      </c>
      <c r="G160" s="238"/>
      <c r="H160" s="290" t="s">
        <v>510</v>
      </c>
      <c r="I160" s="290" t="s">
        <v>480</v>
      </c>
      <c r="J160" s="290"/>
      <c r="K160" s="286"/>
    </row>
    <row r="161" s="1" customFormat="1" ht="15" customHeight="1">
      <c r="B161" s="292"/>
      <c r="C161" s="293"/>
      <c r="D161" s="293"/>
      <c r="E161" s="293"/>
      <c r="F161" s="293"/>
      <c r="G161" s="293"/>
      <c r="H161" s="293"/>
      <c r="I161" s="293"/>
      <c r="J161" s="293"/>
      <c r="K161" s="294"/>
    </row>
    <row r="162" s="1" customFormat="1" ht="18.75" customHeight="1">
      <c r="B162" s="274"/>
      <c r="C162" s="284"/>
      <c r="D162" s="284"/>
      <c r="E162" s="284"/>
      <c r="F162" s="295"/>
      <c r="G162" s="284"/>
      <c r="H162" s="284"/>
      <c r="I162" s="284"/>
      <c r="J162" s="284"/>
      <c r="K162" s="274"/>
    </row>
    <row r="163" s="1" customFormat="1" ht="18.75" customHeight="1">
      <c r="B163" s="274"/>
      <c r="C163" s="284"/>
      <c r="D163" s="284"/>
      <c r="E163" s="284"/>
      <c r="F163" s="295"/>
      <c r="G163" s="284"/>
      <c r="H163" s="284"/>
      <c r="I163" s="284"/>
      <c r="J163" s="284"/>
      <c r="K163" s="274"/>
    </row>
    <row r="164" s="1" customFormat="1" ht="18.75" customHeight="1">
      <c r="B164" s="274"/>
      <c r="C164" s="284"/>
      <c r="D164" s="284"/>
      <c r="E164" s="284"/>
      <c r="F164" s="295"/>
      <c r="G164" s="284"/>
      <c r="H164" s="284"/>
      <c r="I164" s="284"/>
      <c r="J164" s="284"/>
      <c r="K164" s="274"/>
    </row>
    <row r="165" s="1" customFormat="1" ht="18.75" customHeight="1">
      <c r="B165" s="274"/>
      <c r="C165" s="284"/>
      <c r="D165" s="284"/>
      <c r="E165" s="284"/>
      <c r="F165" s="295"/>
      <c r="G165" s="284"/>
      <c r="H165" s="284"/>
      <c r="I165" s="284"/>
      <c r="J165" s="284"/>
      <c r="K165" s="274"/>
    </row>
    <row r="166" s="1" customFormat="1" ht="18.75" customHeight="1">
      <c r="B166" s="274"/>
      <c r="C166" s="284"/>
      <c r="D166" s="284"/>
      <c r="E166" s="284"/>
      <c r="F166" s="295"/>
      <c r="G166" s="284"/>
      <c r="H166" s="284"/>
      <c r="I166" s="284"/>
      <c r="J166" s="284"/>
      <c r="K166" s="274"/>
    </row>
    <row r="167" s="1" customFormat="1" ht="18.75" customHeight="1">
      <c r="B167" s="274"/>
      <c r="C167" s="284"/>
      <c r="D167" s="284"/>
      <c r="E167" s="284"/>
      <c r="F167" s="295"/>
      <c r="G167" s="284"/>
      <c r="H167" s="284"/>
      <c r="I167" s="284"/>
      <c r="J167" s="284"/>
      <c r="K167" s="274"/>
    </row>
    <row r="168" s="1" customFormat="1" ht="18.75" customHeight="1">
      <c r="B168" s="274"/>
      <c r="C168" s="284"/>
      <c r="D168" s="284"/>
      <c r="E168" s="284"/>
      <c r="F168" s="295"/>
      <c r="G168" s="284"/>
      <c r="H168" s="284"/>
      <c r="I168" s="284"/>
      <c r="J168" s="284"/>
      <c r="K168" s="274"/>
    </row>
    <row r="169" s="1" customFormat="1" ht="18.75" customHeight="1">
      <c r="B169" s="246"/>
      <c r="C169" s="246"/>
      <c r="D169" s="246"/>
      <c r="E169" s="246"/>
      <c r="F169" s="246"/>
      <c r="G169" s="246"/>
      <c r="H169" s="246"/>
      <c r="I169" s="246"/>
      <c r="J169" s="246"/>
      <c r="K169" s="246"/>
    </row>
    <row r="170" s="1" customFormat="1" ht="7.5" customHeight="1">
      <c r="B170" s="225"/>
      <c r="C170" s="226"/>
      <c r="D170" s="226"/>
      <c r="E170" s="226"/>
      <c r="F170" s="226"/>
      <c r="G170" s="226"/>
      <c r="H170" s="226"/>
      <c r="I170" s="226"/>
      <c r="J170" s="226"/>
      <c r="K170" s="227"/>
    </row>
    <row r="171" s="1" customFormat="1" ht="45" customHeight="1">
      <c r="B171" s="228"/>
      <c r="C171" s="229" t="s">
        <v>511</v>
      </c>
      <c r="D171" s="229"/>
      <c r="E171" s="229"/>
      <c r="F171" s="229"/>
      <c r="G171" s="229"/>
      <c r="H171" s="229"/>
      <c r="I171" s="229"/>
      <c r="J171" s="229"/>
      <c r="K171" s="230"/>
    </row>
    <row r="172" s="1" customFormat="1" ht="17.25" customHeight="1">
      <c r="B172" s="228"/>
      <c r="C172" s="253" t="s">
        <v>439</v>
      </c>
      <c r="D172" s="253"/>
      <c r="E172" s="253"/>
      <c r="F172" s="253" t="s">
        <v>440</v>
      </c>
      <c r="G172" s="296"/>
      <c r="H172" s="297" t="s">
        <v>55</v>
      </c>
      <c r="I172" s="297" t="s">
        <v>58</v>
      </c>
      <c r="J172" s="253" t="s">
        <v>441</v>
      </c>
      <c r="K172" s="230"/>
    </row>
    <row r="173" s="1" customFormat="1" ht="17.25" customHeight="1">
      <c r="B173" s="231"/>
      <c r="C173" s="255" t="s">
        <v>442</v>
      </c>
      <c r="D173" s="255"/>
      <c r="E173" s="255"/>
      <c r="F173" s="256" t="s">
        <v>443</v>
      </c>
      <c r="G173" s="298"/>
      <c r="H173" s="299"/>
      <c r="I173" s="299"/>
      <c r="J173" s="255" t="s">
        <v>444</v>
      </c>
      <c r="K173" s="233"/>
    </row>
    <row r="174" s="1" customFormat="1" ht="5.25" customHeight="1">
      <c r="B174" s="263"/>
      <c r="C174" s="258"/>
      <c r="D174" s="258"/>
      <c r="E174" s="258"/>
      <c r="F174" s="258"/>
      <c r="G174" s="259"/>
      <c r="H174" s="258"/>
      <c r="I174" s="258"/>
      <c r="J174" s="258"/>
      <c r="K174" s="286"/>
    </row>
    <row r="175" s="1" customFormat="1" ht="15" customHeight="1">
      <c r="B175" s="263"/>
      <c r="C175" s="238" t="s">
        <v>448</v>
      </c>
      <c r="D175" s="238"/>
      <c r="E175" s="238"/>
      <c r="F175" s="261" t="s">
        <v>445</v>
      </c>
      <c r="G175" s="238"/>
      <c r="H175" s="238" t="s">
        <v>485</v>
      </c>
      <c r="I175" s="238" t="s">
        <v>447</v>
      </c>
      <c r="J175" s="238">
        <v>120</v>
      </c>
      <c r="K175" s="286"/>
    </row>
    <row r="176" s="1" customFormat="1" ht="15" customHeight="1">
      <c r="B176" s="263"/>
      <c r="C176" s="238" t="s">
        <v>494</v>
      </c>
      <c r="D176" s="238"/>
      <c r="E176" s="238"/>
      <c r="F176" s="261" t="s">
        <v>445</v>
      </c>
      <c r="G176" s="238"/>
      <c r="H176" s="238" t="s">
        <v>495</v>
      </c>
      <c r="I176" s="238" t="s">
        <v>447</v>
      </c>
      <c r="J176" s="238" t="s">
        <v>496</v>
      </c>
      <c r="K176" s="286"/>
    </row>
    <row r="177" s="1" customFormat="1" ht="15" customHeight="1">
      <c r="B177" s="263"/>
      <c r="C177" s="238" t="s">
        <v>393</v>
      </c>
      <c r="D177" s="238"/>
      <c r="E177" s="238"/>
      <c r="F177" s="261" t="s">
        <v>445</v>
      </c>
      <c r="G177" s="238"/>
      <c r="H177" s="238" t="s">
        <v>512</v>
      </c>
      <c r="I177" s="238" t="s">
        <v>447</v>
      </c>
      <c r="J177" s="238" t="s">
        <v>496</v>
      </c>
      <c r="K177" s="286"/>
    </row>
    <row r="178" s="1" customFormat="1" ht="15" customHeight="1">
      <c r="B178" s="263"/>
      <c r="C178" s="238" t="s">
        <v>450</v>
      </c>
      <c r="D178" s="238"/>
      <c r="E178" s="238"/>
      <c r="F178" s="261" t="s">
        <v>451</v>
      </c>
      <c r="G178" s="238"/>
      <c r="H178" s="238" t="s">
        <v>512</v>
      </c>
      <c r="I178" s="238" t="s">
        <v>447</v>
      </c>
      <c r="J178" s="238">
        <v>50</v>
      </c>
      <c r="K178" s="286"/>
    </row>
    <row r="179" s="1" customFormat="1" ht="15" customHeight="1">
      <c r="B179" s="263"/>
      <c r="C179" s="238" t="s">
        <v>453</v>
      </c>
      <c r="D179" s="238"/>
      <c r="E179" s="238"/>
      <c r="F179" s="261" t="s">
        <v>445</v>
      </c>
      <c r="G179" s="238"/>
      <c r="H179" s="238" t="s">
        <v>512</v>
      </c>
      <c r="I179" s="238" t="s">
        <v>455</v>
      </c>
      <c r="J179" s="238"/>
      <c r="K179" s="286"/>
    </row>
    <row r="180" s="1" customFormat="1" ht="15" customHeight="1">
      <c r="B180" s="263"/>
      <c r="C180" s="238" t="s">
        <v>464</v>
      </c>
      <c r="D180" s="238"/>
      <c r="E180" s="238"/>
      <c r="F180" s="261" t="s">
        <v>451</v>
      </c>
      <c r="G180" s="238"/>
      <c r="H180" s="238" t="s">
        <v>512</v>
      </c>
      <c r="I180" s="238" t="s">
        <v>447</v>
      </c>
      <c r="J180" s="238">
        <v>50</v>
      </c>
      <c r="K180" s="286"/>
    </row>
    <row r="181" s="1" customFormat="1" ht="15" customHeight="1">
      <c r="B181" s="263"/>
      <c r="C181" s="238" t="s">
        <v>472</v>
      </c>
      <c r="D181" s="238"/>
      <c r="E181" s="238"/>
      <c r="F181" s="261" t="s">
        <v>451</v>
      </c>
      <c r="G181" s="238"/>
      <c r="H181" s="238" t="s">
        <v>512</v>
      </c>
      <c r="I181" s="238" t="s">
        <v>447</v>
      </c>
      <c r="J181" s="238">
        <v>50</v>
      </c>
      <c r="K181" s="286"/>
    </row>
    <row r="182" s="1" customFormat="1" ht="15" customHeight="1">
      <c r="B182" s="263"/>
      <c r="C182" s="238" t="s">
        <v>470</v>
      </c>
      <c r="D182" s="238"/>
      <c r="E182" s="238"/>
      <c r="F182" s="261" t="s">
        <v>451</v>
      </c>
      <c r="G182" s="238"/>
      <c r="H182" s="238" t="s">
        <v>512</v>
      </c>
      <c r="I182" s="238" t="s">
        <v>447</v>
      </c>
      <c r="J182" s="238">
        <v>50</v>
      </c>
      <c r="K182" s="286"/>
    </row>
    <row r="183" s="1" customFormat="1" ht="15" customHeight="1">
      <c r="B183" s="263"/>
      <c r="C183" s="238" t="s">
        <v>96</v>
      </c>
      <c r="D183" s="238"/>
      <c r="E183" s="238"/>
      <c r="F183" s="261" t="s">
        <v>445</v>
      </c>
      <c r="G183" s="238"/>
      <c r="H183" s="238" t="s">
        <v>513</v>
      </c>
      <c r="I183" s="238" t="s">
        <v>514</v>
      </c>
      <c r="J183" s="238"/>
      <c r="K183" s="286"/>
    </row>
    <row r="184" s="1" customFormat="1" ht="15" customHeight="1">
      <c r="B184" s="263"/>
      <c r="C184" s="238" t="s">
        <v>58</v>
      </c>
      <c r="D184" s="238"/>
      <c r="E184" s="238"/>
      <c r="F184" s="261" t="s">
        <v>445</v>
      </c>
      <c r="G184" s="238"/>
      <c r="H184" s="238" t="s">
        <v>515</v>
      </c>
      <c r="I184" s="238" t="s">
        <v>516</v>
      </c>
      <c r="J184" s="238">
        <v>1</v>
      </c>
      <c r="K184" s="286"/>
    </row>
    <row r="185" s="1" customFormat="1" ht="15" customHeight="1">
      <c r="B185" s="263"/>
      <c r="C185" s="238" t="s">
        <v>54</v>
      </c>
      <c r="D185" s="238"/>
      <c r="E185" s="238"/>
      <c r="F185" s="261" t="s">
        <v>445</v>
      </c>
      <c r="G185" s="238"/>
      <c r="H185" s="238" t="s">
        <v>517</v>
      </c>
      <c r="I185" s="238" t="s">
        <v>447</v>
      </c>
      <c r="J185" s="238">
        <v>20</v>
      </c>
      <c r="K185" s="286"/>
    </row>
    <row r="186" s="1" customFormat="1" ht="15" customHeight="1">
      <c r="B186" s="263"/>
      <c r="C186" s="238" t="s">
        <v>55</v>
      </c>
      <c r="D186" s="238"/>
      <c r="E186" s="238"/>
      <c r="F186" s="261" t="s">
        <v>445</v>
      </c>
      <c r="G186" s="238"/>
      <c r="H186" s="238" t="s">
        <v>518</v>
      </c>
      <c r="I186" s="238" t="s">
        <v>447</v>
      </c>
      <c r="J186" s="238">
        <v>255</v>
      </c>
      <c r="K186" s="286"/>
    </row>
    <row r="187" s="1" customFormat="1" ht="15" customHeight="1">
      <c r="B187" s="263"/>
      <c r="C187" s="238" t="s">
        <v>97</v>
      </c>
      <c r="D187" s="238"/>
      <c r="E187" s="238"/>
      <c r="F187" s="261" t="s">
        <v>445</v>
      </c>
      <c r="G187" s="238"/>
      <c r="H187" s="238" t="s">
        <v>409</v>
      </c>
      <c r="I187" s="238" t="s">
        <v>447</v>
      </c>
      <c r="J187" s="238">
        <v>10</v>
      </c>
      <c r="K187" s="286"/>
    </row>
    <row r="188" s="1" customFormat="1" ht="15" customHeight="1">
      <c r="B188" s="263"/>
      <c r="C188" s="238" t="s">
        <v>98</v>
      </c>
      <c r="D188" s="238"/>
      <c r="E188" s="238"/>
      <c r="F188" s="261" t="s">
        <v>445</v>
      </c>
      <c r="G188" s="238"/>
      <c r="H188" s="238" t="s">
        <v>519</v>
      </c>
      <c r="I188" s="238" t="s">
        <v>480</v>
      </c>
      <c r="J188" s="238"/>
      <c r="K188" s="286"/>
    </row>
    <row r="189" s="1" customFormat="1" ht="15" customHeight="1">
      <c r="B189" s="263"/>
      <c r="C189" s="238" t="s">
        <v>520</v>
      </c>
      <c r="D189" s="238"/>
      <c r="E189" s="238"/>
      <c r="F189" s="261" t="s">
        <v>445</v>
      </c>
      <c r="G189" s="238"/>
      <c r="H189" s="238" t="s">
        <v>521</v>
      </c>
      <c r="I189" s="238" t="s">
        <v>480</v>
      </c>
      <c r="J189" s="238"/>
      <c r="K189" s="286"/>
    </row>
    <row r="190" s="1" customFormat="1" ht="15" customHeight="1">
      <c r="B190" s="263"/>
      <c r="C190" s="238" t="s">
        <v>509</v>
      </c>
      <c r="D190" s="238"/>
      <c r="E190" s="238"/>
      <c r="F190" s="261" t="s">
        <v>445</v>
      </c>
      <c r="G190" s="238"/>
      <c r="H190" s="238" t="s">
        <v>522</v>
      </c>
      <c r="I190" s="238" t="s">
        <v>480</v>
      </c>
      <c r="J190" s="238"/>
      <c r="K190" s="286"/>
    </row>
    <row r="191" s="1" customFormat="1" ht="15" customHeight="1">
      <c r="B191" s="263"/>
      <c r="C191" s="238" t="s">
        <v>100</v>
      </c>
      <c r="D191" s="238"/>
      <c r="E191" s="238"/>
      <c r="F191" s="261" t="s">
        <v>451</v>
      </c>
      <c r="G191" s="238"/>
      <c r="H191" s="238" t="s">
        <v>523</v>
      </c>
      <c r="I191" s="238" t="s">
        <v>447</v>
      </c>
      <c r="J191" s="238">
        <v>50</v>
      </c>
      <c r="K191" s="286"/>
    </row>
    <row r="192" s="1" customFormat="1" ht="15" customHeight="1">
      <c r="B192" s="263"/>
      <c r="C192" s="238" t="s">
        <v>524</v>
      </c>
      <c r="D192" s="238"/>
      <c r="E192" s="238"/>
      <c r="F192" s="261" t="s">
        <v>451</v>
      </c>
      <c r="G192" s="238"/>
      <c r="H192" s="238" t="s">
        <v>525</v>
      </c>
      <c r="I192" s="238" t="s">
        <v>526</v>
      </c>
      <c r="J192" s="238"/>
      <c r="K192" s="286"/>
    </row>
    <row r="193" s="1" customFormat="1" ht="15" customHeight="1">
      <c r="B193" s="263"/>
      <c r="C193" s="238" t="s">
        <v>527</v>
      </c>
      <c r="D193" s="238"/>
      <c r="E193" s="238"/>
      <c r="F193" s="261" t="s">
        <v>451</v>
      </c>
      <c r="G193" s="238"/>
      <c r="H193" s="238" t="s">
        <v>528</v>
      </c>
      <c r="I193" s="238" t="s">
        <v>526</v>
      </c>
      <c r="J193" s="238"/>
      <c r="K193" s="286"/>
    </row>
    <row r="194" s="1" customFormat="1" ht="15" customHeight="1">
      <c r="B194" s="263"/>
      <c r="C194" s="238" t="s">
        <v>529</v>
      </c>
      <c r="D194" s="238"/>
      <c r="E194" s="238"/>
      <c r="F194" s="261" t="s">
        <v>451</v>
      </c>
      <c r="G194" s="238"/>
      <c r="H194" s="238" t="s">
        <v>530</v>
      </c>
      <c r="I194" s="238" t="s">
        <v>526</v>
      </c>
      <c r="J194" s="238"/>
      <c r="K194" s="286"/>
    </row>
    <row r="195" s="1" customFormat="1" ht="15" customHeight="1">
      <c r="B195" s="263"/>
      <c r="C195" s="300" t="s">
        <v>531</v>
      </c>
      <c r="D195" s="238"/>
      <c r="E195" s="238"/>
      <c r="F195" s="261" t="s">
        <v>451</v>
      </c>
      <c r="G195" s="238"/>
      <c r="H195" s="238" t="s">
        <v>532</v>
      </c>
      <c r="I195" s="238" t="s">
        <v>533</v>
      </c>
      <c r="J195" s="301" t="s">
        <v>534</v>
      </c>
      <c r="K195" s="286"/>
    </row>
    <row r="196" s="14" customFormat="1" ht="15" customHeight="1">
      <c r="B196" s="302"/>
      <c r="C196" s="303" t="s">
        <v>535</v>
      </c>
      <c r="D196" s="304"/>
      <c r="E196" s="304"/>
      <c r="F196" s="305" t="s">
        <v>451</v>
      </c>
      <c r="G196" s="304"/>
      <c r="H196" s="304" t="s">
        <v>536</v>
      </c>
      <c r="I196" s="304" t="s">
        <v>533</v>
      </c>
      <c r="J196" s="306" t="s">
        <v>534</v>
      </c>
      <c r="K196" s="307"/>
    </row>
    <row r="197" s="1" customFormat="1" ht="15" customHeight="1">
      <c r="B197" s="263"/>
      <c r="C197" s="300" t="s">
        <v>43</v>
      </c>
      <c r="D197" s="238"/>
      <c r="E197" s="238"/>
      <c r="F197" s="261" t="s">
        <v>445</v>
      </c>
      <c r="G197" s="238"/>
      <c r="H197" s="235" t="s">
        <v>537</v>
      </c>
      <c r="I197" s="238" t="s">
        <v>538</v>
      </c>
      <c r="J197" s="238"/>
      <c r="K197" s="286"/>
    </row>
    <row r="198" s="1" customFormat="1" ht="15" customHeight="1">
      <c r="B198" s="263"/>
      <c r="C198" s="300" t="s">
        <v>539</v>
      </c>
      <c r="D198" s="238"/>
      <c r="E198" s="238"/>
      <c r="F198" s="261" t="s">
        <v>445</v>
      </c>
      <c r="G198" s="238"/>
      <c r="H198" s="238" t="s">
        <v>540</v>
      </c>
      <c r="I198" s="238" t="s">
        <v>480</v>
      </c>
      <c r="J198" s="238"/>
      <c r="K198" s="286"/>
    </row>
    <row r="199" s="1" customFormat="1" ht="15" customHeight="1">
      <c r="B199" s="263"/>
      <c r="C199" s="300" t="s">
        <v>541</v>
      </c>
      <c r="D199" s="238"/>
      <c r="E199" s="238"/>
      <c r="F199" s="261" t="s">
        <v>445</v>
      </c>
      <c r="G199" s="238"/>
      <c r="H199" s="238" t="s">
        <v>542</v>
      </c>
      <c r="I199" s="238" t="s">
        <v>480</v>
      </c>
      <c r="J199" s="238"/>
      <c r="K199" s="286"/>
    </row>
    <row r="200" s="1" customFormat="1" ht="15" customHeight="1">
      <c r="B200" s="263"/>
      <c r="C200" s="300" t="s">
        <v>543</v>
      </c>
      <c r="D200" s="238"/>
      <c r="E200" s="238"/>
      <c r="F200" s="261" t="s">
        <v>451</v>
      </c>
      <c r="G200" s="238"/>
      <c r="H200" s="238" t="s">
        <v>544</v>
      </c>
      <c r="I200" s="238" t="s">
        <v>480</v>
      </c>
      <c r="J200" s="238"/>
      <c r="K200" s="286"/>
    </row>
    <row r="201" s="1" customFormat="1" ht="15" customHeight="1">
      <c r="B201" s="292"/>
      <c r="C201" s="308"/>
      <c r="D201" s="293"/>
      <c r="E201" s="293"/>
      <c r="F201" s="293"/>
      <c r="G201" s="293"/>
      <c r="H201" s="293"/>
      <c r="I201" s="293"/>
      <c r="J201" s="293"/>
      <c r="K201" s="294"/>
    </row>
    <row r="202" s="1" customFormat="1" ht="18.75" customHeight="1">
      <c r="B202" s="274"/>
      <c r="C202" s="284"/>
      <c r="D202" s="284"/>
      <c r="E202" s="284"/>
      <c r="F202" s="295"/>
      <c r="G202" s="284"/>
      <c r="H202" s="284"/>
      <c r="I202" s="284"/>
      <c r="J202" s="284"/>
      <c r="K202" s="274"/>
    </row>
    <row r="203" s="1" customFormat="1" ht="18.75" customHeight="1">
      <c r="B203" s="246"/>
      <c r="C203" s="246"/>
      <c r="D203" s="246"/>
      <c r="E203" s="246"/>
      <c r="F203" s="246"/>
      <c r="G203" s="246"/>
      <c r="H203" s="246"/>
      <c r="I203" s="246"/>
      <c r="J203" s="246"/>
      <c r="K203" s="246"/>
    </row>
    <row r="204" s="1" customFormat="1" ht="13.5">
      <c r="B204" s="225"/>
      <c r="C204" s="226"/>
      <c r="D204" s="226"/>
      <c r="E204" s="226"/>
      <c r="F204" s="226"/>
      <c r="G204" s="226"/>
      <c r="H204" s="226"/>
      <c r="I204" s="226"/>
      <c r="J204" s="226"/>
      <c r="K204" s="227"/>
    </row>
    <row r="205" s="1" customFormat="1" ht="21" customHeight="1">
      <c r="B205" s="228"/>
      <c r="C205" s="229" t="s">
        <v>545</v>
      </c>
      <c r="D205" s="229"/>
      <c r="E205" s="229"/>
      <c r="F205" s="229"/>
      <c r="G205" s="229"/>
      <c r="H205" s="229"/>
      <c r="I205" s="229"/>
      <c r="J205" s="229"/>
      <c r="K205" s="230"/>
    </row>
    <row r="206" s="1" customFormat="1" ht="25.5" customHeight="1">
      <c r="B206" s="228"/>
      <c r="C206" s="309" t="s">
        <v>546</v>
      </c>
      <c r="D206" s="309"/>
      <c r="E206" s="309"/>
      <c r="F206" s="309" t="s">
        <v>547</v>
      </c>
      <c r="G206" s="310"/>
      <c r="H206" s="309" t="s">
        <v>548</v>
      </c>
      <c r="I206" s="309"/>
      <c r="J206" s="309"/>
      <c r="K206" s="230"/>
    </row>
    <row r="207" s="1" customFormat="1" ht="5.25" customHeight="1">
      <c r="B207" s="263"/>
      <c r="C207" s="258"/>
      <c r="D207" s="258"/>
      <c r="E207" s="258"/>
      <c r="F207" s="258"/>
      <c r="G207" s="284"/>
      <c r="H207" s="258"/>
      <c r="I207" s="258"/>
      <c r="J207" s="258"/>
      <c r="K207" s="286"/>
    </row>
    <row r="208" s="1" customFormat="1" ht="15" customHeight="1">
      <c r="B208" s="263"/>
      <c r="C208" s="238" t="s">
        <v>538</v>
      </c>
      <c r="D208" s="238"/>
      <c r="E208" s="238"/>
      <c r="F208" s="261" t="s">
        <v>44</v>
      </c>
      <c r="G208" s="238"/>
      <c r="H208" s="238" t="s">
        <v>549</v>
      </c>
      <c r="I208" s="238"/>
      <c r="J208" s="238"/>
      <c r="K208" s="286"/>
    </row>
    <row r="209" s="1" customFormat="1" ht="15" customHeight="1">
      <c r="B209" s="263"/>
      <c r="C209" s="238"/>
      <c r="D209" s="238"/>
      <c r="E209" s="238"/>
      <c r="F209" s="261" t="s">
        <v>45</v>
      </c>
      <c r="G209" s="238"/>
      <c r="H209" s="238" t="s">
        <v>550</v>
      </c>
      <c r="I209" s="238"/>
      <c r="J209" s="238"/>
      <c r="K209" s="286"/>
    </row>
    <row r="210" s="1" customFormat="1" ht="15" customHeight="1">
      <c r="B210" s="263"/>
      <c r="C210" s="238"/>
      <c r="D210" s="238"/>
      <c r="E210" s="238"/>
      <c r="F210" s="261" t="s">
        <v>48</v>
      </c>
      <c r="G210" s="238"/>
      <c r="H210" s="238" t="s">
        <v>551</v>
      </c>
      <c r="I210" s="238"/>
      <c r="J210" s="238"/>
      <c r="K210" s="286"/>
    </row>
    <row r="211" s="1" customFormat="1" ht="15" customHeight="1">
      <c r="B211" s="263"/>
      <c r="C211" s="238"/>
      <c r="D211" s="238"/>
      <c r="E211" s="238"/>
      <c r="F211" s="261" t="s">
        <v>46</v>
      </c>
      <c r="G211" s="238"/>
      <c r="H211" s="238" t="s">
        <v>552</v>
      </c>
      <c r="I211" s="238"/>
      <c r="J211" s="238"/>
      <c r="K211" s="286"/>
    </row>
    <row r="212" s="1" customFormat="1" ht="15" customHeight="1">
      <c r="B212" s="263"/>
      <c r="C212" s="238"/>
      <c r="D212" s="238"/>
      <c r="E212" s="238"/>
      <c r="F212" s="261" t="s">
        <v>47</v>
      </c>
      <c r="G212" s="238"/>
      <c r="H212" s="238" t="s">
        <v>553</v>
      </c>
      <c r="I212" s="238"/>
      <c r="J212" s="238"/>
      <c r="K212" s="286"/>
    </row>
    <row r="213" s="1" customFormat="1" ht="15" customHeight="1">
      <c r="B213" s="263"/>
      <c r="C213" s="238"/>
      <c r="D213" s="238"/>
      <c r="E213" s="238"/>
      <c r="F213" s="261"/>
      <c r="G213" s="238"/>
      <c r="H213" s="238"/>
      <c r="I213" s="238"/>
      <c r="J213" s="238"/>
      <c r="K213" s="286"/>
    </row>
    <row r="214" s="1" customFormat="1" ht="15" customHeight="1">
      <c r="B214" s="263"/>
      <c r="C214" s="238" t="s">
        <v>492</v>
      </c>
      <c r="D214" s="238"/>
      <c r="E214" s="238"/>
      <c r="F214" s="261" t="s">
        <v>80</v>
      </c>
      <c r="G214" s="238"/>
      <c r="H214" s="238" t="s">
        <v>554</v>
      </c>
      <c r="I214" s="238"/>
      <c r="J214" s="238"/>
      <c r="K214" s="286"/>
    </row>
    <row r="215" s="1" customFormat="1" ht="15" customHeight="1">
      <c r="B215" s="263"/>
      <c r="C215" s="238"/>
      <c r="D215" s="238"/>
      <c r="E215" s="238"/>
      <c r="F215" s="261" t="s">
        <v>387</v>
      </c>
      <c r="G215" s="238"/>
      <c r="H215" s="238" t="s">
        <v>388</v>
      </c>
      <c r="I215" s="238"/>
      <c r="J215" s="238"/>
      <c r="K215" s="286"/>
    </row>
    <row r="216" s="1" customFormat="1" ht="15" customHeight="1">
      <c r="B216" s="263"/>
      <c r="C216" s="238"/>
      <c r="D216" s="238"/>
      <c r="E216" s="238"/>
      <c r="F216" s="261" t="s">
        <v>385</v>
      </c>
      <c r="G216" s="238"/>
      <c r="H216" s="238" t="s">
        <v>555</v>
      </c>
      <c r="I216" s="238"/>
      <c r="J216" s="238"/>
      <c r="K216" s="286"/>
    </row>
    <row r="217" s="1" customFormat="1" ht="15" customHeight="1">
      <c r="B217" s="311"/>
      <c r="C217" s="238"/>
      <c r="D217" s="238"/>
      <c r="E217" s="238"/>
      <c r="F217" s="261" t="s">
        <v>389</v>
      </c>
      <c r="G217" s="300"/>
      <c r="H217" s="290" t="s">
        <v>390</v>
      </c>
      <c r="I217" s="290"/>
      <c r="J217" s="290"/>
      <c r="K217" s="312"/>
    </row>
    <row r="218" s="1" customFormat="1" ht="15" customHeight="1">
      <c r="B218" s="311"/>
      <c r="C218" s="238"/>
      <c r="D218" s="238"/>
      <c r="E218" s="238"/>
      <c r="F218" s="261" t="s">
        <v>391</v>
      </c>
      <c r="G218" s="300"/>
      <c r="H218" s="290" t="s">
        <v>556</v>
      </c>
      <c r="I218" s="290"/>
      <c r="J218" s="290"/>
      <c r="K218" s="312"/>
    </row>
    <row r="219" s="1" customFormat="1" ht="15" customHeight="1">
      <c r="B219" s="311"/>
      <c r="C219" s="238"/>
      <c r="D219" s="238"/>
      <c r="E219" s="238"/>
      <c r="F219" s="261"/>
      <c r="G219" s="300"/>
      <c r="H219" s="290"/>
      <c r="I219" s="290"/>
      <c r="J219" s="290"/>
      <c r="K219" s="312"/>
    </row>
    <row r="220" s="1" customFormat="1" ht="15" customHeight="1">
      <c r="B220" s="311"/>
      <c r="C220" s="238" t="s">
        <v>516</v>
      </c>
      <c r="D220" s="238"/>
      <c r="E220" s="238"/>
      <c r="F220" s="261">
        <v>1</v>
      </c>
      <c r="G220" s="300"/>
      <c r="H220" s="290" t="s">
        <v>557</v>
      </c>
      <c r="I220" s="290"/>
      <c r="J220" s="290"/>
      <c r="K220" s="312"/>
    </row>
    <row r="221" s="1" customFormat="1" ht="15" customHeight="1">
      <c r="B221" s="311"/>
      <c r="C221" s="238"/>
      <c r="D221" s="238"/>
      <c r="E221" s="238"/>
      <c r="F221" s="261">
        <v>2</v>
      </c>
      <c r="G221" s="300"/>
      <c r="H221" s="290" t="s">
        <v>558</v>
      </c>
      <c r="I221" s="290"/>
      <c r="J221" s="290"/>
      <c r="K221" s="312"/>
    </row>
    <row r="222" s="1" customFormat="1" ht="15" customHeight="1">
      <c r="B222" s="311"/>
      <c r="C222" s="238"/>
      <c r="D222" s="238"/>
      <c r="E222" s="238"/>
      <c r="F222" s="261">
        <v>3</v>
      </c>
      <c r="G222" s="300"/>
      <c r="H222" s="290" t="s">
        <v>559</v>
      </c>
      <c r="I222" s="290"/>
      <c r="J222" s="290"/>
      <c r="K222" s="312"/>
    </row>
    <row r="223" s="1" customFormat="1" ht="15" customHeight="1">
      <c r="B223" s="311"/>
      <c r="C223" s="238"/>
      <c r="D223" s="238"/>
      <c r="E223" s="238"/>
      <c r="F223" s="261">
        <v>4</v>
      </c>
      <c r="G223" s="300"/>
      <c r="H223" s="290" t="s">
        <v>560</v>
      </c>
      <c r="I223" s="290"/>
      <c r="J223" s="290"/>
      <c r="K223" s="312"/>
    </row>
    <row r="224" s="1" customFormat="1" ht="12.75" customHeight="1">
      <c r="B224" s="313"/>
      <c r="C224" s="314"/>
      <c r="D224" s="314"/>
      <c r="E224" s="314"/>
      <c r="F224" s="314"/>
      <c r="G224" s="314"/>
      <c r="H224" s="314"/>
      <c r="I224" s="314"/>
      <c r="J224" s="314"/>
      <c r="K224" s="315"/>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71:J171"/>
    <mergeCell ref="C205:J205"/>
    <mergeCell ref="H206:J206"/>
    <mergeCell ref="H209:J209"/>
    <mergeCell ref="H210:J210"/>
    <mergeCell ref="H216:J216"/>
    <mergeCell ref="H217:J217"/>
    <mergeCell ref="H218:J218"/>
    <mergeCell ref="H220:J220"/>
    <mergeCell ref="H221:J221"/>
    <mergeCell ref="H222:J222"/>
    <mergeCell ref="H208:J208"/>
    <mergeCell ref="H223:J223"/>
    <mergeCell ref="H211:J211"/>
    <mergeCell ref="H212:J212"/>
    <mergeCell ref="H214:J214"/>
    <mergeCell ref="H215:J215"/>
  </mergeCells>
  <pageSetup r:id="rId1" paperSize="9" orientation="landscape" fitToHeight="0"/>
</worksheet>
</file>

<file path=docProps/core.xml><?xml version="1.0" encoding="utf-8"?>
<cp:coreProperties xmlns:dc="http://purl.org/dc/elements/1.1/" xmlns:dcterms="http://purl.org/dc/terms/" xmlns:xsi="http://www.w3.org/2001/XMLSchema-instance" xmlns:cp="http://schemas.openxmlformats.org/package/2006/metadata/core-properties">
  <dc:creator>Sebastian Fenyk</dc:creator>
  <cp:lastModifiedBy>Sebastian Fenyk</cp:lastModifiedBy>
  <dcterms:created xsi:type="dcterms:W3CDTF">2025-12-01T16:58:08Z</dcterms:created>
  <dcterms:modified xsi:type="dcterms:W3CDTF">2025-12-01T16:58:11Z</dcterms:modified>
</cp:coreProperties>
</file>