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00 - Všeobecné konstr..." sheetId="2" r:id="rId2"/>
    <sheet name="SO 001 - Demolice stávají..." sheetId="3" r:id="rId3"/>
    <sheet name="SO 191 - Dopravně inženýr..." sheetId="4" r:id="rId4"/>
    <sheet name="SO 201 - Rekonstrukce mos..." sheetId="5" r:id="rId5"/>
    <sheet name="SO 301 - Přeložka vodovodu" sheetId="6" r:id="rId6"/>
    <sheet name="SO 302 - Přeložka kanalizace" sheetId="7" r:id="rId7"/>
    <sheet name="SO 402 - Přeložka vedení NN" sheetId="8" r:id="rId8"/>
  </sheets>
  <definedNames>
    <definedName name="_xlnm.Print_Area" localSheetId="0">'Rekapitulace stavby'!$D$4:$AO$76,'Rekapitulace stavby'!$C$82:$AQ$102</definedName>
    <definedName name="_xlnm.Print_Titles" localSheetId="0">'Rekapitulace stavby'!$92:$92</definedName>
    <definedName name="_xlnm._FilterDatabase" localSheetId="1" hidden="1">'SO 000 - Všeobecné konstr...'!$C$116:$K$133</definedName>
    <definedName name="_xlnm.Print_Area" localSheetId="1">'SO 000 - Všeobecné konstr...'!$C$4:$J$76,'SO 000 - Všeobecné konstr...'!$C$104:$K$133</definedName>
    <definedName name="_xlnm.Print_Titles" localSheetId="1">'SO 000 - Všeobecné konstr...'!$116:$116</definedName>
    <definedName name="_xlnm._FilterDatabase" localSheetId="2" hidden="1">'SO 001 - Demolice stávají...'!$C$120:$K$197</definedName>
    <definedName name="_xlnm.Print_Area" localSheetId="2">'SO 001 - Demolice stávají...'!$C$4:$J$76,'SO 001 - Demolice stávají...'!$C$108:$K$197</definedName>
    <definedName name="_xlnm.Print_Titles" localSheetId="2">'SO 001 - Demolice stávají...'!$120:$120</definedName>
    <definedName name="_xlnm._FilterDatabase" localSheetId="3" hidden="1">'SO 191 - Dopravně inženýr...'!$C$118:$K$182</definedName>
    <definedName name="_xlnm.Print_Area" localSheetId="3">'SO 191 - Dopravně inženýr...'!$C$4:$J$76,'SO 191 - Dopravně inženýr...'!$C$106:$K$182</definedName>
    <definedName name="_xlnm.Print_Titles" localSheetId="3">'SO 191 - Dopravně inženýr...'!$118:$118</definedName>
    <definedName name="_xlnm._FilterDatabase" localSheetId="4" hidden="1">'SO 201 - Rekonstrukce mos...'!$C$128:$K$407</definedName>
    <definedName name="_xlnm.Print_Area" localSheetId="4">'SO 201 - Rekonstrukce mos...'!$C$4:$J$76,'SO 201 - Rekonstrukce mos...'!$C$116:$K$407</definedName>
    <definedName name="_xlnm.Print_Titles" localSheetId="4">'SO 201 - Rekonstrukce mos...'!$128:$128</definedName>
    <definedName name="_xlnm._FilterDatabase" localSheetId="5" hidden="1">'SO 301 - Přeložka vodovodu'!$C$124:$K$213</definedName>
    <definedName name="_xlnm.Print_Area" localSheetId="5">'SO 301 - Přeložka vodovodu'!$C$4:$J$76,'SO 301 - Přeložka vodovodu'!$C$112:$K$213</definedName>
    <definedName name="_xlnm.Print_Titles" localSheetId="5">'SO 301 - Přeložka vodovodu'!$124:$124</definedName>
    <definedName name="_xlnm._FilterDatabase" localSheetId="6" hidden="1">'SO 302 - Přeložka kanalizace'!$C$125:$K$190</definedName>
    <definedName name="_xlnm.Print_Area" localSheetId="6">'SO 302 - Přeložka kanalizace'!$C$4:$J$76,'SO 302 - Přeložka kanalizace'!$C$113:$K$190</definedName>
    <definedName name="_xlnm.Print_Titles" localSheetId="6">'SO 302 - Přeložka kanalizace'!$125:$125</definedName>
    <definedName name="_xlnm._FilterDatabase" localSheetId="7" hidden="1">'SO 402 - Přeložka vedení NN'!$C$119:$K$170</definedName>
    <definedName name="_xlnm.Print_Area" localSheetId="7">'SO 402 - Přeložka vedení NN'!$C$4:$J$76,'SO 402 - Přeložka vedení NN'!$C$107:$K$170</definedName>
    <definedName name="_xlnm.Print_Titles" localSheetId="7">'SO 402 - Přeložka vedení NN'!$119:$119</definedName>
  </definedNames>
  <calcPr/>
</workbook>
</file>

<file path=xl/calcChain.xml><?xml version="1.0" encoding="utf-8"?>
<calcChain xmlns="http://schemas.openxmlformats.org/spreadsheetml/2006/main">
  <c i="8" l="1" r="J37"/>
  <c r="J36"/>
  <c i="1" r="AY101"/>
  <c i="8" r="J35"/>
  <c i="1" r="AX101"/>
  <c i="8"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J117"/>
  <c r="J116"/>
  <c r="F116"/>
  <c r="F114"/>
  <c r="E112"/>
  <c r="J92"/>
  <c r="J91"/>
  <c r="F91"/>
  <c r="F89"/>
  <c r="E87"/>
  <c r="J18"/>
  <c r="E18"/>
  <c r="F92"/>
  <c r="J17"/>
  <c r="J12"/>
  <c r="J114"/>
  <c r="E7"/>
  <c r="E110"/>
  <c i="7" r="J37"/>
  <c r="J36"/>
  <c i="1" r="AY100"/>
  <c i="7" r="J35"/>
  <c i="1" r="AX100"/>
  <c i="7" r="BI189"/>
  <c r="BH189"/>
  <c r="BG189"/>
  <c r="BF189"/>
  <c r="T189"/>
  <c r="T188"/>
  <c r="T187"/>
  <c r="R189"/>
  <c r="R188"/>
  <c r="R187"/>
  <c r="P189"/>
  <c r="P188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6"/>
  <c r="BH176"/>
  <c r="BG176"/>
  <c r="BF176"/>
  <c r="T176"/>
  <c r="T175"/>
  <c r="R176"/>
  <c r="R175"/>
  <c r="P176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4"/>
  <c r="BH154"/>
  <c r="BG154"/>
  <c r="BF154"/>
  <c r="T154"/>
  <c r="R154"/>
  <c r="P154"/>
  <c r="BI150"/>
  <c r="BH150"/>
  <c r="BG150"/>
  <c r="BF150"/>
  <c r="T150"/>
  <c r="R150"/>
  <c r="P150"/>
  <c r="BI148"/>
  <c r="BH148"/>
  <c r="BG148"/>
  <c r="BF148"/>
  <c r="T148"/>
  <c r="T147"/>
  <c r="R148"/>
  <c r="R147"/>
  <c r="P148"/>
  <c r="P147"/>
  <c r="BI143"/>
  <c r="BH143"/>
  <c r="BG143"/>
  <c r="BF143"/>
  <c r="T143"/>
  <c r="R143"/>
  <c r="P143"/>
  <c r="BI141"/>
  <c r="BH141"/>
  <c r="BG141"/>
  <c r="BF141"/>
  <c r="T141"/>
  <c r="R141"/>
  <c r="P141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J122"/>
  <c r="F122"/>
  <c r="F120"/>
  <c r="E118"/>
  <c r="J91"/>
  <c r="F91"/>
  <c r="F89"/>
  <c r="E87"/>
  <c r="J24"/>
  <c r="E24"/>
  <c r="J123"/>
  <c r="J23"/>
  <c r="J18"/>
  <c r="E18"/>
  <c r="F92"/>
  <c r="J17"/>
  <c r="J12"/>
  <c r="J120"/>
  <c r="E7"/>
  <c r="E85"/>
  <c i="6" r="J37"/>
  <c r="J36"/>
  <c i="1" r="AY99"/>
  <c i="6" r="J35"/>
  <c i="1" r="AX99"/>
  <c i="6" r="BI212"/>
  <c r="BH212"/>
  <c r="BG212"/>
  <c r="BF212"/>
  <c r="T212"/>
  <c r="T211"/>
  <c r="T210"/>
  <c r="R212"/>
  <c r="R211"/>
  <c r="R210"/>
  <c r="P212"/>
  <c r="P211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199"/>
  <c r="BH199"/>
  <c r="BG199"/>
  <c r="BF199"/>
  <c r="T199"/>
  <c r="T198"/>
  <c r="R199"/>
  <c r="R198"/>
  <c r="P199"/>
  <c r="P198"/>
  <c r="BI197"/>
  <c r="BH197"/>
  <c r="BG197"/>
  <c r="BF197"/>
  <c r="T197"/>
  <c r="R197"/>
  <c r="P197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48"/>
  <c r="BH148"/>
  <c r="BG148"/>
  <c r="BF148"/>
  <c r="T148"/>
  <c r="T147"/>
  <c r="R148"/>
  <c r="R147"/>
  <c r="P148"/>
  <c r="P147"/>
  <c r="BI143"/>
  <c r="BH143"/>
  <c r="BG143"/>
  <c r="BF143"/>
  <c r="T143"/>
  <c r="R143"/>
  <c r="P143"/>
  <c r="BI141"/>
  <c r="BH141"/>
  <c r="BG141"/>
  <c r="BF141"/>
  <c r="T141"/>
  <c r="R141"/>
  <c r="P141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J121"/>
  <c r="F121"/>
  <c r="F119"/>
  <c r="E117"/>
  <c r="J91"/>
  <c r="F91"/>
  <c r="F89"/>
  <c r="E87"/>
  <c r="J24"/>
  <c r="E24"/>
  <c r="J92"/>
  <c r="J23"/>
  <c r="J18"/>
  <c r="E18"/>
  <c r="F122"/>
  <c r="J17"/>
  <c r="J12"/>
  <c r="J119"/>
  <c r="E7"/>
  <c r="E85"/>
  <c i="5" r="J37"/>
  <c r="J36"/>
  <c i="1" r="AY98"/>
  <c i="5" r="J35"/>
  <c i="1" r="AX98"/>
  <c i="5" r="BI406"/>
  <c r="BH406"/>
  <c r="BG406"/>
  <c r="BF406"/>
  <c r="T406"/>
  <c r="T405"/>
  <c r="T404"/>
  <c r="R406"/>
  <c r="R405"/>
  <c r="R404"/>
  <c r="P406"/>
  <c r="P405"/>
  <c r="P404"/>
  <c r="BI402"/>
  <c r="BH402"/>
  <c r="BG402"/>
  <c r="BF402"/>
  <c r="T402"/>
  <c r="R402"/>
  <c r="P402"/>
  <c r="BI401"/>
  <c r="BH401"/>
  <c r="BG401"/>
  <c r="BF401"/>
  <c r="T401"/>
  <c r="R401"/>
  <c r="P401"/>
  <c r="BI397"/>
  <c r="BH397"/>
  <c r="BG397"/>
  <c r="BF397"/>
  <c r="T397"/>
  <c r="R397"/>
  <c r="P397"/>
  <c r="BI393"/>
  <c r="BH393"/>
  <c r="BG393"/>
  <c r="BF393"/>
  <c r="T393"/>
  <c r="R393"/>
  <c r="P393"/>
  <c r="BI391"/>
  <c r="BH391"/>
  <c r="BG391"/>
  <c r="BF391"/>
  <c r="T391"/>
  <c r="R391"/>
  <c r="P391"/>
  <c r="BI389"/>
  <c r="BH389"/>
  <c r="BG389"/>
  <c r="BF389"/>
  <c r="T389"/>
  <c r="R389"/>
  <c r="P389"/>
  <c r="BI382"/>
  <c r="BH382"/>
  <c r="BG382"/>
  <c r="BF382"/>
  <c r="T382"/>
  <c r="R382"/>
  <c r="P382"/>
  <c r="BI374"/>
  <c r="BH374"/>
  <c r="BG374"/>
  <c r="BF374"/>
  <c r="T374"/>
  <c r="R374"/>
  <c r="P374"/>
  <c r="BI370"/>
  <c r="BH370"/>
  <c r="BG370"/>
  <c r="BF370"/>
  <c r="T370"/>
  <c r="R370"/>
  <c r="P370"/>
  <c r="BI366"/>
  <c r="BH366"/>
  <c r="BG366"/>
  <c r="BF366"/>
  <c r="T366"/>
  <c r="R366"/>
  <c r="P366"/>
  <c r="BI365"/>
  <c r="BH365"/>
  <c r="BG365"/>
  <c r="BF365"/>
  <c r="T365"/>
  <c r="R365"/>
  <c r="P365"/>
  <c r="BI364"/>
  <c r="BH364"/>
  <c r="BG364"/>
  <c r="BF364"/>
  <c r="T364"/>
  <c r="R364"/>
  <c r="P364"/>
  <c r="BI361"/>
  <c r="BH361"/>
  <c r="BG361"/>
  <c r="BF361"/>
  <c r="T361"/>
  <c r="R361"/>
  <c r="P361"/>
  <c r="BI359"/>
  <c r="BH359"/>
  <c r="BG359"/>
  <c r="BF359"/>
  <c r="T359"/>
  <c r="R359"/>
  <c r="P359"/>
  <c r="BI357"/>
  <c r="BH357"/>
  <c r="BG357"/>
  <c r="BF357"/>
  <c r="T357"/>
  <c r="R357"/>
  <c r="P357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49"/>
  <c r="BH349"/>
  <c r="BG349"/>
  <c r="BF349"/>
  <c r="T349"/>
  <c r="R349"/>
  <c r="P349"/>
  <c r="BI347"/>
  <c r="BH347"/>
  <c r="BG347"/>
  <c r="BF347"/>
  <c r="T347"/>
  <c r="R347"/>
  <c r="P347"/>
  <c r="BI346"/>
  <c r="BH346"/>
  <c r="BG346"/>
  <c r="BF346"/>
  <c r="T346"/>
  <c r="R346"/>
  <c r="P346"/>
  <c r="BI344"/>
  <c r="BH344"/>
  <c r="BG344"/>
  <c r="BF344"/>
  <c r="T344"/>
  <c r="R344"/>
  <c r="P344"/>
  <c r="BI342"/>
  <c r="BH342"/>
  <c r="BG342"/>
  <c r="BF342"/>
  <c r="T342"/>
  <c r="R342"/>
  <c r="P342"/>
  <c r="BI340"/>
  <c r="BH340"/>
  <c r="BG340"/>
  <c r="BF340"/>
  <c r="T340"/>
  <c r="R340"/>
  <c r="P340"/>
  <c r="BI339"/>
  <c r="BH339"/>
  <c r="BG339"/>
  <c r="BF339"/>
  <c r="T339"/>
  <c r="R339"/>
  <c r="P339"/>
  <c r="BI332"/>
  <c r="BH332"/>
  <c r="BG332"/>
  <c r="BF332"/>
  <c r="T332"/>
  <c r="R332"/>
  <c r="P332"/>
  <c r="BI328"/>
  <c r="BH328"/>
  <c r="BG328"/>
  <c r="BF328"/>
  <c r="T328"/>
  <c r="R328"/>
  <c r="P328"/>
  <c r="BI326"/>
  <c r="BH326"/>
  <c r="BG326"/>
  <c r="BF326"/>
  <c r="T326"/>
  <c r="R326"/>
  <c r="P326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5"/>
  <c r="BH305"/>
  <c r="BG305"/>
  <c r="BF305"/>
  <c r="T305"/>
  <c r="R305"/>
  <c r="P305"/>
  <c r="BI303"/>
  <c r="BH303"/>
  <c r="BG303"/>
  <c r="BF303"/>
  <c r="T303"/>
  <c r="R303"/>
  <c r="P303"/>
  <c r="BI300"/>
  <c r="BH300"/>
  <c r="BG300"/>
  <c r="BF300"/>
  <c r="T300"/>
  <c r="R300"/>
  <c r="P300"/>
  <c r="BI298"/>
  <c r="BH298"/>
  <c r="BG298"/>
  <c r="BF298"/>
  <c r="T298"/>
  <c r="R298"/>
  <c r="P298"/>
  <c r="BI295"/>
  <c r="BH295"/>
  <c r="BG295"/>
  <c r="BF295"/>
  <c r="T295"/>
  <c r="R295"/>
  <c r="P295"/>
  <c r="BI293"/>
  <c r="BH293"/>
  <c r="BG293"/>
  <c r="BF293"/>
  <c r="T293"/>
  <c r="R293"/>
  <c r="P293"/>
  <c r="BI289"/>
  <c r="BH289"/>
  <c r="BG289"/>
  <c r="BF289"/>
  <c r="T289"/>
  <c r="R289"/>
  <c r="P289"/>
  <c r="BI284"/>
  <c r="BH284"/>
  <c r="BG284"/>
  <c r="BF284"/>
  <c r="T284"/>
  <c r="R284"/>
  <c r="P284"/>
  <c r="BI279"/>
  <c r="BH279"/>
  <c r="BG279"/>
  <c r="BF279"/>
  <c r="T279"/>
  <c r="R279"/>
  <c r="P279"/>
  <c r="BI273"/>
  <c r="BH273"/>
  <c r="BG273"/>
  <c r="BF273"/>
  <c r="T273"/>
  <c r="R273"/>
  <c r="P273"/>
  <c r="BI269"/>
  <c r="BH269"/>
  <c r="BG269"/>
  <c r="BF269"/>
  <c r="T269"/>
  <c r="R269"/>
  <c r="P269"/>
  <c r="BI265"/>
  <c r="BH265"/>
  <c r="BG265"/>
  <c r="BF265"/>
  <c r="T265"/>
  <c r="R265"/>
  <c r="P265"/>
  <c r="BI261"/>
  <c r="BH261"/>
  <c r="BG261"/>
  <c r="BF261"/>
  <c r="T261"/>
  <c r="R261"/>
  <c r="P261"/>
  <c r="BI258"/>
  <c r="BH258"/>
  <c r="BG258"/>
  <c r="BF258"/>
  <c r="T258"/>
  <c r="R258"/>
  <c r="P258"/>
  <c r="BI256"/>
  <c r="BH256"/>
  <c r="BG256"/>
  <c r="BF256"/>
  <c r="T256"/>
  <c r="R256"/>
  <c r="P256"/>
  <c r="BI252"/>
  <c r="BH252"/>
  <c r="BG252"/>
  <c r="BF252"/>
  <c r="T252"/>
  <c r="R252"/>
  <c r="P252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2"/>
  <c r="BH222"/>
  <c r="BG222"/>
  <c r="BF222"/>
  <c r="T222"/>
  <c r="R222"/>
  <c r="P222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6"/>
  <c r="BH196"/>
  <c r="BG196"/>
  <c r="BF196"/>
  <c r="T196"/>
  <c r="R196"/>
  <c r="P196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J125"/>
  <c r="F125"/>
  <c r="F123"/>
  <c r="E121"/>
  <c r="J91"/>
  <c r="F91"/>
  <c r="F89"/>
  <c r="E87"/>
  <c r="J24"/>
  <c r="E24"/>
  <c r="J92"/>
  <c r="J23"/>
  <c r="J18"/>
  <c r="E18"/>
  <c r="F126"/>
  <c r="J17"/>
  <c r="J12"/>
  <c r="J123"/>
  <c r="E7"/>
  <c r="E119"/>
  <c i="4" r="J37"/>
  <c r="J36"/>
  <c i="1" r="AY97"/>
  <c i="4" r="J35"/>
  <c i="1" r="AX97"/>
  <c i="4" r="BI181"/>
  <c r="BH181"/>
  <c r="BG181"/>
  <c r="BF181"/>
  <c r="T181"/>
  <c r="R181"/>
  <c r="P181"/>
  <c r="BI179"/>
  <c r="BH179"/>
  <c r="BG179"/>
  <c r="BF179"/>
  <c r="T179"/>
  <c r="R179"/>
  <c r="P179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49"/>
  <c r="BH149"/>
  <c r="BG149"/>
  <c r="BF149"/>
  <c r="T149"/>
  <c r="R149"/>
  <c r="P149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F113"/>
  <c r="E111"/>
  <c r="F89"/>
  <c r="E87"/>
  <c r="J24"/>
  <c r="E24"/>
  <c r="J92"/>
  <c r="J23"/>
  <c r="J21"/>
  <c r="E21"/>
  <c r="J91"/>
  <c r="J20"/>
  <c r="J18"/>
  <c r="E18"/>
  <c r="F116"/>
  <c r="J17"/>
  <c r="J15"/>
  <c r="E15"/>
  <c r="F115"/>
  <c r="J14"/>
  <c r="J12"/>
  <c r="J89"/>
  <c r="E7"/>
  <c r="E109"/>
  <c i="3" r="J37"/>
  <c r="J36"/>
  <c i="1" r="AY96"/>
  <c i="3" r="J35"/>
  <c i="1" r="AX96"/>
  <c i="3"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5"/>
  <c r="BH185"/>
  <c r="BG185"/>
  <c r="BF185"/>
  <c r="T185"/>
  <c r="R185"/>
  <c r="P185"/>
  <c r="BI184"/>
  <c r="BH184"/>
  <c r="BG184"/>
  <c r="BF184"/>
  <c r="T184"/>
  <c r="R184"/>
  <c r="P184"/>
  <c r="BI181"/>
  <c r="BH181"/>
  <c r="BG181"/>
  <c r="BF181"/>
  <c r="T181"/>
  <c r="R181"/>
  <c r="P181"/>
  <c r="BI176"/>
  <c r="BH176"/>
  <c r="BG176"/>
  <c r="BF176"/>
  <c r="T176"/>
  <c r="R176"/>
  <c r="P176"/>
  <c r="BI171"/>
  <c r="BH171"/>
  <c r="BG171"/>
  <c r="BF171"/>
  <c r="T171"/>
  <c r="R171"/>
  <c r="P171"/>
  <c r="BI166"/>
  <c r="BH166"/>
  <c r="BG166"/>
  <c r="BF166"/>
  <c r="T166"/>
  <c r="R166"/>
  <c r="P166"/>
  <c r="BI162"/>
  <c r="BH162"/>
  <c r="BG162"/>
  <c r="BF162"/>
  <c r="T162"/>
  <c r="R162"/>
  <c r="P162"/>
  <c r="BI160"/>
  <c r="BH160"/>
  <c r="BG160"/>
  <c r="BF160"/>
  <c r="T160"/>
  <c r="R160"/>
  <c r="P160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3"/>
  <c r="BH143"/>
  <c r="BG143"/>
  <c r="BF143"/>
  <c r="T143"/>
  <c r="R143"/>
  <c r="P143"/>
  <c r="BI140"/>
  <c r="BH140"/>
  <c r="BG140"/>
  <c r="BF140"/>
  <c r="T140"/>
  <c r="R140"/>
  <c r="P140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7"/>
  <c r="F117"/>
  <c r="F115"/>
  <c r="E113"/>
  <c r="J91"/>
  <c r="F91"/>
  <c r="F89"/>
  <c r="E87"/>
  <c r="J24"/>
  <c r="E24"/>
  <c r="J118"/>
  <c r="J23"/>
  <c r="J18"/>
  <c r="E18"/>
  <c r="F92"/>
  <c r="J17"/>
  <c r="J12"/>
  <c r="J115"/>
  <c r="E7"/>
  <c r="E111"/>
  <c i="2" r="J37"/>
  <c r="J36"/>
  <c i="1" r="AY95"/>
  <c i="2" r="J35"/>
  <c i="1" r="AX95"/>
  <c i="2"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1"/>
  <c r="BH121"/>
  <c r="BG121"/>
  <c r="BF121"/>
  <c r="T121"/>
  <c r="R121"/>
  <c r="P121"/>
  <c r="BI119"/>
  <c r="BH119"/>
  <c r="BG119"/>
  <c r="BF119"/>
  <c r="T119"/>
  <c r="R119"/>
  <c r="P119"/>
  <c r="F111"/>
  <c r="E109"/>
  <c r="F89"/>
  <c r="E87"/>
  <c r="J24"/>
  <c r="E24"/>
  <c r="J114"/>
  <c r="J23"/>
  <c r="J21"/>
  <c r="E21"/>
  <c r="J113"/>
  <c r="J20"/>
  <c r="J18"/>
  <c r="E18"/>
  <c r="F114"/>
  <c r="J17"/>
  <c r="J15"/>
  <c r="E15"/>
  <c r="F91"/>
  <c r="J14"/>
  <c r="J12"/>
  <c r="J111"/>
  <c r="E7"/>
  <c r="E107"/>
  <c i="1" r="L90"/>
  <c r="AM90"/>
  <c r="AM89"/>
  <c r="L89"/>
  <c r="AM87"/>
  <c r="L87"/>
  <c r="L85"/>
  <c r="L84"/>
  <c i="8" r="J167"/>
  <c r="BK165"/>
  <c i="5" r="J351"/>
  <c r="J349"/>
  <c r="BK347"/>
  <c r="J320"/>
  <c r="BK314"/>
  <c r="BK313"/>
  <c r="J305"/>
  <c r="J295"/>
  <c r="J284"/>
  <c r="BK273"/>
  <c r="BK265"/>
  <c r="BK261"/>
  <c r="BK245"/>
  <c r="J241"/>
  <c r="J235"/>
  <c r="BK214"/>
  <c r="J212"/>
  <c r="J178"/>
  <c r="BK172"/>
  <c r="J167"/>
  <c r="BK159"/>
  <c r="J157"/>
  <c r="BK151"/>
  <c i="4" r="J181"/>
  <c r="J174"/>
  <c r="BK171"/>
  <c r="J170"/>
  <c r="J169"/>
  <c r="J167"/>
  <c r="J162"/>
  <c r="BK158"/>
  <c r="J138"/>
  <c r="BK137"/>
  <c r="J132"/>
  <c r="BK129"/>
  <c r="J127"/>
  <c r="BK121"/>
  <c i="3" r="J188"/>
  <c r="J184"/>
  <c r="BK143"/>
  <c r="BK136"/>
  <c r="BK127"/>
  <c r="J126"/>
  <c r="BK124"/>
  <c i="2" r="J130"/>
  <c r="BK128"/>
  <c r="BK124"/>
  <c r="J122"/>
  <c r="BK119"/>
  <c i="8" r="J163"/>
  <c r="BK162"/>
  <c r="J162"/>
  <c r="BK161"/>
  <c r="J161"/>
  <c r="BK160"/>
  <c r="J160"/>
  <c r="BK159"/>
  <c r="J159"/>
  <c r="BK158"/>
  <c r="J158"/>
  <c r="BK157"/>
  <c r="BK156"/>
  <c r="J156"/>
  <c r="BK155"/>
  <c r="J155"/>
  <c r="BK154"/>
  <c r="J154"/>
  <c r="BK153"/>
  <c r="J153"/>
  <c r="BK152"/>
  <c r="J152"/>
  <c r="BK151"/>
  <c r="J151"/>
  <c r="BK150"/>
  <c r="J150"/>
  <c r="BK149"/>
  <c r="J149"/>
  <c r="BK148"/>
  <c r="J148"/>
  <c r="J147"/>
  <c r="BK146"/>
  <c r="J145"/>
  <c r="BK144"/>
  <c r="J143"/>
  <c r="BK142"/>
  <c r="J140"/>
  <c r="BK139"/>
  <c r="BK138"/>
  <c r="BK137"/>
  <c r="J136"/>
  <c r="BK135"/>
  <c r="J134"/>
  <c r="J133"/>
  <c r="J132"/>
  <c r="BK131"/>
  <c r="BK130"/>
  <c r="BK129"/>
  <c r="BK128"/>
  <c r="BK124"/>
  <c r="BK123"/>
  <c i="7" r="BK185"/>
  <c r="BK161"/>
  <c r="J159"/>
  <c r="BK157"/>
  <c r="J148"/>
  <c r="BK143"/>
  <c i="6" r="J212"/>
  <c r="BK209"/>
  <c r="J208"/>
  <c r="BK205"/>
  <c r="BK197"/>
  <c r="BK194"/>
  <c r="J186"/>
  <c r="J173"/>
  <c r="BK168"/>
  <c r="J167"/>
  <c r="BK161"/>
  <c r="BK159"/>
  <c r="J143"/>
  <c r="BK141"/>
  <c r="J134"/>
  <c r="BK132"/>
  <c i="5" r="J402"/>
  <c r="BK391"/>
  <c r="J382"/>
  <c r="BK361"/>
  <c r="J346"/>
  <c r="BK339"/>
  <c r="BK326"/>
  <c r="BK322"/>
  <c r="BK309"/>
  <c r="BK307"/>
  <c r="BK289"/>
  <c r="J261"/>
  <c r="BK258"/>
  <c r="J249"/>
  <c r="BK243"/>
  <c r="J237"/>
  <c r="BK235"/>
  <c r="BK232"/>
  <c r="BK228"/>
  <c r="J226"/>
  <c r="J222"/>
  <c r="BK208"/>
  <c r="BK202"/>
  <c r="J188"/>
  <c r="J186"/>
  <c r="J182"/>
  <c r="J180"/>
  <c r="BK164"/>
  <c r="J159"/>
  <c r="J158"/>
  <c r="J155"/>
  <c r="J143"/>
  <c r="BK141"/>
  <c r="J139"/>
  <c i="4" r="BK174"/>
  <c r="BK170"/>
  <c r="J166"/>
  <c r="BK165"/>
  <c r="J163"/>
  <c r="J149"/>
  <c r="BK138"/>
  <c r="BK136"/>
  <c r="J131"/>
  <c r="BK123"/>
  <c i="3" r="BK196"/>
  <c r="J185"/>
  <c r="J181"/>
  <c r="BK166"/>
  <c r="BK156"/>
  <c r="J140"/>
  <c r="J133"/>
  <c r="BK126"/>
  <c i="2" r="J121"/>
  <c i="8" r="BK163"/>
  <c r="BK127"/>
  <c r="J126"/>
  <c i="7" r="BK179"/>
  <c r="J176"/>
  <c r="BK171"/>
  <c r="BK169"/>
  <c r="BK168"/>
  <c r="BK150"/>
  <c r="BK137"/>
  <c r="J131"/>
  <c i="6" r="J207"/>
  <c r="J205"/>
  <c r="BK202"/>
  <c r="J196"/>
  <c r="J194"/>
  <c r="J191"/>
  <c r="J188"/>
  <c r="J180"/>
  <c r="BK176"/>
  <c r="J175"/>
  <c r="BK171"/>
  <c r="J170"/>
  <c r="J148"/>
  <c r="BK130"/>
  <c i="5" r="BK401"/>
  <c r="J370"/>
  <c r="J366"/>
  <c r="J357"/>
  <c r="BK355"/>
  <c r="J342"/>
  <c r="J340"/>
  <c r="BK318"/>
  <c r="BK316"/>
  <c r="BK311"/>
  <c r="J298"/>
  <c r="J293"/>
  <c r="J279"/>
  <c r="J273"/>
  <c r="J256"/>
  <c r="BK252"/>
  <c r="BK251"/>
  <c r="J239"/>
  <c r="BK237"/>
  <c r="BK216"/>
  <c r="J210"/>
  <c r="J208"/>
  <c r="J204"/>
  <c r="J190"/>
  <c r="BK188"/>
  <c r="J184"/>
  <c r="BK178"/>
  <c i="4" r="BK175"/>
  <c r="BK166"/>
  <c r="BK163"/>
  <c r="J156"/>
  <c r="BK149"/>
  <c r="J137"/>
  <c r="J136"/>
  <c r="J135"/>
  <c r="BK132"/>
  <c r="BK127"/>
  <c i="3" r="J192"/>
  <c r="J190"/>
  <c r="J160"/>
  <c r="J143"/>
  <c r="BK140"/>
  <c r="BK133"/>
  <c r="J125"/>
  <c r="J124"/>
  <c i="2" r="BK126"/>
  <c r="BK121"/>
  <c i="8" r="BK170"/>
  <c r="J170"/>
  <c r="BK169"/>
  <c r="J169"/>
  <c r="BK167"/>
  <c r="J165"/>
  <c i="7" r="J185"/>
  <c r="J184"/>
  <c r="J179"/>
  <c r="BK176"/>
  <c r="J174"/>
  <c r="J135"/>
  <c r="BK133"/>
  <c i="6" r="BK207"/>
  <c r="J203"/>
  <c r="J202"/>
  <c r="BK191"/>
  <c r="BK190"/>
  <c r="BK185"/>
  <c r="BK173"/>
  <c r="BK155"/>
  <c r="BK153"/>
  <c r="J136"/>
  <c i="5" r="J397"/>
  <c r="J393"/>
  <c r="BK389"/>
  <c r="J365"/>
  <c r="BK359"/>
  <c r="J355"/>
  <c r="BK346"/>
  <c r="J332"/>
  <c r="J326"/>
  <c r="BK320"/>
  <c r="J318"/>
  <c r="J312"/>
  <c r="J311"/>
  <c r="BK310"/>
  <c r="J265"/>
  <c r="J245"/>
  <c r="BK226"/>
  <c r="J214"/>
  <c r="J202"/>
  <c r="BK184"/>
  <c r="BK176"/>
  <c r="J174"/>
  <c r="BK165"/>
  <c r="J162"/>
  <c r="J147"/>
  <c r="J141"/>
  <c r="J137"/>
  <c i="4" r="BK181"/>
  <c r="J179"/>
  <c r="J175"/>
  <c r="J173"/>
  <c r="BK167"/>
  <c r="J158"/>
  <c r="BK156"/>
  <c r="J140"/>
  <c r="BK131"/>
  <c r="J125"/>
  <c r="J124"/>
  <c r="J123"/>
  <c i="3" r="BK197"/>
  <c r="J196"/>
  <c r="J195"/>
  <c r="J189"/>
  <c r="J171"/>
  <c r="J156"/>
  <c r="J147"/>
  <c r="J135"/>
  <c r="J127"/>
  <c i="2" r="J133"/>
  <c r="BK130"/>
  <c i="8" r="J157"/>
  <c i="7" r="BK189"/>
  <c r="BK184"/>
  <c r="BK182"/>
  <c r="BK174"/>
  <c r="BK173"/>
  <c r="J171"/>
  <c r="J169"/>
  <c r="J157"/>
  <c r="J150"/>
  <c r="J143"/>
  <c r="J141"/>
  <c r="BK131"/>
  <c i="6" r="J209"/>
  <c r="BK208"/>
  <c r="J199"/>
  <c r="J197"/>
  <c r="BK196"/>
  <c r="BK192"/>
  <c r="BK188"/>
  <c r="J185"/>
  <c r="BK180"/>
  <c r="BK178"/>
  <c r="J176"/>
  <c r="BK175"/>
  <c r="J174"/>
  <c r="J159"/>
  <c r="J141"/>
  <c i="5" r="BK406"/>
  <c r="BK393"/>
  <c r="BK370"/>
  <c r="BK365"/>
  <c r="BK364"/>
  <c r="J361"/>
  <c r="J353"/>
  <c r="BK332"/>
  <c r="J310"/>
  <c r="J308"/>
  <c r="J307"/>
  <c i="8" r="BK147"/>
  <c r="J146"/>
  <c r="BK145"/>
  <c r="J144"/>
  <c r="BK143"/>
  <c r="J142"/>
  <c r="BK140"/>
  <c r="J139"/>
  <c r="J138"/>
  <c r="J137"/>
  <c r="BK136"/>
  <c r="J135"/>
  <c r="BK134"/>
  <c r="BK133"/>
  <c r="BK132"/>
  <c r="J131"/>
  <c r="J130"/>
  <c r="J129"/>
  <c r="J128"/>
  <c r="J127"/>
  <c r="BK125"/>
  <c r="J123"/>
  <c i="7" r="J189"/>
  <c r="BK186"/>
  <c r="BK180"/>
  <c r="J173"/>
  <c r="BK163"/>
  <c r="BK154"/>
  <c r="BK148"/>
  <c r="J129"/>
  <c i="6" r="J192"/>
  <c r="J190"/>
  <c r="BK181"/>
  <c r="J161"/>
  <c r="BK157"/>
  <c r="BK148"/>
  <c r="BK134"/>
  <c r="J130"/>
  <c r="BK128"/>
  <c i="5" r="J406"/>
  <c r="BK397"/>
  <c r="J391"/>
  <c r="BK374"/>
  <c r="J359"/>
  <c r="BK349"/>
  <c r="J347"/>
  <c r="BK328"/>
  <c r="BK305"/>
  <c r="BK303"/>
  <c r="BK279"/>
  <c r="J269"/>
  <c r="J247"/>
  <c r="J230"/>
  <c r="J228"/>
  <c r="BK218"/>
  <c r="BK212"/>
  <c r="BK210"/>
  <c r="J206"/>
  <c r="BK200"/>
  <c r="BK196"/>
  <c r="BK192"/>
  <c r="BK190"/>
  <c r="BK182"/>
  <c r="J176"/>
  <c r="BK174"/>
  <c r="BK169"/>
  <c r="BK167"/>
  <c r="J164"/>
  <c r="BK162"/>
  <c r="J161"/>
  <c r="BK155"/>
  <c r="BK139"/>
  <c r="BK132"/>
  <c i="4" r="BK179"/>
  <c r="J171"/>
  <c r="J165"/>
  <c r="BK162"/>
  <c r="BK160"/>
  <c r="J142"/>
  <c r="BK140"/>
  <c r="BK135"/>
  <c r="J133"/>
  <c r="J128"/>
  <c r="BK125"/>
  <c i="3" r="BK192"/>
  <c r="BK185"/>
  <c r="BK176"/>
  <c r="J162"/>
  <c r="BK153"/>
  <c r="BK125"/>
  <c i="2" r="J131"/>
  <c r="J127"/>
  <c r="BK122"/>
  <c i="8" r="BK164"/>
  <c r="J164"/>
  <c r="BK126"/>
  <c r="J125"/>
  <c r="J124"/>
  <c i="7" r="J186"/>
  <c r="J182"/>
  <c r="J180"/>
  <c r="J168"/>
  <c r="J166"/>
  <c r="BK159"/>
  <c r="J154"/>
  <c r="BK141"/>
  <c r="BK135"/>
  <c r="BK129"/>
  <c i="6" r="BK212"/>
  <c r="BK203"/>
  <c r="BK199"/>
  <c r="BK186"/>
  <c r="J181"/>
  <c r="J178"/>
  <c r="BK174"/>
  <c r="J168"/>
  <c r="BK167"/>
  <c r="J165"/>
  <c r="J153"/>
  <c r="BK143"/>
  <c r="J128"/>
  <c i="5" r="BK402"/>
  <c r="J401"/>
  <c r="J389"/>
  <c r="J364"/>
  <c r="BK357"/>
  <c r="BK353"/>
  <c r="J344"/>
  <c r="BK340"/>
  <c r="J339"/>
  <c r="J328"/>
  <c r="BK312"/>
  <c r="J309"/>
  <c r="J303"/>
  <c r="BK300"/>
  <c r="BK298"/>
  <c r="BK269"/>
  <c r="BK256"/>
  <c r="BK247"/>
  <c r="BK241"/>
  <c r="J232"/>
  <c r="J218"/>
  <c r="BK180"/>
  <c r="BK171"/>
  <c r="J169"/>
  <c r="J165"/>
  <c r="BK158"/>
  <c r="BK157"/>
  <c r="J151"/>
  <c r="BK147"/>
  <c r="BK134"/>
  <c i="4" r="BK169"/>
  <c r="J160"/>
  <c r="BK157"/>
  <c r="BK142"/>
  <c r="BK128"/>
  <c i="3" r="J197"/>
  <c r="J191"/>
  <c r="BK190"/>
  <c r="BK184"/>
  <c r="BK181"/>
  <c r="J176"/>
  <c r="J166"/>
  <c r="BK160"/>
  <c r="J153"/>
  <c r="BK150"/>
  <c r="BK147"/>
  <c r="J131"/>
  <c i="2" r="BK131"/>
  <c r="BK127"/>
  <c r="J126"/>
  <c r="J119"/>
  <c i="1" r="AS94"/>
  <c i="7" r="BK166"/>
  <c r="J163"/>
  <c r="J161"/>
  <c r="J137"/>
  <c r="J133"/>
  <c i="6" r="J171"/>
  <c r="BK170"/>
  <c r="BK165"/>
  <c r="J157"/>
  <c r="J155"/>
  <c r="BK136"/>
  <c r="J132"/>
  <c i="5" r="BK382"/>
  <c r="J374"/>
  <c r="BK366"/>
  <c r="BK351"/>
  <c r="BK344"/>
  <c r="BK342"/>
  <c r="J322"/>
  <c r="J316"/>
  <c r="J314"/>
  <c r="J313"/>
  <c r="BK308"/>
  <c r="J300"/>
  <c r="BK295"/>
  <c r="BK293"/>
  <c r="J289"/>
  <c r="BK284"/>
  <c r="J258"/>
  <c r="J252"/>
  <c r="J251"/>
  <c r="BK249"/>
  <c r="J243"/>
  <c r="BK239"/>
  <c r="BK230"/>
  <c r="BK222"/>
  <c r="J216"/>
  <c r="BK206"/>
  <c r="BK204"/>
  <c r="J200"/>
  <c r="J196"/>
  <c r="J192"/>
  <c r="BK186"/>
  <c r="J172"/>
  <c r="J171"/>
  <c r="BK161"/>
  <c r="BK143"/>
  <c r="BK137"/>
  <c r="J134"/>
  <c r="J132"/>
  <c i="4" r="BK173"/>
  <c r="J157"/>
  <c r="BK133"/>
  <c r="J129"/>
  <c r="BK124"/>
  <c r="J121"/>
  <c i="3" r="BK195"/>
  <c r="BK191"/>
  <c r="BK189"/>
  <c r="BK188"/>
  <c r="BK171"/>
  <c r="BK162"/>
  <c r="J150"/>
  <c r="J136"/>
  <c r="BK135"/>
  <c r="BK131"/>
  <c i="2" r="BK133"/>
  <c r="J128"/>
  <c r="J124"/>
  <c l="1" r="T118"/>
  <c r="T117"/>
  <c i="3" r="T123"/>
  <c r="T122"/>
  <c r="T121"/>
  <c r="T194"/>
  <c i="4" r="P178"/>
  <c r="P177"/>
  <c i="5" r="T136"/>
  <c r="R221"/>
  <c r="T302"/>
  <c r="P363"/>
  <c i="8" r="P141"/>
  <c i="2" r="R118"/>
  <c r="R117"/>
  <c i="3" r="T170"/>
  <c r="T187"/>
  <c i="4" r="R120"/>
  <c r="BK178"/>
  <c r="BK177"/>
  <c r="J177"/>
  <c r="J98"/>
  <c i="5" r="R136"/>
  <c r="T221"/>
  <c r="P302"/>
  <c r="R369"/>
  <c r="R368"/>
  <c i="6" r="T127"/>
  <c r="P152"/>
  <c r="P206"/>
  <c i="7" r="P128"/>
  <c r="BK156"/>
  <c r="J156"/>
  <c r="J101"/>
  <c r="P178"/>
  <c r="R183"/>
  <c r="T183"/>
  <c i="8" r="R141"/>
  <c i="2" r="BK118"/>
  <c r="BK117"/>
  <c r="J117"/>
  <c i="3" r="BK170"/>
  <c r="J170"/>
  <c r="J99"/>
  <c r="R187"/>
  <c i="4" r="T120"/>
  <c i="5" r="R131"/>
  <c r="T168"/>
  <c r="P260"/>
  <c r="BK297"/>
  <c r="J297"/>
  <c r="J103"/>
  <c r="P297"/>
  <c r="BK363"/>
  <c r="J363"/>
  <c r="J105"/>
  <c r="T363"/>
  <c i="7" r="T128"/>
  <c r="T156"/>
  <c r="P183"/>
  <c i="8" r="T141"/>
  <c i="5" r="BK131"/>
  <c r="J131"/>
  <c r="J98"/>
  <c r="P131"/>
  <c r="T131"/>
  <c r="P168"/>
  <c r="BK260"/>
  <c r="J260"/>
  <c r="J102"/>
  <c r="R302"/>
  <c r="R363"/>
  <c i="6" r="BK127"/>
  <c r="J127"/>
  <c r="J98"/>
  <c r="T152"/>
  <c r="R201"/>
  <c r="T206"/>
  <c i="7" r="R149"/>
  <c r="BK178"/>
  <c r="J178"/>
  <c r="J103"/>
  <c i="8" r="BK122"/>
  <c r="J122"/>
  <c r="J98"/>
  <c r="P122"/>
  <c r="P121"/>
  <c r="R122"/>
  <c r="R121"/>
  <c r="T122"/>
  <c r="T121"/>
  <c r="BK166"/>
  <c r="J166"/>
  <c r="J100"/>
  <c i="3" r="BK123"/>
  <c r="R170"/>
  <c r="P194"/>
  <c i="4" r="P120"/>
  <c r="P119"/>
  <c i="1" r="AU97"/>
  <c i="4" r="T178"/>
  <c r="T177"/>
  <c i="5" r="BK168"/>
  <c r="J168"/>
  <c r="J100"/>
  <c r="P221"/>
  <c r="T260"/>
  <c r="R297"/>
  <c r="BK369"/>
  <c r="J369"/>
  <c r="J107"/>
  <c i="6" r="BK152"/>
  <c r="J152"/>
  <c r="J100"/>
  <c r="P201"/>
  <c r="R206"/>
  <c i="7" r="R128"/>
  <c r="R127"/>
  <c r="R126"/>
  <c r="R156"/>
  <c r="R178"/>
  <c i="8" r="R166"/>
  <c i="3" r="P170"/>
  <c r="BK194"/>
  <c r="J194"/>
  <c r="J101"/>
  <c i="5" r="BK136"/>
  <c r="J136"/>
  <c r="J99"/>
  <c r="R168"/>
  <c r="BK302"/>
  <c r="J302"/>
  <c r="J104"/>
  <c r="T369"/>
  <c r="T368"/>
  <c i="6" r="R127"/>
  <c r="R152"/>
  <c r="BK201"/>
  <c r="J201"/>
  <c r="J102"/>
  <c r="BK206"/>
  <c r="J206"/>
  <c r="J103"/>
  <c i="7" r="P149"/>
  <c r="T149"/>
  <c r="BK183"/>
  <c r="J183"/>
  <c r="J104"/>
  <c i="8" r="BK141"/>
  <c r="J141"/>
  <c r="J99"/>
  <c i="3" r="P123"/>
  <c r="BK187"/>
  <c r="J187"/>
  <c r="J100"/>
  <c r="R194"/>
  <c i="4" r="BK120"/>
  <c r="J120"/>
  <c r="J97"/>
  <c r="R178"/>
  <c r="R177"/>
  <c i="5" r="P136"/>
  <c r="BK221"/>
  <c r="J221"/>
  <c r="J101"/>
  <c r="R260"/>
  <c r="T297"/>
  <c r="P369"/>
  <c r="P368"/>
  <c i="6" r="P127"/>
  <c r="P126"/>
  <c r="P125"/>
  <c i="1" r="AU99"/>
  <c i="6" r="T201"/>
  <c i="7" r="BK128"/>
  <c r="J128"/>
  <c r="J98"/>
  <c r="BK149"/>
  <c r="J149"/>
  <c r="J100"/>
  <c r="P156"/>
  <c r="T178"/>
  <c i="8" r="P166"/>
  <c i="2" r="P118"/>
  <c r="P117"/>
  <c i="1" r="AU95"/>
  <c i="3" r="R123"/>
  <c r="R122"/>
  <c r="R121"/>
  <c r="P187"/>
  <c i="8" r="T166"/>
  <c i="2" r="J91"/>
  <c r="F113"/>
  <c i="3" r="BE133"/>
  <c r="BE181"/>
  <c r="BE184"/>
  <c r="BE185"/>
  <c r="BE190"/>
  <c i="4" r="F91"/>
  <c r="J113"/>
  <c i="5" r="J89"/>
  <c r="BE167"/>
  <c r="BE178"/>
  <c r="BE182"/>
  <c r="BE184"/>
  <c r="BE188"/>
  <c r="BE256"/>
  <c r="BE279"/>
  <c r="BE305"/>
  <c r="BE340"/>
  <c i="6" r="J89"/>
  <c r="E115"/>
  <c r="BE173"/>
  <c r="BE178"/>
  <c r="BE180"/>
  <c r="BE181"/>
  <c i="7" r="J92"/>
  <c r="F123"/>
  <c r="BE141"/>
  <c r="BE157"/>
  <c r="BE159"/>
  <c i="2" r="F92"/>
  <c i="3" r="J89"/>
  <c r="BE140"/>
  <c r="BE143"/>
  <c i="4" r="F92"/>
  <c r="BE121"/>
  <c r="BE123"/>
  <c r="BE125"/>
  <c r="BE129"/>
  <c r="BE138"/>
  <c r="BE140"/>
  <c r="BE149"/>
  <c r="BE156"/>
  <c r="BE167"/>
  <c r="BE170"/>
  <c r="BE171"/>
  <c r="BE173"/>
  <c r="BE174"/>
  <c r="BE175"/>
  <c r="BE179"/>
  <c i="5" r="F92"/>
  <c r="J126"/>
  <c r="BE141"/>
  <c r="BE143"/>
  <c r="BE161"/>
  <c r="BE162"/>
  <c r="BE164"/>
  <c r="BE202"/>
  <c r="BE293"/>
  <c r="BE311"/>
  <c r="BE320"/>
  <c r="BE349"/>
  <c r="BE355"/>
  <c r="BE361"/>
  <c r="BE382"/>
  <c r="BE406"/>
  <c i="6" r="BE197"/>
  <c r="BE209"/>
  <c i="7" r="BE148"/>
  <c r="BE163"/>
  <c r="BK175"/>
  <c r="J175"/>
  <c r="J102"/>
  <c i="8" r="J89"/>
  <c i="2" r="J89"/>
  <c r="BE119"/>
  <c r="BE121"/>
  <c i="3" r="F118"/>
  <c r="BE126"/>
  <c r="BE150"/>
  <c r="BE156"/>
  <c r="BE160"/>
  <c r="BE171"/>
  <c i="4" r="J115"/>
  <c r="BE124"/>
  <c r="BE132"/>
  <c i="5" r="BE157"/>
  <c r="BE159"/>
  <c r="BE165"/>
  <c r="BE196"/>
  <c r="BE204"/>
  <c r="BE208"/>
  <c r="BE216"/>
  <c r="BE222"/>
  <c r="BE232"/>
  <c r="BE249"/>
  <c r="BE261"/>
  <c r="BE265"/>
  <c r="BE308"/>
  <c r="BE310"/>
  <c r="BE346"/>
  <c r="BE351"/>
  <c r="BE365"/>
  <c r="BE366"/>
  <c r="BE393"/>
  <c r="BK405"/>
  <c r="J405"/>
  <c r="J109"/>
  <c i="6" r="F92"/>
  <c r="BE185"/>
  <c r="BE186"/>
  <c i="7" r="BE143"/>
  <c r="BE168"/>
  <c r="BE171"/>
  <c r="BE176"/>
  <c r="BE185"/>
  <c i="8" r="E85"/>
  <c r="F117"/>
  <c r="BE131"/>
  <c r="BE132"/>
  <c r="BE133"/>
  <c r="BE135"/>
  <c r="BE139"/>
  <c r="BE140"/>
  <c r="BE144"/>
  <c r="BE148"/>
  <c r="BE169"/>
  <c i="5" r="BE313"/>
  <c r="BE322"/>
  <c r="BE328"/>
  <c r="BE357"/>
  <c r="BE359"/>
  <c i="6" r="BE130"/>
  <c r="BE132"/>
  <c r="BE153"/>
  <c r="BE168"/>
  <c r="BE170"/>
  <c r="BE174"/>
  <c r="BE202"/>
  <c r="BE205"/>
  <c r="BK147"/>
  <c r="J147"/>
  <c r="J99"/>
  <c i="7" r="J89"/>
  <c r="E116"/>
  <c r="BE129"/>
  <c r="BE137"/>
  <c r="BE179"/>
  <c r="BE186"/>
  <c i="8" r="BE157"/>
  <c r="BE158"/>
  <c i="2" r="E85"/>
  <c r="J92"/>
  <c r="BE122"/>
  <c r="BE124"/>
  <c r="BE126"/>
  <c r="BE127"/>
  <c r="BE128"/>
  <c i="3" r="E85"/>
  <c r="BE191"/>
  <c r="BE192"/>
  <c i="4" r="BE127"/>
  <c r="BE163"/>
  <c r="BE165"/>
  <c r="BE166"/>
  <c i="5" r="BE139"/>
  <c r="BE151"/>
  <c r="BE155"/>
  <c r="BE172"/>
  <c r="BE180"/>
  <c r="BE190"/>
  <c r="BE212"/>
  <c r="BE218"/>
  <c r="BE269"/>
  <c r="BE289"/>
  <c r="BE303"/>
  <c r="BE339"/>
  <c r="BE347"/>
  <c r="BE391"/>
  <c i="6" r="J122"/>
  <c r="BE128"/>
  <c r="BE148"/>
  <c r="BE167"/>
  <c r="BE188"/>
  <c r="BE194"/>
  <c r="BK198"/>
  <c r="J198"/>
  <c r="J101"/>
  <c r="BK211"/>
  <c r="J211"/>
  <c r="J105"/>
  <c i="7" r="BE131"/>
  <c r="BE182"/>
  <c r="BK147"/>
  <c r="J147"/>
  <c r="J99"/>
  <c r="BK188"/>
  <c r="J188"/>
  <c r="J106"/>
  <c i="8" r="BE123"/>
  <c r="BE164"/>
  <c r="BE165"/>
  <c r="BE167"/>
  <c i="3" r="BE127"/>
  <c r="BE131"/>
  <c r="BE136"/>
  <c r="BE166"/>
  <c r="BE176"/>
  <c i="4" r="E85"/>
  <c r="J116"/>
  <c r="BE131"/>
  <c r="BE142"/>
  <c i="5" r="BE174"/>
  <c r="BE176"/>
  <c r="BE186"/>
  <c r="BE192"/>
  <c r="BE200"/>
  <c r="BE226"/>
  <c r="BE228"/>
  <c r="BE230"/>
  <c r="BE235"/>
  <c r="BE241"/>
  <c r="BE243"/>
  <c r="BE284"/>
  <c r="BE295"/>
  <c r="BE307"/>
  <c r="BE309"/>
  <c r="BE312"/>
  <c r="BE344"/>
  <c r="BE353"/>
  <c r="BE402"/>
  <c i="6" r="BE134"/>
  <c r="BE141"/>
  <c r="BE143"/>
  <c r="BE159"/>
  <c r="BE161"/>
  <c r="BE165"/>
  <c r="BE192"/>
  <c r="BE199"/>
  <c r="BE203"/>
  <c r="BE208"/>
  <c r="BE212"/>
  <c i="7" r="BE133"/>
  <c r="BE135"/>
  <c r="BE161"/>
  <c r="BE166"/>
  <c r="BE173"/>
  <c r="BE174"/>
  <c i="8" r="BE124"/>
  <c i="2" r="BE130"/>
  <c r="BE131"/>
  <c r="BE133"/>
  <c i="3" r="J92"/>
  <c r="BE124"/>
  <c r="BE125"/>
  <c r="BE153"/>
  <c r="BE162"/>
  <c r="BE188"/>
  <c r="BE189"/>
  <c r="BE195"/>
  <c r="BE197"/>
  <c i="4" r="BE137"/>
  <c r="BE157"/>
  <c r="BE158"/>
  <c r="BE160"/>
  <c r="BE162"/>
  <c r="BE169"/>
  <c i="5" r="E85"/>
  <c r="BE137"/>
  <c r="BE206"/>
  <c r="BE214"/>
  <c r="BE245"/>
  <c r="BE247"/>
  <c r="BE251"/>
  <c r="BE252"/>
  <c r="BE273"/>
  <c r="BE314"/>
  <c r="BE318"/>
  <c r="BE326"/>
  <c r="BE332"/>
  <c r="BE364"/>
  <c r="BE370"/>
  <c r="BE374"/>
  <c r="BE389"/>
  <c r="BE397"/>
  <c r="BE401"/>
  <c i="6" r="BE136"/>
  <c r="BE155"/>
  <c r="BE157"/>
  <c r="BE171"/>
  <c r="BE175"/>
  <c r="BE176"/>
  <c r="BE190"/>
  <c r="BE191"/>
  <c r="BE196"/>
  <c r="BE207"/>
  <c i="7" r="BE150"/>
  <c r="BE154"/>
  <c r="BE169"/>
  <c r="BE180"/>
  <c r="BE184"/>
  <c r="BE189"/>
  <c i="8" r="BE125"/>
  <c r="BE126"/>
  <c r="BE127"/>
  <c r="BE128"/>
  <c r="BE129"/>
  <c r="BE130"/>
  <c r="BE134"/>
  <c r="BE136"/>
  <c r="BE137"/>
  <c r="BE138"/>
  <c r="BE142"/>
  <c r="BE143"/>
  <c r="BE145"/>
  <c r="BE146"/>
  <c r="BE147"/>
  <c r="BE149"/>
  <c r="BE150"/>
  <c r="BE151"/>
  <c r="BE152"/>
  <c r="BE153"/>
  <c r="BE154"/>
  <c r="BE155"/>
  <c r="BE156"/>
  <c r="BE159"/>
  <c r="BE160"/>
  <c r="BE161"/>
  <c r="BE162"/>
  <c r="BE163"/>
  <c i="3" r="BE135"/>
  <c r="BE147"/>
  <c r="BE196"/>
  <c i="4" r="BE128"/>
  <c r="BE133"/>
  <c r="BE135"/>
  <c r="BE136"/>
  <c r="BE181"/>
  <c i="5" r="BE132"/>
  <c r="BE134"/>
  <c r="BE147"/>
  <c r="BE158"/>
  <c r="BE169"/>
  <c r="BE171"/>
  <c r="BE210"/>
  <c r="BE237"/>
  <c r="BE239"/>
  <c r="BE258"/>
  <c r="BE298"/>
  <c r="BE300"/>
  <c r="BE316"/>
  <c r="BE342"/>
  <c i="8" r="BE170"/>
  <c i="2" r="F36"/>
  <c i="1" r="BC95"/>
  <c i="7" r="F34"/>
  <c i="1" r="BA100"/>
  <c i="3" r="F37"/>
  <c i="1" r="BD96"/>
  <c i="4" r="F35"/>
  <c i="1" r="BB97"/>
  <c i="7" r="F35"/>
  <c i="1" r="BB100"/>
  <c i="6" r="J34"/>
  <c i="1" r="AW99"/>
  <c i="7" r="J34"/>
  <c i="1" r="AW100"/>
  <c i="8" r="F35"/>
  <c i="1" r="BB101"/>
  <c i="3" r="F34"/>
  <c i="1" r="BA96"/>
  <c i="5" r="F35"/>
  <c i="1" r="BB98"/>
  <c i="2" r="F37"/>
  <c i="1" r="BD95"/>
  <c i="8" r="F34"/>
  <c i="1" r="BA101"/>
  <c i="3" r="J34"/>
  <c i="1" r="AW96"/>
  <c i="6" r="F36"/>
  <c i="1" r="BC99"/>
  <c i="2" r="J30"/>
  <c i="1" r="AG95"/>
  <c i="5" r="F34"/>
  <c i="1" r="BA98"/>
  <c i="5" r="J34"/>
  <c i="1" r="AW98"/>
  <c i="3" r="F35"/>
  <c i="1" r="BB96"/>
  <c i="3" r="F36"/>
  <c i="1" r="BC96"/>
  <c i="6" r="F37"/>
  <c i="1" r="BD99"/>
  <c i="2" r="J34"/>
  <c i="1" r="AW95"/>
  <c i="6" r="F34"/>
  <c i="1" r="BA99"/>
  <c i="5" r="F37"/>
  <c i="1" r="BD98"/>
  <c i="4" r="F36"/>
  <c i="1" r="BC97"/>
  <c i="8" r="F36"/>
  <c i="1" r="BC101"/>
  <c i="2" r="F35"/>
  <c i="1" r="BB95"/>
  <c i="6" r="F35"/>
  <c i="1" r="BB99"/>
  <c i="7" r="F37"/>
  <c i="1" r="BD100"/>
  <c i="4" r="F37"/>
  <c i="1" r="BD97"/>
  <c i="2" r="F34"/>
  <c i="1" r="BA95"/>
  <c i="5" r="F36"/>
  <c i="1" r="BC98"/>
  <c i="4" r="F34"/>
  <c i="1" r="BA97"/>
  <c i="7" r="F36"/>
  <c i="1" r="BC100"/>
  <c i="4" r="J34"/>
  <c i="1" r="AW97"/>
  <c i="8" r="J34"/>
  <c i="1" r="AW101"/>
  <c i="8" r="F37"/>
  <c i="1" r="BD101"/>
  <c i="6" l="1" r="R126"/>
  <c r="R125"/>
  <c i="8" r="R120"/>
  <c i="5" r="P130"/>
  <c r="P129"/>
  <c i="1" r="AU98"/>
  <c i="7" r="T127"/>
  <c r="T126"/>
  <c i="8" r="P120"/>
  <c i="1" r="AU101"/>
  <c i="4" r="T119"/>
  <c r="R119"/>
  <c i="3" r="P122"/>
  <c r="P121"/>
  <c i="1" r="AU96"/>
  <c i="3" r="BK122"/>
  <c r="BK121"/>
  <c r="J121"/>
  <c r="J96"/>
  <c i="5" r="T130"/>
  <c r="T129"/>
  <c i="7" r="P127"/>
  <c r="P126"/>
  <c i="1" r="AU100"/>
  <c i="6" r="T126"/>
  <c r="T125"/>
  <c i="8" r="T120"/>
  <c i="5" r="R130"/>
  <c r="R129"/>
  <c i="4" r="BK119"/>
  <c r="J119"/>
  <c i="5" r="BK130"/>
  <c r="J130"/>
  <c r="J97"/>
  <c i="3" r="J123"/>
  <c r="J98"/>
  <c i="5" r="BK404"/>
  <c r="J404"/>
  <c r="J108"/>
  <c i="7" r="BK187"/>
  <c r="J187"/>
  <c r="J105"/>
  <c i="2" r="J96"/>
  <c i="4" r="J178"/>
  <c r="J99"/>
  <c i="5" r="BK368"/>
  <c r="J368"/>
  <c r="J106"/>
  <c i="6" r="BK126"/>
  <c r="J126"/>
  <c r="J97"/>
  <c i="7" r="BK127"/>
  <c r="BK126"/>
  <c r="J126"/>
  <c r="J96"/>
  <c i="8" r="BK121"/>
  <c r="J121"/>
  <c r="J97"/>
  <c i="2" r="J118"/>
  <c r="J97"/>
  <c i="6" r="BK210"/>
  <c r="J210"/>
  <c r="J104"/>
  <c i="2" r="F33"/>
  <c i="1" r="AZ95"/>
  <c i="3" r="F33"/>
  <c i="1" r="AZ96"/>
  <c i="6" r="J33"/>
  <c i="1" r="AV99"/>
  <c r="AT99"/>
  <c i="4" r="J30"/>
  <c i="1" r="AG97"/>
  <c i="3" r="J33"/>
  <c i="1" r="AV96"/>
  <c r="AT96"/>
  <c r="BD94"/>
  <c r="W33"/>
  <c i="7" r="F33"/>
  <c i="1" r="AZ100"/>
  <c r="BA94"/>
  <c r="W30"/>
  <c i="8" r="F33"/>
  <c i="1" r="AZ101"/>
  <c i="4" r="F33"/>
  <c i="1" r="AZ97"/>
  <c i="5" r="J33"/>
  <c i="1" r="AV98"/>
  <c r="AT98"/>
  <c r="BC94"/>
  <c r="W32"/>
  <c i="5" r="F33"/>
  <c i="1" r="AZ98"/>
  <c i="4" r="J33"/>
  <c i="1" r="AV97"/>
  <c r="AT97"/>
  <c i="6" r="F33"/>
  <c i="1" r="AZ99"/>
  <c i="2" r="J33"/>
  <c i="1" r="AV95"/>
  <c r="AT95"/>
  <c r="BB94"/>
  <c r="W31"/>
  <c i="7" r="J33"/>
  <c i="1" r="AV100"/>
  <c r="AT100"/>
  <c i="8" r="J33"/>
  <c i="1" r="AV101"/>
  <c r="AT101"/>
  <c i="4" l="1" r="J39"/>
  <c i="2" r="J39"/>
  <c i="4" r="J96"/>
  <c i="5" r="BK129"/>
  <c r="J129"/>
  <c i="3" r="J122"/>
  <c r="J97"/>
  <c i="6" r="BK125"/>
  <c r="J125"/>
  <c r="J96"/>
  <c i="7" r="J127"/>
  <c r="J97"/>
  <c i="8" r="BK120"/>
  <c r="J120"/>
  <c r="J96"/>
  <c i="1" r="AN95"/>
  <c r="AN97"/>
  <c r="AU94"/>
  <c r="AW94"/>
  <c r="AK30"/>
  <c i="3" r="J30"/>
  <c i="1" r="AG96"/>
  <c r="AN96"/>
  <c r="AX94"/>
  <c r="AZ94"/>
  <c r="W29"/>
  <c i="5" r="J30"/>
  <c i="1" r="AG98"/>
  <c r="AN98"/>
  <c r="AY94"/>
  <c i="7" r="J30"/>
  <c i="1" r="AG100"/>
  <c r="AN100"/>
  <c i="5" l="1" r="J96"/>
  <c i="3" r="J39"/>
  <c i="7" r="J39"/>
  <c i="5" r="J39"/>
  <c i="8" r="J30"/>
  <c i="1" r="AG101"/>
  <c r="AN101"/>
  <c i="6" r="J30"/>
  <c i="1" r="AG99"/>
  <c r="AN99"/>
  <c r="AV94"/>
  <c r="AK29"/>
  <c i="8" l="1" r="J39"/>
  <c i="6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<sst xmlns="http://schemas.openxmlformats.org/spreadsheetml/2006/main">
  <si>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</si>
  <si>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</si>
  <si>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</si>
  <si>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</si>
  <si>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</si>
  <si>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{f6356789-a55a-4af4-a98d-3af051a63651}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</si>
  <si>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</si>
  <si>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</si>
  <si>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</si>
  <si>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</si>
  <si>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</si>
  <si>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</si>
  <si>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</si>
  <si>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</si>
  <si>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120011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</si>
  <si>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</si>
  <si>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</si>
  <si>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Karlovy Vary - Most u letního kina</t>
  </si>
  <si>
    <t>KSO:</t>
  </si>
  <si>
    <t>CC-CZ:</t>
  </si>
  <si>
    <t>Místo:</t>
  </si>
  <si>
    <t xml:space="preserve"> </t>
  </si>
  <si>
    <t>Datum:</t>
  </si>
  <si>
    <t>8. 10. 2020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</si>
  <si>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</si>
  <si>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</si>
  <si>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</si>
  <si>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</si>
  <si>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</si>
  <si>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</si>
  <si>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</si>
  <si>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</si>
  <si>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</si>
  <si>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</si>
  <si>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</si>
  <si>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</si>
  <si>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</si>
  <si>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</si>
  <si>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</si>
  <si>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</si>
  <si>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</si>
  <si>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</si>
  <si>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</si>
  <si>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</si>
  <si>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</si>
  <si>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</si>
  <si>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</si>
  <si>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</si>
  <si>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</si>
  <si>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</si>
  <si>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</si>
  <si>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</si>
  <si>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</si>
  <si>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</si>
  <si>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</si>
  <si>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</si>
  <si>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</si>
  <si>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</si>
  <si>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</si>
  <si>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</si>
  <si>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</si>
  <si>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</si>
  <si>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</si>
  <si>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</si>
  <si>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</si>
  <si>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</si>
  <si>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</si>
  <si>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</si>
  <si>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</si>
  <si>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</si>
  <si>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</si>
  <si>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</si>
  <si>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</si>
  <si>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</si>
  <si>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</si>
  <si>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</si>
  <si>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</si>
  <si>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</si>
  <si>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</si>
  <si>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konstrukce a práce</t>
  </si>
  <si>
    <t>STA</t>
  </si>
  <si>
    <t>1</t>
  </si>
  <si>
    <t>{bae940cd-175f-486a-829a-9f0d0934eb42}</t>
  </si>
  <si>
    <t>2</t>
  </si>
  <si>
    <t>SO 001</t>
  </si>
  <si>
    <t>Demolice stávajícího mostu</t>
  </si>
  <si>
    <t>{477bb131-0e2c-48a1-8a7b-bc37d1e531c6}</t>
  </si>
  <si>
    <t>SO 191</t>
  </si>
  <si>
    <t>Dopravně inženýrská opatření</t>
  </si>
  <si>
    <t>{c7247473-3776-46b2-9bb6-c014f4cce7d2}</t>
  </si>
  <si>
    <t>SO 201</t>
  </si>
  <si>
    <t>Rekonstrukce mostu u letního kina M21</t>
  </si>
  <si>
    <t>{3cb9223d-bf14-4b93-91e2-a99646b9d791}</t>
  </si>
  <si>
    <t>SO 301</t>
  </si>
  <si>
    <t>Přeložka vodovodu</t>
  </si>
  <si>
    <t>{351a58e3-e626-4659-8537-f1599bb8d5d1}</t>
  </si>
  <si>
    <t>SO 302</t>
  </si>
  <si>
    <t>Přeložka kanalizace</t>
  </si>
  <si>
    <t>{f9e079ad-4010-4466-891b-d234f9c9ceff}</t>
  </si>
  <si>
    <t>SO 402</t>
  </si>
  <si>
    <t>Přeložka vedení NN</t>
  </si>
  <si>
    <t>{4ddcb55b-c581-4c23-9251-a972b536331f}</t>
  </si>
  <si>
    <t>KRYCÍ LIST SOUPISU PRACÍ</t>
  </si>
  <si>
    <t>Objekt:</t>
  </si>
  <si>
    <t>SO 000 - Všeobecné konstrukce a práce</t>
  </si>
  <si>
    <t>Karlovy Vary</t>
  </si>
  <si>
    <t>REKAPITULACE ČLENĚNÍ SOUPISU PRACÍ</t>
  </si>
  <si>
    <t>Kód dílu - Popis</t>
  </si>
  <si>
    <t>Cena celkem [CZK]</t>
  </si>
  <si>
    <t>Náklady ze soupisu prací</t>
  </si>
  <si>
    <t>-1</t>
  </si>
  <si>
    <t>0 - Všeobecné konstrukce a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</si>
  <si>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</si>
  <si>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</si>
  <si>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</si>
  <si>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</si>
  <si>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</si>
  <si>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</si>
  <si>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</si>
  <si>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</si>
  <si>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</si>
  <si>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</si>
  <si>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</si>
  <si>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</si>
  <si>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</si>
  <si>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</si>
  <si>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</si>
  <si>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02720</t>
  </si>
  <si>
    <t>POMOC PRÁCE ZŘÍZ NEBO ZAJIŠŤ REGULACI A OCHRANU DOPRAVY</t>
  </si>
  <si>
    <t>KPL</t>
  </si>
  <si>
    <t>4</t>
  </si>
  <si>
    <t>-564287271</t>
  </si>
  <si>
    <t>P</t>
  </si>
  <si>
    <t>Poznámka k položce:_x000d_
dálková koordinace vozidel stavby</t>
  </si>
  <si>
    <t>02811</t>
  </si>
  <si>
    <t>PRŮZKUMNÉ PRÁCE GEOTECHNICKÉ NA POVRCHU</t>
  </si>
  <si>
    <t>-1719834902</t>
  </si>
  <si>
    <t>3</t>
  </si>
  <si>
    <t>02910.1</t>
  </si>
  <si>
    <t>OSTATNÍ POŽADAVKY - ZEMĚMĚŘIČSKÁ MĚŘENÍ</t>
  </si>
  <si>
    <t>KČ</t>
  </si>
  <si>
    <t>-1886656656</t>
  </si>
  <si>
    <t>Poznámka k položce:_x000d_
geometrický plán v počtu 15 ks</t>
  </si>
  <si>
    <t>02910.2</t>
  </si>
  <si>
    <t>-957190853</t>
  </si>
  <si>
    <t>Poznámka k položce:_x000d_
zaměření skutečného provedení stavby, geodetické práce během výstavby</t>
  </si>
  <si>
    <t>5</t>
  </si>
  <si>
    <t>029412</t>
  </si>
  <si>
    <t>OSTATNÍ POŽADAVKY - VYPRACOVÁNÍ MOSTNÍHO LISTU</t>
  </si>
  <si>
    <t>KUS</t>
  </si>
  <si>
    <t>-505406311</t>
  </si>
  <si>
    <t>6</t>
  </si>
  <si>
    <t>02943</t>
  </si>
  <si>
    <t>OSTATNÍ POŽADAVKY - VYPRACOVÁNÍ RDS</t>
  </si>
  <si>
    <t>1180612531</t>
  </si>
  <si>
    <t>7</t>
  </si>
  <si>
    <t>02944</t>
  </si>
  <si>
    <t>OSTAT POŽADAVKY - DOKUMENTACE SKUTEČ PROVEDENÍ V DIGIT FORMĚ</t>
  </si>
  <si>
    <t>-1451863281</t>
  </si>
  <si>
    <t>Poznámka k položce:_x000d_
vypracování DSPS - 4 paré pro potřeby objednatele</t>
  </si>
  <si>
    <t>8</t>
  </si>
  <si>
    <t>02953</t>
  </si>
  <si>
    <t>OSTATNÍ POŽADAVKY - HLAVNÍ MOSTNÍ PROHLÍDKA</t>
  </si>
  <si>
    <t>568915228</t>
  </si>
  <si>
    <t>9</t>
  </si>
  <si>
    <t>02960</t>
  </si>
  <si>
    <t>OSTATNÍ POŽADAVKY - ODBORNÝ DOZOR</t>
  </si>
  <si>
    <t>45084776</t>
  </si>
  <si>
    <t>Poznámka k položce:_x000d_
zajištění geologa, geotechnika _x000d_
se souhlasem investora</t>
  </si>
  <si>
    <t>10</t>
  </si>
  <si>
    <t>02991</t>
  </si>
  <si>
    <t>OSTATNÍ POŽADAVKY - INFORMAČNÍ TABULE</t>
  </si>
  <si>
    <t>-196389571</t>
  </si>
  <si>
    <t>SO 001 - Demolice stávajícího mostu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</si>
  <si>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</si>
  <si>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</si>
  <si>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</si>
  <si>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</si>
  <si>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</si>
  <si>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</si>
  <si>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</si>
  <si>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</si>
  <si>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111251102</t>
  </si>
  <si>
    <t>Odstranění křovin a stromů průměru kmene do 100 mm i s kořeny sklonu terénu do 1:5 z celkové plochy přes 100 do 500 m2 strojně</t>
  </si>
  <si>
    <t>m2</t>
  </si>
  <si>
    <t>267510028</t>
  </si>
  <si>
    <t>112251103</t>
  </si>
  <si>
    <t>Odstranění pařezů D do 700 mm</t>
  </si>
  <si>
    <t>kus</t>
  </si>
  <si>
    <t>-480816028</t>
  </si>
  <si>
    <t>112251104</t>
  </si>
  <si>
    <t>Odstranění pařezů D do 900 mm</t>
  </si>
  <si>
    <t>-807084322</t>
  </si>
  <si>
    <t>113154124</t>
  </si>
  <si>
    <t>Frézování živičného krytu tl 100 mm pruh š 1 m pl do 500 m2 bez překážek v trase</t>
  </si>
  <si>
    <t>-215805273</t>
  </si>
  <si>
    <t>VV</t>
  </si>
  <si>
    <t>"vozovka" 315,0</t>
  </si>
  <si>
    <t>"chodník" 17,8+13,9</t>
  </si>
  <si>
    <t>Součet</t>
  </si>
  <si>
    <t>115101201</t>
  </si>
  <si>
    <t>Čerpání vody na dopravní výšku do 10 m průměrný přítok do 500 l/min</t>
  </si>
  <si>
    <t>hod</t>
  </si>
  <si>
    <t>539171557</t>
  </si>
  <si>
    <t>10*7*16</t>
  </si>
  <si>
    <t>119002318R</t>
  </si>
  <si>
    <t>Pomocné konstrukce při zabezpečení výkopu - zřízení - ochrana potoka</t>
  </si>
  <si>
    <t>1778206823</t>
  </si>
  <si>
    <t>6,0*18,0</t>
  </si>
  <si>
    <t>119002319R</t>
  </si>
  <si>
    <t>Pomocné konstrukce při zabezpečení výkopu - odstranění - ochrana potoka</t>
  </si>
  <si>
    <t>-1399804678</t>
  </si>
  <si>
    <t>131251104</t>
  </si>
  <si>
    <t>Hloubení jam nezapažených v hornině třídy těžitelnosti I, skupiny 3 objem do 500 m3 strojně</t>
  </si>
  <si>
    <t>m3</t>
  </si>
  <si>
    <t>421638273</t>
  </si>
  <si>
    <t>"O1" 72,3*2,0+16,2*19</t>
  </si>
  <si>
    <t>"O2" 99,1*2,0+21,8*17,7</t>
  </si>
  <si>
    <t>153112122</t>
  </si>
  <si>
    <t>Zaberanění ocelových štětovnic na dl do 8 m ve standardních podmínkách z terénu</t>
  </si>
  <si>
    <t>1795415285</t>
  </si>
  <si>
    <t>Poznámka k položce:_x000d_
beranění štětovnic v korytě řeky musí být prováděno s vyložením ramene až 12 m</t>
  </si>
  <si>
    <t>(2*14,9+2*14,15+2*8,6 )*5,3</t>
  </si>
  <si>
    <t>M</t>
  </si>
  <si>
    <t>13410999R</t>
  </si>
  <si>
    <t>štětovnice</t>
  </si>
  <si>
    <t>t</t>
  </si>
  <si>
    <t>1400047639</t>
  </si>
  <si>
    <t>(2*14,9+2*14,15+2*8,6 )*5,3*0,108</t>
  </si>
  <si>
    <t>2*6,2*8,3*0,108</t>
  </si>
  <si>
    <t>11</t>
  </si>
  <si>
    <t>153112123</t>
  </si>
  <si>
    <t>Zaberanění ocelových štětovnic na dl do 12 m ve standardních podmínkách z terénu</t>
  </si>
  <si>
    <t>106696091</t>
  </si>
  <si>
    <t>2*6,2*8,3</t>
  </si>
  <si>
    <t>12</t>
  </si>
  <si>
    <t>153113112</t>
  </si>
  <si>
    <t>Vytažení ocelových štětovnic dl do 12 m zaberaněných do hl 8 m z terénu ve standardnich podmínkách</t>
  </si>
  <si>
    <t>-1746067867</t>
  </si>
  <si>
    <t>Poznámka k položce:_x000d_
pro vytažení štětovnic je nutný jeřáb s vyložením až 15 m</t>
  </si>
  <si>
    <t>13</t>
  </si>
  <si>
    <t>153113113</t>
  </si>
  <si>
    <t>Vytažení ocelových štětovnic dl do 12 m zaberaněných do hl 12 m z terénu ve standardnich podmínkách</t>
  </si>
  <si>
    <t>399436086</t>
  </si>
  <si>
    <t xml:space="preserve">Poznámka k položce:_x000d_
pro vytažení štětovnic je nutný jeřáb s vyložením až 15 m_x000d_
</t>
  </si>
  <si>
    <t>29</t>
  </si>
  <si>
    <t>162751117</t>
  </si>
  <si>
    <t>Vodorovné přemístění do 10000 m výkopku/sypaniny z horniny třídy těžitelnosti I, skupiny 1 až 3</t>
  </si>
  <si>
    <t>-1411869932</t>
  </si>
  <si>
    <t>30</t>
  </si>
  <si>
    <t>162751119</t>
  </si>
  <si>
    <t>Příplatek k vodorovnému přemístění výkopku/sypaniny z horniny třídy těžitelnosti I, skupiny 1 až 3 ZKD 1000 m přes 10000 m</t>
  </si>
  <si>
    <t>-970466497</t>
  </si>
  <si>
    <t>1036,46*10 'Přepočtené koeficientem množství</t>
  </si>
  <si>
    <t>14</t>
  </si>
  <si>
    <t>171201231</t>
  </si>
  <si>
    <t>Poplatek za uložení zeminy a kamení na recyklační skládce (skládkovné) kód odpadu 17 05 04</t>
  </si>
  <si>
    <t>576298762</t>
  </si>
  <si>
    <t>"O1" (72,3*2,0+16,2*19)*1,9</t>
  </si>
  <si>
    <t>"O2" (99,1*2,0+21,8*17,7)*1,9</t>
  </si>
  <si>
    <t>171251201</t>
  </si>
  <si>
    <t>Uložení sypaniny na skládky nebo meziskládky</t>
  </si>
  <si>
    <t>1114834044</t>
  </si>
  <si>
    <t>Ostatní konstrukce a práce, bourání</t>
  </si>
  <si>
    <t>16</t>
  </si>
  <si>
    <t>962021112</t>
  </si>
  <si>
    <t>Bourání mostních zdí a pilířů z kamene</t>
  </si>
  <si>
    <t>-30236278</t>
  </si>
  <si>
    <t>"opěrná zeď" 4,2*15</t>
  </si>
  <si>
    <t xml:space="preserve">"opěra"  5,75*4,2</t>
  </si>
  <si>
    <t>"křídla" (3,5+3,4)*5,2</t>
  </si>
  <si>
    <t>17</t>
  </si>
  <si>
    <t>963051111</t>
  </si>
  <si>
    <t>Bourání mostní nosné konstrukce z ŽB</t>
  </si>
  <si>
    <t>1556161285</t>
  </si>
  <si>
    <t>"spřažená ŽB deska" 5,1*18,3*(0,20+0,15)/2</t>
  </si>
  <si>
    <t>"římsy" 0,21*18,3*2</t>
  </si>
  <si>
    <t>"ŽB závěrná zídka" 1,4*5,0*2</t>
  </si>
  <si>
    <t>18</t>
  </si>
  <si>
    <t>963071112</t>
  </si>
  <si>
    <t>Demontáž ocelových prvků mostů šroubovaných nebo svařovaných přes 100 kg</t>
  </si>
  <si>
    <t>kg</t>
  </si>
  <si>
    <t>-642783603</t>
  </si>
  <si>
    <t>"odstranění ocelových nosníků, vč. výztuh, ložiskových ocelových plechů"</t>
  </si>
  <si>
    <t>0,75*4*7850</t>
  </si>
  <si>
    <t>19</t>
  </si>
  <si>
    <t>966006132</t>
  </si>
  <si>
    <t>Odstranění značek dopravních nebo orientačních se sloupky s betonovými patkami</t>
  </si>
  <si>
    <t>2076749340</t>
  </si>
  <si>
    <t>20</t>
  </si>
  <si>
    <t>966075141</t>
  </si>
  <si>
    <t>Odstranění kovového zábradlí vcelku</t>
  </si>
  <si>
    <t>m</t>
  </si>
  <si>
    <t>771696023</t>
  </si>
  <si>
    <t>36+4*3</t>
  </si>
  <si>
    <t>997</t>
  </si>
  <si>
    <t>Přesun sutě</t>
  </si>
  <si>
    <t>997013862</t>
  </si>
  <si>
    <t xml:space="preserve">Poplatek za uložení stavebního odpadu na recyklační skládce (skládkovné) z armovaného betonu kód odpadu  17 01 01</t>
  </si>
  <si>
    <t>442456988</t>
  </si>
  <si>
    <t>22</t>
  </si>
  <si>
    <t>997013863</t>
  </si>
  <si>
    <t xml:space="preserve">Poplatek za uložení stavebního odpadu na recyklační skládce (skládkovné) cihelného kód odpadu  17 01 02</t>
  </si>
  <si>
    <t>-201554530</t>
  </si>
  <si>
    <t>23</t>
  </si>
  <si>
    <t>997013875</t>
  </si>
  <si>
    <t>Poplatek za uložení stavebního odpadu na recyklační skládce (skládkovné) asfaltového bez obsahu dehtu zatříděného do Katalogu odpadů pod kódem 17 03 02</t>
  </si>
  <si>
    <t>-1669126019</t>
  </si>
  <si>
    <t>24</t>
  </si>
  <si>
    <t>997211511</t>
  </si>
  <si>
    <t>Vodorovná doprava suti po suchu na vzdálenost do 1 km</t>
  </si>
  <si>
    <t>1319026135</t>
  </si>
  <si>
    <t>25</t>
  </si>
  <si>
    <t>997211519</t>
  </si>
  <si>
    <t>Příplatek ZKD 1 km u vodorovné dopravy suti</t>
  </si>
  <si>
    <t>203768276</t>
  </si>
  <si>
    <t>510,924*19 'Přepočtené koeficientem množství</t>
  </si>
  <si>
    <t>998</t>
  </si>
  <si>
    <t>Přesun hmot</t>
  </si>
  <si>
    <t>26</t>
  </si>
  <si>
    <t>998212111</t>
  </si>
  <si>
    <t>Přesun hmot pro mosty zděné, monolitické betonové nebo ocelové v do 20 m</t>
  </si>
  <si>
    <t>-1414450041</t>
  </si>
  <si>
    <t>27</t>
  </si>
  <si>
    <t>998212195</t>
  </si>
  <si>
    <t>Příplatek k přesunu hmot pro mosty zděné nebo monolitické za zvětšený přesun do 5000 m</t>
  </si>
  <si>
    <t>-1979186692</t>
  </si>
  <si>
    <t>28</t>
  </si>
  <si>
    <t>998212199</t>
  </si>
  <si>
    <t>Příplatek k přesunu hmot pro mosty zděné nebo monolitické za zvětšený přesun ZKD 5000 m</t>
  </si>
  <si>
    <t>-1833176313</t>
  </si>
  <si>
    <t>SO 191 - Dopravně inženýrská opatření</t>
  </si>
  <si>
    <t>9 - Ostatní konstrukce a práce</t>
  </si>
  <si>
    <t>M - Práce a dodávky M</t>
  </si>
  <si>
    <t xml:space="preserve">    21-M - Elektromontáže</t>
  </si>
  <si>
    <t>Ostatní konstrukce a práce</t>
  </si>
  <si>
    <t>914121</t>
  </si>
  <si>
    <t>DOPRAVNÍ ZNAČKY ZÁKLADNÍ VELIKOSTI OCELOVÉ FÓLIE TŘ 1 - DODÁVKA A MONTÁŽ</t>
  </si>
  <si>
    <t>1843397641</t>
  </si>
  <si>
    <t>"B20a" 2</t>
  </si>
  <si>
    <t>914122</t>
  </si>
  <si>
    <t>DOPRAVNÍ ZNAČKY ZÁKLADNÍ VELIKOSTI OCELOVÉ FÓLIE TŘ 1 - MONTÁŽ S PŘEMÍSTĚNÍM</t>
  </si>
  <si>
    <t>33808683</t>
  </si>
  <si>
    <t>914123</t>
  </si>
  <si>
    <t>DOPRAVNÍ ZNAČKY ZÁKLADNÍ VELIKOSTI OCELOVÉ FÓLIE TŘ 1 - DEMONTÁŽ</t>
  </si>
  <si>
    <t>-1039392851</t>
  </si>
  <si>
    <t>914129</t>
  </si>
  <si>
    <t>DOPRAV ZNAČKY ZÁKLAD VEL OCEL FÓLIE TŘ 1 - NÁJEMNÉ</t>
  </si>
  <si>
    <t>KSDEN</t>
  </si>
  <si>
    <t>1278990517</t>
  </si>
  <si>
    <t>23*30*5</t>
  </si>
  <si>
    <t>914322</t>
  </si>
  <si>
    <t>DOPRAV ZNAČKY ZMENŠ VEL OCEL FÓLIE TŘ 1 - MONTÁŽ S PŘESUNEM</t>
  </si>
  <si>
    <t>1016286714</t>
  </si>
  <si>
    <t>914323</t>
  </si>
  <si>
    <t>DOPRAV ZNAČKY ZMENŠ VEL OCEL FÓLIE TŘ 1 - DEMONTÁŽ</t>
  </si>
  <si>
    <t>2112537279</t>
  </si>
  <si>
    <t>914329</t>
  </si>
  <si>
    <t>DOPRAV ZNAČKY ZMENŠ VEL OCEL FÓLIE TŘ 1 - NÁJEMNÉ</t>
  </si>
  <si>
    <t>-1964048873</t>
  </si>
  <si>
    <t>3*30*5</t>
  </si>
  <si>
    <t>914422</t>
  </si>
  <si>
    <t>DOPRAVNÍ ZNAČKY 100X150CM OCELOVÉ FÓLIE TŘ 1 - MONTÁŽ S PŘEMÍSTĚNÍM</t>
  </si>
  <si>
    <t>1768351533</t>
  </si>
  <si>
    <t>914423</t>
  </si>
  <si>
    <t>DOPRAVNÍ ZNAČKY 100X150CM OCELOVÉ FÓLIE TŘ 1 - DEMONTÁŽ</t>
  </si>
  <si>
    <t>1687843388</t>
  </si>
  <si>
    <t>914429</t>
  </si>
  <si>
    <t>DOPRAV ZNAČ 100X150CM OCEL FÓLIE TŘ 1 - NÁJEMNÉ</t>
  </si>
  <si>
    <t>1694548855</t>
  </si>
  <si>
    <t>6*30*5</t>
  </si>
  <si>
    <t>914921</t>
  </si>
  <si>
    <t>SLOUPKY A STOJKY DOPRAVNÍCH ZNAČEK Z OCEL TRUBEK DO PATKY - DODÁVKA A MONTÁŽ</t>
  </si>
  <si>
    <t>1501744853</t>
  </si>
  <si>
    <t>914922</t>
  </si>
  <si>
    <t>SLOUPKY A STOJKY DZ Z OCEL TRUBEK DO PATKY MONTÁŽ S PŘESUNEM</t>
  </si>
  <si>
    <t>-600236939</t>
  </si>
  <si>
    <t>914923</t>
  </si>
  <si>
    <t>SLOUPKY A STOJKY DZ Z OCEL TRUBEK DO PATKY DEMONTÁŽ</t>
  </si>
  <si>
    <t>-42183405</t>
  </si>
  <si>
    <t>914929</t>
  </si>
  <si>
    <t>SLOUPKY A STOJKY DZ Z OCEL TRUBEK DO PATKY NÁJEMNÉ</t>
  </si>
  <si>
    <t>-1645966985</t>
  </si>
  <si>
    <t>35*30*5</t>
  </si>
  <si>
    <t>915111</t>
  </si>
  <si>
    <t>VODOROVNÉ DOPRAVNÍ ZNAČENÍ BARVOU HLADKÉ - DODÁVKA A POKLÁDKA</t>
  </si>
  <si>
    <t>M2</t>
  </si>
  <si>
    <t>-353595040</t>
  </si>
  <si>
    <t>"V4" 50*0,125</t>
  </si>
  <si>
    <t>915321</t>
  </si>
  <si>
    <t>VODOR DOPRAV ZNAČ Z FÓLIE DOČAS ODSTRANITEL - DOD A POKLÁDKA</t>
  </si>
  <si>
    <t>517095917</t>
  </si>
  <si>
    <t>"V4" 80*0,125</t>
  </si>
  <si>
    <t>"V5" 12*0,5</t>
  </si>
  <si>
    <t>"V7" 23*0,5</t>
  </si>
  <si>
    <t>"V10b" 231*0,25</t>
  </si>
  <si>
    <t>"V13a" 17</t>
  </si>
  <si>
    <t>915322</t>
  </si>
  <si>
    <t>VODOR DOPRAV ZNAČ Z FÓLIE DOČAS ODSTRANITEL - ODSTRANĚNÍ</t>
  </si>
  <si>
    <t>-58295464</t>
  </si>
  <si>
    <t>916112</t>
  </si>
  <si>
    <t>DOPRAV SVĚTLO VÝSTRAŽ SAMOSTATNÉ - MONTÁŽ S PŘESUNEM</t>
  </si>
  <si>
    <t>1822555443</t>
  </si>
  <si>
    <t>916113</t>
  </si>
  <si>
    <t>DOPRAV SVĚTLO VÝSTRAŽ SAMOSTATNÉ - DEMONTÁŽ</t>
  </si>
  <si>
    <t>732037458</t>
  </si>
  <si>
    <t>916119</t>
  </si>
  <si>
    <t>DOPRAV SVĚTLO VÝSTRAŽ SAMOSTATNÉ - NÁJEMNÉ</t>
  </si>
  <si>
    <t>-1144678231</t>
  </si>
  <si>
    <t>16*30*5</t>
  </si>
  <si>
    <t>916152</t>
  </si>
  <si>
    <t>SEMAFOROVÁ PŘENOSNÁ SOUPRAVA - MONTÁŽ S PŘESUNEM</t>
  </si>
  <si>
    <t>210673834</t>
  </si>
  <si>
    <t>Poznámka k položce:_x000d_
Inteligentní světelné signalizační zařízení</t>
  </si>
  <si>
    <t>916153</t>
  </si>
  <si>
    <t>SEMAFOROVÁ PŘENOSNÁ SOUPRAVA - DEMONTÁŽ</t>
  </si>
  <si>
    <t>-643933086</t>
  </si>
  <si>
    <t>916159</t>
  </si>
  <si>
    <t>SEMAFOROVÁ PŘENOSNÁ SOUPRAVA - NÁJEMNÉ</t>
  </si>
  <si>
    <t>763816379</t>
  </si>
  <si>
    <t>2*30*5</t>
  </si>
  <si>
    <t>916312</t>
  </si>
  <si>
    <t>DOPRAVNÍ ZÁBRANY Z2 S FÓLIÍ TŘ 1 - MONTÁŽ S PŘESUNEM</t>
  </si>
  <si>
    <t>331788052</t>
  </si>
  <si>
    <t>916313</t>
  </si>
  <si>
    <t>DOPRAVNÍ ZÁBRANY Z2 S FÓLIÍ TŘ 1 - DEMONTÁŽ</t>
  </si>
  <si>
    <t>23330252</t>
  </si>
  <si>
    <t>916319</t>
  </si>
  <si>
    <t>DOPRAVNÍ ZÁBRANY Z2 - NÁJEMNÉ</t>
  </si>
  <si>
    <t>977816058</t>
  </si>
  <si>
    <t>4*30*5</t>
  </si>
  <si>
    <t>916352</t>
  </si>
  <si>
    <t>SMĚROVACÍ DESKY Z4 OBOUSTR S FÓLIÍ TŘ 1 - MONTÁŽ S PŘESUNEM</t>
  </si>
  <si>
    <t>2045816739</t>
  </si>
  <si>
    <t>916353</t>
  </si>
  <si>
    <t>SMĚROVACÍ DESKY Z4 OBOUSTR S FÓLIÍ TŘ 1 - DEMONTÁŽ</t>
  </si>
  <si>
    <t>-83663959</t>
  </si>
  <si>
    <t>916359</t>
  </si>
  <si>
    <t>SMĚROVACÍ DESKY Z4 OBOUSTR S FÓLIÍ TŘ 1 - NÁJEMNÉ</t>
  </si>
  <si>
    <t>-1372343379</t>
  </si>
  <si>
    <t>916722</t>
  </si>
  <si>
    <t>UPEVŇOVACÍ KONSTR - PODKLADNÍ DESKA OD 28KG - MONTÁŽ S PŘESUNEM</t>
  </si>
  <si>
    <t>-499736559</t>
  </si>
  <si>
    <t>31</t>
  </si>
  <si>
    <t>916723</t>
  </si>
  <si>
    <t>UPEVŇOVACÍ KONSTR - PODKLADNÍ DESKA OD 28KG - DEMONTÁŽ</t>
  </si>
  <si>
    <t>-846800494</t>
  </si>
  <si>
    <t>32</t>
  </si>
  <si>
    <t>916729</t>
  </si>
  <si>
    <t>UPEVŇOVACÍ KONSTR - PODKL DESKA OD 28KG - NÁJEMNÉ</t>
  </si>
  <si>
    <t>-1845218516</t>
  </si>
  <si>
    <t>Práce a dodávky M</t>
  </si>
  <si>
    <t>21-M</t>
  </si>
  <si>
    <t>Elektromontáže</t>
  </si>
  <si>
    <t>33</t>
  </si>
  <si>
    <t>R1011</t>
  </si>
  <si>
    <t>Přenosné mobilní stožáry, napájení vrchním vedením pro provizorní koridor pro chodce - vč. svítidel</t>
  </si>
  <si>
    <t>512</t>
  </si>
  <si>
    <t>598423006</t>
  </si>
  <si>
    <t>Poznámka k položce:_x000d_
včetně svítidel</t>
  </si>
  <si>
    <t>34</t>
  </si>
  <si>
    <t>R1012</t>
  </si>
  <si>
    <t xml:space="preserve">VO MONTÁŽ + DEMONTÁŽ </t>
  </si>
  <si>
    <t>-1054805608</t>
  </si>
  <si>
    <t>SO 201 - Rekonstrukce mostu u letního kina M21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</si>
  <si>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</si>
  <si>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</si>
  <si>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</si>
  <si>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</si>
  <si>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</si>
  <si>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</si>
  <si>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</si>
  <si>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VRN - Vedlejší rozpočtové náklady</t>
  </si>
  <si>
    <t xml:space="preserve">    VRN9 - Ostatní náklady</t>
  </si>
  <si>
    <t>172152119R</t>
  </si>
  <si>
    <t>Zřízení těsnicí výplně se zhutněním</t>
  </si>
  <si>
    <t>-267897342</t>
  </si>
  <si>
    <t>1,8*(13,9+13,15)</t>
  </si>
  <si>
    <t>174151119R</t>
  </si>
  <si>
    <t>Zásyp jam, šachet rýh nebo kolem objektů sypaninou se zhutněním - vč. materiálu</t>
  </si>
  <si>
    <t>-1039782306</t>
  </si>
  <si>
    <t>20,5*2,0+42,7*0,95+68,9*1,05+7,4*19,4+12,1*18,1</t>
  </si>
  <si>
    <t>Zakládání</t>
  </si>
  <si>
    <t>212795111</t>
  </si>
  <si>
    <t>Příčné odvodnění mostní opěry z plastových trub DN 160 včetně podkladního betonu, štěrkového obsypu</t>
  </si>
  <si>
    <t>-241063343</t>
  </si>
  <si>
    <t>(11+2*2)+10</t>
  </si>
  <si>
    <t>225511112</t>
  </si>
  <si>
    <t>Vrty maloprofilové jádrové D do 245 mm úklon do 45° hl do 25 m hor. I a II</t>
  </si>
  <si>
    <t>712827619</t>
  </si>
  <si>
    <t>(2*10+2*12)*6,25*0,7</t>
  </si>
  <si>
    <t>225511116</t>
  </si>
  <si>
    <t>Vrty maloprofilové jádrové D do 245 mm úklon do 45° hl do 25 m hor. V a VI</t>
  </si>
  <si>
    <t>-127878801</t>
  </si>
  <si>
    <t>(2*10+2*12)*6,25*0,3</t>
  </si>
  <si>
    <t>274321118</t>
  </si>
  <si>
    <t>Základové pasy, prahy, věnce a ostruhy mostních konstrukcí ze ŽB C 30/37</t>
  </si>
  <si>
    <t>1652301146</t>
  </si>
  <si>
    <t>"O1" 23,9*0,8</t>
  </si>
  <si>
    <t>"O2" 31,0*0,8</t>
  </si>
  <si>
    <t>274354111</t>
  </si>
  <si>
    <t>Bednění základových pasů - zřízení</t>
  </si>
  <si>
    <t>1611360281</t>
  </si>
  <si>
    <t>"O1" 26,1*0,8</t>
  </si>
  <si>
    <t>"O2" 34,7*0,8</t>
  </si>
  <si>
    <t>274354211</t>
  </si>
  <si>
    <t>Bednění základových pasů - odstranění</t>
  </si>
  <si>
    <t>-49237515</t>
  </si>
  <si>
    <t>274361116</t>
  </si>
  <si>
    <t>Výztuž základových pasů, prahů, věnců a ostruh z betonářské oceli 10 505</t>
  </si>
  <si>
    <t>68637489</t>
  </si>
  <si>
    <t>"dle výkresu č. 11" 7,124</t>
  </si>
  <si>
    <t>282602112</t>
  </si>
  <si>
    <t>Injektování povrchové vysokotlaké s dvojitým obturátorem mikropilot a kotev tlakem do 2 MPa</t>
  </si>
  <si>
    <t>1390285896</t>
  </si>
  <si>
    <t>58521113</t>
  </si>
  <si>
    <t>cement portlandský CEM I 52,5MPa</t>
  </si>
  <si>
    <t>-1505627788</t>
  </si>
  <si>
    <t>283111113</t>
  </si>
  <si>
    <t>Zřízení trubkových mikropilot svislých část hladká D 115 mm</t>
  </si>
  <si>
    <t>-1266741172</t>
  </si>
  <si>
    <t>44*0,55</t>
  </si>
  <si>
    <t>14011080</t>
  </si>
  <si>
    <t>trubka ocelová bezešvá hladká jakost 11 353 108x20mm</t>
  </si>
  <si>
    <t>11672231</t>
  </si>
  <si>
    <t>283111123</t>
  </si>
  <si>
    <t>Zřízení trubkových mikropilot svislých část manžetová D 115 mm</t>
  </si>
  <si>
    <t>1851603094</t>
  </si>
  <si>
    <t>44*5,7</t>
  </si>
  <si>
    <t>69715357</t>
  </si>
  <si>
    <t>283131113</t>
  </si>
  <si>
    <t>Zřízení hlavy mikropilot namáhaných tlakem i tahem D do 115 mm</t>
  </si>
  <si>
    <t>-1574856274</t>
  </si>
  <si>
    <t>(2*10+2*12)</t>
  </si>
  <si>
    <t>13530820</t>
  </si>
  <si>
    <t>ocel široká jakost S235JR 300x10mm</t>
  </si>
  <si>
    <t>-608250194</t>
  </si>
  <si>
    <t>Svislé a kompletní konstrukce</t>
  </si>
  <si>
    <t>317171127</t>
  </si>
  <si>
    <t>Kotvení monolitického betonu římsy do mostovky kotvou talířovou</t>
  </si>
  <si>
    <t>393666732</t>
  </si>
  <si>
    <t>3*19</t>
  </si>
  <si>
    <t>54879439R</t>
  </si>
  <si>
    <t>kotevní římsy</t>
  </si>
  <si>
    <t>-1564344103</t>
  </si>
  <si>
    <t>317321118</t>
  </si>
  <si>
    <t>Mostní římsy ze ŽB C 30/37</t>
  </si>
  <si>
    <t>-1318835158</t>
  </si>
  <si>
    <t>(0,4+0,8)*24,1</t>
  </si>
  <si>
    <t>317353121</t>
  </si>
  <si>
    <t>Bednění mostních říms všech tvarů - zřízení</t>
  </si>
  <si>
    <t>-183095772</t>
  </si>
  <si>
    <t>2*0,4+2*0,8+2*24,1*(1,1+0,3)</t>
  </si>
  <si>
    <t>317353221</t>
  </si>
  <si>
    <t>Bednění mostních říms všech tvarů - odstranění</t>
  </si>
  <si>
    <t>-527105948</t>
  </si>
  <si>
    <t>317361116</t>
  </si>
  <si>
    <t>Výztuž mostních říms z betonářské oceli 10 505</t>
  </si>
  <si>
    <t>-1190551766</t>
  </si>
  <si>
    <t>"dle výkresu č. 12" 3218,9/1000</t>
  </si>
  <si>
    <t>317661131</t>
  </si>
  <si>
    <t>Výplň spár monolitické římsy tmelem silikonovým šířky spáry do 15 mm</t>
  </si>
  <si>
    <t>-61032884</t>
  </si>
  <si>
    <t>2*(2,1+3,9)</t>
  </si>
  <si>
    <t>317661132</t>
  </si>
  <si>
    <t>Výplň spár monolitické římsy tmelem silikonovým šířky spáry do 40 mm</t>
  </si>
  <si>
    <t>-1252525719</t>
  </si>
  <si>
    <t>3*(2,1+3,9)</t>
  </si>
  <si>
    <t>334213111</t>
  </si>
  <si>
    <t>Zdivo mostů z nepravidelných kamenů na maltu, objem jednoho kamene do 0,02 m3</t>
  </si>
  <si>
    <t>32691318</t>
  </si>
  <si>
    <t>"dozdění opěrné zdi o O1" 2*2*1,0*6,0</t>
  </si>
  <si>
    <t>334213911</t>
  </si>
  <si>
    <t>Příplatek k cenám zdiva mostů z kamene na maltu za jednostranné lícování zdiva</t>
  </si>
  <si>
    <t>413341807</t>
  </si>
  <si>
    <t>334323118</t>
  </si>
  <si>
    <t>Mostní opěry a úložné prahy ze ŽB C 30/37</t>
  </si>
  <si>
    <t>579042070</t>
  </si>
  <si>
    <t>"dřík, závěrěrná zídka" 4,8*(10,35+10,85)+2*0,8*1,02</t>
  </si>
  <si>
    <t>334323218</t>
  </si>
  <si>
    <t>Mostní křídla a závěrné zídky ze ŽB C 30/37</t>
  </si>
  <si>
    <t>-224434938</t>
  </si>
  <si>
    <t>"křídla" 2*15,9*0,6</t>
  </si>
  <si>
    <t>334351112</t>
  </si>
  <si>
    <t>Bednění systémové mostních opěr a úložných prahů z překližek pro ŽB - zřízení</t>
  </si>
  <si>
    <t>1690460742</t>
  </si>
  <si>
    <t>"O1" 24,5*4,3</t>
  </si>
  <si>
    <t>"O2" 23,5*4,4</t>
  </si>
  <si>
    <t>334351211</t>
  </si>
  <si>
    <t>Bednění systémové mostních opěr a úložných prahů z překližek - odstranění</t>
  </si>
  <si>
    <t>-1973452650</t>
  </si>
  <si>
    <t>334352111</t>
  </si>
  <si>
    <t>Bednění mostních křídel a závěrných zídek ze systémového bednění s výplní z překližek - zřízení</t>
  </si>
  <si>
    <t>1395253418</t>
  </si>
  <si>
    <t>"O2" 2*2*15,9+2*5,0*0,6</t>
  </si>
  <si>
    <t>334352211</t>
  </si>
  <si>
    <t>Bednění mostních křídel a závěrných zídek ze systémového bednění s výplní z překližek - odstranění</t>
  </si>
  <si>
    <t>-1468884857</t>
  </si>
  <si>
    <t>334361216</t>
  </si>
  <si>
    <t>Výztuž dříků opěr z betonářské oceli 10 505</t>
  </si>
  <si>
    <t>802275592</t>
  </si>
  <si>
    <t>"dle výkresu č. 11" 9,367+0,394</t>
  </si>
  <si>
    <t>35</t>
  </si>
  <si>
    <t>334361226</t>
  </si>
  <si>
    <t>Výztuž křídel, závěrných zdí z betonářské oceli 10 505</t>
  </si>
  <si>
    <t>-1624787658</t>
  </si>
  <si>
    <t>"dle výkresu č. 11" 2,659</t>
  </si>
  <si>
    <t>36</t>
  </si>
  <si>
    <t>334791114</t>
  </si>
  <si>
    <t>Prostup v betonových zdech z plastových trub DN do 200</t>
  </si>
  <si>
    <t>734796053</t>
  </si>
  <si>
    <t xml:space="preserve">"průchod opěrou DN 180" 1,55+0,75*2 </t>
  </si>
  <si>
    <t>37</t>
  </si>
  <si>
    <t>334791117</t>
  </si>
  <si>
    <t>Prostup v betonových zdech z plastových trub DN do 400</t>
  </si>
  <si>
    <t>1141055638</t>
  </si>
  <si>
    <t>"průchod zavěšených přeložek" 2*4*0,38</t>
  </si>
  <si>
    <t>38</t>
  </si>
  <si>
    <t>348171119R</t>
  </si>
  <si>
    <t xml:space="preserve">Zábradlí mostní se svislou výplní - dodávka a montáž -  h=1,3m</t>
  </si>
  <si>
    <t>-1222478147</t>
  </si>
  <si>
    <t>24,1</t>
  </si>
  <si>
    <t>39</t>
  </si>
  <si>
    <t>348171129R</t>
  </si>
  <si>
    <t xml:space="preserve">Zábradlí mostní se svislou výplní - dodávka a montáž -  h=1,1m</t>
  </si>
  <si>
    <t>964362770</t>
  </si>
  <si>
    <t>40</t>
  </si>
  <si>
    <t>348171139R</t>
  </si>
  <si>
    <t>1421668866</t>
  </si>
  <si>
    <t xml:space="preserve">"mimo mostZábradlí mostní se svislou výplní - dodávka a montáž -  h=1,3m" 4*3,0</t>
  </si>
  <si>
    <t>41</t>
  </si>
  <si>
    <t>388995212</t>
  </si>
  <si>
    <t>Chránička kabelů z trub HDPE v římse DN 110</t>
  </si>
  <si>
    <t>1300003048</t>
  </si>
  <si>
    <t>Poznámka k položce:_x000d_
 rezervní kabelová chránička do říms 110mm (upřesnění polohy v rámci RDS)</t>
  </si>
  <si>
    <t>7*24,1</t>
  </si>
  <si>
    <t>Vodorovné konstrukce</t>
  </si>
  <si>
    <t>42</t>
  </si>
  <si>
    <t>421321128</t>
  </si>
  <si>
    <t>Mostní nosné konstrukce deskové ze ŽB C 30/37</t>
  </si>
  <si>
    <t>542247453</t>
  </si>
  <si>
    <t xml:space="preserve">"deska"  2,5*18,5</t>
  </si>
  <si>
    <t>"příčník" 2*14,1*1,0</t>
  </si>
  <si>
    <t>43</t>
  </si>
  <si>
    <t>421351131</t>
  </si>
  <si>
    <t>Bednění boční stěny konstrukcí mostů výšky do 350 mm - zřízení</t>
  </si>
  <si>
    <t>643919249</t>
  </si>
  <si>
    <t xml:space="preserve">"deska"  2*0,3*18,5+2*2,5</t>
  </si>
  <si>
    <t>44</t>
  </si>
  <si>
    <t>421351231</t>
  </si>
  <si>
    <t>Bednění stěny boční konstrukcí mostů výšky do 350 mm - odstranění</t>
  </si>
  <si>
    <t>1526280603</t>
  </si>
  <si>
    <t>45</t>
  </si>
  <si>
    <t>421361226</t>
  </si>
  <si>
    <t>Výztuž ŽB deskového mostu z betonářské oceli 10 505</t>
  </si>
  <si>
    <t>-397551486</t>
  </si>
  <si>
    <t>"dle výkresu č. 11" 9,939</t>
  </si>
  <si>
    <t>46</t>
  </si>
  <si>
    <t>423131199R</t>
  </si>
  <si>
    <t>Mostní nosníky z dílců z předpj bet C45/55</t>
  </si>
  <si>
    <t>2045437175</t>
  </si>
  <si>
    <t>Poznámka k položce:_x000d_
- dodání dílce požadovaného tvaru a vlastností, jeho skladování, doprava a osazení do definitivní polohy, včetně komplexní technologie výroby a montáže dílců, ošetření a ochrana dílců,_x000d_
- u dílců železobetonových a předpjatých veškerá výztuž, případně i tuhé kovové prvky a závěsná oka,_x000d_
- úpravy a zařízení pro uložení a transport dílce,_x000d_
- veškeré požadované úpravy dílců, včetně doplňkových konstrukcí a vybavení,_x000d_
- sestavení dílce na stavbě včetně montážních zařízení, plošin a prahů a pod.,_x000d_
- výplň, těsnění a tmelení spár a spojů,_x000d_
- očištění a ošetření úložných ploch,_x000d_
- zednické výpomoce pro montáž dílců,_x000d_
- označení dílce výrobním štítkem nebo jiným způsobem,_x000d_
- úpravy dílce pro dodržení požadované přesnosti jeho osazení, včetně případných měření,_x000d_
- veškerá zařízení pro zajištění stability v každém okamžiku,_x000d_
- další práce dané případně specifikací k příslušnému prefabrik. dílci (úprava pohledových ploch, příp. rubových ploch, osazení měřících zařízení, zkoušení a měření dílců a pod.).</t>
  </si>
  <si>
    <t>6*0,7*17,5</t>
  </si>
  <si>
    <t>47</t>
  </si>
  <si>
    <t>423351111</t>
  </si>
  <si>
    <t>Bednění spodní příčníku trámu - zřízení</t>
  </si>
  <si>
    <t>1712630681</t>
  </si>
  <si>
    <t>"příčník" 2*1,0*10,35</t>
  </si>
  <si>
    <t>48</t>
  </si>
  <si>
    <t>423351211</t>
  </si>
  <si>
    <t>Bednění spodní příčníku trámu - odstranění</t>
  </si>
  <si>
    <t>1965782236</t>
  </si>
  <si>
    <t>49</t>
  </si>
  <si>
    <t>423354101</t>
  </si>
  <si>
    <t>Bednění stěny příčníku trámu - zřízení</t>
  </si>
  <si>
    <t>906950842</t>
  </si>
  <si>
    <t>"příčník" 2*2*14,1+4*1,5*1,0</t>
  </si>
  <si>
    <t>50</t>
  </si>
  <si>
    <t>423354201</t>
  </si>
  <si>
    <t>Bednění stěny příčníku trámu - odstranění</t>
  </si>
  <si>
    <t>435991795</t>
  </si>
  <si>
    <t>51</t>
  </si>
  <si>
    <t>428381312</t>
  </si>
  <si>
    <t>Zřízení vrubového kloubu mostního rámu ze ŽB</t>
  </si>
  <si>
    <t>-1962105181</t>
  </si>
  <si>
    <t>2*10,35</t>
  </si>
  <si>
    <t>52</t>
  </si>
  <si>
    <t>451315124</t>
  </si>
  <si>
    <t>Podkladní nebo výplňová vrstva z betonu C 12/15 tl do 150 mm</t>
  </si>
  <si>
    <t>-1121070194</t>
  </si>
  <si>
    <t xml:space="preserve">"pod  opěrou" 26,6+34,5</t>
  </si>
  <si>
    <t>53</t>
  </si>
  <si>
    <t>451351111</t>
  </si>
  <si>
    <t>Bednění podkladní vrtací šablony základu z hranolů a prken hloubky do 300 mm - zřízení</t>
  </si>
  <si>
    <t>-765059200</t>
  </si>
  <si>
    <t xml:space="preserve">"pod  opěrou" (26,9+35,5)*0,15</t>
  </si>
  <si>
    <t>54</t>
  </si>
  <si>
    <t>451351211</t>
  </si>
  <si>
    <t>Bednění podkladní vrtací šablony základu z hranolů a prken hloubky do 300 mm - odstranění</t>
  </si>
  <si>
    <t>-882196463</t>
  </si>
  <si>
    <t>55</t>
  </si>
  <si>
    <t>451475121</t>
  </si>
  <si>
    <t>Podkladní vrstva plastbetonová samonivelační první vrstva tl 10 mm</t>
  </si>
  <si>
    <t>-1271736469</t>
  </si>
  <si>
    <t>56</t>
  </si>
  <si>
    <t>451475129R</t>
  </si>
  <si>
    <t>Drenážní vrstvy z plastbetonu (plastmalty)</t>
  </si>
  <si>
    <t>-1784245906</t>
  </si>
  <si>
    <t>"Odvodění izolace š. 150 mm" 2*24,1*0,15*0,035</t>
  </si>
  <si>
    <t>"okolo odvodňovačů" 4*0,24*0,035</t>
  </si>
  <si>
    <t>57</t>
  </si>
  <si>
    <t>458501112</t>
  </si>
  <si>
    <t>Výplňové klíny za opěrou z kameniva drceného hutněného po vrstvách</t>
  </si>
  <si>
    <t>525623573</t>
  </si>
  <si>
    <t>2,5*19,4+4,4*9,15</t>
  </si>
  <si>
    <t>58</t>
  </si>
  <si>
    <t>462511111</t>
  </si>
  <si>
    <t>Zához prostoru z lomového kamene</t>
  </si>
  <si>
    <t>-569005942</t>
  </si>
  <si>
    <t>2*1,25*21</t>
  </si>
  <si>
    <t>Komunikace pozemní</t>
  </si>
  <si>
    <t>59</t>
  </si>
  <si>
    <t>564871111</t>
  </si>
  <si>
    <t>Podklad ze štěrkodrtě ŠD tl 250 mm</t>
  </si>
  <si>
    <t>-510406271</t>
  </si>
  <si>
    <t>"mimo most" 53,0+118,2</t>
  </si>
  <si>
    <t>60</t>
  </si>
  <si>
    <t>564962111</t>
  </si>
  <si>
    <t>Podklad z mechanicky zpevněného kameniva MZK tl 200 mm</t>
  </si>
  <si>
    <t>-1067296506</t>
  </si>
  <si>
    <t>61</t>
  </si>
  <si>
    <t>573111112</t>
  </si>
  <si>
    <t>Postřik živičný infiltrační s posypem z asfaltu množství 1 kg/m2</t>
  </si>
  <si>
    <t>1208537221</t>
  </si>
  <si>
    <t>62</t>
  </si>
  <si>
    <t>573211109</t>
  </si>
  <si>
    <t>Postřik živičný spojovací z asfaltu v množství 0,50 kg/m2</t>
  </si>
  <si>
    <t>-302989066</t>
  </si>
  <si>
    <t>"mimo most" 2*(53,0+118,2)</t>
  </si>
  <si>
    <t>"na mostě" 2*7,5*19,3</t>
  </si>
  <si>
    <t>"chodník" 2*(17,8+13,9)</t>
  </si>
  <si>
    <t>63</t>
  </si>
  <si>
    <t>577134111</t>
  </si>
  <si>
    <t>Asfaltový beton vrstva obrusná ACO 11 (ABS) tř. I tl 40 mm š do 3 m z nemodifikovaného asfaltu</t>
  </si>
  <si>
    <t>-264300866</t>
  </si>
  <si>
    <t>"na mostě" 6,5*19,3</t>
  </si>
  <si>
    <t>64</t>
  </si>
  <si>
    <t>577145112</t>
  </si>
  <si>
    <t>Asfaltový beton vrstva ložní ACL 16 (ABH) tl 50 mm š do 3 m z nemodifikovaného asfaltu</t>
  </si>
  <si>
    <t>-679695420</t>
  </si>
  <si>
    <t>"na mostě" 7,5*19,3</t>
  </si>
  <si>
    <t>65</t>
  </si>
  <si>
    <t>577155112</t>
  </si>
  <si>
    <t>Asfaltový beton vrstva ložní ACL 16 (ABH) tl 60 mm š do 3 m z nemodifikovaného asfaltu</t>
  </si>
  <si>
    <t>994329805</t>
  </si>
  <si>
    <t>66</t>
  </si>
  <si>
    <t>578133112</t>
  </si>
  <si>
    <t>Litý asfalt MA 11 (LAS) tl 35 mm š do 3 m z nemodifikovaného asfaltu</t>
  </si>
  <si>
    <t>-1547979353</t>
  </si>
  <si>
    <t>2*0,5*19,3</t>
  </si>
  <si>
    <t>67</t>
  </si>
  <si>
    <t>578143113</t>
  </si>
  <si>
    <t>Litý asfalt MA 11 (LAS) tl 40 mm š do 3 m z nemodifikovaného asfaltu</t>
  </si>
  <si>
    <t>-42131675</t>
  </si>
  <si>
    <t>Úpravy povrchů, podlahy a osazování výplní</t>
  </si>
  <si>
    <t>68</t>
  </si>
  <si>
    <t>628611101</t>
  </si>
  <si>
    <t>Nátěr betonu mostu epoxidový 1x impregnační OS-A</t>
  </si>
  <si>
    <t>1472181039</t>
  </si>
  <si>
    <t>"bok NK" 2*18,5*0,5</t>
  </si>
  <si>
    <t>69</t>
  </si>
  <si>
    <t>628611131</t>
  </si>
  <si>
    <t xml:space="preserve">Nátěr mostních betonových konstrukcí  akrylátový na siloxanové a plasticko-elastické bázi 2x ochranný pružný OS-C (OS 4)</t>
  </si>
  <si>
    <t>57653483</t>
  </si>
  <si>
    <t>"římsa" 2*0,3*24,1</t>
  </si>
  <si>
    <t>70</t>
  </si>
  <si>
    <t>91345R</t>
  </si>
  <si>
    <t>Nivelační značky kovové</t>
  </si>
  <si>
    <t>-432274854</t>
  </si>
  <si>
    <t>4+2*2*2</t>
  </si>
  <si>
    <t>71</t>
  </si>
  <si>
    <t>914111119R</t>
  </si>
  <si>
    <t>Demontáž a montáž značek</t>
  </si>
  <si>
    <t>kpl</t>
  </si>
  <si>
    <t>-1571671800</t>
  </si>
  <si>
    <t>"cyklostezka, ukazatele turistických tras " 1</t>
  </si>
  <si>
    <t>72</t>
  </si>
  <si>
    <t>914112111</t>
  </si>
  <si>
    <t>Tabulka s označením evidenčního čísla mostu</t>
  </si>
  <si>
    <t>219138620</t>
  </si>
  <si>
    <t>73</t>
  </si>
  <si>
    <t>914112111.1</t>
  </si>
  <si>
    <t xml:space="preserve">Tabulka s označením vodoteče  na sloupek</t>
  </si>
  <si>
    <t>371426062</t>
  </si>
  <si>
    <t>74</t>
  </si>
  <si>
    <t>914511111</t>
  </si>
  <si>
    <t>Montáž sloupku dopravních značek délky do 3,5 m s betonovým základem</t>
  </si>
  <si>
    <t>1040026839</t>
  </si>
  <si>
    <t>75</t>
  </si>
  <si>
    <t>40445225</t>
  </si>
  <si>
    <t>sloupek pro dopravní značku Zn D 60mm v 3,5m</t>
  </si>
  <si>
    <t>1409806370</t>
  </si>
  <si>
    <t>76</t>
  </si>
  <si>
    <t>40445256</t>
  </si>
  <si>
    <t>svorka upínací na sloupek dopravní značky D 60mm</t>
  </si>
  <si>
    <t>-1900484474</t>
  </si>
  <si>
    <t>77</t>
  </si>
  <si>
    <t>40445253</t>
  </si>
  <si>
    <t>víčko plastové na sloupek D 60mm</t>
  </si>
  <si>
    <t>-687515825</t>
  </si>
  <si>
    <t>78</t>
  </si>
  <si>
    <t>40445240</t>
  </si>
  <si>
    <t>patka pro sloupek Al D 60mm</t>
  </si>
  <si>
    <t>1929770566</t>
  </si>
  <si>
    <t>79</t>
  </si>
  <si>
    <t>915321115</t>
  </si>
  <si>
    <t>Předformátované vodorovné dopravní značení vodící pás pro slabozraké</t>
  </si>
  <si>
    <t>-1325613436</t>
  </si>
  <si>
    <t>7,5+6,0</t>
  </si>
  <si>
    <t>80</t>
  </si>
  <si>
    <t>915611111</t>
  </si>
  <si>
    <t>Předznačení vodorovného liniového značení</t>
  </si>
  <si>
    <t>-332239858</t>
  </si>
  <si>
    <t>81</t>
  </si>
  <si>
    <t>916131213</t>
  </si>
  <si>
    <t>Osazení silničního obrubníku betonového stojatého s boční opěrou do lože z betonu prostého</t>
  </si>
  <si>
    <t>-1290405122</t>
  </si>
  <si>
    <t>5,3+8,6</t>
  </si>
  <si>
    <t>82</t>
  </si>
  <si>
    <t>59217023</t>
  </si>
  <si>
    <t>obrubník betonový chodníkový 1000x150x250mm</t>
  </si>
  <si>
    <t>-1808404578</t>
  </si>
  <si>
    <t>83</t>
  </si>
  <si>
    <t>919112233</t>
  </si>
  <si>
    <t>Řezání spár pro vytvoření komůrky š 20 mm hl 40 mm pro těsnící zálivku v živičném krytu</t>
  </si>
  <si>
    <t>465460016</t>
  </si>
  <si>
    <t>"odvodňovací proužek most" 2*2*24,1</t>
  </si>
  <si>
    <t>"okolo odvoňovačů" 4*1,2</t>
  </si>
  <si>
    <t>84</t>
  </si>
  <si>
    <t>919121132</t>
  </si>
  <si>
    <t>Těsnění spár zálivkou za studena pro komůrky š 20 mm hl 40 mm s těsnicím profilem</t>
  </si>
  <si>
    <t>1273737322</t>
  </si>
  <si>
    <t>"odvodňovací proužek u římsy" 2*24,1</t>
  </si>
  <si>
    <t>85</t>
  </si>
  <si>
    <t>919121233</t>
  </si>
  <si>
    <t>Těsnění spár zálivkou za studena pro komůrky š 20 mm hl 40 mm bez těsnicího profilu</t>
  </si>
  <si>
    <t>-554367674</t>
  </si>
  <si>
    <t>"odvodňovací proužek most" 2*24,1</t>
  </si>
  <si>
    <t>86</t>
  </si>
  <si>
    <t>919726124</t>
  </si>
  <si>
    <t>Geotextilie pro ochranu, separaci a filtraci netkaná měrná hmotnost do 800 g/m2</t>
  </si>
  <si>
    <t>-669967670</t>
  </si>
  <si>
    <t>"základy O1" (2,2+10,9)*0,8*2+0,4*2*10,9</t>
  </si>
  <si>
    <t>"základy O2" 34,7*0,8+(46,83-2*7,95-16,89)</t>
  </si>
  <si>
    <t>"opěra O1" 4,24*10,9+0,8*10,9+3,75*0,8*2</t>
  </si>
  <si>
    <t>"opěra O2" 2,37*2+1,4*10,35+4,35*7,95</t>
  </si>
  <si>
    <t>"křídla" (12,83-2,37)*2</t>
  </si>
  <si>
    <t>87</t>
  </si>
  <si>
    <t>919735112</t>
  </si>
  <si>
    <t>Řezání stávajícího živičného krytu hl do 100 mm</t>
  </si>
  <si>
    <t>1833660251</t>
  </si>
  <si>
    <t>88</t>
  </si>
  <si>
    <t>931992111</t>
  </si>
  <si>
    <t>Výplň dilatačních spár z pěnového polystyrénu tl 20 mm</t>
  </si>
  <si>
    <t>1067831241</t>
  </si>
  <si>
    <t>"Dilatace zdi od opěry" 2*1,0*6,0</t>
  </si>
  <si>
    <t>89</t>
  </si>
  <si>
    <t>931994101</t>
  </si>
  <si>
    <t>Těsnění pracovní spáry betonové konstrukce povrchovým těsnicím pásem</t>
  </si>
  <si>
    <t>-1228631397</t>
  </si>
  <si>
    <t>"rub opěry" 2*5,5</t>
  </si>
  <si>
    <t>90</t>
  </si>
  <si>
    <t>931994131</t>
  </si>
  <si>
    <t>Těsnění pracovní spáry betonové konstrukce silikonovým tmelem do pl 1,5 cm2</t>
  </si>
  <si>
    <t>-1496470573</t>
  </si>
  <si>
    <t>91</t>
  </si>
  <si>
    <t>936942129R</t>
  </si>
  <si>
    <t>Mostní odvodňovací souprava 300/300</t>
  </si>
  <si>
    <t>-138514496</t>
  </si>
  <si>
    <t>92</t>
  </si>
  <si>
    <t>941111121</t>
  </si>
  <si>
    <t>Montáž lešení řadového trubkového lehkého s podlahami zatížení do 200 kg/m2 š do 1,2 m v do 10 m</t>
  </si>
  <si>
    <t>-1045970627</t>
  </si>
  <si>
    <t>"u opěr" 2*4,0*12,0</t>
  </si>
  <si>
    <t>93</t>
  </si>
  <si>
    <t>941111221</t>
  </si>
  <si>
    <t>Příplatek k lešení řadovému trubkovému lehkému s podlahami š 1,2 m v 10 m za první a ZKD den použití</t>
  </si>
  <si>
    <t>1955395625</t>
  </si>
  <si>
    <t>96,0*60</t>
  </si>
  <si>
    <t>94</t>
  </si>
  <si>
    <t>941111821</t>
  </si>
  <si>
    <t>Demontáž lešení řadového trubkového lehkého s podlahami zatížení do 200 kg/m2 š do 1,2 m v do 10 m</t>
  </si>
  <si>
    <t>1969442412</t>
  </si>
  <si>
    <t>95</t>
  </si>
  <si>
    <t>946231111</t>
  </si>
  <si>
    <t>Montáž zavěšeného lešení pod bednění mostních říms s vyložením do 0,9 m</t>
  </si>
  <si>
    <t>1089612916</t>
  </si>
  <si>
    <t>2*24,1</t>
  </si>
  <si>
    <t>96</t>
  </si>
  <si>
    <t>946231121</t>
  </si>
  <si>
    <t>Demontáž zavěšeného lešení podpěrného pod bednění mostní římsy</t>
  </si>
  <si>
    <t>-871053056</t>
  </si>
  <si>
    <t>97</t>
  </si>
  <si>
    <t>985221012</t>
  </si>
  <si>
    <t>Postupné rozebírání kamenného zdiva pro další použití do 3 m3</t>
  </si>
  <si>
    <t>1300444346</t>
  </si>
  <si>
    <t>"sanace zdi" 2*1,0*6,0*0,4</t>
  </si>
  <si>
    <t>98</t>
  </si>
  <si>
    <t>985223211</t>
  </si>
  <si>
    <t>Přezdívání kamenného zdiva do aktivované malty do 3 m3</t>
  </si>
  <si>
    <t>54413355</t>
  </si>
  <si>
    <t>99</t>
  </si>
  <si>
    <t>985233111</t>
  </si>
  <si>
    <t>Úprava spár po spárování zdiva uhlazením spára dl do 6 m/m2</t>
  </si>
  <si>
    <t>-88756370</t>
  </si>
  <si>
    <t>"sanace zdi" 2*1,0*6,0</t>
  </si>
  <si>
    <t>100</t>
  </si>
  <si>
    <t>-780920006</t>
  </si>
  <si>
    <t>101</t>
  </si>
  <si>
    <t>-865945981</t>
  </si>
  <si>
    <t>102</t>
  </si>
  <si>
    <t>1183424542</t>
  </si>
  <si>
    <t>705,831*2 'Přepočtené koeficientem množství</t>
  </si>
  <si>
    <t>PSV</t>
  </si>
  <si>
    <t>Práce a dodávky PSV</t>
  </si>
  <si>
    <t>711</t>
  </si>
  <si>
    <t>Izolace proti vodě, vlhkosti a plynům</t>
  </si>
  <si>
    <t>103</t>
  </si>
  <si>
    <t>711141559</t>
  </si>
  <si>
    <t>Provedení izolace proti zemní vlhkosti pásy přitavením vodorovné NAIP</t>
  </si>
  <si>
    <t>-2044635458</t>
  </si>
  <si>
    <t>"základy O1" 0,4*2*10,9</t>
  </si>
  <si>
    <t>"základy O2" (46,83-2*7,95-16,89)</t>
  </si>
  <si>
    <t>104</t>
  </si>
  <si>
    <t>62832001</t>
  </si>
  <si>
    <t>pás asfaltový natavitelný oxidovaný tl 3,5mm typu V60 S35 s vložkou ze skleněné rohože, s jemnozrnným minerálním posypem</t>
  </si>
  <si>
    <t>1268358149</t>
  </si>
  <si>
    <t>207,149*1,15 'Přepočtené koeficientem množství</t>
  </si>
  <si>
    <t>105</t>
  </si>
  <si>
    <t>711142559</t>
  </si>
  <si>
    <t>Provedení izolace proti zemní vlhkosti pásy přitavením svislé NAIP</t>
  </si>
  <si>
    <t>1503803853</t>
  </si>
  <si>
    <t>"základy O1" (2,2+10,9)*0,8*2</t>
  </si>
  <si>
    <t>"základy O2" 34,7*0,8</t>
  </si>
  <si>
    <t>106</t>
  </si>
  <si>
    <t>711432R</t>
  </si>
  <si>
    <t>Izolace mostovek pod římsou asfaltovými pásy</t>
  </si>
  <si>
    <t>1150502741</t>
  </si>
  <si>
    <t>19,3*(1,0+2,8)</t>
  </si>
  <si>
    <t>107</t>
  </si>
  <si>
    <t>711442R</t>
  </si>
  <si>
    <t>Izolace mostovek celoplošná asfaltovými pásy s pečetící vrstvou</t>
  </si>
  <si>
    <t>184345977</t>
  </si>
  <si>
    <t>27,9*10,35</t>
  </si>
  <si>
    <t>108</t>
  </si>
  <si>
    <t>711471053</t>
  </si>
  <si>
    <t>Provedení vodorovné izolace proti tlakové vodě termoplasty volně položenou fólií z nízkolehčeného PE</t>
  </si>
  <si>
    <t>-215689040</t>
  </si>
  <si>
    <t>"O1" 10,9*3,64</t>
  </si>
  <si>
    <t>"O2" 6,12*7,95</t>
  </si>
  <si>
    <t>109</t>
  </si>
  <si>
    <t>69341013</t>
  </si>
  <si>
    <t>geomembrána hydroizolační hladká tl 2mm</t>
  </si>
  <si>
    <t>1014822735</t>
  </si>
  <si>
    <t>110</t>
  </si>
  <si>
    <t>998711101</t>
  </si>
  <si>
    <t>Přesun hmot tonážní pro izolace proti vodě, vlhkosti a plynům v objektech výšky do 6 m</t>
  </si>
  <si>
    <t>1943861359</t>
  </si>
  <si>
    <t>111</t>
  </si>
  <si>
    <t>998711199</t>
  </si>
  <si>
    <t>Příplatek k přesunu hmot tonážní 711 za zvětšený přesun ZKD 1000 m přes 1000 m</t>
  </si>
  <si>
    <t>1356471720</t>
  </si>
  <si>
    <t>1,394*19 'Přepočtené koeficientem množství</t>
  </si>
  <si>
    <t>VRN</t>
  </si>
  <si>
    <t>Vedlejší rozpočtové náklady</t>
  </si>
  <si>
    <t>VRN9</t>
  </si>
  <si>
    <t>Ostatní náklady</t>
  </si>
  <si>
    <t>112</t>
  </si>
  <si>
    <t>091003000</t>
  </si>
  <si>
    <t>Ostatní náklady bez rozlišení</t>
  </si>
  <si>
    <t>…</t>
  </si>
  <si>
    <t>1024</t>
  </si>
  <si>
    <t>28211381</t>
  </si>
  <si>
    <t xml:space="preserve">Poznámka k položce:_x000d_
provizorní přeložení vedení VN ČEZ mimo prostory výkopu </t>
  </si>
  <si>
    <t>SO 301 - Přeložka vodovodu</t>
  </si>
  <si>
    <t xml:space="preserve">    8 - Trubní vedení</t>
  </si>
  <si>
    <t>131351100</t>
  </si>
  <si>
    <t>Hloubení jam nezapažených v hornině třídy těžitelnosti II, skupiny 4 objem do 20 m3 strojně</t>
  </si>
  <si>
    <t>-1125900744</t>
  </si>
  <si>
    <t>"rozšíření kolem šachet" 2*1,8*3,5</t>
  </si>
  <si>
    <t>132251101</t>
  </si>
  <si>
    <t xml:space="preserve">Hloubení rýh nezapažených  š do 800 mm v hornině třídy těžitelnosti I, skupiny 3 objem do 20 m3 strojně</t>
  </si>
  <si>
    <t>-1476947626</t>
  </si>
  <si>
    <t>"rýha pro potrubí" 20,0*0,8*0,63</t>
  </si>
  <si>
    <t>626919259</t>
  </si>
  <si>
    <t>(12,6+10,08-11,53)*1,9</t>
  </si>
  <si>
    <t>1423064718</t>
  </si>
  <si>
    <t>12,6+10,08-11,53</t>
  </si>
  <si>
    <t>174151101</t>
  </si>
  <si>
    <t>Zásyp jam, šachet rýh nebo kolem objektů sypaninou se zhutněním</t>
  </si>
  <si>
    <t>1041142641</t>
  </si>
  <si>
    <t xml:space="preserve">"štěrkodrť" </t>
  </si>
  <si>
    <t>"potrubí" 20*0,8*0,4</t>
  </si>
  <si>
    <t>"šachta" 2*0,12*6</t>
  </si>
  <si>
    <t>58344155</t>
  </si>
  <si>
    <t>štěrkodrť frakce 0/22</t>
  </si>
  <si>
    <t>-474928460</t>
  </si>
  <si>
    <t>7,840*2,1</t>
  </si>
  <si>
    <t>175151101</t>
  </si>
  <si>
    <t>Obsypání potrubí strojně sypaninou bez prohození, uloženou do 3 m</t>
  </si>
  <si>
    <t>-1544470343</t>
  </si>
  <si>
    <t>"potrubí" 20*0,8*0,13</t>
  </si>
  <si>
    <t>"šachta" 2*1,35*3,5</t>
  </si>
  <si>
    <t>451573111</t>
  </si>
  <si>
    <t>Lože pod potrubí otevřený výkop ze štěrkopísku</t>
  </si>
  <si>
    <t>-1821709665</t>
  </si>
  <si>
    <t>"potrubí" 20*0,8*0,1</t>
  </si>
  <si>
    <t>"šachta" 2*0,03*6</t>
  </si>
  <si>
    <t>Trubní vedení</t>
  </si>
  <si>
    <t>871161141</t>
  </si>
  <si>
    <t>Montáž potrubí z PE100 SDR 11 otevřený výkop svařovaných na tupo D 32 x 3,0 mm</t>
  </si>
  <si>
    <t>1195432393</t>
  </si>
  <si>
    <t>"přípojky" 2,65</t>
  </si>
  <si>
    <t>28613170</t>
  </si>
  <si>
    <t>potrubí vodovodní PE100 SDR11 se signalizační vrstvou 100m 32x3,0mm</t>
  </si>
  <si>
    <t>-1980968707</t>
  </si>
  <si>
    <t>2,65*1,015 'Přepočtené koeficientem množství</t>
  </si>
  <si>
    <t>871171141</t>
  </si>
  <si>
    <t>Montáž potrubí z PE100 SDR 11 otevřený výkop svařovaných na tupo D 40 x 3,7 mm</t>
  </si>
  <si>
    <t>-88113967</t>
  </si>
  <si>
    <t>"řad" 37,5</t>
  </si>
  <si>
    <t>28613171</t>
  </si>
  <si>
    <t>potrubí vodovodní PE100 SDR11 se signalizační vrstvou 100m 40x3,7mm</t>
  </si>
  <si>
    <t>231588602</t>
  </si>
  <si>
    <t>37,5*1,015 'Přepočtené koeficientem množství</t>
  </si>
  <si>
    <t>871211811</t>
  </si>
  <si>
    <t>Bourání stávajícího potrubí z polyetylenu D 50 mm</t>
  </si>
  <si>
    <t>-685779358</t>
  </si>
  <si>
    <t>"přípojky" 5,9</t>
  </si>
  <si>
    <t>877161101</t>
  </si>
  <si>
    <t>Montáž elektrospojek na vodovodním potrubí z PE trub d 32</t>
  </si>
  <si>
    <t>-412233537</t>
  </si>
  <si>
    <t>"lemový nákružek" 1</t>
  </si>
  <si>
    <t>28653130</t>
  </si>
  <si>
    <t>nákružek lemový PE 100 SDR11 32mm</t>
  </si>
  <si>
    <t>1342522689</t>
  </si>
  <si>
    <t>877171101</t>
  </si>
  <si>
    <t>Montáž elektrospojek na vodovodním potrubí z PE trub d 40</t>
  </si>
  <si>
    <t>2020246043</t>
  </si>
  <si>
    <t>"lemový nákružek" 2</t>
  </si>
  <si>
    <t>28653131</t>
  </si>
  <si>
    <t>nákružek lemový PE 100 SDR11 40mm</t>
  </si>
  <si>
    <t>-1184099455</t>
  </si>
  <si>
    <t>877171210</t>
  </si>
  <si>
    <t>Montáž kolen 45° svařovaných na tupo na vodovodním potrubí z PE trub d 40</t>
  </si>
  <si>
    <t>2024148243</t>
  </si>
  <si>
    <t>"koleno" 2</t>
  </si>
  <si>
    <t>28614839R</t>
  </si>
  <si>
    <t>koleno 30° SDR11 PE 100 PN16 D 40mm</t>
  </si>
  <si>
    <t>1611346506</t>
  </si>
  <si>
    <t>879171111</t>
  </si>
  <si>
    <t>Montáž vodovodní přípojky na potrubí DN 32</t>
  </si>
  <si>
    <t>1338145914</t>
  </si>
  <si>
    <t>879181111</t>
  </si>
  <si>
    <t>Montáž vodovodní přípojky na potrubí DN 40</t>
  </si>
  <si>
    <t>627962949</t>
  </si>
  <si>
    <t>890211851</t>
  </si>
  <si>
    <t>Bourání šachet z prostého betonu strojně obestavěného prostoru do 1,5 m3</t>
  </si>
  <si>
    <t>-1661186021</t>
  </si>
  <si>
    <t>2*1,0</t>
  </si>
  <si>
    <t>891183111</t>
  </si>
  <si>
    <t>Montáž vodovodního ventilu hlavního pro přípojky DN 40</t>
  </si>
  <si>
    <t>-501369572</t>
  </si>
  <si>
    <t>"uzavírací ventil" 1</t>
  </si>
  <si>
    <t>42210579</t>
  </si>
  <si>
    <t>ventil uzavírací</t>
  </si>
  <si>
    <t>-1449205407</t>
  </si>
  <si>
    <t>891213321</t>
  </si>
  <si>
    <t>Montáž ventilů odvzdušňovacích přírubových DN 50</t>
  </si>
  <si>
    <t>-671121929</t>
  </si>
  <si>
    <t>"odvzdušňovací ventil" 1</t>
  </si>
  <si>
    <t>"ventil s výpustným ventilem 32" 1</t>
  </si>
  <si>
    <t>55121289R</t>
  </si>
  <si>
    <t>ventil odvzdušňovací</t>
  </si>
  <si>
    <t>610667876</t>
  </si>
  <si>
    <t>28654422</t>
  </si>
  <si>
    <t>nátrubek s výpustným ventilem z PP D 32mm</t>
  </si>
  <si>
    <t>570639623</t>
  </si>
  <si>
    <t>Poznámka k položce:_x000d_
ventil s výpustným ventilem 32</t>
  </si>
  <si>
    <t>891249111</t>
  </si>
  <si>
    <t>Montáž navrtávacích pasů na potrubí z jakýchkoli trub DN 80</t>
  </si>
  <si>
    <t>1829123776</t>
  </si>
  <si>
    <t>"Navrtávací pás 32" 1</t>
  </si>
  <si>
    <t>42271419</t>
  </si>
  <si>
    <t>navrtávací pás 32</t>
  </si>
  <si>
    <t>1520680807</t>
  </si>
  <si>
    <t>892241111</t>
  </si>
  <si>
    <t>Tlaková zkouška vodou potrubí do 80</t>
  </si>
  <si>
    <t>416507016</t>
  </si>
  <si>
    <t>893222119R</t>
  </si>
  <si>
    <t>Šachty armatur z beton dílců půdorys plochy do 1,5m2</t>
  </si>
  <si>
    <t>-1264944775</t>
  </si>
  <si>
    <t>Poznámka k položce:_x000d_
betonová prefabrikovaná vodovodní armaturní šachta o vnitřních rozměrech 1200x900x1800 mm (včetně vybavení a armatur)</t>
  </si>
  <si>
    <t>893222129R</t>
  </si>
  <si>
    <t>Šachty armatur z beton dílců půdorys plochy do 2,5m2</t>
  </si>
  <si>
    <t>925420460</t>
  </si>
  <si>
    <t>Poznámka k položce:_x000d_
betonová prefabrikovaná vodovodní armaturní šachta o vnitřních rozměrech 1400x1500x1800 mm (včetně vybavení a armatur)</t>
  </si>
  <si>
    <t>899913112</t>
  </si>
  <si>
    <t>Uzavírací manžeta chráničky potrubí DN 40x 100</t>
  </si>
  <si>
    <t>-1693409332</t>
  </si>
  <si>
    <t>813491219R</t>
  </si>
  <si>
    <t>Izolační pouzdro tloušťky 100 mm - vč. hliníkové ochrany</t>
  </si>
  <si>
    <t>-39651582</t>
  </si>
  <si>
    <t>936943919R</t>
  </si>
  <si>
    <t>Zavěšení potrubí</t>
  </si>
  <si>
    <t>-886684114</t>
  </si>
  <si>
    <t>Poznámka k položce:_x000d_
objímka + nerezová závitová tyč + kotvení (chemická kotva) -rozteč zavěšení cca 1,5m-2,0m</t>
  </si>
  <si>
    <t>228874396</t>
  </si>
  <si>
    <t>-1353652983</t>
  </si>
  <si>
    <t>3,55*19 'Přepočtené koeficientem množství</t>
  </si>
  <si>
    <t>997221861</t>
  </si>
  <si>
    <t>Poplatek za uložení stavebního odpadu na recyklační skládce (skládkovné) z prostého betonu pod kódem 17 01 01</t>
  </si>
  <si>
    <t>161649047</t>
  </si>
  <si>
    <t>998276101</t>
  </si>
  <si>
    <t>Přesun hmot pro trubní vedení z trub z plastických hmot otevřený výkop</t>
  </si>
  <si>
    <t>1956842487</t>
  </si>
  <si>
    <t>998276128</t>
  </si>
  <si>
    <t>Příplatek k přesunu hmot pro trubní vedení z trub z plastických hmot za zvětšený přesun do 5000 m</t>
  </si>
  <si>
    <t>961371065</t>
  </si>
  <si>
    <t>998276129</t>
  </si>
  <si>
    <t>Příplatek k přesunu hmot pro trubní vedení z trub z plastických hmot za zvětšený přesun ZKD 5000 m</t>
  </si>
  <si>
    <t>1818322632</t>
  </si>
  <si>
    <t>090001000</t>
  </si>
  <si>
    <t>-84802968</t>
  </si>
  <si>
    <t>Poznámka k položce:_x000d_
provizorní propojení, čerpání, odvoz</t>
  </si>
  <si>
    <t>SO 302 - Přeložka kanalizace</t>
  </si>
  <si>
    <t>"rozšíření kolem šachet" 3*1,3*2,6</t>
  </si>
  <si>
    <t>132254201</t>
  </si>
  <si>
    <t>Hloubení zapažených rýh š do 2000 mm v hornině třídy těžitelnosti I, skupiny 3 objem do 20 m3</t>
  </si>
  <si>
    <t>"rýha pro potrubí" 18,62*1,0*0,83</t>
  </si>
  <si>
    <t>(10,14+15,455-21,951)*1,9</t>
  </si>
  <si>
    <t>10,14+15,455-21,951</t>
  </si>
  <si>
    <t>"potrubí" 14,34*1,0*0,46</t>
  </si>
  <si>
    <t>6,596*2,1</t>
  </si>
  <si>
    <t>"potrubí" 18,62*1,0*0,76</t>
  </si>
  <si>
    <t>"šachta" 3*1,0*2,6</t>
  </si>
  <si>
    <t>359901211</t>
  </si>
  <si>
    <t>Monitoring stoky jakékoli výšky na nové kanalizaci</t>
  </si>
  <si>
    <t>-1869791798</t>
  </si>
  <si>
    <t>"potrubí" 14,34*1,0*0,1</t>
  </si>
  <si>
    <t>"šachta" 3*0,12*7</t>
  </si>
  <si>
    <t>452311151</t>
  </si>
  <si>
    <t>Podkladní desky z betonu prostého tř. C 20/25 otevřený výkop</t>
  </si>
  <si>
    <t>-174852149</t>
  </si>
  <si>
    <t>3*1,3*1,3*0,15</t>
  </si>
  <si>
    <t>831352119R</t>
  </si>
  <si>
    <t>Propojení nového potrubí</t>
  </si>
  <si>
    <t>327556586</t>
  </si>
  <si>
    <t>2+2</t>
  </si>
  <si>
    <t>871365811</t>
  </si>
  <si>
    <t>Bourání stávajícího potrubí z PVC nebo PP DN přes 150 do 250</t>
  </si>
  <si>
    <t>"řad" 37,1</t>
  </si>
  <si>
    <t>871313121</t>
  </si>
  <si>
    <t>Montáž kanalizačního potrubí z PVC těsněné gumovým kroužkem otevřený výkop sklon do 20 % DN 160</t>
  </si>
  <si>
    <t>-1376991665</t>
  </si>
  <si>
    <t>38,72+1,5</t>
  </si>
  <si>
    <t>28612028</t>
  </si>
  <si>
    <t>trubka kanalizační PVC plnostěnná třívrstvá DN 160x6000mm SN16</t>
  </si>
  <si>
    <t>947002200</t>
  </si>
  <si>
    <t>Poznámka k položce:_x000d_
kanalizační potrubí PVC-U KG DN160 SN16 (včetně tvarovek)</t>
  </si>
  <si>
    <t>890431851</t>
  </si>
  <si>
    <t>Bourání šachet z prefabrikovaných skruží strojně obestavěného prostoru do 3 m3</t>
  </si>
  <si>
    <t>2*2,5</t>
  </si>
  <si>
    <t>721290112</t>
  </si>
  <si>
    <t>Zkouška těsnosti potrubí kanalizace vodou do DN 200</t>
  </si>
  <si>
    <t>893222139R</t>
  </si>
  <si>
    <t>Šachty kanalizační z beton dílců na potrubí dn do 200mm</t>
  </si>
  <si>
    <t>2008995400</t>
  </si>
  <si>
    <t>899623161</t>
  </si>
  <si>
    <t>Obetonování potrubí nebo zdiva stok betonem prostým tř. C 20/25 v otevřeném výkopu</t>
  </si>
  <si>
    <t>960010423</t>
  </si>
  <si>
    <t>4,28*1,0*0,31</t>
  </si>
  <si>
    <t>899913151</t>
  </si>
  <si>
    <t>Uzavírací manžeta chráničky potrubí DN 150 x 200</t>
  </si>
  <si>
    <t>-915117229</t>
  </si>
  <si>
    <t>3,557*19 'Přepočtené koeficientem množství</t>
  </si>
  <si>
    <t>997221862</t>
  </si>
  <si>
    <t>Poplatek za uložení stavebního odpadu na recyklační skládce (skládkovné) z armovaného betonu pod kódem 17 01 01</t>
  </si>
  <si>
    <t>59909742</t>
  </si>
  <si>
    <t>SO 402 - Přeložka vedení NN</t>
  </si>
  <si>
    <t>Aleš Mašek</t>
  </si>
  <si>
    <t>45274517</t>
  </si>
  <si>
    <t>ELTODO, a.s.</t>
  </si>
  <si>
    <t>CZ45274517</t>
  </si>
  <si>
    <t xml:space="preserve">    46-M - Zemní práce při extr.mont.pracích</t>
  </si>
  <si>
    <t>OST - Ostatní</t>
  </si>
  <si>
    <t>210100252.P</t>
  </si>
  <si>
    <t>Ukončení kabelů smršťovací záklopkou nebo páskou se zapojením žíly do 4x25 mm2</t>
  </si>
  <si>
    <t>-931529556</t>
  </si>
  <si>
    <t>000105280</t>
  </si>
  <si>
    <t>hadice smršť. středněstěn. SR2 22-6/1000 CELLPACK</t>
  </si>
  <si>
    <t>ks</t>
  </si>
  <si>
    <t>128</t>
  </si>
  <si>
    <t>-1042234859</t>
  </si>
  <si>
    <t>000118372</t>
  </si>
  <si>
    <t>čepička smršťovací SKK 36/15 - GPH</t>
  </si>
  <si>
    <t>-852695291</t>
  </si>
  <si>
    <t>000110125</t>
  </si>
  <si>
    <t xml:space="preserve">koncovka rozděl.SEH4 35-12/6-35  -CELLPACK</t>
  </si>
  <si>
    <t>845030964</t>
  </si>
  <si>
    <t>210101234.P</t>
  </si>
  <si>
    <t>Propojení kabelů celoplastových spojkou do 1 kV venkovní smršťovací žíly do 4x25až35 mm2</t>
  </si>
  <si>
    <t>-2085741902</t>
  </si>
  <si>
    <t>000116722</t>
  </si>
  <si>
    <t>SLV-SV 6-25/5 Univerzální kabelový soubor Al+Cu 5x6-5x35mm2</t>
  </si>
  <si>
    <t>-1755987715</t>
  </si>
  <si>
    <t>210220001.P</t>
  </si>
  <si>
    <t>Montáž uzemňovacího vedení vodičů FeZn pomocí svorek na povrchu páskou do 120 mm2</t>
  </si>
  <si>
    <t>799977853</t>
  </si>
  <si>
    <t>000102316</t>
  </si>
  <si>
    <t>pásek zemnicí - pozink 30x4mm</t>
  </si>
  <si>
    <t>-971944723</t>
  </si>
  <si>
    <t>210220301.P</t>
  </si>
  <si>
    <t>Montáž svorek typu SS, SR 03 se 2 šrouby</t>
  </si>
  <si>
    <t>-39461226</t>
  </si>
  <si>
    <t>000103710</t>
  </si>
  <si>
    <t>svorka zemnicí SR 02 (pásek-pásek)</t>
  </si>
  <si>
    <t>-383608133</t>
  </si>
  <si>
    <t>210292022.P</t>
  </si>
  <si>
    <t>Vypnutí vedení se zajištěním proti nedovolenému zapnutí, vyzkoušením a s opětovným zapnutím</t>
  </si>
  <si>
    <t>599236562</t>
  </si>
  <si>
    <t>210300012.P</t>
  </si>
  <si>
    <t>Zhotovení nátěru 1 složkového krycího povrchů technologických zařízení členitých</t>
  </si>
  <si>
    <t>-1156803587</t>
  </si>
  <si>
    <t>R001</t>
  </si>
  <si>
    <t xml:space="preserve">hmota nátěrová akrylátová disperzní středně zelený   </t>
  </si>
  <si>
    <t>l</t>
  </si>
  <si>
    <t>256</t>
  </si>
  <si>
    <t>1449400900</t>
  </si>
  <si>
    <t>R002</t>
  </si>
  <si>
    <t xml:space="preserve">hmota nátěrová akrylátová disperzní žlutá   </t>
  </si>
  <si>
    <t>-1270576118</t>
  </si>
  <si>
    <t>210810089.P</t>
  </si>
  <si>
    <t xml:space="preserve">Montáž měděných kabelů CYKY,  1 kV 4x25 mm2 uložených volně
</t>
  </si>
  <si>
    <t>82595722</t>
  </si>
  <si>
    <t>34111610</t>
  </si>
  <si>
    <t>kabel silový s Cu jádrem 1kV 4x25mm2</t>
  </si>
  <si>
    <t>-780311679</t>
  </si>
  <si>
    <t>000105031</t>
  </si>
  <si>
    <t>štítek kabelový s tiskem</t>
  </si>
  <si>
    <t>2133008517</t>
  </si>
  <si>
    <t>000106265</t>
  </si>
  <si>
    <t>řemínek upevňovací</t>
  </si>
  <si>
    <t>109501786</t>
  </si>
  <si>
    <t>46-M</t>
  </si>
  <si>
    <t>Zemní práce při extr.mont.pracích</t>
  </si>
  <si>
    <t>460010024.P</t>
  </si>
  <si>
    <t>Vytyčení trati vedení kabelového podzemního v zástavbě</t>
  </si>
  <si>
    <t>-1631068015</t>
  </si>
  <si>
    <t>460030183.P</t>
  </si>
  <si>
    <t>Řezání podkladu nebo krytu hloubky do 30 cm</t>
  </si>
  <si>
    <t>-255002780</t>
  </si>
  <si>
    <t>460200163.P</t>
  </si>
  <si>
    <t>Hloubení kabelových zapažených a nezapažených rýh ručně š 35 cm, hl 80 cm, v hornině tř 3</t>
  </si>
  <si>
    <t>-316072868</t>
  </si>
  <si>
    <t>460200303.P</t>
  </si>
  <si>
    <t>Hloubení kabelových zapažených a nezapažených rýh ručně š 50 cm, hl 120 cm, v hornině tř 3</t>
  </si>
  <si>
    <t>263271466</t>
  </si>
  <si>
    <t>460230003.P</t>
  </si>
  <si>
    <t>Hloubení zapažených a nezapažených jam kabelových spojek do 1 kV ručně v hornině tř 3 (1,2 m3)</t>
  </si>
  <si>
    <t>1929965050</t>
  </si>
  <si>
    <t>460421141.P</t>
  </si>
  <si>
    <t>Lože kabelů písek, štěrkopísek tl 10 cm nad kabel, beton nebo plast deska 50x25 cm, š lože do 35 cm</t>
  </si>
  <si>
    <t>-2009331327</t>
  </si>
  <si>
    <t>000111978</t>
  </si>
  <si>
    <t xml:space="preserve">deska zákrytová PVC 300x1000x2-CWS potisk </t>
  </si>
  <si>
    <t>835983978</t>
  </si>
  <si>
    <t>460421142.P</t>
  </si>
  <si>
    <t>Lože kabelů písek, štěrkopísek tl 10 cm nad kabel, beton nebo plast deska 50x25 cm, š lože do 50 cm</t>
  </si>
  <si>
    <t>-156620477</t>
  </si>
  <si>
    <t>000111707</t>
  </si>
  <si>
    <t xml:space="preserve">deska zákrytová PVC 250x1000x2-CWS potisk </t>
  </si>
  <si>
    <t>1144797888</t>
  </si>
  <si>
    <t>460470011.P</t>
  </si>
  <si>
    <t>Provizorní zajištění kabelů ve výkopech při jejich křížení</t>
  </si>
  <si>
    <t>732687357</t>
  </si>
  <si>
    <t>460470012.P</t>
  </si>
  <si>
    <t>Provizorní zajištění kabelů ve výkopech při jejich souběhu</t>
  </si>
  <si>
    <t>-793431081</t>
  </si>
  <si>
    <t>460510054.P</t>
  </si>
  <si>
    <t>Kabelové prostupy z trub plastových do rýhy bez obsypu, průměru do 10 cm (pro chráničky 110)</t>
  </si>
  <si>
    <t>386488591</t>
  </si>
  <si>
    <t>000999456</t>
  </si>
  <si>
    <t>chránička hladká trubka, pr.110 dle KP</t>
  </si>
  <si>
    <t>-355688270</t>
  </si>
  <si>
    <t>460560143.P</t>
  </si>
  <si>
    <t>Zásyp rýh ručně šířky 35 cm, hloubky 60 cm, z horniny třídy 3</t>
  </si>
  <si>
    <t>1343196522</t>
  </si>
  <si>
    <t>460560293.P</t>
  </si>
  <si>
    <t>Zásyp rýh ručně šířky 50 cm, hloubky 110 cm, z horniny třídy 3</t>
  </si>
  <si>
    <t>-1600466056</t>
  </si>
  <si>
    <t>460561601.P</t>
  </si>
  <si>
    <t>Zásyp jam (sondy startovací jámy) ručně, z horniny třídy 3</t>
  </si>
  <si>
    <t>-978921471</t>
  </si>
  <si>
    <t>460600023.P</t>
  </si>
  <si>
    <t>Vodorovné přemístění horniny jakékoliv třídy do 1000 m</t>
  </si>
  <si>
    <t>-2079919279</t>
  </si>
  <si>
    <t>460600031.P</t>
  </si>
  <si>
    <t>Příplatek k vodorovnému přemístění horniny za každých dalších 1000 m (km x m3)</t>
  </si>
  <si>
    <t>1406925196</t>
  </si>
  <si>
    <t>460600082.P</t>
  </si>
  <si>
    <t>Poplatek za skládku zeminy</t>
  </si>
  <si>
    <t>-1059184304</t>
  </si>
  <si>
    <t>460600083.P</t>
  </si>
  <si>
    <t>Poplatek za skládku betonu a sutě</t>
  </si>
  <si>
    <t>1001433163</t>
  </si>
  <si>
    <t>460620007.P</t>
  </si>
  <si>
    <t>Zatravnění včetně zalití vodou na rovině i ve svahu</t>
  </si>
  <si>
    <t>2066305395</t>
  </si>
  <si>
    <t>460650081.P</t>
  </si>
  <si>
    <t>Zřízení podkladní vrstvy vozovky nebo chodníku z betonu prostého tloušťky do 10 cm</t>
  </si>
  <si>
    <t>-900750837</t>
  </si>
  <si>
    <t>460650135.P</t>
  </si>
  <si>
    <t>Zřízení krytu vozovky z litého asfaltu tloušťky 8 cm</t>
  </si>
  <si>
    <t>384002079</t>
  </si>
  <si>
    <t>460650201.P</t>
  </si>
  <si>
    <t>Ošetření spáry zálivkou VILLAS včetně dodatečného proříznutí</t>
  </si>
  <si>
    <t>-810521405</t>
  </si>
  <si>
    <t>OST</t>
  </si>
  <si>
    <t>Ostatní</t>
  </si>
  <si>
    <t>000010011.P</t>
  </si>
  <si>
    <t>Vypracování projektu v digitální formě kabelů NN</t>
  </si>
  <si>
    <t>262144</t>
  </si>
  <si>
    <t>1614336088</t>
  </si>
  <si>
    <t xml:space="preserve">Poznámka k položce:_x000d_
U položek -011, -012, -035, -036, -037  vypracování dokumentace v digitální formě se cena stanoví podle vzorců uvedených v aktuální PN PREdi VA 911 příl. č. 2.</t>
  </si>
  <si>
    <t>000010901.P</t>
  </si>
  <si>
    <t>Inženýrská činnost při realizaci stavby</t>
  </si>
  <si>
    <t>1061078241</t>
  </si>
  <si>
    <t>000020011.P</t>
  </si>
  <si>
    <t>Geodetické a geometrické zaměření kabelové trasy do 100 m</t>
  </si>
  <si>
    <t>-1003745921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</si>
</sst>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120011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Karlovy Vary - Most u letního kina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8. 10. 2020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000 - Všeobecné konstr...'!J30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'SO 000 - Všeobecné konstr...'!P117</f>
        <v>0</v>
      </c>
      <c r="AV95" s="128">
        <f>'SO 000 - Všeobecné konstr...'!J33</f>
        <v>0</v>
      </c>
      <c r="AW95" s="128">
        <f>'SO 000 - Všeobecné konstr...'!J34</f>
        <v>0</v>
      </c>
      <c r="AX95" s="128">
        <f>'SO 000 - Všeobecné konstr...'!J35</f>
        <v>0</v>
      </c>
      <c r="AY95" s="128">
        <f>'SO 000 - Všeobecné konstr...'!J36</f>
        <v>0</v>
      </c>
      <c r="AZ95" s="128">
        <f>'SO 000 - Všeobecné konstr...'!F33</f>
        <v>0</v>
      </c>
      <c r="BA95" s="128">
        <f>'SO 000 - Všeobecné konstr...'!F34</f>
        <v>0</v>
      </c>
      <c r="BB95" s="128">
        <f>'SO 000 - Všeobecné konstr...'!F35</f>
        <v>0</v>
      </c>
      <c r="BC95" s="128">
        <f>'SO 000 - Všeobecné konstr...'!F36</f>
        <v>0</v>
      </c>
      <c r="BD95" s="130">
        <f>'SO 000 - Všeobecné konstr...'!F37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001 - Demolice stávají...'!J30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'SO 001 - Demolice stávají...'!P121</f>
        <v>0</v>
      </c>
      <c r="AV96" s="128">
        <f>'SO 001 - Demolice stávají...'!J33</f>
        <v>0</v>
      </c>
      <c r="AW96" s="128">
        <f>'SO 001 - Demolice stávají...'!J34</f>
        <v>0</v>
      </c>
      <c r="AX96" s="128">
        <f>'SO 001 - Demolice stávají...'!J35</f>
        <v>0</v>
      </c>
      <c r="AY96" s="128">
        <f>'SO 001 - Demolice stávají...'!J36</f>
        <v>0</v>
      </c>
      <c r="AZ96" s="128">
        <f>'SO 001 - Demolice stávají...'!F33</f>
        <v>0</v>
      </c>
      <c r="BA96" s="128">
        <f>'SO 001 - Demolice stávají...'!F34</f>
        <v>0</v>
      </c>
      <c r="BB96" s="128">
        <f>'SO 001 - Demolice stávají...'!F35</f>
        <v>0</v>
      </c>
      <c r="BC96" s="128">
        <f>'SO 001 - Demolice stávají...'!F36</f>
        <v>0</v>
      </c>
      <c r="BD96" s="130">
        <f>'SO 001 - Demolice stávají...'!F37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="7" customFormat="1" ht="16.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191 - Dopravně inženýr...'!J30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27">
        <v>0</v>
      </c>
      <c r="AT97" s="128">
        <f>ROUND(SUM(AV97:AW97),2)</f>
        <v>0</v>
      </c>
      <c r="AU97" s="129">
        <f>'SO 191 - Dopravně inženýr...'!P119</f>
        <v>0</v>
      </c>
      <c r="AV97" s="128">
        <f>'SO 191 - Dopravně inženýr...'!J33</f>
        <v>0</v>
      </c>
      <c r="AW97" s="128">
        <f>'SO 191 - Dopravně inženýr...'!J34</f>
        <v>0</v>
      </c>
      <c r="AX97" s="128">
        <f>'SO 191 - Dopravně inženýr...'!J35</f>
        <v>0</v>
      </c>
      <c r="AY97" s="128">
        <f>'SO 191 - Dopravně inženýr...'!J36</f>
        <v>0</v>
      </c>
      <c r="AZ97" s="128">
        <f>'SO 191 - Dopravně inženýr...'!F33</f>
        <v>0</v>
      </c>
      <c r="BA97" s="128">
        <f>'SO 191 - Dopravně inženýr...'!F34</f>
        <v>0</v>
      </c>
      <c r="BB97" s="128">
        <f>'SO 191 - Dopravně inženýr...'!F35</f>
        <v>0</v>
      </c>
      <c r="BC97" s="128">
        <f>'SO 191 - Dopravně inženýr...'!F36</f>
        <v>0</v>
      </c>
      <c r="BD97" s="130">
        <f>'SO 191 - Dopravně inženýr...'!F37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="7" customFormat="1" ht="16.5" customHeight="1">
      <c r="A98" s="119" t="s">
        <v>77</v>
      </c>
      <c r="B98" s="120"/>
      <c r="C98" s="121"/>
      <c r="D98" s="122" t="s">
        <v>90</v>
      </c>
      <c r="E98" s="122"/>
      <c r="F98" s="122"/>
      <c r="G98" s="122"/>
      <c r="H98" s="122"/>
      <c r="I98" s="123"/>
      <c r="J98" s="122" t="s">
        <v>91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201 - Rekonstrukce mos...'!J30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80</v>
      </c>
      <c r="AR98" s="126"/>
      <c r="AS98" s="127">
        <v>0</v>
      </c>
      <c r="AT98" s="128">
        <f>ROUND(SUM(AV98:AW98),2)</f>
        <v>0</v>
      </c>
      <c r="AU98" s="129">
        <f>'SO 201 - Rekonstrukce mos...'!P129</f>
        <v>0</v>
      </c>
      <c r="AV98" s="128">
        <f>'SO 201 - Rekonstrukce mos...'!J33</f>
        <v>0</v>
      </c>
      <c r="AW98" s="128">
        <f>'SO 201 - Rekonstrukce mos...'!J34</f>
        <v>0</v>
      </c>
      <c r="AX98" s="128">
        <f>'SO 201 - Rekonstrukce mos...'!J35</f>
        <v>0</v>
      </c>
      <c r="AY98" s="128">
        <f>'SO 201 - Rekonstrukce mos...'!J36</f>
        <v>0</v>
      </c>
      <c r="AZ98" s="128">
        <f>'SO 201 - Rekonstrukce mos...'!F33</f>
        <v>0</v>
      </c>
      <c r="BA98" s="128">
        <f>'SO 201 - Rekonstrukce mos...'!F34</f>
        <v>0</v>
      </c>
      <c r="BB98" s="128">
        <f>'SO 201 - Rekonstrukce mos...'!F35</f>
        <v>0</v>
      </c>
      <c r="BC98" s="128">
        <f>'SO 201 - Rekonstrukce mos...'!F36</f>
        <v>0</v>
      </c>
      <c r="BD98" s="130">
        <f>'SO 201 - Rekonstrukce mos...'!F37</f>
        <v>0</v>
      </c>
      <c r="BE98" s="7"/>
      <c r="BT98" s="131" t="s">
        <v>81</v>
      </c>
      <c r="BV98" s="131" t="s">
        <v>75</v>
      </c>
      <c r="BW98" s="131" t="s">
        <v>92</v>
      </c>
      <c r="BX98" s="131" t="s">
        <v>5</v>
      </c>
      <c r="CL98" s="131" t="s">
        <v>1</v>
      </c>
      <c r="CM98" s="131" t="s">
        <v>83</v>
      </c>
    </row>
    <row r="99" s="7" customFormat="1" ht="16.5" customHeight="1">
      <c r="A99" s="119" t="s">
        <v>77</v>
      </c>
      <c r="B99" s="120"/>
      <c r="C99" s="121"/>
      <c r="D99" s="122" t="s">
        <v>93</v>
      </c>
      <c r="E99" s="122"/>
      <c r="F99" s="122"/>
      <c r="G99" s="122"/>
      <c r="H99" s="122"/>
      <c r="I99" s="123"/>
      <c r="J99" s="122" t="s">
        <v>94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301 - Přeložka vodovodu'!J30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80</v>
      </c>
      <c r="AR99" s="126"/>
      <c r="AS99" s="127">
        <v>0</v>
      </c>
      <c r="AT99" s="128">
        <f>ROUND(SUM(AV99:AW99),2)</f>
        <v>0</v>
      </c>
      <c r="AU99" s="129">
        <f>'SO 301 - Přeložka vodovodu'!P125</f>
        <v>0</v>
      </c>
      <c r="AV99" s="128">
        <f>'SO 301 - Přeložka vodovodu'!J33</f>
        <v>0</v>
      </c>
      <c r="AW99" s="128">
        <f>'SO 301 - Přeložka vodovodu'!J34</f>
        <v>0</v>
      </c>
      <c r="AX99" s="128">
        <f>'SO 301 - Přeložka vodovodu'!J35</f>
        <v>0</v>
      </c>
      <c r="AY99" s="128">
        <f>'SO 301 - Přeložka vodovodu'!J36</f>
        <v>0</v>
      </c>
      <c r="AZ99" s="128">
        <f>'SO 301 - Přeložka vodovodu'!F33</f>
        <v>0</v>
      </c>
      <c r="BA99" s="128">
        <f>'SO 301 - Přeložka vodovodu'!F34</f>
        <v>0</v>
      </c>
      <c r="BB99" s="128">
        <f>'SO 301 - Přeložka vodovodu'!F35</f>
        <v>0</v>
      </c>
      <c r="BC99" s="128">
        <f>'SO 301 - Přeložka vodovodu'!F36</f>
        <v>0</v>
      </c>
      <c r="BD99" s="130">
        <f>'SO 301 - Přeložka vodovodu'!F37</f>
        <v>0</v>
      </c>
      <c r="BE99" s="7"/>
      <c r="BT99" s="131" t="s">
        <v>81</v>
      </c>
      <c r="BV99" s="131" t="s">
        <v>75</v>
      </c>
      <c r="BW99" s="131" t="s">
        <v>95</v>
      </c>
      <c r="BX99" s="131" t="s">
        <v>5</v>
      </c>
      <c r="CL99" s="131" t="s">
        <v>1</v>
      </c>
      <c r="CM99" s="131" t="s">
        <v>83</v>
      </c>
    </row>
    <row r="100" s="7" customFormat="1" ht="16.5" customHeight="1">
      <c r="A100" s="119" t="s">
        <v>77</v>
      </c>
      <c r="B100" s="120"/>
      <c r="C100" s="121"/>
      <c r="D100" s="122" t="s">
        <v>96</v>
      </c>
      <c r="E100" s="122"/>
      <c r="F100" s="122"/>
      <c r="G100" s="122"/>
      <c r="H100" s="122"/>
      <c r="I100" s="123"/>
      <c r="J100" s="122" t="s">
        <v>97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 302 - Přeložka kanalizace'!J30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80</v>
      </c>
      <c r="AR100" s="126"/>
      <c r="AS100" s="127">
        <v>0</v>
      </c>
      <c r="AT100" s="128">
        <f>ROUND(SUM(AV100:AW100),2)</f>
        <v>0</v>
      </c>
      <c r="AU100" s="129">
        <f>'SO 302 - Přeložka kanalizace'!P126</f>
        <v>0</v>
      </c>
      <c r="AV100" s="128">
        <f>'SO 302 - Přeložka kanalizace'!J33</f>
        <v>0</v>
      </c>
      <c r="AW100" s="128">
        <f>'SO 302 - Přeložka kanalizace'!J34</f>
        <v>0</v>
      </c>
      <c r="AX100" s="128">
        <f>'SO 302 - Přeložka kanalizace'!J35</f>
        <v>0</v>
      </c>
      <c r="AY100" s="128">
        <f>'SO 302 - Přeložka kanalizace'!J36</f>
        <v>0</v>
      </c>
      <c r="AZ100" s="128">
        <f>'SO 302 - Přeložka kanalizace'!F33</f>
        <v>0</v>
      </c>
      <c r="BA100" s="128">
        <f>'SO 302 - Přeložka kanalizace'!F34</f>
        <v>0</v>
      </c>
      <c r="BB100" s="128">
        <f>'SO 302 - Přeložka kanalizace'!F35</f>
        <v>0</v>
      </c>
      <c r="BC100" s="128">
        <f>'SO 302 - Přeložka kanalizace'!F36</f>
        <v>0</v>
      </c>
      <c r="BD100" s="130">
        <f>'SO 302 - Přeložka kanalizace'!F37</f>
        <v>0</v>
      </c>
      <c r="BE100" s="7"/>
      <c r="BT100" s="131" t="s">
        <v>81</v>
      </c>
      <c r="BV100" s="131" t="s">
        <v>75</v>
      </c>
      <c r="BW100" s="131" t="s">
        <v>98</v>
      </c>
      <c r="BX100" s="131" t="s">
        <v>5</v>
      </c>
      <c r="CL100" s="131" t="s">
        <v>1</v>
      </c>
      <c r="CM100" s="131" t="s">
        <v>83</v>
      </c>
    </row>
    <row r="101" s="7" customFormat="1" ht="16.5" customHeight="1">
      <c r="A101" s="119" t="s">
        <v>77</v>
      </c>
      <c r="B101" s="120"/>
      <c r="C101" s="121"/>
      <c r="D101" s="122" t="s">
        <v>99</v>
      </c>
      <c r="E101" s="122"/>
      <c r="F101" s="122"/>
      <c r="G101" s="122"/>
      <c r="H101" s="122"/>
      <c r="I101" s="123"/>
      <c r="J101" s="122" t="s">
        <v>100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'SO 402 - Přeložka vedení NN'!J30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80</v>
      </c>
      <c r="AR101" s="126"/>
      <c r="AS101" s="132">
        <v>0</v>
      </c>
      <c r="AT101" s="133">
        <f>ROUND(SUM(AV101:AW101),2)</f>
        <v>0</v>
      </c>
      <c r="AU101" s="134">
        <f>'SO 402 - Přeložka vedení NN'!P120</f>
        <v>0</v>
      </c>
      <c r="AV101" s="133">
        <f>'SO 402 - Přeložka vedení NN'!J33</f>
        <v>0</v>
      </c>
      <c r="AW101" s="133">
        <f>'SO 402 - Přeložka vedení NN'!J34</f>
        <v>0</v>
      </c>
      <c r="AX101" s="133">
        <f>'SO 402 - Přeložka vedení NN'!J35</f>
        <v>0</v>
      </c>
      <c r="AY101" s="133">
        <f>'SO 402 - Přeložka vedení NN'!J36</f>
        <v>0</v>
      </c>
      <c r="AZ101" s="133">
        <f>'SO 402 - Přeložka vedení NN'!F33</f>
        <v>0</v>
      </c>
      <c r="BA101" s="133">
        <f>'SO 402 - Přeložka vedení NN'!F34</f>
        <v>0</v>
      </c>
      <c r="BB101" s="133">
        <f>'SO 402 - Přeložka vedení NN'!F35</f>
        <v>0</v>
      </c>
      <c r="BC101" s="133">
        <f>'SO 402 - Přeložka vedení NN'!F36</f>
        <v>0</v>
      </c>
      <c r="BD101" s="135">
        <f>'SO 402 - Přeložka vedení NN'!F37</f>
        <v>0</v>
      </c>
      <c r="BE101" s="7"/>
      <c r="BT101" s="131" t="s">
        <v>81</v>
      </c>
      <c r="BV101" s="131" t="s">
        <v>75</v>
      </c>
      <c r="BW101" s="131" t="s">
        <v>101</v>
      </c>
      <c r="BX101" s="131" t="s">
        <v>5</v>
      </c>
      <c r="CL101" s="131" t="s">
        <v>1</v>
      </c>
      <c r="CM101" s="131" t="s">
        <v>83</v>
      </c>
    </row>
    <row r="102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sheet="1" formatColumns="0" formatRows="0" objects="1" scenarios="1" spinCount="100000" saltValue="cbmbJlYDkcfYMezefWF3f/QUkg+SwjayaLNhXq1FVjxChsVvtvTVxMaetUTDAtnesrmplBqzdpTz4D1VAmW65A==" hashValue="FgDdlGbhX7PCMabuDOvVeb+9lwFgT3EJDOznuTnm0rHkXBqxM0laAwkDPXP2vFtvTA4QkaArVd3lyvVMfL7Keg==" algorithmName="SHA-512" password="CC35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0 - Všeobecné konstr...'!C2" display="/"/>
    <hyperlink ref="A96" location="'SO 001 - Demolice stávají...'!C2" display="/"/>
    <hyperlink ref="A97" location="'SO 191 - Dopravně inženýr...'!C2" display="/"/>
    <hyperlink ref="A98" location="'SO 201 - Rekonstrukce mos...'!C2" display="/"/>
    <hyperlink ref="A99" location="'SO 301 - Přeložka vodovodu'!C2" display="/"/>
    <hyperlink ref="A100" location="'SO 302 - Přeložka kanalizace'!C2" display="/"/>
    <hyperlink ref="A101" location="'SO 402 - Přeložka vedení N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="1" customFormat="1" ht="24.96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Karlovy Vary - Most u letního kina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104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105</v>
      </c>
      <c r="G12" s="38"/>
      <c r="H12" s="38"/>
      <c r="I12" s="147" t="s">
        <v>22</v>
      </c>
      <c r="J12" s="148" t="str">
        <f>'Rekapitulace stavby'!AN8</f>
        <v>8. 10. 2020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ROUND(J117,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ROUND((SUM(BE117:BE133)),  2)</f>
        <v>0</v>
      </c>
      <c r="G33" s="38"/>
      <c r="H33" s="38"/>
      <c r="I33" s="162">
        <v>0.20999999999999999</v>
      </c>
      <c r="J33" s="161">
        <f>ROUND(((SUM(BE117:BE133))*I33),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ROUND((SUM(BF117:BF133)),  2)</f>
        <v>0</v>
      </c>
      <c r="G34" s="38"/>
      <c r="H34" s="38"/>
      <c r="I34" s="162">
        <v>0.14999999999999999</v>
      </c>
      <c r="J34" s="161">
        <f>ROUND(((SUM(BF117:BF133))*I34),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ROUND((SUM(BG117:BG133)),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ROUND((SUM(BH117:BH133)),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ROUND((SUM(BI117:BI133)),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87" t="str">
        <f>E7</f>
        <v>Karlovy Vary - Most u letního kina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 000 - Všeobecné konstrukce a práce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147" t="s">
        <v>22</v>
      </c>
      <c r="J89" s="79" t="str">
        <f>IF(J12="","",J12)</f>
        <v>8. 10. 2020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hidden="1" s="9" customFormat="1" ht="24.96" customHeight="1">
      <c r="A97" s="9"/>
      <c r="B97" s="193"/>
      <c r="C97" s="194"/>
      <c r="D97" s="195" t="s">
        <v>111</v>
      </c>
      <c r="E97" s="196"/>
      <c r="F97" s="196"/>
      <c r="G97" s="196"/>
      <c r="H97" s="196"/>
      <c r="I97" s="197"/>
      <c r="J97" s="198">
        <f>J118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2" customFormat="1" ht="21.84" customHeight="1">
      <c r="A98" s="38"/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hidden="1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183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hidden="1"/>
    <row r="101" hidden="1"/>
    <row r="102" hidden="1"/>
    <row r="103" s="2" customFormat="1" ht="6.96" customHeight="1">
      <c r="A103" s="38"/>
      <c r="B103" s="68"/>
      <c r="C103" s="69"/>
      <c r="D103" s="69"/>
      <c r="E103" s="69"/>
      <c r="F103" s="69"/>
      <c r="G103" s="69"/>
      <c r="H103" s="69"/>
      <c r="I103" s="186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24.96" customHeight="1">
      <c r="A104" s="38"/>
      <c r="B104" s="39"/>
      <c r="C104" s="23" t="s">
        <v>112</v>
      </c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6.5" customHeight="1">
      <c r="A107" s="38"/>
      <c r="B107" s="39"/>
      <c r="C107" s="40"/>
      <c r="D107" s="40"/>
      <c r="E107" s="187" t="str">
        <f>E7</f>
        <v>Karlovy Vary - Most u letního kina</v>
      </c>
      <c r="F107" s="32"/>
      <c r="G107" s="32"/>
      <c r="H107" s="32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103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76" t="str">
        <f>E9</f>
        <v>SO 000 - Všeobecné konstrukce a práce</v>
      </c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Karlovy Vary</v>
      </c>
      <c r="G111" s="40"/>
      <c r="H111" s="40"/>
      <c r="I111" s="147" t="s">
        <v>22</v>
      </c>
      <c r="J111" s="79" t="str">
        <f>IF(J12="","",J12)</f>
        <v>8. 10. 2020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 xml:space="preserve"> </v>
      </c>
      <c r="G113" s="40"/>
      <c r="H113" s="40"/>
      <c r="I113" s="147" t="s">
        <v>29</v>
      </c>
      <c r="J113" s="36" t="str">
        <f>E21</f>
        <v xml:space="preserve"> 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27</v>
      </c>
      <c r="D114" s="40"/>
      <c r="E114" s="40"/>
      <c r="F114" s="27" t="str">
        <f>IF(E18="","",E18)</f>
        <v>Vyplň údaj</v>
      </c>
      <c r="G114" s="40"/>
      <c r="H114" s="40"/>
      <c r="I114" s="147" t="s">
        <v>31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0.32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10" customFormat="1" ht="29.28" customHeight="1">
      <c r="A116" s="200"/>
      <c r="B116" s="201"/>
      <c r="C116" s="202" t="s">
        <v>113</v>
      </c>
      <c r="D116" s="203" t="s">
        <v>58</v>
      </c>
      <c r="E116" s="203" t="s">
        <v>54</v>
      </c>
      <c r="F116" s="203" t="s">
        <v>55</v>
      </c>
      <c r="G116" s="203" t="s">
        <v>114</v>
      </c>
      <c r="H116" s="203" t="s">
        <v>115</v>
      </c>
      <c r="I116" s="204" t="s">
        <v>116</v>
      </c>
      <c r="J116" s="205" t="s">
        <v>108</v>
      </c>
      <c r="K116" s="206" t="s">
        <v>117</v>
      </c>
      <c r="L116" s="207"/>
      <c r="M116" s="100" t="s">
        <v>1</v>
      </c>
      <c r="N116" s="101" t="s">
        <v>37</v>
      </c>
      <c r="O116" s="101" t="s">
        <v>118</v>
      </c>
      <c r="P116" s="101" t="s">
        <v>119</v>
      </c>
      <c r="Q116" s="101" t="s">
        <v>120</v>
      </c>
      <c r="R116" s="101" t="s">
        <v>121</v>
      </c>
      <c r="S116" s="101" t="s">
        <v>122</v>
      </c>
      <c r="T116" s="102" t="s">
        <v>123</v>
      </c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</row>
    <row r="117" s="2" customFormat="1" ht="22.8" customHeight="1">
      <c r="A117" s="38"/>
      <c r="B117" s="39"/>
      <c r="C117" s="107" t="s">
        <v>124</v>
      </c>
      <c r="D117" s="40"/>
      <c r="E117" s="40"/>
      <c r="F117" s="40"/>
      <c r="G117" s="40"/>
      <c r="H117" s="40"/>
      <c r="I117" s="144"/>
      <c r="J117" s="208">
        <f>BK117</f>
        <v>0</v>
      </c>
      <c r="K117" s="40"/>
      <c r="L117" s="44"/>
      <c r="M117" s="103"/>
      <c r="N117" s="209"/>
      <c r="O117" s="104"/>
      <c r="P117" s="210">
        <f>P118</f>
        <v>0</v>
      </c>
      <c r="Q117" s="104"/>
      <c r="R117" s="210">
        <f>R118</f>
        <v>0</v>
      </c>
      <c r="S117" s="104"/>
      <c r="T117" s="211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72</v>
      </c>
      <c r="AU117" s="17" t="s">
        <v>110</v>
      </c>
      <c r="BK117" s="212">
        <f>BK118</f>
        <v>0</v>
      </c>
    </row>
    <row r="118" s="11" customFormat="1" ht="25.92" customHeight="1">
      <c r="A118" s="11"/>
      <c r="B118" s="213"/>
      <c r="C118" s="214"/>
      <c r="D118" s="215" t="s">
        <v>72</v>
      </c>
      <c r="E118" s="216" t="s">
        <v>73</v>
      </c>
      <c r="F118" s="216" t="s">
        <v>79</v>
      </c>
      <c r="G118" s="214"/>
      <c r="H118" s="214"/>
      <c r="I118" s="217"/>
      <c r="J118" s="218">
        <f>BK118</f>
        <v>0</v>
      </c>
      <c r="K118" s="214"/>
      <c r="L118" s="219"/>
      <c r="M118" s="220"/>
      <c r="N118" s="221"/>
      <c r="O118" s="221"/>
      <c r="P118" s="222">
        <f>SUM(P119:P133)</f>
        <v>0</v>
      </c>
      <c r="Q118" s="221"/>
      <c r="R118" s="222">
        <f>SUM(R119:R133)</f>
        <v>0</v>
      </c>
      <c r="S118" s="221"/>
      <c r="T118" s="223">
        <f>SUM(T119:T133)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24" t="s">
        <v>81</v>
      </c>
      <c r="AT118" s="225" t="s">
        <v>72</v>
      </c>
      <c r="AU118" s="225" t="s">
        <v>73</v>
      </c>
      <c r="AY118" s="224" t="s">
        <v>125</v>
      </c>
      <c r="BK118" s="226">
        <f>SUM(BK119:BK133)</f>
        <v>0</v>
      </c>
    </row>
    <row r="119" s="2" customFormat="1" ht="21.75" customHeight="1">
      <c r="A119" s="38"/>
      <c r="B119" s="39"/>
      <c r="C119" s="227" t="s">
        <v>81</v>
      </c>
      <c r="D119" s="227" t="s">
        <v>126</v>
      </c>
      <c r="E119" s="228" t="s">
        <v>127</v>
      </c>
      <c r="F119" s="229" t="s">
        <v>128</v>
      </c>
      <c r="G119" s="230" t="s">
        <v>129</v>
      </c>
      <c r="H119" s="231">
        <v>1</v>
      </c>
      <c r="I119" s="232"/>
      <c r="J119" s="233">
        <f>ROUND(I119*H119,2)</f>
        <v>0</v>
      </c>
      <c r="K119" s="234"/>
      <c r="L119" s="44"/>
      <c r="M119" s="235" t="s">
        <v>1</v>
      </c>
      <c r="N119" s="236" t="s">
        <v>38</v>
      </c>
      <c r="O119" s="91"/>
      <c r="P119" s="237">
        <f>O119*H119</f>
        <v>0</v>
      </c>
      <c r="Q119" s="237">
        <v>0</v>
      </c>
      <c r="R119" s="237">
        <f>Q119*H119</f>
        <v>0</v>
      </c>
      <c r="S119" s="237">
        <v>0</v>
      </c>
      <c r="T119" s="23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39" t="s">
        <v>130</v>
      </c>
      <c r="AT119" s="239" t="s">
        <v>126</v>
      </c>
      <c r="AU119" s="239" t="s">
        <v>81</v>
      </c>
      <c r="AY119" s="17" t="s">
        <v>125</v>
      </c>
      <c r="BE119" s="240">
        <f>IF(N119="základní",J119,0)</f>
        <v>0</v>
      </c>
      <c r="BF119" s="240">
        <f>IF(N119="snížená",J119,0)</f>
        <v>0</v>
      </c>
      <c r="BG119" s="240">
        <f>IF(N119="zákl. přenesená",J119,0)</f>
        <v>0</v>
      </c>
      <c r="BH119" s="240">
        <f>IF(N119="sníž. přenesená",J119,0)</f>
        <v>0</v>
      </c>
      <c r="BI119" s="240">
        <f>IF(N119="nulová",J119,0)</f>
        <v>0</v>
      </c>
      <c r="BJ119" s="17" t="s">
        <v>81</v>
      </c>
      <c r="BK119" s="240">
        <f>ROUND(I119*H119,2)</f>
        <v>0</v>
      </c>
      <c r="BL119" s="17" t="s">
        <v>130</v>
      </c>
      <c r="BM119" s="239" t="s">
        <v>131</v>
      </c>
    </row>
    <row r="120" s="2" customFormat="1">
      <c r="A120" s="38"/>
      <c r="B120" s="39"/>
      <c r="C120" s="40"/>
      <c r="D120" s="241" t="s">
        <v>132</v>
      </c>
      <c r="E120" s="40"/>
      <c r="F120" s="242" t="s">
        <v>133</v>
      </c>
      <c r="G120" s="40"/>
      <c r="H120" s="40"/>
      <c r="I120" s="144"/>
      <c r="J120" s="40"/>
      <c r="K120" s="40"/>
      <c r="L120" s="44"/>
      <c r="M120" s="243"/>
      <c r="N120" s="244"/>
      <c r="O120" s="91"/>
      <c r="P120" s="91"/>
      <c r="Q120" s="91"/>
      <c r="R120" s="91"/>
      <c r="S120" s="91"/>
      <c r="T120" s="92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132</v>
      </c>
      <c r="AU120" s="17" t="s">
        <v>81</v>
      </c>
    </row>
    <row r="121" s="2" customFormat="1" ht="21.75" customHeight="1">
      <c r="A121" s="38"/>
      <c r="B121" s="39"/>
      <c r="C121" s="227" t="s">
        <v>83</v>
      </c>
      <c r="D121" s="227" t="s">
        <v>126</v>
      </c>
      <c r="E121" s="228" t="s">
        <v>134</v>
      </c>
      <c r="F121" s="229" t="s">
        <v>135</v>
      </c>
      <c r="G121" s="230" t="s">
        <v>129</v>
      </c>
      <c r="H121" s="231">
        <v>1</v>
      </c>
      <c r="I121" s="232"/>
      <c r="J121" s="233">
        <f>ROUND(I121*H121,2)</f>
        <v>0</v>
      </c>
      <c r="K121" s="234"/>
      <c r="L121" s="44"/>
      <c r="M121" s="235" t="s">
        <v>1</v>
      </c>
      <c r="N121" s="236" t="s">
        <v>38</v>
      </c>
      <c r="O121" s="91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9" t="s">
        <v>130</v>
      </c>
      <c r="AT121" s="239" t="s">
        <v>126</v>
      </c>
      <c r="AU121" s="239" t="s">
        <v>81</v>
      </c>
      <c r="AY121" s="17" t="s">
        <v>125</v>
      </c>
      <c r="BE121" s="240">
        <f>IF(N121="základní",J121,0)</f>
        <v>0</v>
      </c>
      <c r="BF121" s="240">
        <f>IF(N121="snížená",J121,0)</f>
        <v>0</v>
      </c>
      <c r="BG121" s="240">
        <f>IF(N121="zákl. přenesená",J121,0)</f>
        <v>0</v>
      </c>
      <c r="BH121" s="240">
        <f>IF(N121="sníž. přenesená",J121,0)</f>
        <v>0</v>
      </c>
      <c r="BI121" s="240">
        <f>IF(N121="nulová",J121,0)</f>
        <v>0</v>
      </c>
      <c r="BJ121" s="17" t="s">
        <v>81</v>
      </c>
      <c r="BK121" s="240">
        <f>ROUND(I121*H121,2)</f>
        <v>0</v>
      </c>
      <c r="BL121" s="17" t="s">
        <v>130</v>
      </c>
      <c r="BM121" s="239" t="s">
        <v>136</v>
      </c>
    </row>
    <row r="122" s="2" customFormat="1" ht="16.5" customHeight="1">
      <c r="A122" s="38"/>
      <c r="B122" s="39"/>
      <c r="C122" s="227" t="s">
        <v>137</v>
      </c>
      <c r="D122" s="227" t="s">
        <v>126</v>
      </c>
      <c r="E122" s="228" t="s">
        <v>138</v>
      </c>
      <c r="F122" s="229" t="s">
        <v>139</v>
      </c>
      <c r="G122" s="230" t="s">
        <v>140</v>
      </c>
      <c r="H122" s="231">
        <v>1</v>
      </c>
      <c r="I122" s="232"/>
      <c r="J122" s="233">
        <f>ROUND(I122*H122,2)</f>
        <v>0</v>
      </c>
      <c r="K122" s="234"/>
      <c r="L122" s="44"/>
      <c r="M122" s="235" t="s">
        <v>1</v>
      </c>
      <c r="N122" s="236" t="s">
        <v>38</v>
      </c>
      <c r="O122" s="91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3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9" t="s">
        <v>130</v>
      </c>
      <c r="AT122" s="239" t="s">
        <v>126</v>
      </c>
      <c r="AU122" s="239" t="s">
        <v>81</v>
      </c>
      <c r="AY122" s="17" t="s">
        <v>125</v>
      </c>
      <c r="BE122" s="240">
        <f>IF(N122="základní",J122,0)</f>
        <v>0</v>
      </c>
      <c r="BF122" s="240">
        <f>IF(N122="snížená",J122,0)</f>
        <v>0</v>
      </c>
      <c r="BG122" s="240">
        <f>IF(N122="zákl. přenesená",J122,0)</f>
        <v>0</v>
      </c>
      <c r="BH122" s="240">
        <f>IF(N122="sníž. přenesená",J122,0)</f>
        <v>0</v>
      </c>
      <c r="BI122" s="240">
        <f>IF(N122="nulová",J122,0)</f>
        <v>0</v>
      </c>
      <c r="BJ122" s="17" t="s">
        <v>81</v>
      </c>
      <c r="BK122" s="240">
        <f>ROUND(I122*H122,2)</f>
        <v>0</v>
      </c>
      <c r="BL122" s="17" t="s">
        <v>130</v>
      </c>
      <c r="BM122" s="239" t="s">
        <v>141</v>
      </c>
    </row>
    <row r="123" s="2" customFormat="1">
      <c r="A123" s="38"/>
      <c r="B123" s="39"/>
      <c r="C123" s="40"/>
      <c r="D123" s="241" t="s">
        <v>132</v>
      </c>
      <c r="E123" s="40"/>
      <c r="F123" s="242" t="s">
        <v>142</v>
      </c>
      <c r="G123" s="40"/>
      <c r="H123" s="40"/>
      <c r="I123" s="144"/>
      <c r="J123" s="40"/>
      <c r="K123" s="40"/>
      <c r="L123" s="44"/>
      <c r="M123" s="243"/>
      <c r="N123" s="244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132</v>
      </c>
      <c r="AU123" s="17" t="s">
        <v>81</v>
      </c>
    </row>
    <row r="124" s="2" customFormat="1" ht="16.5" customHeight="1">
      <c r="A124" s="38"/>
      <c r="B124" s="39"/>
      <c r="C124" s="227" t="s">
        <v>130</v>
      </c>
      <c r="D124" s="227" t="s">
        <v>126</v>
      </c>
      <c r="E124" s="228" t="s">
        <v>143</v>
      </c>
      <c r="F124" s="229" t="s">
        <v>139</v>
      </c>
      <c r="G124" s="230" t="s">
        <v>140</v>
      </c>
      <c r="H124" s="231">
        <v>1</v>
      </c>
      <c r="I124" s="232"/>
      <c r="J124" s="233">
        <f>ROUND(I124*H124,2)</f>
        <v>0</v>
      </c>
      <c r="K124" s="234"/>
      <c r="L124" s="44"/>
      <c r="M124" s="235" t="s">
        <v>1</v>
      </c>
      <c r="N124" s="236" t="s">
        <v>38</v>
      </c>
      <c r="O124" s="91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9" t="s">
        <v>130</v>
      </c>
      <c r="AT124" s="239" t="s">
        <v>126</v>
      </c>
      <c r="AU124" s="239" t="s">
        <v>81</v>
      </c>
      <c r="AY124" s="17" t="s">
        <v>125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7" t="s">
        <v>81</v>
      </c>
      <c r="BK124" s="240">
        <f>ROUND(I124*H124,2)</f>
        <v>0</v>
      </c>
      <c r="BL124" s="17" t="s">
        <v>130</v>
      </c>
      <c r="BM124" s="239" t="s">
        <v>144</v>
      </c>
    </row>
    <row r="125" s="2" customFormat="1">
      <c r="A125" s="38"/>
      <c r="B125" s="39"/>
      <c r="C125" s="40"/>
      <c r="D125" s="241" t="s">
        <v>132</v>
      </c>
      <c r="E125" s="40"/>
      <c r="F125" s="242" t="s">
        <v>145</v>
      </c>
      <c r="G125" s="40"/>
      <c r="H125" s="40"/>
      <c r="I125" s="144"/>
      <c r="J125" s="40"/>
      <c r="K125" s="40"/>
      <c r="L125" s="44"/>
      <c r="M125" s="243"/>
      <c r="N125" s="244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132</v>
      </c>
      <c r="AU125" s="17" t="s">
        <v>81</v>
      </c>
    </row>
    <row r="126" s="2" customFormat="1" ht="21.75" customHeight="1">
      <c r="A126" s="38"/>
      <c r="B126" s="39"/>
      <c r="C126" s="227" t="s">
        <v>146</v>
      </c>
      <c r="D126" s="227" t="s">
        <v>126</v>
      </c>
      <c r="E126" s="228" t="s">
        <v>147</v>
      </c>
      <c r="F126" s="229" t="s">
        <v>148</v>
      </c>
      <c r="G126" s="230" t="s">
        <v>149</v>
      </c>
      <c r="H126" s="231">
        <v>1</v>
      </c>
      <c r="I126" s="232"/>
      <c r="J126" s="233">
        <f>ROUND(I126*H126,2)</f>
        <v>0</v>
      </c>
      <c r="K126" s="234"/>
      <c r="L126" s="44"/>
      <c r="M126" s="235" t="s">
        <v>1</v>
      </c>
      <c r="N126" s="236" t="s">
        <v>38</v>
      </c>
      <c r="O126" s="91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9" t="s">
        <v>130</v>
      </c>
      <c r="AT126" s="239" t="s">
        <v>126</v>
      </c>
      <c r="AU126" s="239" t="s">
        <v>81</v>
      </c>
      <c r="AY126" s="17" t="s">
        <v>125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7" t="s">
        <v>81</v>
      </c>
      <c r="BK126" s="240">
        <f>ROUND(I126*H126,2)</f>
        <v>0</v>
      </c>
      <c r="BL126" s="17" t="s">
        <v>130</v>
      </c>
      <c r="BM126" s="239" t="s">
        <v>150</v>
      </c>
    </row>
    <row r="127" s="2" customFormat="1" ht="16.5" customHeight="1">
      <c r="A127" s="38"/>
      <c r="B127" s="39"/>
      <c r="C127" s="227" t="s">
        <v>151</v>
      </c>
      <c r="D127" s="227" t="s">
        <v>126</v>
      </c>
      <c r="E127" s="228" t="s">
        <v>152</v>
      </c>
      <c r="F127" s="229" t="s">
        <v>153</v>
      </c>
      <c r="G127" s="230" t="s">
        <v>140</v>
      </c>
      <c r="H127" s="231">
        <v>1</v>
      </c>
      <c r="I127" s="232"/>
      <c r="J127" s="233">
        <f>ROUND(I127*H127,2)</f>
        <v>0</v>
      </c>
      <c r="K127" s="234"/>
      <c r="L127" s="44"/>
      <c r="M127" s="235" t="s">
        <v>1</v>
      </c>
      <c r="N127" s="236" t="s">
        <v>38</v>
      </c>
      <c r="O127" s="91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9" t="s">
        <v>130</v>
      </c>
      <c r="AT127" s="239" t="s">
        <v>126</v>
      </c>
      <c r="AU127" s="239" t="s">
        <v>81</v>
      </c>
      <c r="AY127" s="17" t="s">
        <v>125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7" t="s">
        <v>81</v>
      </c>
      <c r="BK127" s="240">
        <f>ROUND(I127*H127,2)</f>
        <v>0</v>
      </c>
      <c r="BL127" s="17" t="s">
        <v>130</v>
      </c>
      <c r="BM127" s="239" t="s">
        <v>154</v>
      </c>
    </row>
    <row r="128" s="2" customFormat="1" ht="21.75" customHeight="1">
      <c r="A128" s="38"/>
      <c r="B128" s="39"/>
      <c r="C128" s="227" t="s">
        <v>155</v>
      </c>
      <c r="D128" s="227" t="s">
        <v>126</v>
      </c>
      <c r="E128" s="228" t="s">
        <v>156</v>
      </c>
      <c r="F128" s="229" t="s">
        <v>157</v>
      </c>
      <c r="G128" s="230" t="s">
        <v>140</v>
      </c>
      <c r="H128" s="231">
        <v>1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38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130</v>
      </c>
      <c r="AT128" s="239" t="s">
        <v>126</v>
      </c>
      <c r="AU128" s="239" t="s">
        <v>81</v>
      </c>
      <c r="AY128" s="17" t="s">
        <v>125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81</v>
      </c>
      <c r="BK128" s="240">
        <f>ROUND(I128*H128,2)</f>
        <v>0</v>
      </c>
      <c r="BL128" s="17" t="s">
        <v>130</v>
      </c>
      <c r="BM128" s="239" t="s">
        <v>158</v>
      </c>
    </row>
    <row r="129" s="2" customFormat="1">
      <c r="A129" s="38"/>
      <c r="B129" s="39"/>
      <c r="C129" s="40"/>
      <c r="D129" s="241" t="s">
        <v>132</v>
      </c>
      <c r="E129" s="40"/>
      <c r="F129" s="242" t="s">
        <v>159</v>
      </c>
      <c r="G129" s="40"/>
      <c r="H129" s="40"/>
      <c r="I129" s="144"/>
      <c r="J129" s="40"/>
      <c r="K129" s="40"/>
      <c r="L129" s="44"/>
      <c r="M129" s="243"/>
      <c r="N129" s="244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132</v>
      </c>
      <c r="AU129" s="17" t="s">
        <v>81</v>
      </c>
    </row>
    <row r="130" s="2" customFormat="1" ht="16.5" customHeight="1">
      <c r="A130" s="38"/>
      <c r="B130" s="39"/>
      <c r="C130" s="227" t="s">
        <v>160</v>
      </c>
      <c r="D130" s="227" t="s">
        <v>126</v>
      </c>
      <c r="E130" s="228" t="s">
        <v>161</v>
      </c>
      <c r="F130" s="229" t="s">
        <v>162</v>
      </c>
      <c r="G130" s="230" t="s">
        <v>149</v>
      </c>
      <c r="H130" s="231">
        <v>1</v>
      </c>
      <c r="I130" s="232"/>
      <c r="J130" s="233">
        <f>ROUND(I130*H130,2)</f>
        <v>0</v>
      </c>
      <c r="K130" s="234"/>
      <c r="L130" s="44"/>
      <c r="M130" s="235" t="s">
        <v>1</v>
      </c>
      <c r="N130" s="236" t="s">
        <v>38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130</v>
      </c>
      <c r="AT130" s="239" t="s">
        <v>126</v>
      </c>
      <c r="AU130" s="239" t="s">
        <v>81</v>
      </c>
      <c r="AY130" s="17" t="s">
        <v>125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81</v>
      </c>
      <c r="BK130" s="240">
        <f>ROUND(I130*H130,2)</f>
        <v>0</v>
      </c>
      <c r="BL130" s="17" t="s">
        <v>130</v>
      </c>
      <c r="BM130" s="239" t="s">
        <v>163</v>
      </c>
    </row>
    <row r="131" s="2" customFormat="1" ht="16.5" customHeight="1">
      <c r="A131" s="38"/>
      <c r="B131" s="39"/>
      <c r="C131" s="227" t="s">
        <v>164</v>
      </c>
      <c r="D131" s="227" t="s">
        <v>126</v>
      </c>
      <c r="E131" s="228" t="s">
        <v>165</v>
      </c>
      <c r="F131" s="229" t="s">
        <v>166</v>
      </c>
      <c r="G131" s="230" t="s">
        <v>140</v>
      </c>
      <c r="H131" s="231">
        <v>1</v>
      </c>
      <c r="I131" s="232"/>
      <c r="J131" s="233">
        <f>ROUND(I131*H131,2)</f>
        <v>0</v>
      </c>
      <c r="K131" s="234"/>
      <c r="L131" s="44"/>
      <c r="M131" s="235" t="s">
        <v>1</v>
      </c>
      <c r="N131" s="236" t="s">
        <v>38</v>
      </c>
      <c r="O131" s="91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9" t="s">
        <v>130</v>
      </c>
      <c r="AT131" s="239" t="s">
        <v>126</v>
      </c>
      <c r="AU131" s="239" t="s">
        <v>81</v>
      </c>
      <c r="AY131" s="17" t="s">
        <v>125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7" t="s">
        <v>81</v>
      </c>
      <c r="BK131" s="240">
        <f>ROUND(I131*H131,2)</f>
        <v>0</v>
      </c>
      <c r="BL131" s="17" t="s">
        <v>130</v>
      </c>
      <c r="BM131" s="239" t="s">
        <v>167</v>
      </c>
    </row>
    <row r="132" s="2" customFormat="1">
      <c r="A132" s="38"/>
      <c r="B132" s="39"/>
      <c r="C132" s="40"/>
      <c r="D132" s="241" t="s">
        <v>132</v>
      </c>
      <c r="E132" s="40"/>
      <c r="F132" s="242" t="s">
        <v>168</v>
      </c>
      <c r="G132" s="40"/>
      <c r="H132" s="40"/>
      <c r="I132" s="144"/>
      <c r="J132" s="40"/>
      <c r="K132" s="40"/>
      <c r="L132" s="44"/>
      <c r="M132" s="243"/>
      <c r="N132" s="244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132</v>
      </c>
      <c r="AU132" s="17" t="s">
        <v>81</v>
      </c>
    </row>
    <row r="133" s="2" customFormat="1" ht="16.5" customHeight="1">
      <c r="A133" s="38"/>
      <c r="B133" s="39"/>
      <c r="C133" s="227" t="s">
        <v>169</v>
      </c>
      <c r="D133" s="227" t="s">
        <v>126</v>
      </c>
      <c r="E133" s="228" t="s">
        <v>170</v>
      </c>
      <c r="F133" s="229" t="s">
        <v>171</v>
      </c>
      <c r="G133" s="230" t="s">
        <v>149</v>
      </c>
      <c r="H133" s="231">
        <v>1</v>
      </c>
      <c r="I133" s="232"/>
      <c r="J133" s="233">
        <f>ROUND(I133*H133,2)</f>
        <v>0</v>
      </c>
      <c r="K133" s="234"/>
      <c r="L133" s="44"/>
      <c r="M133" s="245" t="s">
        <v>1</v>
      </c>
      <c r="N133" s="246" t="s">
        <v>38</v>
      </c>
      <c r="O133" s="247"/>
      <c r="P133" s="248">
        <f>O133*H133</f>
        <v>0</v>
      </c>
      <c r="Q133" s="248">
        <v>0</v>
      </c>
      <c r="R133" s="248">
        <f>Q133*H133</f>
        <v>0</v>
      </c>
      <c r="S133" s="248">
        <v>0</v>
      </c>
      <c r="T133" s="24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9" t="s">
        <v>130</v>
      </c>
      <c r="AT133" s="239" t="s">
        <v>126</v>
      </c>
      <c r="AU133" s="239" t="s">
        <v>81</v>
      </c>
      <c r="AY133" s="17" t="s">
        <v>125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7" t="s">
        <v>81</v>
      </c>
      <c r="BK133" s="240">
        <f>ROUND(I133*H133,2)</f>
        <v>0</v>
      </c>
      <c r="BL133" s="17" t="s">
        <v>130</v>
      </c>
      <c r="BM133" s="239" t="s">
        <v>172</v>
      </c>
    </row>
    <row r="134" s="2" customFormat="1" ht="6.96" customHeight="1">
      <c r="A134" s="38"/>
      <c r="B134" s="66"/>
      <c r="C134" s="67"/>
      <c r="D134" s="67"/>
      <c r="E134" s="67"/>
      <c r="F134" s="67"/>
      <c r="G134" s="67"/>
      <c r="H134" s="67"/>
      <c r="I134" s="183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sheet="1" autoFilter="0" formatColumns="0" formatRows="0" objects="1" scenarios="1" spinCount="100000" saltValue="MjITlYw0XNwYMGk0EfUqqc0uA0LU5sHg1LFK8zv4BzLTgQdXHtjx6QI9r30r7AtFz7jDTlQ72xRyPn6+5SQLtA==" hashValue="8eUQzLxkLwxN9eTDDMRlecxeYbxlTcVKrVHaDNGzTcUx3mJmfYHa0ZgN5mjbhGW/M7cZNhpjS3SwIOc9DqH4ag==" algorithmName="SHA-512" password="CC35"/>
  <autoFilter ref="C116:K13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="1" customFormat="1" ht="24.96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Karlovy Vary - Most u letního kina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173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105</v>
      </c>
      <c r="G12" s="38"/>
      <c r="H12" s="38"/>
      <c r="I12" s="147" t="s">
        <v>22</v>
      </c>
      <c r="J12" s="148" t="str">
        <f>'Rekapitulace stavby'!AN8</f>
        <v>8. 10. 2020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ROUND((SUM(BE121:BE197)),  2)</f>
        <v>0</v>
      </c>
      <c r="G33" s="38"/>
      <c r="H33" s="38"/>
      <c r="I33" s="162">
        <v>0.20999999999999999</v>
      </c>
      <c r="J33" s="161">
        <f>ROUND(((SUM(BE121:BE197))*I33),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ROUND((SUM(BF121:BF197)),  2)</f>
        <v>0</v>
      </c>
      <c r="G34" s="38"/>
      <c r="H34" s="38"/>
      <c r="I34" s="162">
        <v>0.14999999999999999</v>
      </c>
      <c r="J34" s="161">
        <f>ROUND(((SUM(BF121:BF197))*I34),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ROUND((SUM(BG121:BG197)),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ROUND((SUM(BH121:BH197)),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ROUND((SUM(BI121:BI197)),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87" t="str">
        <f>E7</f>
        <v>Karlovy Vary - Most u letního kina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 001 - Demolice stávajícího mostu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147" t="s">
        <v>22</v>
      </c>
      <c r="J89" s="79" t="str">
        <f>IF(J12="","",J12)</f>
        <v>8. 10. 2020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hidden="1" s="9" customFormat="1" ht="24.96" customHeight="1">
      <c r="A97" s="9"/>
      <c r="B97" s="193"/>
      <c r="C97" s="194"/>
      <c r="D97" s="195" t="s">
        <v>174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2" customFormat="1" ht="19.92" customHeight="1">
      <c r="A98" s="12"/>
      <c r="B98" s="250"/>
      <c r="C98" s="251"/>
      <c r="D98" s="252" t="s">
        <v>175</v>
      </c>
      <c r="E98" s="253"/>
      <c r="F98" s="253"/>
      <c r="G98" s="253"/>
      <c r="H98" s="253"/>
      <c r="I98" s="254"/>
      <c r="J98" s="255">
        <f>J123</f>
        <v>0</v>
      </c>
      <c r="K98" s="251"/>
      <c r="L98" s="256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hidden="1" s="12" customFormat="1" ht="19.92" customHeight="1">
      <c r="A99" s="12"/>
      <c r="B99" s="250"/>
      <c r="C99" s="251"/>
      <c r="D99" s="252" t="s">
        <v>176</v>
      </c>
      <c r="E99" s="253"/>
      <c r="F99" s="253"/>
      <c r="G99" s="253"/>
      <c r="H99" s="253"/>
      <c r="I99" s="254"/>
      <c r="J99" s="255">
        <f>J170</f>
        <v>0</v>
      </c>
      <c r="K99" s="251"/>
      <c r="L99" s="256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hidden="1" s="12" customFormat="1" ht="19.92" customHeight="1">
      <c r="A100" s="12"/>
      <c r="B100" s="250"/>
      <c r="C100" s="251"/>
      <c r="D100" s="252" t="s">
        <v>177</v>
      </c>
      <c r="E100" s="253"/>
      <c r="F100" s="253"/>
      <c r="G100" s="253"/>
      <c r="H100" s="253"/>
      <c r="I100" s="254"/>
      <c r="J100" s="255">
        <f>J187</f>
        <v>0</v>
      </c>
      <c r="K100" s="251"/>
      <c r="L100" s="256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hidden="1" s="12" customFormat="1" ht="19.92" customHeight="1">
      <c r="A101" s="12"/>
      <c r="B101" s="250"/>
      <c r="C101" s="251"/>
      <c r="D101" s="252" t="s">
        <v>178</v>
      </c>
      <c r="E101" s="253"/>
      <c r="F101" s="253"/>
      <c r="G101" s="253"/>
      <c r="H101" s="253"/>
      <c r="I101" s="254"/>
      <c r="J101" s="255">
        <f>J194</f>
        <v>0</v>
      </c>
      <c r="K101" s="251"/>
      <c r="L101" s="256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hidden="1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idden="1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idden="1"/>
    <row r="105" hidden="1"/>
    <row r="106" hidden="1"/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112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7" t="str">
        <f>E7</f>
        <v>Karlovy Vary - Most u letního kina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103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SO 001 - Demolice stávajícího mostu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Karlovy Vary</v>
      </c>
      <c r="G115" s="40"/>
      <c r="H115" s="40"/>
      <c r="I115" s="147" t="s">
        <v>22</v>
      </c>
      <c r="J115" s="79" t="str">
        <f>IF(J12="","",J12)</f>
        <v>8. 10. 2020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147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147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0" customFormat="1" ht="29.28" customHeight="1">
      <c r="A120" s="200"/>
      <c r="B120" s="201"/>
      <c r="C120" s="202" t="s">
        <v>113</v>
      </c>
      <c r="D120" s="203" t="s">
        <v>58</v>
      </c>
      <c r="E120" s="203" t="s">
        <v>54</v>
      </c>
      <c r="F120" s="203" t="s">
        <v>55</v>
      </c>
      <c r="G120" s="203" t="s">
        <v>114</v>
      </c>
      <c r="H120" s="203" t="s">
        <v>115</v>
      </c>
      <c r="I120" s="204" t="s">
        <v>116</v>
      </c>
      <c r="J120" s="205" t="s">
        <v>108</v>
      </c>
      <c r="K120" s="206" t="s">
        <v>117</v>
      </c>
      <c r="L120" s="207"/>
      <c r="M120" s="100" t="s">
        <v>1</v>
      </c>
      <c r="N120" s="101" t="s">
        <v>37</v>
      </c>
      <c r="O120" s="101" t="s">
        <v>118</v>
      </c>
      <c r="P120" s="101" t="s">
        <v>119</v>
      </c>
      <c r="Q120" s="101" t="s">
        <v>120</v>
      </c>
      <c r="R120" s="101" t="s">
        <v>121</v>
      </c>
      <c r="S120" s="101" t="s">
        <v>122</v>
      </c>
      <c r="T120" s="102" t="s">
        <v>123</v>
      </c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</row>
    <row r="121" s="2" customFormat="1" ht="22.8" customHeight="1">
      <c r="A121" s="38"/>
      <c r="B121" s="39"/>
      <c r="C121" s="107" t="s">
        <v>124</v>
      </c>
      <c r="D121" s="40"/>
      <c r="E121" s="40"/>
      <c r="F121" s="40"/>
      <c r="G121" s="40"/>
      <c r="H121" s="40"/>
      <c r="I121" s="144"/>
      <c r="J121" s="208">
        <f>BK121</f>
        <v>0</v>
      </c>
      <c r="K121" s="40"/>
      <c r="L121" s="44"/>
      <c r="M121" s="103"/>
      <c r="N121" s="209"/>
      <c r="O121" s="104"/>
      <c r="P121" s="210">
        <f>P122</f>
        <v>0</v>
      </c>
      <c r="Q121" s="104"/>
      <c r="R121" s="210">
        <f>R122</f>
        <v>75.526575489999999</v>
      </c>
      <c r="S121" s="104"/>
      <c r="T121" s="211">
        <f>T122</f>
        <v>510.92349999999999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110</v>
      </c>
      <c r="BK121" s="212">
        <f>BK122</f>
        <v>0</v>
      </c>
    </row>
    <row r="122" s="11" customFormat="1" ht="25.92" customHeight="1">
      <c r="A122" s="11"/>
      <c r="B122" s="213"/>
      <c r="C122" s="214"/>
      <c r="D122" s="215" t="s">
        <v>72</v>
      </c>
      <c r="E122" s="216" t="s">
        <v>179</v>
      </c>
      <c r="F122" s="216" t="s">
        <v>180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P123+P170+P187+P194</f>
        <v>0</v>
      </c>
      <c r="Q122" s="221"/>
      <c r="R122" s="222">
        <f>R123+R170+R187+R194</f>
        <v>75.526575489999999</v>
      </c>
      <c r="S122" s="221"/>
      <c r="T122" s="223">
        <f>T123+T170+T187+T194</f>
        <v>510.92349999999999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24" t="s">
        <v>81</v>
      </c>
      <c r="AT122" s="225" t="s">
        <v>72</v>
      </c>
      <c r="AU122" s="225" t="s">
        <v>73</v>
      </c>
      <c r="AY122" s="224" t="s">
        <v>125</v>
      </c>
      <c r="BK122" s="226">
        <f>BK123+BK170+BK187+BK194</f>
        <v>0</v>
      </c>
    </row>
    <row r="123" s="11" customFormat="1" ht="22.8" customHeight="1">
      <c r="A123" s="11"/>
      <c r="B123" s="213"/>
      <c r="C123" s="214"/>
      <c r="D123" s="215" t="s">
        <v>72</v>
      </c>
      <c r="E123" s="257" t="s">
        <v>81</v>
      </c>
      <c r="F123" s="257" t="s">
        <v>181</v>
      </c>
      <c r="G123" s="214"/>
      <c r="H123" s="214"/>
      <c r="I123" s="217"/>
      <c r="J123" s="258">
        <f>BK123</f>
        <v>0</v>
      </c>
      <c r="K123" s="214"/>
      <c r="L123" s="219"/>
      <c r="M123" s="220"/>
      <c r="N123" s="221"/>
      <c r="O123" s="221"/>
      <c r="P123" s="222">
        <f>SUM(P124:P169)</f>
        <v>0</v>
      </c>
      <c r="Q123" s="221"/>
      <c r="R123" s="222">
        <f>SUM(R124:R169)</f>
        <v>56.131842999999996</v>
      </c>
      <c r="S123" s="221"/>
      <c r="T123" s="223">
        <f>SUM(T124:T169)</f>
        <v>88.755200000000002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24" t="s">
        <v>81</v>
      </c>
      <c r="AT123" s="225" t="s">
        <v>72</v>
      </c>
      <c r="AU123" s="225" t="s">
        <v>81</v>
      </c>
      <c r="AY123" s="224" t="s">
        <v>125</v>
      </c>
      <c r="BK123" s="226">
        <f>SUM(BK124:BK169)</f>
        <v>0</v>
      </c>
    </row>
    <row r="124" s="2" customFormat="1" ht="33" customHeight="1">
      <c r="A124" s="38"/>
      <c r="B124" s="39"/>
      <c r="C124" s="227" t="s">
        <v>81</v>
      </c>
      <c r="D124" s="227" t="s">
        <v>126</v>
      </c>
      <c r="E124" s="228" t="s">
        <v>182</v>
      </c>
      <c r="F124" s="229" t="s">
        <v>183</v>
      </c>
      <c r="G124" s="230" t="s">
        <v>184</v>
      </c>
      <c r="H124" s="231">
        <v>190</v>
      </c>
      <c r="I124" s="232"/>
      <c r="J124" s="233">
        <f>ROUND(I124*H124,2)</f>
        <v>0</v>
      </c>
      <c r="K124" s="234"/>
      <c r="L124" s="44"/>
      <c r="M124" s="235" t="s">
        <v>1</v>
      </c>
      <c r="N124" s="236" t="s">
        <v>38</v>
      </c>
      <c r="O124" s="91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9" t="s">
        <v>130</v>
      </c>
      <c r="AT124" s="239" t="s">
        <v>126</v>
      </c>
      <c r="AU124" s="239" t="s">
        <v>83</v>
      </c>
      <c r="AY124" s="17" t="s">
        <v>125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7" t="s">
        <v>81</v>
      </c>
      <c r="BK124" s="240">
        <f>ROUND(I124*H124,2)</f>
        <v>0</v>
      </c>
      <c r="BL124" s="17" t="s">
        <v>130</v>
      </c>
      <c r="BM124" s="239" t="s">
        <v>185</v>
      </c>
    </row>
    <row r="125" s="2" customFormat="1" ht="16.5" customHeight="1">
      <c r="A125" s="38"/>
      <c r="B125" s="39"/>
      <c r="C125" s="227" t="s">
        <v>83</v>
      </c>
      <c r="D125" s="227" t="s">
        <v>126</v>
      </c>
      <c r="E125" s="228" t="s">
        <v>186</v>
      </c>
      <c r="F125" s="229" t="s">
        <v>187</v>
      </c>
      <c r="G125" s="230" t="s">
        <v>188</v>
      </c>
      <c r="H125" s="231">
        <v>2</v>
      </c>
      <c r="I125" s="232"/>
      <c r="J125" s="233">
        <f>ROUND(I125*H125,2)</f>
        <v>0</v>
      </c>
      <c r="K125" s="234"/>
      <c r="L125" s="44"/>
      <c r="M125" s="235" t="s">
        <v>1</v>
      </c>
      <c r="N125" s="236" t="s">
        <v>38</v>
      </c>
      <c r="O125" s="91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9" t="s">
        <v>130</v>
      </c>
      <c r="AT125" s="239" t="s">
        <v>126</v>
      </c>
      <c r="AU125" s="239" t="s">
        <v>83</v>
      </c>
      <c r="AY125" s="17" t="s">
        <v>125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7" t="s">
        <v>81</v>
      </c>
      <c r="BK125" s="240">
        <f>ROUND(I125*H125,2)</f>
        <v>0</v>
      </c>
      <c r="BL125" s="17" t="s">
        <v>130</v>
      </c>
      <c r="BM125" s="239" t="s">
        <v>189</v>
      </c>
    </row>
    <row r="126" s="2" customFormat="1" ht="16.5" customHeight="1">
      <c r="A126" s="38"/>
      <c r="B126" s="39"/>
      <c r="C126" s="227" t="s">
        <v>137</v>
      </c>
      <c r="D126" s="227" t="s">
        <v>126</v>
      </c>
      <c r="E126" s="228" t="s">
        <v>190</v>
      </c>
      <c r="F126" s="229" t="s">
        <v>191</v>
      </c>
      <c r="G126" s="230" t="s">
        <v>188</v>
      </c>
      <c r="H126" s="231">
        <v>2</v>
      </c>
      <c r="I126" s="232"/>
      <c r="J126" s="233">
        <f>ROUND(I126*H126,2)</f>
        <v>0</v>
      </c>
      <c r="K126" s="234"/>
      <c r="L126" s="44"/>
      <c r="M126" s="235" t="s">
        <v>1</v>
      </c>
      <c r="N126" s="236" t="s">
        <v>38</v>
      </c>
      <c r="O126" s="91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9" t="s">
        <v>130</v>
      </c>
      <c r="AT126" s="239" t="s">
        <v>126</v>
      </c>
      <c r="AU126" s="239" t="s">
        <v>83</v>
      </c>
      <c r="AY126" s="17" t="s">
        <v>125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7" t="s">
        <v>81</v>
      </c>
      <c r="BK126" s="240">
        <f>ROUND(I126*H126,2)</f>
        <v>0</v>
      </c>
      <c r="BL126" s="17" t="s">
        <v>130</v>
      </c>
      <c r="BM126" s="239" t="s">
        <v>192</v>
      </c>
    </row>
    <row r="127" s="2" customFormat="1" ht="21.75" customHeight="1">
      <c r="A127" s="38"/>
      <c r="B127" s="39"/>
      <c r="C127" s="227" t="s">
        <v>130</v>
      </c>
      <c r="D127" s="227" t="s">
        <v>126</v>
      </c>
      <c r="E127" s="228" t="s">
        <v>193</v>
      </c>
      <c r="F127" s="229" t="s">
        <v>194</v>
      </c>
      <c r="G127" s="230" t="s">
        <v>184</v>
      </c>
      <c r="H127" s="231">
        <v>346.69999999999999</v>
      </c>
      <c r="I127" s="232"/>
      <c r="J127" s="233">
        <f>ROUND(I127*H127,2)</f>
        <v>0</v>
      </c>
      <c r="K127" s="234"/>
      <c r="L127" s="44"/>
      <c r="M127" s="235" t="s">
        <v>1</v>
      </c>
      <c r="N127" s="236" t="s">
        <v>38</v>
      </c>
      <c r="O127" s="91"/>
      <c r="P127" s="237">
        <f>O127*H127</f>
        <v>0</v>
      </c>
      <c r="Q127" s="237">
        <v>9.0000000000000006E-05</v>
      </c>
      <c r="R127" s="237">
        <f>Q127*H127</f>
        <v>0.031203000000000002</v>
      </c>
      <c r="S127" s="237">
        <v>0.25600000000000001</v>
      </c>
      <c r="T127" s="238">
        <f>S127*H127</f>
        <v>88.755200000000002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9" t="s">
        <v>130</v>
      </c>
      <c r="AT127" s="239" t="s">
        <v>126</v>
      </c>
      <c r="AU127" s="239" t="s">
        <v>83</v>
      </c>
      <c r="AY127" s="17" t="s">
        <v>125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7" t="s">
        <v>81</v>
      </c>
      <c r="BK127" s="240">
        <f>ROUND(I127*H127,2)</f>
        <v>0</v>
      </c>
      <c r="BL127" s="17" t="s">
        <v>130</v>
      </c>
      <c r="BM127" s="239" t="s">
        <v>195</v>
      </c>
    </row>
    <row r="128" s="13" customFormat="1">
      <c r="A128" s="13"/>
      <c r="B128" s="259"/>
      <c r="C128" s="260"/>
      <c r="D128" s="241" t="s">
        <v>196</v>
      </c>
      <c r="E128" s="261" t="s">
        <v>1</v>
      </c>
      <c r="F128" s="262" t="s">
        <v>197</v>
      </c>
      <c r="G128" s="260"/>
      <c r="H128" s="263">
        <v>315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9" t="s">
        <v>196</v>
      </c>
      <c r="AU128" s="269" t="s">
        <v>83</v>
      </c>
      <c r="AV128" s="13" t="s">
        <v>83</v>
      </c>
      <c r="AW128" s="13" t="s">
        <v>30</v>
      </c>
      <c r="AX128" s="13" t="s">
        <v>73</v>
      </c>
      <c r="AY128" s="269" t="s">
        <v>125</v>
      </c>
    </row>
    <row r="129" s="13" customFormat="1">
      <c r="A129" s="13"/>
      <c r="B129" s="259"/>
      <c r="C129" s="260"/>
      <c r="D129" s="241" t="s">
        <v>196</v>
      </c>
      <c r="E129" s="261" t="s">
        <v>1</v>
      </c>
      <c r="F129" s="262" t="s">
        <v>198</v>
      </c>
      <c r="G129" s="260"/>
      <c r="H129" s="263">
        <v>31.699999999999999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196</v>
      </c>
      <c r="AU129" s="269" t="s">
        <v>83</v>
      </c>
      <c r="AV129" s="13" t="s">
        <v>83</v>
      </c>
      <c r="AW129" s="13" t="s">
        <v>30</v>
      </c>
      <c r="AX129" s="13" t="s">
        <v>73</v>
      </c>
      <c r="AY129" s="269" t="s">
        <v>125</v>
      </c>
    </row>
    <row r="130" s="14" customFormat="1">
      <c r="A130" s="14"/>
      <c r="B130" s="270"/>
      <c r="C130" s="271"/>
      <c r="D130" s="241" t="s">
        <v>196</v>
      </c>
      <c r="E130" s="272" t="s">
        <v>1</v>
      </c>
      <c r="F130" s="273" t="s">
        <v>199</v>
      </c>
      <c r="G130" s="271"/>
      <c r="H130" s="274">
        <v>346.69999999999999</v>
      </c>
      <c r="I130" s="275"/>
      <c r="J130" s="271"/>
      <c r="K130" s="271"/>
      <c r="L130" s="276"/>
      <c r="M130" s="277"/>
      <c r="N130" s="278"/>
      <c r="O130" s="278"/>
      <c r="P130" s="278"/>
      <c r="Q130" s="278"/>
      <c r="R130" s="278"/>
      <c r="S130" s="278"/>
      <c r="T130" s="27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80" t="s">
        <v>196</v>
      </c>
      <c r="AU130" s="280" t="s">
        <v>83</v>
      </c>
      <c r="AV130" s="14" t="s">
        <v>130</v>
      </c>
      <c r="AW130" s="14" t="s">
        <v>30</v>
      </c>
      <c r="AX130" s="14" t="s">
        <v>81</v>
      </c>
      <c r="AY130" s="280" t="s">
        <v>125</v>
      </c>
    </row>
    <row r="131" s="2" customFormat="1" ht="21.75" customHeight="1">
      <c r="A131" s="38"/>
      <c r="B131" s="39"/>
      <c r="C131" s="227" t="s">
        <v>146</v>
      </c>
      <c r="D131" s="227" t="s">
        <v>126</v>
      </c>
      <c r="E131" s="228" t="s">
        <v>200</v>
      </c>
      <c r="F131" s="229" t="s">
        <v>201</v>
      </c>
      <c r="G131" s="230" t="s">
        <v>202</v>
      </c>
      <c r="H131" s="231">
        <v>1120</v>
      </c>
      <c r="I131" s="232"/>
      <c r="J131" s="233">
        <f>ROUND(I131*H131,2)</f>
        <v>0</v>
      </c>
      <c r="K131" s="234"/>
      <c r="L131" s="44"/>
      <c r="M131" s="235" t="s">
        <v>1</v>
      </c>
      <c r="N131" s="236" t="s">
        <v>38</v>
      </c>
      <c r="O131" s="91"/>
      <c r="P131" s="237">
        <f>O131*H131</f>
        <v>0</v>
      </c>
      <c r="Q131" s="237">
        <v>3.0000000000000001E-05</v>
      </c>
      <c r="R131" s="237">
        <f>Q131*H131</f>
        <v>0.033599999999999998</v>
      </c>
      <c r="S131" s="237">
        <v>0</v>
      </c>
      <c r="T131" s="23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9" t="s">
        <v>130</v>
      </c>
      <c r="AT131" s="239" t="s">
        <v>126</v>
      </c>
      <c r="AU131" s="239" t="s">
        <v>83</v>
      </c>
      <c r="AY131" s="17" t="s">
        <v>125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7" t="s">
        <v>81</v>
      </c>
      <c r="BK131" s="240">
        <f>ROUND(I131*H131,2)</f>
        <v>0</v>
      </c>
      <c r="BL131" s="17" t="s">
        <v>130</v>
      </c>
      <c r="BM131" s="239" t="s">
        <v>203</v>
      </c>
    </row>
    <row r="132" s="13" customFormat="1">
      <c r="A132" s="13"/>
      <c r="B132" s="259"/>
      <c r="C132" s="260"/>
      <c r="D132" s="241" t="s">
        <v>196</v>
      </c>
      <c r="E132" s="261" t="s">
        <v>1</v>
      </c>
      <c r="F132" s="262" t="s">
        <v>204</v>
      </c>
      <c r="G132" s="260"/>
      <c r="H132" s="263">
        <v>1120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196</v>
      </c>
      <c r="AU132" s="269" t="s">
        <v>83</v>
      </c>
      <c r="AV132" s="13" t="s">
        <v>83</v>
      </c>
      <c r="AW132" s="13" t="s">
        <v>30</v>
      </c>
      <c r="AX132" s="13" t="s">
        <v>81</v>
      </c>
      <c r="AY132" s="269" t="s">
        <v>125</v>
      </c>
    </row>
    <row r="133" s="2" customFormat="1" ht="21.75" customHeight="1">
      <c r="A133" s="38"/>
      <c r="B133" s="39"/>
      <c r="C133" s="227" t="s">
        <v>151</v>
      </c>
      <c r="D133" s="227" t="s">
        <v>126</v>
      </c>
      <c r="E133" s="228" t="s">
        <v>205</v>
      </c>
      <c r="F133" s="229" t="s">
        <v>206</v>
      </c>
      <c r="G133" s="230" t="s">
        <v>184</v>
      </c>
      <c r="H133" s="231">
        <v>108</v>
      </c>
      <c r="I133" s="232"/>
      <c r="J133" s="233">
        <f>ROUND(I133*H133,2)</f>
        <v>0</v>
      </c>
      <c r="K133" s="234"/>
      <c r="L133" s="44"/>
      <c r="M133" s="235" t="s">
        <v>1</v>
      </c>
      <c r="N133" s="236" t="s">
        <v>38</v>
      </c>
      <c r="O133" s="91"/>
      <c r="P133" s="237">
        <f>O133*H133</f>
        <v>0</v>
      </c>
      <c r="Q133" s="237">
        <v>0.017129999999999999</v>
      </c>
      <c r="R133" s="237">
        <f>Q133*H133</f>
        <v>1.8500399999999999</v>
      </c>
      <c r="S133" s="237">
        <v>0</v>
      </c>
      <c r="T133" s="23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9" t="s">
        <v>130</v>
      </c>
      <c r="AT133" s="239" t="s">
        <v>126</v>
      </c>
      <c r="AU133" s="239" t="s">
        <v>83</v>
      </c>
      <c r="AY133" s="17" t="s">
        <v>125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7" t="s">
        <v>81</v>
      </c>
      <c r="BK133" s="240">
        <f>ROUND(I133*H133,2)</f>
        <v>0</v>
      </c>
      <c r="BL133" s="17" t="s">
        <v>130</v>
      </c>
      <c r="BM133" s="239" t="s">
        <v>207</v>
      </c>
    </row>
    <row r="134" s="13" customFormat="1">
      <c r="A134" s="13"/>
      <c r="B134" s="259"/>
      <c r="C134" s="260"/>
      <c r="D134" s="241" t="s">
        <v>196</v>
      </c>
      <c r="E134" s="261" t="s">
        <v>1</v>
      </c>
      <c r="F134" s="262" t="s">
        <v>208</v>
      </c>
      <c r="G134" s="260"/>
      <c r="H134" s="263">
        <v>108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196</v>
      </c>
      <c r="AU134" s="269" t="s">
        <v>83</v>
      </c>
      <c r="AV134" s="13" t="s">
        <v>83</v>
      </c>
      <c r="AW134" s="13" t="s">
        <v>30</v>
      </c>
      <c r="AX134" s="13" t="s">
        <v>81</v>
      </c>
      <c r="AY134" s="269" t="s">
        <v>125</v>
      </c>
    </row>
    <row r="135" s="2" customFormat="1" ht="21.75" customHeight="1">
      <c r="A135" s="38"/>
      <c r="B135" s="39"/>
      <c r="C135" s="227" t="s">
        <v>155</v>
      </c>
      <c r="D135" s="227" t="s">
        <v>126</v>
      </c>
      <c r="E135" s="228" t="s">
        <v>209</v>
      </c>
      <c r="F135" s="229" t="s">
        <v>210</v>
      </c>
      <c r="G135" s="230" t="s">
        <v>184</v>
      </c>
      <c r="H135" s="231">
        <v>108</v>
      </c>
      <c r="I135" s="232"/>
      <c r="J135" s="233">
        <f>ROUND(I135*H135,2)</f>
        <v>0</v>
      </c>
      <c r="K135" s="234"/>
      <c r="L135" s="44"/>
      <c r="M135" s="235" t="s">
        <v>1</v>
      </c>
      <c r="N135" s="236" t="s">
        <v>38</v>
      </c>
      <c r="O135" s="91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9" t="s">
        <v>130</v>
      </c>
      <c r="AT135" s="239" t="s">
        <v>126</v>
      </c>
      <c r="AU135" s="239" t="s">
        <v>83</v>
      </c>
      <c r="AY135" s="17" t="s">
        <v>125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7" t="s">
        <v>81</v>
      </c>
      <c r="BK135" s="240">
        <f>ROUND(I135*H135,2)</f>
        <v>0</v>
      </c>
      <c r="BL135" s="17" t="s">
        <v>130</v>
      </c>
      <c r="BM135" s="239" t="s">
        <v>211</v>
      </c>
    </row>
    <row r="136" s="2" customFormat="1" ht="21.75" customHeight="1">
      <c r="A136" s="38"/>
      <c r="B136" s="39"/>
      <c r="C136" s="227" t="s">
        <v>160</v>
      </c>
      <c r="D136" s="227" t="s">
        <v>126</v>
      </c>
      <c r="E136" s="228" t="s">
        <v>212</v>
      </c>
      <c r="F136" s="229" t="s">
        <v>213</v>
      </c>
      <c r="G136" s="230" t="s">
        <v>214</v>
      </c>
      <c r="H136" s="231">
        <v>1036.46</v>
      </c>
      <c r="I136" s="232"/>
      <c r="J136" s="233">
        <f>ROUND(I136*H136,2)</f>
        <v>0</v>
      </c>
      <c r="K136" s="234"/>
      <c r="L136" s="44"/>
      <c r="M136" s="235" t="s">
        <v>1</v>
      </c>
      <c r="N136" s="236" t="s">
        <v>38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130</v>
      </c>
      <c r="AT136" s="239" t="s">
        <v>126</v>
      </c>
      <c r="AU136" s="239" t="s">
        <v>83</v>
      </c>
      <c r="AY136" s="17" t="s">
        <v>125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7" t="s">
        <v>81</v>
      </c>
      <c r="BK136" s="240">
        <f>ROUND(I136*H136,2)</f>
        <v>0</v>
      </c>
      <c r="BL136" s="17" t="s">
        <v>130</v>
      </c>
      <c r="BM136" s="239" t="s">
        <v>215</v>
      </c>
    </row>
    <row r="137" s="13" customFormat="1">
      <c r="A137" s="13"/>
      <c r="B137" s="259"/>
      <c r="C137" s="260"/>
      <c r="D137" s="241" t="s">
        <v>196</v>
      </c>
      <c r="E137" s="261" t="s">
        <v>1</v>
      </c>
      <c r="F137" s="262" t="s">
        <v>216</v>
      </c>
      <c r="G137" s="260"/>
      <c r="H137" s="263">
        <v>452.39999999999998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196</v>
      </c>
      <c r="AU137" s="269" t="s">
        <v>83</v>
      </c>
      <c r="AV137" s="13" t="s">
        <v>83</v>
      </c>
      <c r="AW137" s="13" t="s">
        <v>30</v>
      </c>
      <c r="AX137" s="13" t="s">
        <v>73</v>
      </c>
      <c r="AY137" s="269" t="s">
        <v>125</v>
      </c>
    </row>
    <row r="138" s="13" customFormat="1">
      <c r="A138" s="13"/>
      <c r="B138" s="259"/>
      <c r="C138" s="260"/>
      <c r="D138" s="241" t="s">
        <v>196</v>
      </c>
      <c r="E138" s="261" t="s">
        <v>1</v>
      </c>
      <c r="F138" s="262" t="s">
        <v>217</v>
      </c>
      <c r="G138" s="260"/>
      <c r="H138" s="263">
        <v>584.05999999999995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196</v>
      </c>
      <c r="AU138" s="269" t="s">
        <v>83</v>
      </c>
      <c r="AV138" s="13" t="s">
        <v>83</v>
      </c>
      <c r="AW138" s="13" t="s">
        <v>30</v>
      </c>
      <c r="AX138" s="13" t="s">
        <v>73</v>
      </c>
      <c r="AY138" s="269" t="s">
        <v>125</v>
      </c>
    </row>
    <row r="139" s="14" customFormat="1">
      <c r="A139" s="14"/>
      <c r="B139" s="270"/>
      <c r="C139" s="271"/>
      <c r="D139" s="241" t="s">
        <v>196</v>
      </c>
      <c r="E139" s="272" t="s">
        <v>1</v>
      </c>
      <c r="F139" s="273" t="s">
        <v>199</v>
      </c>
      <c r="G139" s="271"/>
      <c r="H139" s="274">
        <v>1036.46</v>
      </c>
      <c r="I139" s="275"/>
      <c r="J139" s="271"/>
      <c r="K139" s="271"/>
      <c r="L139" s="276"/>
      <c r="M139" s="277"/>
      <c r="N139" s="278"/>
      <c r="O139" s="278"/>
      <c r="P139" s="278"/>
      <c r="Q139" s="278"/>
      <c r="R139" s="278"/>
      <c r="S139" s="278"/>
      <c r="T139" s="27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0" t="s">
        <v>196</v>
      </c>
      <c r="AU139" s="280" t="s">
        <v>83</v>
      </c>
      <c r="AV139" s="14" t="s">
        <v>130</v>
      </c>
      <c r="AW139" s="14" t="s">
        <v>30</v>
      </c>
      <c r="AX139" s="14" t="s">
        <v>81</v>
      </c>
      <c r="AY139" s="280" t="s">
        <v>125</v>
      </c>
    </row>
    <row r="140" s="2" customFormat="1" ht="21.75" customHeight="1">
      <c r="A140" s="38"/>
      <c r="B140" s="39"/>
      <c r="C140" s="227" t="s">
        <v>164</v>
      </c>
      <c r="D140" s="227" t="s">
        <v>126</v>
      </c>
      <c r="E140" s="228" t="s">
        <v>218</v>
      </c>
      <c r="F140" s="229" t="s">
        <v>219</v>
      </c>
      <c r="G140" s="230" t="s">
        <v>184</v>
      </c>
      <c r="H140" s="231">
        <v>399.08999999999998</v>
      </c>
      <c r="I140" s="232"/>
      <c r="J140" s="233">
        <f>ROUND(I140*H140,2)</f>
        <v>0</v>
      </c>
      <c r="K140" s="234"/>
      <c r="L140" s="44"/>
      <c r="M140" s="235" t="s">
        <v>1</v>
      </c>
      <c r="N140" s="236" t="s">
        <v>38</v>
      </c>
      <c r="O140" s="91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9" t="s">
        <v>130</v>
      </c>
      <c r="AT140" s="239" t="s">
        <v>126</v>
      </c>
      <c r="AU140" s="239" t="s">
        <v>83</v>
      </c>
      <c r="AY140" s="17" t="s">
        <v>125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7" t="s">
        <v>81</v>
      </c>
      <c r="BK140" s="240">
        <f>ROUND(I140*H140,2)</f>
        <v>0</v>
      </c>
      <c r="BL140" s="17" t="s">
        <v>130</v>
      </c>
      <c r="BM140" s="239" t="s">
        <v>220</v>
      </c>
    </row>
    <row r="141" s="2" customFormat="1">
      <c r="A141" s="38"/>
      <c r="B141" s="39"/>
      <c r="C141" s="40"/>
      <c r="D141" s="241" t="s">
        <v>132</v>
      </c>
      <c r="E141" s="40"/>
      <c r="F141" s="242" t="s">
        <v>221</v>
      </c>
      <c r="G141" s="40"/>
      <c r="H141" s="40"/>
      <c r="I141" s="144"/>
      <c r="J141" s="40"/>
      <c r="K141" s="40"/>
      <c r="L141" s="44"/>
      <c r="M141" s="243"/>
      <c r="N141" s="244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132</v>
      </c>
      <c r="AU141" s="17" t="s">
        <v>83</v>
      </c>
    </row>
    <row r="142" s="13" customFormat="1">
      <c r="A142" s="13"/>
      <c r="B142" s="259"/>
      <c r="C142" s="260"/>
      <c r="D142" s="241" t="s">
        <v>196</v>
      </c>
      <c r="E142" s="261" t="s">
        <v>1</v>
      </c>
      <c r="F142" s="262" t="s">
        <v>222</v>
      </c>
      <c r="G142" s="260"/>
      <c r="H142" s="263">
        <v>399.08999999999998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196</v>
      </c>
      <c r="AU142" s="269" t="s">
        <v>83</v>
      </c>
      <c r="AV142" s="13" t="s">
        <v>83</v>
      </c>
      <c r="AW142" s="13" t="s">
        <v>30</v>
      </c>
      <c r="AX142" s="13" t="s">
        <v>81</v>
      </c>
      <c r="AY142" s="269" t="s">
        <v>125</v>
      </c>
    </row>
    <row r="143" s="2" customFormat="1" ht="16.5" customHeight="1">
      <c r="A143" s="38"/>
      <c r="B143" s="39"/>
      <c r="C143" s="281" t="s">
        <v>169</v>
      </c>
      <c r="D143" s="281" t="s">
        <v>223</v>
      </c>
      <c r="E143" s="282" t="s">
        <v>224</v>
      </c>
      <c r="F143" s="283" t="s">
        <v>225</v>
      </c>
      <c r="G143" s="284" t="s">
        <v>226</v>
      </c>
      <c r="H143" s="285">
        <v>54.216999999999999</v>
      </c>
      <c r="I143" s="286"/>
      <c r="J143" s="287">
        <f>ROUND(I143*H143,2)</f>
        <v>0</v>
      </c>
      <c r="K143" s="288"/>
      <c r="L143" s="289"/>
      <c r="M143" s="290" t="s">
        <v>1</v>
      </c>
      <c r="N143" s="291" t="s">
        <v>38</v>
      </c>
      <c r="O143" s="91"/>
      <c r="P143" s="237">
        <f>O143*H143</f>
        <v>0</v>
      </c>
      <c r="Q143" s="237">
        <v>1</v>
      </c>
      <c r="R143" s="237">
        <f>Q143*H143</f>
        <v>54.216999999999999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160</v>
      </c>
      <c r="AT143" s="239" t="s">
        <v>223</v>
      </c>
      <c r="AU143" s="239" t="s">
        <v>83</v>
      </c>
      <c r="AY143" s="17" t="s">
        <v>125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7" t="s">
        <v>81</v>
      </c>
      <c r="BK143" s="240">
        <f>ROUND(I143*H143,2)</f>
        <v>0</v>
      </c>
      <c r="BL143" s="17" t="s">
        <v>130</v>
      </c>
      <c r="BM143" s="239" t="s">
        <v>227</v>
      </c>
    </row>
    <row r="144" s="13" customFormat="1">
      <c r="A144" s="13"/>
      <c r="B144" s="259"/>
      <c r="C144" s="260"/>
      <c r="D144" s="241" t="s">
        <v>196</v>
      </c>
      <c r="E144" s="261" t="s">
        <v>1</v>
      </c>
      <c r="F144" s="262" t="s">
        <v>228</v>
      </c>
      <c r="G144" s="260"/>
      <c r="H144" s="263">
        <v>43.101999999999997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196</v>
      </c>
      <c r="AU144" s="269" t="s">
        <v>83</v>
      </c>
      <c r="AV144" s="13" t="s">
        <v>83</v>
      </c>
      <c r="AW144" s="13" t="s">
        <v>30</v>
      </c>
      <c r="AX144" s="13" t="s">
        <v>73</v>
      </c>
      <c r="AY144" s="269" t="s">
        <v>125</v>
      </c>
    </row>
    <row r="145" s="13" customFormat="1">
      <c r="A145" s="13"/>
      <c r="B145" s="259"/>
      <c r="C145" s="260"/>
      <c r="D145" s="241" t="s">
        <v>196</v>
      </c>
      <c r="E145" s="261" t="s">
        <v>1</v>
      </c>
      <c r="F145" s="262" t="s">
        <v>229</v>
      </c>
      <c r="G145" s="260"/>
      <c r="H145" s="263">
        <v>11.115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196</v>
      </c>
      <c r="AU145" s="269" t="s">
        <v>83</v>
      </c>
      <c r="AV145" s="13" t="s">
        <v>83</v>
      </c>
      <c r="AW145" s="13" t="s">
        <v>30</v>
      </c>
      <c r="AX145" s="13" t="s">
        <v>73</v>
      </c>
      <c r="AY145" s="269" t="s">
        <v>125</v>
      </c>
    </row>
    <row r="146" s="14" customFormat="1">
      <c r="A146" s="14"/>
      <c r="B146" s="270"/>
      <c r="C146" s="271"/>
      <c r="D146" s="241" t="s">
        <v>196</v>
      </c>
      <c r="E146" s="272" t="s">
        <v>1</v>
      </c>
      <c r="F146" s="273" t="s">
        <v>199</v>
      </c>
      <c r="G146" s="271"/>
      <c r="H146" s="274">
        <v>54.216999999999999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196</v>
      </c>
      <c r="AU146" s="280" t="s">
        <v>83</v>
      </c>
      <c r="AV146" s="14" t="s">
        <v>130</v>
      </c>
      <c r="AW146" s="14" t="s">
        <v>30</v>
      </c>
      <c r="AX146" s="14" t="s">
        <v>81</v>
      </c>
      <c r="AY146" s="280" t="s">
        <v>125</v>
      </c>
    </row>
    <row r="147" s="2" customFormat="1" ht="21.75" customHeight="1">
      <c r="A147" s="38"/>
      <c r="B147" s="39"/>
      <c r="C147" s="227" t="s">
        <v>230</v>
      </c>
      <c r="D147" s="227" t="s">
        <v>126</v>
      </c>
      <c r="E147" s="228" t="s">
        <v>231</v>
      </c>
      <c r="F147" s="229" t="s">
        <v>232</v>
      </c>
      <c r="G147" s="230" t="s">
        <v>184</v>
      </c>
      <c r="H147" s="231">
        <v>102.92</v>
      </c>
      <c r="I147" s="232"/>
      <c r="J147" s="233">
        <f>ROUND(I147*H147,2)</f>
        <v>0</v>
      </c>
      <c r="K147" s="234"/>
      <c r="L147" s="44"/>
      <c r="M147" s="235" t="s">
        <v>1</v>
      </c>
      <c r="N147" s="236" t="s">
        <v>38</v>
      </c>
      <c r="O147" s="91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130</v>
      </c>
      <c r="AT147" s="239" t="s">
        <v>126</v>
      </c>
      <c r="AU147" s="239" t="s">
        <v>83</v>
      </c>
      <c r="AY147" s="17" t="s">
        <v>125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7" t="s">
        <v>81</v>
      </c>
      <c r="BK147" s="240">
        <f>ROUND(I147*H147,2)</f>
        <v>0</v>
      </c>
      <c r="BL147" s="17" t="s">
        <v>130</v>
      </c>
      <c r="BM147" s="239" t="s">
        <v>233</v>
      </c>
    </row>
    <row r="148" s="2" customFormat="1">
      <c r="A148" s="38"/>
      <c r="B148" s="39"/>
      <c r="C148" s="40"/>
      <c r="D148" s="241" t="s">
        <v>132</v>
      </c>
      <c r="E148" s="40"/>
      <c r="F148" s="242" t="s">
        <v>221</v>
      </c>
      <c r="G148" s="40"/>
      <c r="H148" s="40"/>
      <c r="I148" s="144"/>
      <c r="J148" s="40"/>
      <c r="K148" s="40"/>
      <c r="L148" s="44"/>
      <c r="M148" s="243"/>
      <c r="N148" s="244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132</v>
      </c>
      <c r="AU148" s="17" t="s">
        <v>83</v>
      </c>
    </row>
    <row r="149" s="13" customFormat="1">
      <c r="A149" s="13"/>
      <c r="B149" s="259"/>
      <c r="C149" s="260"/>
      <c r="D149" s="241" t="s">
        <v>196</v>
      </c>
      <c r="E149" s="261" t="s">
        <v>1</v>
      </c>
      <c r="F149" s="262" t="s">
        <v>234</v>
      </c>
      <c r="G149" s="260"/>
      <c r="H149" s="263">
        <v>102.92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196</v>
      </c>
      <c r="AU149" s="269" t="s">
        <v>83</v>
      </c>
      <c r="AV149" s="13" t="s">
        <v>83</v>
      </c>
      <c r="AW149" s="13" t="s">
        <v>30</v>
      </c>
      <c r="AX149" s="13" t="s">
        <v>81</v>
      </c>
      <c r="AY149" s="269" t="s">
        <v>125</v>
      </c>
    </row>
    <row r="150" s="2" customFormat="1" ht="21.75" customHeight="1">
      <c r="A150" s="38"/>
      <c r="B150" s="39"/>
      <c r="C150" s="227" t="s">
        <v>235</v>
      </c>
      <c r="D150" s="227" t="s">
        <v>126</v>
      </c>
      <c r="E150" s="228" t="s">
        <v>236</v>
      </c>
      <c r="F150" s="229" t="s">
        <v>237</v>
      </c>
      <c r="G150" s="230" t="s">
        <v>184</v>
      </c>
      <c r="H150" s="231">
        <v>399.08999999999998</v>
      </c>
      <c r="I150" s="232"/>
      <c r="J150" s="233">
        <f>ROUND(I150*H150,2)</f>
        <v>0</v>
      </c>
      <c r="K150" s="234"/>
      <c r="L150" s="44"/>
      <c r="M150" s="235" t="s">
        <v>1</v>
      </c>
      <c r="N150" s="236" t="s">
        <v>38</v>
      </c>
      <c r="O150" s="91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130</v>
      </c>
      <c r="AT150" s="239" t="s">
        <v>126</v>
      </c>
      <c r="AU150" s="239" t="s">
        <v>83</v>
      </c>
      <c r="AY150" s="17" t="s">
        <v>125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7" t="s">
        <v>81</v>
      </c>
      <c r="BK150" s="240">
        <f>ROUND(I150*H150,2)</f>
        <v>0</v>
      </c>
      <c r="BL150" s="17" t="s">
        <v>130</v>
      </c>
      <c r="BM150" s="239" t="s">
        <v>238</v>
      </c>
    </row>
    <row r="151" s="2" customFormat="1">
      <c r="A151" s="38"/>
      <c r="B151" s="39"/>
      <c r="C151" s="40"/>
      <c r="D151" s="241" t="s">
        <v>132</v>
      </c>
      <c r="E151" s="40"/>
      <c r="F151" s="242" t="s">
        <v>239</v>
      </c>
      <c r="G151" s="40"/>
      <c r="H151" s="40"/>
      <c r="I151" s="144"/>
      <c r="J151" s="40"/>
      <c r="K151" s="40"/>
      <c r="L151" s="44"/>
      <c r="M151" s="243"/>
      <c r="N151" s="244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132</v>
      </c>
      <c r="AU151" s="17" t="s">
        <v>83</v>
      </c>
    </row>
    <row r="152" s="13" customFormat="1">
      <c r="A152" s="13"/>
      <c r="B152" s="259"/>
      <c r="C152" s="260"/>
      <c r="D152" s="241" t="s">
        <v>196</v>
      </c>
      <c r="E152" s="261" t="s">
        <v>1</v>
      </c>
      <c r="F152" s="262" t="s">
        <v>222</v>
      </c>
      <c r="G152" s="260"/>
      <c r="H152" s="263">
        <v>399.08999999999998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196</v>
      </c>
      <c r="AU152" s="269" t="s">
        <v>83</v>
      </c>
      <c r="AV152" s="13" t="s">
        <v>83</v>
      </c>
      <c r="AW152" s="13" t="s">
        <v>30</v>
      </c>
      <c r="AX152" s="13" t="s">
        <v>81</v>
      </c>
      <c r="AY152" s="269" t="s">
        <v>125</v>
      </c>
    </row>
    <row r="153" s="2" customFormat="1" ht="21.75" customHeight="1">
      <c r="A153" s="38"/>
      <c r="B153" s="39"/>
      <c r="C153" s="227" t="s">
        <v>240</v>
      </c>
      <c r="D153" s="227" t="s">
        <v>126</v>
      </c>
      <c r="E153" s="228" t="s">
        <v>241</v>
      </c>
      <c r="F153" s="229" t="s">
        <v>242</v>
      </c>
      <c r="G153" s="230" t="s">
        <v>184</v>
      </c>
      <c r="H153" s="231">
        <v>102.92</v>
      </c>
      <c r="I153" s="232"/>
      <c r="J153" s="233">
        <f>ROUND(I153*H153,2)</f>
        <v>0</v>
      </c>
      <c r="K153" s="234"/>
      <c r="L153" s="44"/>
      <c r="M153" s="235" t="s">
        <v>1</v>
      </c>
      <c r="N153" s="236" t="s">
        <v>38</v>
      </c>
      <c r="O153" s="91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9" t="s">
        <v>130</v>
      </c>
      <c r="AT153" s="239" t="s">
        <v>126</v>
      </c>
      <c r="AU153" s="239" t="s">
        <v>83</v>
      </c>
      <c r="AY153" s="17" t="s">
        <v>125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7" t="s">
        <v>81</v>
      </c>
      <c r="BK153" s="240">
        <f>ROUND(I153*H153,2)</f>
        <v>0</v>
      </c>
      <c r="BL153" s="17" t="s">
        <v>130</v>
      </c>
      <c r="BM153" s="239" t="s">
        <v>243</v>
      </c>
    </row>
    <row r="154" s="2" customFormat="1">
      <c r="A154" s="38"/>
      <c r="B154" s="39"/>
      <c r="C154" s="40"/>
      <c r="D154" s="241" t="s">
        <v>132</v>
      </c>
      <c r="E154" s="40"/>
      <c r="F154" s="242" t="s">
        <v>244</v>
      </c>
      <c r="G154" s="40"/>
      <c r="H154" s="40"/>
      <c r="I154" s="144"/>
      <c r="J154" s="40"/>
      <c r="K154" s="40"/>
      <c r="L154" s="44"/>
      <c r="M154" s="243"/>
      <c r="N154" s="244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132</v>
      </c>
      <c r="AU154" s="17" t="s">
        <v>83</v>
      </c>
    </row>
    <row r="155" s="13" customFormat="1">
      <c r="A155" s="13"/>
      <c r="B155" s="259"/>
      <c r="C155" s="260"/>
      <c r="D155" s="241" t="s">
        <v>196</v>
      </c>
      <c r="E155" s="261" t="s">
        <v>1</v>
      </c>
      <c r="F155" s="262" t="s">
        <v>234</v>
      </c>
      <c r="G155" s="260"/>
      <c r="H155" s="263">
        <v>102.92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196</v>
      </c>
      <c r="AU155" s="269" t="s">
        <v>83</v>
      </c>
      <c r="AV155" s="13" t="s">
        <v>83</v>
      </c>
      <c r="AW155" s="13" t="s">
        <v>30</v>
      </c>
      <c r="AX155" s="13" t="s">
        <v>81</v>
      </c>
      <c r="AY155" s="269" t="s">
        <v>125</v>
      </c>
    </row>
    <row r="156" s="2" customFormat="1" ht="21.75" customHeight="1">
      <c r="A156" s="38"/>
      <c r="B156" s="39"/>
      <c r="C156" s="227" t="s">
        <v>245</v>
      </c>
      <c r="D156" s="227" t="s">
        <v>126</v>
      </c>
      <c r="E156" s="228" t="s">
        <v>246</v>
      </c>
      <c r="F156" s="229" t="s">
        <v>247</v>
      </c>
      <c r="G156" s="230" t="s">
        <v>214</v>
      </c>
      <c r="H156" s="231">
        <v>1036.46</v>
      </c>
      <c r="I156" s="232"/>
      <c r="J156" s="233">
        <f>ROUND(I156*H156,2)</f>
        <v>0</v>
      </c>
      <c r="K156" s="234"/>
      <c r="L156" s="44"/>
      <c r="M156" s="235" t="s">
        <v>1</v>
      </c>
      <c r="N156" s="236" t="s">
        <v>38</v>
      </c>
      <c r="O156" s="91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9" t="s">
        <v>130</v>
      </c>
      <c r="AT156" s="239" t="s">
        <v>126</v>
      </c>
      <c r="AU156" s="239" t="s">
        <v>83</v>
      </c>
      <c r="AY156" s="17" t="s">
        <v>125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7" t="s">
        <v>81</v>
      </c>
      <c r="BK156" s="240">
        <f>ROUND(I156*H156,2)</f>
        <v>0</v>
      </c>
      <c r="BL156" s="17" t="s">
        <v>130</v>
      </c>
      <c r="BM156" s="239" t="s">
        <v>248</v>
      </c>
    </row>
    <row r="157" s="13" customFormat="1">
      <c r="A157" s="13"/>
      <c r="B157" s="259"/>
      <c r="C157" s="260"/>
      <c r="D157" s="241" t="s">
        <v>196</v>
      </c>
      <c r="E157" s="261" t="s">
        <v>1</v>
      </c>
      <c r="F157" s="262" t="s">
        <v>216</v>
      </c>
      <c r="G157" s="260"/>
      <c r="H157" s="263">
        <v>452.39999999999998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196</v>
      </c>
      <c r="AU157" s="269" t="s">
        <v>83</v>
      </c>
      <c r="AV157" s="13" t="s">
        <v>83</v>
      </c>
      <c r="AW157" s="13" t="s">
        <v>30</v>
      </c>
      <c r="AX157" s="13" t="s">
        <v>73</v>
      </c>
      <c r="AY157" s="269" t="s">
        <v>125</v>
      </c>
    </row>
    <row r="158" s="13" customFormat="1">
      <c r="A158" s="13"/>
      <c r="B158" s="259"/>
      <c r="C158" s="260"/>
      <c r="D158" s="241" t="s">
        <v>196</v>
      </c>
      <c r="E158" s="261" t="s">
        <v>1</v>
      </c>
      <c r="F158" s="262" t="s">
        <v>217</v>
      </c>
      <c r="G158" s="260"/>
      <c r="H158" s="263">
        <v>584.05999999999995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196</v>
      </c>
      <c r="AU158" s="269" t="s">
        <v>83</v>
      </c>
      <c r="AV158" s="13" t="s">
        <v>83</v>
      </c>
      <c r="AW158" s="13" t="s">
        <v>30</v>
      </c>
      <c r="AX158" s="13" t="s">
        <v>73</v>
      </c>
      <c r="AY158" s="269" t="s">
        <v>125</v>
      </c>
    </row>
    <row r="159" s="14" customFormat="1">
      <c r="A159" s="14"/>
      <c r="B159" s="270"/>
      <c r="C159" s="271"/>
      <c r="D159" s="241" t="s">
        <v>196</v>
      </c>
      <c r="E159" s="272" t="s">
        <v>1</v>
      </c>
      <c r="F159" s="273" t="s">
        <v>199</v>
      </c>
      <c r="G159" s="271"/>
      <c r="H159" s="274">
        <v>1036.46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196</v>
      </c>
      <c r="AU159" s="280" t="s">
        <v>83</v>
      </c>
      <c r="AV159" s="14" t="s">
        <v>130</v>
      </c>
      <c r="AW159" s="14" t="s">
        <v>30</v>
      </c>
      <c r="AX159" s="14" t="s">
        <v>81</v>
      </c>
      <c r="AY159" s="280" t="s">
        <v>125</v>
      </c>
    </row>
    <row r="160" s="2" customFormat="1" ht="33" customHeight="1">
      <c r="A160" s="38"/>
      <c r="B160" s="39"/>
      <c r="C160" s="227" t="s">
        <v>249</v>
      </c>
      <c r="D160" s="227" t="s">
        <v>126</v>
      </c>
      <c r="E160" s="228" t="s">
        <v>250</v>
      </c>
      <c r="F160" s="229" t="s">
        <v>251</v>
      </c>
      <c r="G160" s="230" t="s">
        <v>214</v>
      </c>
      <c r="H160" s="231">
        <v>10364.6</v>
      </c>
      <c r="I160" s="232"/>
      <c r="J160" s="233">
        <f>ROUND(I160*H160,2)</f>
        <v>0</v>
      </c>
      <c r="K160" s="234"/>
      <c r="L160" s="44"/>
      <c r="M160" s="235" t="s">
        <v>1</v>
      </c>
      <c r="N160" s="236" t="s">
        <v>38</v>
      </c>
      <c r="O160" s="91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9" t="s">
        <v>130</v>
      </c>
      <c r="AT160" s="239" t="s">
        <v>126</v>
      </c>
      <c r="AU160" s="239" t="s">
        <v>83</v>
      </c>
      <c r="AY160" s="17" t="s">
        <v>125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7" t="s">
        <v>81</v>
      </c>
      <c r="BK160" s="240">
        <f>ROUND(I160*H160,2)</f>
        <v>0</v>
      </c>
      <c r="BL160" s="17" t="s">
        <v>130</v>
      </c>
      <c r="BM160" s="239" t="s">
        <v>252</v>
      </c>
    </row>
    <row r="161" s="13" customFormat="1">
      <c r="A161" s="13"/>
      <c r="B161" s="259"/>
      <c r="C161" s="260"/>
      <c r="D161" s="241" t="s">
        <v>196</v>
      </c>
      <c r="E161" s="260"/>
      <c r="F161" s="262" t="s">
        <v>253</v>
      </c>
      <c r="G161" s="260"/>
      <c r="H161" s="263">
        <v>10364.6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196</v>
      </c>
      <c r="AU161" s="269" t="s">
        <v>83</v>
      </c>
      <c r="AV161" s="13" t="s">
        <v>83</v>
      </c>
      <c r="AW161" s="13" t="s">
        <v>4</v>
      </c>
      <c r="AX161" s="13" t="s">
        <v>81</v>
      </c>
      <c r="AY161" s="269" t="s">
        <v>125</v>
      </c>
    </row>
    <row r="162" s="2" customFormat="1" ht="21.75" customHeight="1">
      <c r="A162" s="38"/>
      <c r="B162" s="39"/>
      <c r="C162" s="227" t="s">
        <v>254</v>
      </c>
      <c r="D162" s="227" t="s">
        <v>126</v>
      </c>
      <c r="E162" s="228" t="s">
        <v>255</v>
      </c>
      <c r="F162" s="229" t="s">
        <v>256</v>
      </c>
      <c r="G162" s="230" t="s">
        <v>226</v>
      </c>
      <c r="H162" s="231">
        <v>1969.2739999999999</v>
      </c>
      <c r="I162" s="232"/>
      <c r="J162" s="233">
        <f>ROUND(I162*H162,2)</f>
        <v>0</v>
      </c>
      <c r="K162" s="234"/>
      <c r="L162" s="44"/>
      <c r="M162" s="235" t="s">
        <v>1</v>
      </c>
      <c r="N162" s="236" t="s">
        <v>38</v>
      </c>
      <c r="O162" s="91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9" t="s">
        <v>130</v>
      </c>
      <c r="AT162" s="239" t="s">
        <v>126</v>
      </c>
      <c r="AU162" s="239" t="s">
        <v>83</v>
      </c>
      <c r="AY162" s="17" t="s">
        <v>125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7" t="s">
        <v>81</v>
      </c>
      <c r="BK162" s="240">
        <f>ROUND(I162*H162,2)</f>
        <v>0</v>
      </c>
      <c r="BL162" s="17" t="s">
        <v>130</v>
      </c>
      <c r="BM162" s="239" t="s">
        <v>257</v>
      </c>
    </row>
    <row r="163" s="13" customFormat="1">
      <c r="A163" s="13"/>
      <c r="B163" s="259"/>
      <c r="C163" s="260"/>
      <c r="D163" s="241" t="s">
        <v>196</v>
      </c>
      <c r="E163" s="261" t="s">
        <v>1</v>
      </c>
      <c r="F163" s="262" t="s">
        <v>258</v>
      </c>
      <c r="G163" s="260"/>
      <c r="H163" s="263">
        <v>859.55999999999995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196</v>
      </c>
      <c r="AU163" s="269" t="s">
        <v>83</v>
      </c>
      <c r="AV163" s="13" t="s">
        <v>83</v>
      </c>
      <c r="AW163" s="13" t="s">
        <v>30</v>
      </c>
      <c r="AX163" s="13" t="s">
        <v>73</v>
      </c>
      <c r="AY163" s="269" t="s">
        <v>125</v>
      </c>
    </row>
    <row r="164" s="13" customFormat="1">
      <c r="A164" s="13"/>
      <c r="B164" s="259"/>
      <c r="C164" s="260"/>
      <c r="D164" s="241" t="s">
        <v>196</v>
      </c>
      <c r="E164" s="261" t="s">
        <v>1</v>
      </c>
      <c r="F164" s="262" t="s">
        <v>259</v>
      </c>
      <c r="G164" s="260"/>
      <c r="H164" s="263">
        <v>1109.7139999999999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196</v>
      </c>
      <c r="AU164" s="269" t="s">
        <v>83</v>
      </c>
      <c r="AV164" s="13" t="s">
        <v>83</v>
      </c>
      <c r="AW164" s="13" t="s">
        <v>30</v>
      </c>
      <c r="AX164" s="13" t="s">
        <v>73</v>
      </c>
      <c r="AY164" s="269" t="s">
        <v>125</v>
      </c>
    </row>
    <row r="165" s="14" customFormat="1">
      <c r="A165" s="14"/>
      <c r="B165" s="270"/>
      <c r="C165" s="271"/>
      <c r="D165" s="241" t="s">
        <v>196</v>
      </c>
      <c r="E165" s="272" t="s">
        <v>1</v>
      </c>
      <c r="F165" s="273" t="s">
        <v>199</v>
      </c>
      <c r="G165" s="271"/>
      <c r="H165" s="274">
        <v>1969.2739999999999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196</v>
      </c>
      <c r="AU165" s="280" t="s">
        <v>83</v>
      </c>
      <c r="AV165" s="14" t="s">
        <v>130</v>
      </c>
      <c r="AW165" s="14" t="s">
        <v>30</v>
      </c>
      <c r="AX165" s="14" t="s">
        <v>81</v>
      </c>
      <c r="AY165" s="280" t="s">
        <v>125</v>
      </c>
    </row>
    <row r="166" s="2" customFormat="1" ht="16.5" customHeight="1">
      <c r="A166" s="38"/>
      <c r="B166" s="39"/>
      <c r="C166" s="227" t="s">
        <v>8</v>
      </c>
      <c r="D166" s="227" t="s">
        <v>126</v>
      </c>
      <c r="E166" s="228" t="s">
        <v>260</v>
      </c>
      <c r="F166" s="229" t="s">
        <v>261</v>
      </c>
      <c r="G166" s="230" t="s">
        <v>214</v>
      </c>
      <c r="H166" s="231">
        <v>1036.46</v>
      </c>
      <c r="I166" s="232"/>
      <c r="J166" s="233">
        <f>ROUND(I166*H166,2)</f>
        <v>0</v>
      </c>
      <c r="K166" s="234"/>
      <c r="L166" s="44"/>
      <c r="M166" s="235" t="s">
        <v>1</v>
      </c>
      <c r="N166" s="236" t="s">
        <v>38</v>
      </c>
      <c r="O166" s="91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9" t="s">
        <v>130</v>
      </c>
      <c r="AT166" s="239" t="s">
        <v>126</v>
      </c>
      <c r="AU166" s="239" t="s">
        <v>83</v>
      </c>
      <c r="AY166" s="17" t="s">
        <v>125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7" t="s">
        <v>81</v>
      </c>
      <c r="BK166" s="240">
        <f>ROUND(I166*H166,2)</f>
        <v>0</v>
      </c>
      <c r="BL166" s="17" t="s">
        <v>130</v>
      </c>
      <c r="BM166" s="239" t="s">
        <v>262</v>
      </c>
    </row>
    <row r="167" s="13" customFormat="1">
      <c r="A167" s="13"/>
      <c r="B167" s="259"/>
      <c r="C167" s="260"/>
      <c r="D167" s="241" t="s">
        <v>196</v>
      </c>
      <c r="E167" s="261" t="s">
        <v>1</v>
      </c>
      <c r="F167" s="262" t="s">
        <v>216</v>
      </c>
      <c r="G167" s="260"/>
      <c r="H167" s="263">
        <v>452.39999999999998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196</v>
      </c>
      <c r="AU167" s="269" t="s">
        <v>83</v>
      </c>
      <c r="AV167" s="13" t="s">
        <v>83</v>
      </c>
      <c r="AW167" s="13" t="s">
        <v>30</v>
      </c>
      <c r="AX167" s="13" t="s">
        <v>73</v>
      </c>
      <c r="AY167" s="269" t="s">
        <v>125</v>
      </c>
    </row>
    <row r="168" s="13" customFormat="1">
      <c r="A168" s="13"/>
      <c r="B168" s="259"/>
      <c r="C168" s="260"/>
      <c r="D168" s="241" t="s">
        <v>196</v>
      </c>
      <c r="E168" s="261" t="s">
        <v>1</v>
      </c>
      <c r="F168" s="262" t="s">
        <v>217</v>
      </c>
      <c r="G168" s="260"/>
      <c r="H168" s="263">
        <v>584.05999999999995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196</v>
      </c>
      <c r="AU168" s="269" t="s">
        <v>83</v>
      </c>
      <c r="AV168" s="13" t="s">
        <v>83</v>
      </c>
      <c r="AW168" s="13" t="s">
        <v>30</v>
      </c>
      <c r="AX168" s="13" t="s">
        <v>73</v>
      </c>
      <c r="AY168" s="269" t="s">
        <v>125</v>
      </c>
    </row>
    <row r="169" s="14" customFormat="1">
      <c r="A169" s="14"/>
      <c r="B169" s="270"/>
      <c r="C169" s="271"/>
      <c r="D169" s="241" t="s">
        <v>196</v>
      </c>
      <c r="E169" s="272" t="s">
        <v>1</v>
      </c>
      <c r="F169" s="273" t="s">
        <v>199</v>
      </c>
      <c r="G169" s="271"/>
      <c r="H169" s="274">
        <v>1036.46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196</v>
      </c>
      <c r="AU169" s="280" t="s">
        <v>83</v>
      </c>
      <c r="AV169" s="14" t="s">
        <v>130</v>
      </c>
      <c r="AW169" s="14" t="s">
        <v>30</v>
      </c>
      <c r="AX169" s="14" t="s">
        <v>81</v>
      </c>
      <c r="AY169" s="280" t="s">
        <v>125</v>
      </c>
    </row>
    <row r="170" s="11" customFormat="1" ht="22.8" customHeight="1">
      <c r="A170" s="11"/>
      <c r="B170" s="213"/>
      <c r="C170" s="214"/>
      <c r="D170" s="215" t="s">
        <v>72</v>
      </c>
      <c r="E170" s="257" t="s">
        <v>164</v>
      </c>
      <c r="F170" s="257" t="s">
        <v>263</v>
      </c>
      <c r="G170" s="214"/>
      <c r="H170" s="214"/>
      <c r="I170" s="217"/>
      <c r="J170" s="258">
        <f>BK170</f>
        <v>0</v>
      </c>
      <c r="K170" s="214"/>
      <c r="L170" s="219"/>
      <c r="M170" s="220"/>
      <c r="N170" s="221"/>
      <c r="O170" s="221"/>
      <c r="P170" s="222">
        <f>SUM(P171:P186)</f>
        <v>0</v>
      </c>
      <c r="Q170" s="221"/>
      <c r="R170" s="222">
        <f>SUM(R171:R186)</f>
        <v>19.394732489999999</v>
      </c>
      <c r="S170" s="221"/>
      <c r="T170" s="223">
        <f>SUM(T171:T186)</f>
        <v>422.16829999999999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224" t="s">
        <v>81</v>
      </c>
      <c r="AT170" s="225" t="s">
        <v>72</v>
      </c>
      <c r="AU170" s="225" t="s">
        <v>81</v>
      </c>
      <c r="AY170" s="224" t="s">
        <v>125</v>
      </c>
      <c r="BK170" s="226">
        <f>SUM(BK171:BK186)</f>
        <v>0</v>
      </c>
    </row>
    <row r="171" s="2" customFormat="1" ht="16.5" customHeight="1">
      <c r="A171" s="38"/>
      <c r="B171" s="39"/>
      <c r="C171" s="227" t="s">
        <v>264</v>
      </c>
      <c r="D171" s="227" t="s">
        <v>126</v>
      </c>
      <c r="E171" s="228" t="s">
        <v>265</v>
      </c>
      <c r="F171" s="229" t="s">
        <v>266</v>
      </c>
      <c r="G171" s="230" t="s">
        <v>214</v>
      </c>
      <c r="H171" s="231">
        <v>123.03</v>
      </c>
      <c r="I171" s="232"/>
      <c r="J171" s="233">
        <f>ROUND(I171*H171,2)</f>
        <v>0</v>
      </c>
      <c r="K171" s="234"/>
      <c r="L171" s="44"/>
      <c r="M171" s="235" t="s">
        <v>1</v>
      </c>
      <c r="N171" s="236" t="s">
        <v>38</v>
      </c>
      <c r="O171" s="91"/>
      <c r="P171" s="237">
        <f>O171*H171</f>
        <v>0</v>
      </c>
      <c r="Q171" s="237">
        <v>0.12</v>
      </c>
      <c r="R171" s="237">
        <f>Q171*H171</f>
        <v>14.7636</v>
      </c>
      <c r="S171" s="237">
        <v>2.4900000000000002</v>
      </c>
      <c r="T171" s="238">
        <f>S171*H171</f>
        <v>306.34470000000005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130</v>
      </c>
      <c r="AT171" s="239" t="s">
        <v>126</v>
      </c>
      <c r="AU171" s="239" t="s">
        <v>83</v>
      </c>
      <c r="AY171" s="17" t="s">
        <v>125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7" t="s">
        <v>81</v>
      </c>
      <c r="BK171" s="240">
        <f>ROUND(I171*H171,2)</f>
        <v>0</v>
      </c>
      <c r="BL171" s="17" t="s">
        <v>130</v>
      </c>
      <c r="BM171" s="239" t="s">
        <v>267</v>
      </c>
    </row>
    <row r="172" s="13" customFormat="1">
      <c r="A172" s="13"/>
      <c r="B172" s="259"/>
      <c r="C172" s="260"/>
      <c r="D172" s="241" t="s">
        <v>196</v>
      </c>
      <c r="E172" s="261" t="s">
        <v>1</v>
      </c>
      <c r="F172" s="262" t="s">
        <v>268</v>
      </c>
      <c r="G172" s="260"/>
      <c r="H172" s="263">
        <v>63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196</v>
      </c>
      <c r="AU172" s="269" t="s">
        <v>83</v>
      </c>
      <c r="AV172" s="13" t="s">
        <v>83</v>
      </c>
      <c r="AW172" s="13" t="s">
        <v>30</v>
      </c>
      <c r="AX172" s="13" t="s">
        <v>73</v>
      </c>
      <c r="AY172" s="269" t="s">
        <v>125</v>
      </c>
    </row>
    <row r="173" s="13" customFormat="1">
      <c r="A173" s="13"/>
      <c r="B173" s="259"/>
      <c r="C173" s="260"/>
      <c r="D173" s="241" t="s">
        <v>196</v>
      </c>
      <c r="E173" s="261" t="s">
        <v>1</v>
      </c>
      <c r="F173" s="262" t="s">
        <v>269</v>
      </c>
      <c r="G173" s="260"/>
      <c r="H173" s="263">
        <v>24.149999999999999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196</v>
      </c>
      <c r="AU173" s="269" t="s">
        <v>83</v>
      </c>
      <c r="AV173" s="13" t="s">
        <v>83</v>
      </c>
      <c r="AW173" s="13" t="s">
        <v>30</v>
      </c>
      <c r="AX173" s="13" t="s">
        <v>73</v>
      </c>
      <c r="AY173" s="269" t="s">
        <v>125</v>
      </c>
    </row>
    <row r="174" s="13" customFormat="1">
      <c r="A174" s="13"/>
      <c r="B174" s="259"/>
      <c r="C174" s="260"/>
      <c r="D174" s="241" t="s">
        <v>196</v>
      </c>
      <c r="E174" s="261" t="s">
        <v>1</v>
      </c>
      <c r="F174" s="262" t="s">
        <v>270</v>
      </c>
      <c r="G174" s="260"/>
      <c r="H174" s="263">
        <v>35.880000000000003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196</v>
      </c>
      <c r="AU174" s="269" t="s">
        <v>83</v>
      </c>
      <c r="AV174" s="13" t="s">
        <v>83</v>
      </c>
      <c r="AW174" s="13" t="s">
        <v>30</v>
      </c>
      <c r="AX174" s="13" t="s">
        <v>73</v>
      </c>
      <c r="AY174" s="269" t="s">
        <v>125</v>
      </c>
    </row>
    <row r="175" s="14" customFormat="1">
      <c r="A175" s="14"/>
      <c r="B175" s="270"/>
      <c r="C175" s="271"/>
      <c r="D175" s="241" t="s">
        <v>196</v>
      </c>
      <c r="E175" s="272" t="s">
        <v>1</v>
      </c>
      <c r="F175" s="273" t="s">
        <v>199</v>
      </c>
      <c r="G175" s="271"/>
      <c r="H175" s="274">
        <v>123.03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196</v>
      </c>
      <c r="AU175" s="280" t="s">
        <v>83</v>
      </c>
      <c r="AV175" s="14" t="s">
        <v>130</v>
      </c>
      <c r="AW175" s="14" t="s">
        <v>30</v>
      </c>
      <c r="AX175" s="14" t="s">
        <v>81</v>
      </c>
      <c r="AY175" s="280" t="s">
        <v>125</v>
      </c>
    </row>
    <row r="176" s="2" customFormat="1" ht="16.5" customHeight="1">
      <c r="A176" s="38"/>
      <c r="B176" s="39"/>
      <c r="C176" s="227" t="s">
        <v>271</v>
      </c>
      <c r="D176" s="227" t="s">
        <v>126</v>
      </c>
      <c r="E176" s="228" t="s">
        <v>272</v>
      </c>
      <c r="F176" s="229" t="s">
        <v>273</v>
      </c>
      <c r="G176" s="230" t="s">
        <v>214</v>
      </c>
      <c r="H176" s="231">
        <v>38.018999999999998</v>
      </c>
      <c r="I176" s="232"/>
      <c r="J176" s="233">
        <f>ROUND(I176*H176,2)</f>
        <v>0</v>
      </c>
      <c r="K176" s="234"/>
      <c r="L176" s="44"/>
      <c r="M176" s="235" t="s">
        <v>1</v>
      </c>
      <c r="N176" s="236" t="s">
        <v>38</v>
      </c>
      <c r="O176" s="91"/>
      <c r="P176" s="237">
        <f>O176*H176</f>
        <v>0</v>
      </c>
      <c r="Q176" s="237">
        <v>0.12171</v>
      </c>
      <c r="R176" s="237">
        <f>Q176*H176</f>
        <v>4.6272924899999994</v>
      </c>
      <c r="S176" s="237">
        <v>2.3999999999999999</v>
      </c>
      <c r="T176" s="238">
        <f>S176*H176</f>
        <v>91.245599999999996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9" t="s">
        <v>130</v>
      </c>
      <c r="AT176" s="239" t="s">
        <v>126</v>
      </c>
      <c r="AU176" s="239" t="s">
        <v>83</v>
      </c>
      <c r="AY176" s="17" t="s">
        <v>125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7" t="s">
        <v>81</v>
      </c>
      <c r="BK176" s="240">
        <f>ROUND(I176*H176,2)</f>
        <v>0</v>
      </c>
      <c r="BL176" s="17" t="s">
        <v>130</v>
      </c>
      <c r="BM176" s="239" t="s">
        <v>274</v>
      </c>
    </row>
    <row r="177" s="13" customFormat="1">
      <c r="A177" s="13"/>
      <c r="B177" s="259"/>
      <c r="C177" s="260"/>
      <c r="D177" s="241" t="s">
        <v>196</v>
      </c>
      <c r="E177" s="261" t="s">
        <v>1</v>
      </c>
      <c r="F177" s="262" t="s">
        <v>275</v>
      </c>
      <c r="G177" s="260"/>
      <c r="H177" s="263">
        <v>16.332999999999998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196</v>
      </c>
      <c r="AU177" s="269" t="s">
        <v>83</v>
      </c>
      <c r="AV177" s="13" t="s">
        <v>83</v>
      </c>
      <c r="AW177" s="13" t="s">
        <v>30</v>
      </c>
      <c r="AX177" s="13" t="s">
        <v>73</v>
      </c>
      <c r="AY177" s="269" t="s">
        <v>125</v>
      </c>
    </row>
    <row r="178" s="13" customFormat="1">
      <c r="A178" s="13"/>
      <c r="B178" s="259"/>
      <c r="C178" s="260"/>
      <c r="D178" s="241" t="s">
        <v>196</v>
      </c>
      <c r="E178" s="261" t="s">
        <v>1</v>
      </c>
      <c r="F178" s="262" t="s">
        <v>276</v>
      </c>
      <c r="G178" s="260"/>
      <c r="H178" s="263">
        <v>7.6859999999999999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196</v>
      </c>
      <c r="AU178" s="269" t="s">
        <v>83</v>
      </c>
      <c r="AV178" s="13" t="s">
        <v>83</v>
      </c>
      <c r="AW178" s="13" t="s">
        <v>30</v>
      </c>
      <c r="AX178" s="13" t="s">
        <v>73</v>
      </c>
      <c r="AY178" s="269" t="s">
        <v>125</v>
      </c>
    </row>
    <row r="179" s="13" customFormat="1">
      <c r="A179" s="13"/>
      <c r="B179" s="259"/>
      <c r="C179" s="260"/>
      <c r="D179" s="241" t="s">
        <v>196</v>
      </c>
      <c r="E179" s="261" t="s">
        <v>1</v>
      </c>
      <c r="F179" s="262" t="s">
        <v>277</v>
      </c>
      <c r="G179" s="260"/>
      <c r="H179" s="263">
        <v>14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196</v>
      </c>
      <c r="AU179" s="269" t="s">
        <v>83</v>
      </c>
      <c r="AV179" s="13" t="s">
        <v>83</v>
      </c>
      <c r="AW179" s="13" t="s">
        <v>30</v>
      </c>
      <c r="AX179" s="13" t="s">
        <v>73</v>
      </c>
      <c r="AY179" s="269" t="s">
        <v>125</v>
      </c>
    </row>
    <row r="180" s="14" customFormat="1">
      <c r="A180" s="14"/>
      <c r="B180" s="270"/>
      <c r="C180" s="271"/>
      <c r="D180" s="241" t="s">
        <v>196</v>
      </c>
      <c r="E180" s="272" t="s">
        <v>1</v>
      </c>
      <c r="F180" s="273" t="s">
        <v>199</v>
      </c>
      <c r="G180" s="271"/>
      <c r="H180" s="274">
        <v>38.018999999999998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196</v>
      </c>
      <c r="AU180" s="280" t="s">
        <v>83</v>
      </c>
      <c r="AV180" s="14" t="s">
        <v>130</v>
      </c>
      <c r="AW180" s="14" t="s">
        <v>30</v>
      </c>
      <c r="AX180" s="14" t="s">
        <v>81</v>
      </c>
      <c r="AY180" s="280" t="s">
        <v>125</v>
      </c>
    </row>
    <row r="181" s="2" customFormat="1" ht="21.75" customHeight="1">
      <c r="A181" s="38"/>
      <c r="B181" s="39"/>
      <c r="C181" s="227" t="s">
        <v>278</v>
      </c>
      <c r="D181" s="227" t="s">
        <v>126</v>
      </c>
      <c r="E181" s="228" t="s">
        <v>279</v>
      </c>
      <c r="F181" s="229" t="s">
        <v>280</v>
      </c>
      <c r="G181" s="230" t="s">
        <v>281</v>
      </c>
      <c r="H181" s="231">
        <v>23550</v>
      </c>
      <c r="I181" s="232"/>
      <c r="J181" s="233">
        <f>ROUND(I181*H181,2)</f>
        <v>0</v>
      </c>
      <c r="K181" s="234"/>
      <c r="L181" s="44"/>
      <c r="M181" s="235" t="s">
        <v>1</v>
      </c>
      <c r="N181" s="236" t="s">
        <v>38</v>
      </c>
      <c r="O181" s="91"/>
      <c r="P181" s="237">
        <f>O181*H181</f>
        <v>0</v>
      </c>
      <c r="Q181" s="237">
        <v>0</v>
      </c>
      <c r="R181" s="237">
        <f>Q181*H181</f>
        <v>0</v>
      </c>
      <c r="S181" s="237">
        <v>0.001</v>
      </c>
      <c r="T181" s="238">
        <f>S181*H181</f>
        <v>23.550000000000001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9" t="s">
        <v>130</v>
      </c>
      <c r="AT181" s="239" t="s">
        <v>126</v>
      </c>
      <c r="AU181" s="239" t="s">
        <v>83</v>
      </c>
      <c r="AY181" s="17" t="s">
        <v>125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7" t="s">
        <v>81</v>
      </c>
      <c r="BK181" s="240">
        <f>ROUND(I181*H181,2)</f>
        <v>0</v>
      </c>
      <c r="BL181" s="17" t="s">
        <v>130</v>
      </c>
      <c r="BM181" s="239" t="s">
        <v>282</v>
      </c>
    </row>
    <row r="182" s="15" customFormat="1">
      <c r="A182" s="15"/>
      <c r="B182" s="292"/>
      <c r="C182" s="293"/>
      <c r="D182" s="241" t="s">
        <v>196</v>
      </c>
      <c r="E182" s="294" t="s">
        <v>1</v>
      </c>
      <c r="F182" s="295" t="s">
        <v>283</v>
      </c>
      <c r="G182" s="293"/>
      <c r="H182" s="294" t="s">
        <v>1</v>
      </c>
      <c r="I182" s="296"/>
      <c r="J182" s="293"/>
      <c r="K182" s="293"/>
      <c r="L182" s="297"/>
      <c r="M182" s="298"/>
      <c r="N182" s="299"/>
      <c r="O182" s="299"/>
      <c r="P182" s="299"/>
      <c r="Q182" s="299"/>
      <c r="R182" s="299"/>
      <c r="S182" s="299"/>
      <c r="T182" s="30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301" t="s">
        <v>196</v>
      </c>
      <c r="AU182" s="301" t="s">
        <v>83</v>
      </c>
      <c r="AV182" s="15" t="s">
        <v>81</v>
      </c>
      <c r="AW182" s="15" t="s">
        <v>30</v>
      </c>
      <c r="AX182" s="15" t="s">
        <v>73</v>
      </c>
      <c r="AY182" s="301" t="s">
        <v>125</v>
      </c>
    </row>
    <row r="183" s="13" customFormat="1">
      <c r="A183" s="13"/>
      <c r="B183" s="259"/>
      <c r="C183" s="260"/>
      <c r="D183" s="241" t="s">
        <v>196</v>
      </c>
      <c r="E183" s="261" t="s">
        <v>1</v>
      </c>
      <c r="F183" s="262" t="s">
        <v>284</v>
      </c>
      <c r="G183" s="260"/>
      <c r="H183" s="263">
        <v>23550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196</v>
      </c>
      <c r="AU183" s="269" t="s">
        <v>83</v>
      </c>
      <c r="AV183" s="13" t="s">
        <v>83</v>
      </c>
      <c r="AW183" s="13" t="s">
        <v>30</v>
      </c>
      <c r="AX183" s="13" t="s">
        <v>81</v>
      </c>
      <c r="AY183" s="269" t="s">
        <v>125</v>
      </c>
    </row>
    <row r="184" s="2" customFormat="1" ht="21.75" customHeight="1">
      <c r="A184" s="38"/>
      <c r="B184" s="39"/>
      <c r="C184" s="227" t="s">
        <v>285</v>
      </c>
      <c r="D184" s="227" t="s">
        <v>126</v>
      </c>
      <c r="E184" s="228" t="s">
        <v>286</v>
      </c>
      <c r="F184" s="229" t="s">
        <v>287</v>
      </c>
      <c r="G184" s="230" t="s">
        <v>188</v>
      </c>
      <c r="H184" s="231">
        <v>2</v>
      </c>
      <c r="I184" s="232"/>
      <c r="J184" s="233">
        <f>ROUND(I184*H184,2)</f>
        <v>0</v>
      </c>
      <c r="K184" s="234"/>
      <c r="L184" s="44"/>
      <c r="M184" s="235" t="s">
        <v>1</v>
      </c>
      <c r="N184" s="236" t="s">
        <v>38</v>
      </c>
      <c r="O184" s="91"/>
      <c r="P184" s="237">
        <f>O184*H184</f>
        <v>0</v>
      </c>
      <c r="Q184" s="237">
        <v>0</v>
      </c>
      <c r="R184" s="237">
        <f>Q184*H184</f>
        <v>0</v>
      </c>
      <c r="S184" s="237">
        <v>0.082000000000000003</v>
      </c>
      <c r="T184" s="238">
        <f>S184*H184</f>
        <v>0.16400000000000001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9" t="s">
        <v>130</v>
      </c>
      <c r="AT184" s="239" t="s">
        <v>126</v>
      </c>
      <c r="AU184" s="239" t="s">
        <v>83</v>
      </c>
      <c r="AY184" s="17" t="s">
        <v>125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7" t="s">
        <v>81</v>
      </c>
      <c r="BK184" s="240">
        <f>ROUND(I184*H184,2)</f>
        <v>0</v>
      </c>
      <c r="BL184" s="17" t="s">
        <v>130</v>
      </c>
      <c r="BM184" s="239" t="s">
        <v>288</v>
      </c>
    </row>
    <row r="185" s="2" customFormat="1" ht="16.5" customHeight="1">
      <c r="A185" s="38"/>
      <c r="B185" s="39"/>
      <c r="C185" s="227" t="s">
        <v>289</v>
      </c>
      <c r="D185" s="227" t="s">
        <v>126</v>
      </c>
      <c r="E185" s="228" t="s">
        <v>290</v>
      </c>
      <c r="F185" s="229" t="s">
        <v>291</v>
      </c>
      <c r="G185" s="230" t="s">
        <v>292</v>
      </c>
      <c r="H185" s="231">
        <v>48</v>
      </c>
      <c r="I185" s="232"/>
      <c r="J185" s="233">
        <f>ROUND(I185*H185,2)</f>
        <v>0</v>
      </c>
      <c r="K185" s="234"/>
      <c r="L185" s="44"/>
      <c r="M185" s="235" t="s">
        <v>1</v>
      </c>
      <c r="N185" s="236" t="s">
        <v>38</v>
      </c>
      <c r="O185" s="91"/>
      <c r="P185" s="237">
        <f>O185*H185</f>
        <v>0</v>
      </c>
      <c r="Q185" s="237">
        <v>8.0000000000000007E-05</v>
      </c>
      <c r="R185" s="237">
        <f>Q185*H185</f>
        <v>0.0038400000000000005</v>
      </c>
      <c r="S185" s="237">
        <v>0.017999999999999999</v>
      </c>
      <c r="T185" s="238">
        <f>S185*H185</f>
        <v>0.86399999999999988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130</v>
      </c>
      <c r="AT185" s="239" t="s">
        <v>126</v>
      </c>
      <c r="AU185" s="239" t="s">
        <v>83</v>
      </c>
      <c r="AY185" s="17" t="s">
        <v>125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7" t="s">
        <v>81</v>
      </c>
      <c r="BK185" s="240">
        <f>ROUND(I185*H185,2)</f>
        <v>0</v>
      </c>
      <c r="BL185" s="17" t="s">
        <v>130</v>
      </c>
      <c r="BM185" s="239" t="s">
        <v>293</v>
      </c>
    </row>
    <row r="186" s="13" customFormat="1">
      <c r="A186" s="13"/>
      <c r="B186" s="259"/>
      <c r="C186" s="260"/>
      <c r="D186" s="241" t="s">
        <v>196</v>
      </c>
      <c r="E186" s="261" t="s">
        <v>1</v>
      </c>
      <c r="F186" s="262" t="s">
        <v>294</v>
      </c>
      <c r="G186" s="260"/>
      <c r="H186" s="263">
        <v>48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196</v>
      </c>
      <c r="AU186" s="269" t="s">
        <v>83</v>
      </c>
      <c r="AV186" s="13" t="s">
        <v>83</v>
      </c>
      <c r="AW186" s="13" t="s">
        <v>30</v>
      </c>
      <c r="AX186" s="13" t="s">
        <v>81</v>
      </c>
      <c r="AY186" s="269" t="s">
        <v>125</v>
      </c>
    </row>
    <row r="187" s="11" customFormat="1" ht="22.8" customHeight="1">
      <c r="A187" s="11"/>
      <c r="B187" s="213"/>
      <c r="C187" s="214"/>
      <c r="D187" s="215" t="s">
        <v>72</v>
      </c>
      <c r="E187" s="257" t="s">
        <v>295</v>
      </c>
      <c r="F187" s="257" t="s">
        <v>296</v>
      </c>
      <c r="G187" s="214"/>
      <c r="H187" s="214"/>
      <c r="I187" s="217"/>
      <c r="J187" s="258">
        <f>BK187</f>
        <v>0</v>
      </c>
      <c r="K187" s="214"/>
      <c r="L187" s="219"/>
      <c r="M187" s="220"/>
      <c r="N187" s="221"/>
      <c r="O187" s="221"/>
      <c r="P187" s="222">
        <f>SUM(P188:P193)</f>
        <v>0</v>
      </c>
      <c r="Q187" s="221"/>
      <c r="R187" s="222">
        <f>SUM(R188:R193)</f>
        <v>0</v>
      </c>
      <c r="S187" s="221"/>
      <c r="T187" s="223">
        <f>SUM(T188:T193)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24" t="s">
        <v>81</v>
      </c>
      <c r="AT187" s="225" t="s">
        <v>72</v>
      </c>
      <c r="AU187" s="225" t="s">
        <v>81</v>
      </c>
      <c r="AY187" s="224" t="s">
        <v>125</v>
      </c>
      <c r="BK187" s="226">
        <f>SUM(BK188:BK193)</f>
        <v>0</v>
      </c>
    </row>
    <row r="188" s="2" customFormat="1" ht="33" customHeight="1">
      <c r="A188" s="38"/>
      <c r="B188" s="39"/>
      <c r="C188" s="227" t="s">
        <v>7</v>
      </c>
      <c r="D188" s="227" t="s">
        <v>126</v>
      </c>
      <c r="E188" s="228" t="s">
        <v>297</v>
      </c>
      <c r="F188" s="229" t="s">
        <v>298</v>
      </c>
      <c r="G188" s="230" t="s">
        <v>226</v>
      </c>
      <c r="H188" s="231">
        <v>91.245999999999995</v>
      </c>
      <c r="I188" s="232"/>
      <c r="J188" s="233">
        <f>ROUND(I188*H188,2)</f>
        <v>0</v>
      </c>
      <c r="K188" s="234"/>
      <c r="L188" s="44"/>
      <c r="M188" s="235" t="s">
        <v>1</v>
      </c>
      <c r="N188" s="236" t="s">
        <v>38</v>
      </c>
      <c r="O188" s="91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9" t="s">
        <v>130</v>
      </c>
      <c r="AT188" s="239" t="s">
        <v>126</v>
      </c>
      <c r="AU188" s="239" t="s">
        <v>83</v>
      </c>
      <c r="AY188" s="17" t="s">
        <v>125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7" t="s">
        <v>81</v>
      </c>
      <c r="BK188" s="240">
        <f>ROUND(I188*H188,2)</f>
        <v>0</v>
      </c>
      <c r="BL188" s="17" t="s">
        <v>130</v>
      </c>
      <c r="BM188" s="239" t="s">
        <v>299</v>
      </c>
    </row>
    <row r="189" s="2" customFormat="1" ht="21.75" customHeight="1">
      <c r="A189" s="38"/>
      <c r="B189" s="39"/>
      <c r="C189" s="227" t="s">
        <v>300</v>
      </c>
      <c r="D189" s="227" t="s">
        <v>126</v>
      </c>
      <c r="E189" s="228" t="s">
        <v>301</v>
      </c>
      <c r="F189" s="229" t="s">
        <v>302</v>
      </c>
      <c r="G189" s="230" t="s">
        <v>226</v>
      </c>
      <c r="H189" s="231">
        <v>306.34500000000003</v>
      </c>
      <c r="I189" s="232"/>
      <c r="J189" s="233">
        <f>ROUND(I189*H189,2)</f>
        <v>0</v>
      </c>
      <c r="K189" s="234"/>
      <c r="L189" s="44"/>
      <c r="M189" s="235" t="s">
        <v>1</v>
      </c>
      <c r="N189" s="236" t="s">
        <v>38</v>
      </c>
      <c r="O189" s="91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9" t="s">
        <v>130</v>
      </c>
      <c r="AT189" s="239" t="s">
        <v>126</v>
      </c>
      <c r="AU189" s="239" t="s">
        <v>83</v>
      </c>
      <c r="AY189" s="17" t="s">
        <v>125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7" t="s">
        <v>81</v>
      </c>
      <c r="BK189" s="240">
        <f>ROUND(I189*H189,2)</f>
        <v>0</v>
      </c>
      <c r="BL189" s="17" t="s">
        <v>130</v>
      </c>
      <c r="BM189" s="239" t="s">
        <v>303</v>
      </c>
    </row>
    <row r="190" s="2" customFormat="1" ht="33" customHeight="1">
      <c r="A190" s="38"/>
      <c r="B190" s="39"/>
      <c r="C190" s="227" t="s">
        <v>304</v>
      </c>
      <c r="D190" s="227" t="s">
        <v>126</v>
      </c>
      <c r="E190" s="228" t="s">
        <v>305</v>
      </c>
      <c r="F190" s="229" t="s">
        <v>306</v>
      </c>
      <c r="G190" s="230" t="s">
        <v>226</v>
      </c>
      <c r="H190" s="231">
        <v>80.640000000000001</v>
      </c>
      <c r="I190" s="232"/>
      <c r="J190" s="233">
        <f>ROUND(I190*H190,2)</f>
        <v>0</v>
      </c>
      <c r="K190" s="234"/>
      <c r="L190" s="44"/>
      <c r="M190" s="235" t="s">
        <v>1</v>
      </c>
      <c r="N190" s="236" t="s">
        <v>38</v>
      </c>
      <c r="O190" s="91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9" t="s">
        <v>130</v>
      </c>
      <c r="AT190" s="239" t="s">
        <v>126</v>
      </c>
      <c r="AU190" s="239" t="s">
        <v>83</v>
      </c>
      <c r="AY190" s="17" t="s">
        <v>125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7" t="s">
        <v>81</v>
      </c>
      <c r="BK190" s="240">
        <f>ROUND(I190*H190,2)</f>
        <v>0</v>
      </c>
      <c r="BL190" s="17" t="s">
        <v>130</v>
      </c>
      <c r="BM190" s="239" t="s">
        <v>307</v>
      </c>
    </row>
    <row r="191" s="2" customFormat="1" ht="21.75" customHeight="1">
      <c r="A191" s="38"/>
      <c r="B191" s="39"/>
      <c r="C191" s="227" t="s">
        <v>308</v>
      </c>
      <c r="D191" s="227" t="s">
        <v>126</v>
      </c>
      <c r="E191" s="228" t="s">
        <v>309</v>
      </c>
      <c r="F191" s="229" t="s">
        <v>310</v>
      </c>
      <c r="G191" s="230" t="s">
        <v>226</v>
      </c>
      <c r="H191" s="231">
        <v>510.92399999999998</v>
      </c>
      <c r="I191" s="232"/>
      <c r="J191" s="233">
        <f>ROUND(I191*H191,2)</f>
        <v>0</v>
      </c>
      <c r="K191" s="234"/>
      <c r="L191" s="44"/>
      <c r="M191" s="235" t="s">
        <v>1</v>
      </c>
      <c r="N191" s="236" t="s">
        <v>38</v>
      </c>
      <c r="O191" s="91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9" t="s">
        <v>130</v>
      </c>
      <c r="AT191" s="239" t="s">
        <v>126</v>
      </c>
      <c r="AU191" s="239" t="s">
        <v>83</v>
      </c>
      <c r="AY191" s="17" t="s">
        <v>125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7" t="s">
        <v>81</v>
      </c>
      <c r="BK191" s="240">
        <f>ROUND(I191*H191,2)</f>
        <v>0</v>
      </c>
      <c r="BL191" s="17" t="s">
        <v>130</v>
      </c>
      <c r="BM191" s="239" t="s">
        <v>311</v>
      </c>
    </row>
    <row r="192" s="2" customFormat="1" ht="16.5" customHeight="1">
      <c r="A192" s="38"/>
      <c r="B192" s="39"/>
      <c r="C192" s="227" t="s">
        <v>312</v>
      </c>
      <c r="D192" s="227" t="s">
        <v>126</v>
      </c>
      <c r="E192" s="228" t="s">
        <v>313</v>
      </c>
      <c r="F192" s="229" t="s">
        <v>314</v>
      </c>
      <c r="G192" s="230" t="s">
        <v>226</v>
      </c>
      <c r="H192" s="231">
        <v>9707.5560000000005</v>
      </c>
      <c r="I192" s="232"/>
      <c r="J192" s="233">
        <f>ROUND(I192*H192,2)</f>
        <v>0</v>
      </c>
      <c r="K192" s="234"/>
      <c r="L192" s="44"/>
      <c r="M192" s="235" t="s">
        <v>1</v>
      </c>
      <c r="N192" s="236" t="s">
        <v>38</v>
      </c>
      <c r="O192" s="91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9" t="s">
        <v>130</v>
      </c>
      <c r="AT192" s="239" t="s">
        <v>126</v>
      </c>
      <c r="AU192" s="239" t="s">
        <v>83</v>
      </c>
      <c r="AY192" s="17" t="s">
        <v>125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7" t="s">
        <v>81</v>
      </c>
      <c r="BK192" s="240">
        <f>ROUND(I192*H192,2)</f>
        <v>0</v>
      </c>
      <c r="BL192" s="17" t="s">
        <v>130</v>
      </c>
      <c r="BM192" s="239" t="s">
        <v>315</v>
      </c>
    </row>
    <row r="193" s="13" customFormat="1">
      <c r="A193" s="13"/>
      <c r="B193" s="259"/>
      <c r="C193" s="260"/>
      <c r="D193" s="241" t="s">
        <v>196</v>
      </c>
      <c r="E193" s="260"/>
      <c r="F193" s="262" t="s">
        <v>316</v>
      </c>
      <c r="G193" s="260"/>
      <c r="H193" s="263">
        <v>9707.5560000000005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196</v>
      </c>
      <c r="AU193" s="269" t="s">
        <v>83</v>
      </c>
      <c r="AV193" s="13" t="s">
        <v>83</v>
      </c>
      <c r="AW193" s="13" t="s">
        <v>4</v>
      </c>
      <c r="AX193" s="13" t="s">
        <v>81</v>
      </c>
      <c r="AY193" s="269" t="s">
        <v>125</v>
      </c>
    </row>
    <row r="194" s="11" customFormat="1" ht="22.8" customHeight="1">
      <c r="A194" s="11"/>
      <c r="B194" s="213"/>
      <c r="C194" s="214"/>
      <c r="D194" s="215" t="s">
        <v>72</v>
      </c>
      <c r="E194" s="257" t="s">
        <v>317</v>
      </c>
      <c r="F194" s="257" t="s">
        <v>318</v>
      </c>
      <c r="G194" s="214"/>
      <c r="H194" s="214"/>
      <c r="I194" s="217"/>
      <c r="J194" s="258">
        <f>BK194</f>
        <v>0</v>
      </c>
      <c r="K194" s="214"/>
      <c r="L194" s="219"/>
      <c r="M194" s="220"/>
      <c r="N194" s="221"/>
      <c r="O194" s="221"/>
      <c r="P194" s="222">
        <f>SUM(P195:P197)</f>
        <v>0</v>
      </c>
      <c r="Q194" s="221"/>
      <c r="R194" s="222">
        <f>SUM(R195:R197)</f>
        <v>0</v>
      </c>
      <c r="S194" s="221"/>
      <c r="T194" s="223">
        <f>SUM(T195:T197)</f>
        <v>0</v>
      </c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R194" s="224" t="s">
        <v>81</v>
      </c>
      <c r="AT194" s="225" t="s">
        <v>72</v>
      </c>
      <c r="AU194" s="225" t="s">
        <v>81</v>
      </c>
      <c r="AY194" s="224" t="s">
        <v>125</v>
      </c>
      <c r="BK194" s="226">
        <f>SUM(BK195:BK197)</f>
        <v>0</v>
      </c>
    </row>
    <row r="195" s="2" customFormat="1" ht="21.75" customHeight="1">
      <c r="A195" s="38"/>
      <c r="B195" s="39"/>
      <c r="C195" s="227" t="s">
        <v>319</v>
      </c>
      <c r="D195" s="227" t="s">
        <v>126</v>
      </c>
      <c r="E195" s="228" t="s">
        <v>320</v>
      </c>
      <c r="F195" s="229" t="s">
        <v>321</v>
      </c>
      <c r="G195" s="230" t="s">
        <v>226</v>
      </c>
      <c r="H195" s="231">
        <v>75.527000000000001</v>
      </c>
      <c r="I195" s="232"/>
      <c r="J195" s="233">
        <f>ROUND(I195*H195,2)</f>
        <v>0</v>
      </c>
      <c r="K195" s="234"/>
      <c r="L195" s="44"/>
      <c r="M195" s="235" t="s">
        <v>1</v>
      </c>
      <c r="N195" s="236" t="s">
        <v>38</v>
      </c>
      <c r="O195" s="91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9" t="s">
        <v>130</v>
      </c>
      <c r="AT195" s="239" t="s">
        <v>126</v>
      </c>
      <c r="AU195" s="239" t="s">
        <v>83</v>
      </c>
      <c r="AY195" s="17" t="s">
        <v>125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7" t="s">
        <v>81</v>
      </c>
      <c r="BK195" s="240">
        <f>ROUND(I195*H195,2)</f>
        <v>0</v>
      </c>
      <c r="BL195" s="17" t="s">
        <v>130</v>
      </c>
      <c r="BM195" s="239" t="s">
        <v>322</v>
      </c>
    </row>
    <row r="196" s="2" customFormat="1" ht="21.75" customHeight="1">
      <c r="A196" s="38"/>
      <c r="B196" s="39"/>
      <c r="C196" s="227" t="s">
        <v>323</v>
      </c>
      <c r="D196" s="227" t="s">
        <v>126</v>
      </c>
      <c r="E196" s="228" t="s">
        <v>324</v>
      </c>
      <c r="F196" s="229" t="s">
        <v>325</v>
      </c>
      <c r="G196" s="230" t="s">
        <v>226</v>
      </c>
      <c r="H196" s="231">
        <v>75.527000000000001</v>
      </c>
      <c r="I196" s="232"/>
      <c r="J196" s="233">
        <f>ROUND(I196*H196,2)</f>
        <v>0</v>
      </c>
      <c r="K196" s="234"/>
      <c r="L196" s="44"/>
      <c r="M196" s="235" t="s">
        <v>1</v>
      </c>
      <c r="N196" s="236" t="s">
        <v>38</v>
      </c>
      <c r="O196" s="91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9" t="s">
        <v>130</v>
      </c>
      <c r="AT196" s="239" t="s">
        <v>126</v>
      </c>
      <c r="AU196" s="239" t="s">
        <v>83</v>
      </c>
      <c r="AY196" s="17" t="s">
        <v>125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7" t="s">
        <v>81</v>
      </c>
      <c r="BK196" s="240">
        <f>ROUND(I196*H196,2)</f>
        <v>0</v>
      </c>
      <c r="BL196" s="17" t="s">
        <v>130</v>
      </c>
      <c r="BM196" s="239" t="s">
        <v>326</v>
      </c>
    </row>
    <row r="197" s="2" customFormat="1" ht="21.75" customHeight="1">
      <c r="A197" s="38"/>
      <c r="B197" s="39"/>
      <c r="C197" s="227" t="s">
        <v>327</v>
      </c>
      <c r="D197" s="227" t="s">
        <v>126</v>
      </c>
      <c r="E197" s="228" t="s">
        <v>328</v>
      </c>
      <c r="F197" s="229" t="s">
        <v>329</v>
      </c>
      <c r="G197" s="230" t="s">
        <v>226</v>
      </c>
      <c r="H197" s="231">
        <v>75.527000000000001</v>
      </c>
      <c r="I197" s="232"/>
      <c r="J197" s="233">
        <f>ROUND(I197*H197,2)</f>
        <v>0</v>
      </c>
      <c r="K197" s="234"/>
      <c r="L197" s="44"/>
      <c r="M197" s="245" t="s">
        <v>1</v>
      </c>
      <c r="N197" s="246" t="s">
        <v>38</v>
      </c>
      <c r="O197" s="247"/>
      <c r="P197" s="248">
        <f>O197*H197</f>
        <v>0</v>
      </c>
      <c r="Q197" s="248">
        <v>0</v>
      </c>
      <c r="R197" s="248">
        <f>Q197*H197</f>
        <v>0</v>
      </c>
      <c r="S197" s="248">
        <v>0</v>
      </c>
      <c r="T197" s="24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9" t="s">
        <v>130</v>
      </c>
      <c r="AT197" s="239" t="s">
        <v>126</v>
      </c>
      <c r="AU197" s="239" t="s">
        <v>83</v>
      </c>
      <c r="AY197" s="17" t="s">
        <v>125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7" t="s">
        <v>81</v>
      </c>
      <c r="BK197" s="240">
        <f>ROUND(I197*H197,2)</f>
        <v>0</v>
      </c>
      <c r="BL197" s="17" t="s">
        <v>130</v>
      </c>
      <c r="BM197" s="239" t="s">
        <v>330</v>
      </c>
    </row>
    <row r="198" s="2" customFormat="1" ht="6.96" customHeight="1">
      <c r="A198" s="38"/>
      <c r="B198" s="66"/>
      <c r="C198" s="67"/>
      <c r="D198" s="67"/>
      <c r="E198" s="67"/>
      <c r="F198" s="67"/>
      <c r="G198" s="67"/>
      <c r="H198" s="67"/>
      <c r="I198" s="183"/>
      <c r="J198" s="67"/>
      <c r="K198" s="67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sheet="1" autoFilter="0" formatColumns="0" formatRows="0" objects="1" scenarios="1" spinCount="100000" saltValue="K17PqrGSnqUJGx1yeasQvTD4Hi8HrVJAMSJ4g2u/G7v+l/aN9yugSSUDndYdjLvIF1wflqllQ3wZU7FxrD/GUA==" hashValue="KE3OZg2MmM+n0ZyGG4fcVlEWyn+NBg5F8z+iABAMnrmkaNhWzqGEqpybVzuBb5g0NYoal94pl/03mQczkg8AEQ==" algorithmName="SHA-512" password="CC35"/>
  <autoFilter ref="C120:K19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="1" customFormat="1" ht="24.96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Karlovy Vary - Most u letního kina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331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105</v>
      </c>
      <c r="G12" s="38"/>
      <c r="H12" s="38"/>
      <c r="I12" s="147" t="s">
        <v>22</v>
      </c>
      <c r="J12" s="148" t="str">
        <f>'Rekapitulace stavby'!AN8</f>
        <v>8. 10. 2020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ROUND(J119,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ROUND((SUM(BE119:BE182)),  2)</f>
        <v>0</v>
      </c>
      <c r="G33" s="38"/>
      <c r="H33" s="38"/>
      <c r="I33" s="162">
        <v>0.20999999999999999</v>
      </c>
      <c r="J33" s="161">
        <f>ROUND(((SUM(BE119:BE182))*I33),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ROUND((SUM(BF119:BF182)),  2)</f>
        <v>0</v>
      </c>
      <c r="G34" s="38"/>
      <c r="H34" s="38"/>
      <c r="I34" s="162">
        <v>0.14999999999999999</v>
      </c>
      <c r="J34" s="161">
        <f>ROUND(((SUM(BF119:BF182))*I34),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ROUND((SUM(BG119:BG182)),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ROUND((SUM(BH119:BH182)),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ROUND((SUM(BI119:BI182)),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87" t="str">
        <f>E7</f>
        <v>Karlovy Vary - Most u letního kina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 191 - Dopravně inženýrská opatření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147" t="s">
        <v>22</v>
      </c>
      <c r="J89" s="79" t="str">
        <f>IF(J12="","",J12)</f>
        <v>8. 10. 2020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hidden="1" s="9" customFormat="1" ht="24.96" customHeight="1">
      <c r="A97" s="9"/>
      <c r="B97" s="193"/>
      <c r="C97" s="194"/>
      <c r="D97" s="195" t="s">
        <v>332</v>
      </c>
      <c r="E97" s="196"/>
      <c r="F97" s="196"/>
      <c r="G97" s="196"/>
      <c r="H97" s="196"/>
      <c r="I97" s="197"/>
      <c r="J97" s="198">
        <f>J120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9" customFormat="1" ht="24.96" customHeight="1">
      <c r="A98" s="9"/>
      <c r="B98" s="193"/>
      <c r="C98" s="194"/>
      <c r="D98" s="195" t="s">
        <v>333</v>
      </c>
      <c r="E98" s="196"/>
      <c r="F98" s="196"/>
      <c r="G98" s="196"/>
      <c r="H98" s="196"/>
      <c r="I98" s="197"/>
      <c r="J98" s="198">
        <f>J177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hidden="1" s="12" customFormat="1" ht="19.92" customHeight="1">
      <c r="A99" s="12"/>
      <c r="B99" s="250"/>
      <c r="C99" s="251"/>
      <c r="D99" s="252" t="s">
        <v>334</v>
      </c>
      <c r="E99" s="253"/>
      <c r="F99" s="253"/>
      <c r="G99" s="253"/>
      <c r="H99" s="253"/>
      <c r="I99" s="254"/>
      <c r="J99" s="255">
        <f>J178</f>
        <v>0</v>
      </c>
      <c r="K99" s="251"/>
      <c r="L99" s="256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hidden="1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14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idden="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18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idden="1"/>
    <row r="103" hidden="1"/>
    <row r="104" hidden="1"/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18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112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187" t="str">
        <f>E7</f>
        <v>Karlovy Vary - Most u letního kina</v>
      </c>
      <c r="F109" s="32"/>
      <c r="G109" s="32"/>
      <c r="H109" s="32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103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76" t="str">
        <f>E9</f>
        <v>SO 191 - Dopravně inženýrská opatření</v>
      </c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Karlovy Vary</v>
      </c>
      <c r="G113" s="40"/>
      <c r="H113" s="40"/>
      <c r="I113" s="147" t="s">
        <v>22</v>
      </c>
      <c r="J113" s="79" t="str">
        <f>IF(J12="","",J12)</f>
        <v>8. 10. 2020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147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147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0.32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0" customFormat="1" ht="29.28" customHeight="1">
      <c r="A118" s="200"/>
      <c r="B118" s="201"/>
      <c r="C118" s="202" t="s">
        <v>113</v>
      </c>
      <c r="D118" s="203" t="s">
        <v>58</v>
      </c>
      <c r="E118" s="203" t="s">
        <v>54</v>
      </c>
      <c r="F118" s="203" t="s">
        <v>55</v>
      </c>
      <c r="G118" s="203" t="s">
        <v>114</v>
      </c>
      <c r="H118" s="203" t="s">
        <v>115</v>
      </c>
      <c r="I118" s="204" t="s">
        <v>116</v>
      </c>
      <c r="J118" s="205" t="s">
        <v>108</v>
      </c>
      <c r="K118" s="206" t="s">
        <v>117</v>
      </c>
      <c r="L118" s="207"/>
      <c r="M118" s="100" t="s">
        <v>1</v>
      </c>
      <c r="N118" s="101" t="s">
        <v>37</v>
      </c>
      <c r="O118" s="101" t="s">
        <v>118</v>
      </c>
      <c r="P118" s="101" t="s">
        <v>119</v>
      </c>
      <c r="Q118" s="101" t="s">
        <v>120</v>
      </c>
      <c r="R118" s="101" t="s">
        <v>121</v>
      </c>
      <c r="S118" s="101" t="s">
        <v>122</v>
      </c>
      <c r="T118" s="102" t="s">
        <v>123</v>
      </c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</row>
    <row r="119" s="2" customFormat="1" ht="22.8" customHeight="1">
      <c r="A119" s="38"/>
      <c r="B119" s="39"/>
      <c r="C119" s="107" t="s">
        <v>124</v>
      </c>
      <c r="D119" s="40"/>
      <c r="E119" s="40"/>
      <c r="F119" s="40"/>
      <c r="G119" s="40"/>
      <c r="H119" s="40"/>
      <c r="I119" s="144"/>
      <c r="J119" s="208">
        <f>BK119</f>
        <v>0</v>
      </c>
      <c r="K119" s="40"/>
      <c r="L119" s="44"/>
      <c r="M119" s="103"/>
      <c r="N119" s="209"/>
      <c r="O119" s="104"/>
      <c r="P119" s="210">
        <f>P120+P177</f>
        <v>0</v>
      </c>
      <c r="Q119" s="104"/>
      <c r="R119" s="210">
        <f>R120+R177</f>
        <v>0</v>
      </c>
      <c r="S119" s="104"/>
      <c r="T119" s="211">
        <f>T120+T177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110</v>
      </c>
      <c r="BK119" s="212">
        <f>BK120+BK177</f>
        <v>0</v>
      </c>
    </row>
    <row r="120" s="11" customFormat="1" ht="25.92" customHeight="1">
      <c r="A120" s="11"/>
      <c r="B120" s="213"/>
      <c r="C120" s="214"/>
      <c r="D120" s="215" t="s">
        <v>72</v>
      </c>
      <c r="E120" s="216" t="s">
        <v>164</v>
      </c>
      <c r="F120" s="216" t="s">
        <v>335</v>
      </c>
      <c r="G120" s="214"/>
      <c r="H120" s="214"/>
      <c r="I120" s="217"/>
      <c r="J120" s="218">
        <f>BK120</f>
        <v>0</v>
      </c>
      <c r="K120" s="214"/>
      <c r="L120" s="219"/>
      <c r="M120" s="220"/>
      <c r="N120" s="221"/>
      <c r="O120" s="221"/>
      <c r="P120" s="222">
        <f>SUM(P121:P176)</f>
        <v>0</v>
      </c>
      <c r="Q120" s="221"/>
      <c r="R120" s="222">
        <f>SUM(R121:R176)</f>
        <v>0</v>
      </c>
      <c r="S120" s="221"/>
      <c r="T120" s="223">
        <f>SUM(T121:T176)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24" t="s">
        <v>81</v>
      </c>
      <c r="AT120" s="225" t="s">
        <v>72</v>
      </c>
      <c r="AU120" s="225" t="s">
        <v>73</v>
      </c>
      <c r="AY120" s="224" t="s">
        <v>125</v>
      </c>
      <c r="BK120" s="226">
        <f>SUM(BK121:BK176)</f>
        <v>0</v>
      </c>
    </row>
    <row r="121" s="2" customFormat="1" ht="21.75" customHeight="1">
      <c r="A121" s="38"/>
      <c r="B121" s="39"/>
      <c r="C121" s="227" t="s">
        <v>81</v>
      </c>
      <c r="D121" s="227" t="s">
        <v>126</v>
      </c>
      <c r="E121" s="228" t="s">
        <v>336</v>
      </c>
      <c r="F121" s="229" t="s">
        <v>337</v>
      </c>
      <c r="G121" s="230" t="s">
        <v>149</v>
      </c>
      <c r="H121" s="231">
        <v>2</v>
      </c>
      <c r="I121" s="232"/>
      <c r="J121" s="233">
        <f>ROUND(I121*H121,2)</f>
        <v>0</v>
      </c>
      <c r="K121" s="234"/>
      <c r="L121" s="44"/>
      <c r="M121" s="235" t="s">
        <v>1</v>
      </c>
      <c r="N121" s="236" t="s">
        <v>38</v>
      </c>
      <c r="O121" s="91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9" t="s">
        <v>130</v>
      </c>
      <c r="AT121" s="239" t="s">
        <v>126</v>
      </c>
      <c r="AU121" s="239" t="s">
        <v>81</v>
      </c>
      <c r="AY121" s="17" t="s">
        <v>125</v>
      </c>
      <c r="BE121" s="240">
        <f>IF(N121="základní",J121,0)</f>
        <v>0</v>
      </c>
      <c r="BF121" s="240">
        <f>IF(N121="snížená",J121,0)</f>
        <v>0</v>
      </c>
      <c r="BG121" s="240">
        <f>IF(N121="zákl. přenesená",J121,0)</f>
        <v>0</v>
      </c>
      <c r="BH121" s="240">
        <f>IF(N121="sníž. přenesená",J121,0)</f>
        <v>0</v>
      </c>
      <c r="BI121" s="240">
        <f>IF(N121="nulová",J121,0)</f>
        <v>0</v>
      </c>
      <c r="BJ121" s="17" t="s">
        <v>81</v>
      </c>
      <c r="BK121" s="240">
        <f>ROUND(I121*H121,2)</f>
        <v>0</v>
      </c>
      <c r="BL121" s="17" t="s">
        <v>130</v>
      </c>
      <c r="BM121" s="239" t="s">
        <v>338</v>
      </c>
    </row>
    <row r="122" s="13" customFormat="1">
      <c r="A122" s="13"/>
      <c r="B122" s="259"/>
      <c r="C122" s="260"/>
      <c r="D122" s="241" t="s">
        <v>196</v>
      </c>
      <c r="E122" s="261" t="s">
        <v>1</v>
      </c>
      <c r="F122" s="262" t="s">
        <v>339</v>
      </c>
      <c r="G122" s="260"/>
      <c r="H122" s="263">
        <v>2</v>
      </c>
      <c r="I122" s="264"/>
      <c r="J122" s="260"/>
      <c r="K122" s="260"/>
      <c r="L122" s="265"/>
      <c r="M122" s="266"/>
      <c r="N122" s="267"/>
      <c r="O122" s="267"/>
      <c r="P122" s="267"/>
      <c r="Q122" s="267"/>
      <c r="R122" s="267"/>
      <c r="S122" s="267"/>
      <c r="T122" s="26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69" t="s">
        <v>196</v>
      </c>
      <c r="AU122" s="269" t="s">
        <v>81</v>
      </c>
      <c r="AV122" s="13" t="s">
        <v>83</v>
      </c>
      <c r="AW122" s="13" t="s">
        <v>30</v>
      </c>
      <c r="AX122" s="13" t="s">
        <v>81</v>
      </c>
      <c r="AY122" s="269" t="s">
        <v>125</v>
      </c>
    </row>
    <row r="123" s="2" customFormat="1" ht="21.75" customHeight="1">
      <c r="A123" s="38"/>
      <c r="B123" s="39"/>
      <c r="C123" s="227" t="s">
        <v>83</v>
      </c>
      <c r="D123" s="227" t="s">
        <v>126</v>
      </c>
      <c r="E123" s="228" t="s">
        <v>340</v>
      </c>
      <c r="F123" s="229" t="s">
        <v>341</v>
      </c>
      <c r="G123" s="230" t="s">
        <v>149</v>
      </c>
      <c r="H123" s="231">
        <v>23</v>
      </c>
      <c r="I123" s="232"/>
      <c r="J123" s="233">
        <f>ROUND(I123*H123,2)</f>
        <v>0</v>
      </c>
      <c r="K123" s="234"/>
      <c r="L123" s="44"/>
      <c r="M123" s="235" t="s">
        <v>1</v>
      </c>
      <c r="N123" s="236" t="s">
        <v>38</v>
      </c>
      <c r="O123" s="91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9" t="s">
        <v>130</v>
      </c>
      <c r="AT123" s="239" t="s">
        <v>126</v>
      </c>
      <c r="AU123" s="239" t="s">
        <v>81</v>
      </c>
      <c r="AY123" s="17" t="s">
        <v>125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7" t="s">
        <v>81</v>
      </c>
      <c r="BK123" s="240">
        <f>ROUND(I123*H123,2)</f>
        <v>0</v>
      </c>
      <c r="BL123" s="17" t="s">
        <v>130</v>
      </c>
      <c r="BM123" s="239" t="s">
        <v>342</v>
      </c>
    </row>
    <row r="124" s="2" customFormat="1" ht="21.75" customHeight="1">
      <c r="A124" s="38"/>
      <c r="B124" s="39"/>
      <c r="C124" s="227" t="s">
        <v>137</v>
      </c>
      <c r="D124" s="227" t="s">
        <v>126</v>
      </c>
      <c r="E124" s="228" t="s">
        <v>343</v>
      </c>
      <c r="F124" s="229" t="s">
        <v>344</v>
      </c>
      <c r="G124" s="230" t="s">
        <v>149</v>
      </c>
      <c r="H124" s="231">
        <v>23</v>
      </c>
      <c r="I124" s="232"/>
      <c r="J124" s="233">
        <f>ROUND(I124*H124,2)</f>
        <v>0</v>
      </c>
      <c r="K124" s="234"/>
      <c r="L124" s="44"/>
      <c r="M124" s="235" t="s">
        <v>1</v>
      </c>
      <c r="N124" s="236" t="s">
        <v>38</v>
      </c>
      <c r="O124" s="91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9" t="s">
        <v>130</v>
      </c>
      <c r="AT124" s="239" t="s">
        <v>126</v>
      </c>
      <c r="AU124" s="239" t="s">
        <v>81</v>
      </c>
      <c r="AY124" s="17" t="s">
        <v>125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7" t="s">
        <v>81</v>
      </c>
      <c r="BK124" s="240">
        <f>ROUND(I124*H124,2)</f>
        <v>0</v>
      </c>
      <c r="BL124" s="17" t="s">
        <v>130</v>
      </c>
      <c r="BM124" s="239" t="s">
        <v>345</v>
      </c>
    </row>
    <row r="125" s="2" customFormat="1" ht="21.75" customHeight="1">
      <c r="A125" s="38"/>
      <c r="B125" s="39"/>
      <c r="C125" s="227" t="s">
        <v>130</v>
      </c>
      <c r="D125" s="227" t="s">
        <v>126</v>
      </c>
      <c r="E125" s="228" t="s">
        <v>346</v>
      </c>
      <c r="F125" s="229" t="s">
        <v>347</v>
      </c>
      <c r="G125" s="230" t="s">
        <v>348</v>
      </c>
      <c r="H125" s="231">
        <v>3450</v>
      </c>
      <c r="I125" s="232"/>
      <c r="J125" s="233">
        <f>ROUND(I125*H125,2)</f>
        <v>0</v>
      </c>
      <c r="K125" s="234"/>
      <c r="L125" s="44"/>
      <c r="M125" s="235" t="s">
        <v>1</v>
      </c>
      <c r="N125" s="236" t="s">
        <v>38</v>
      </c>
      <c r="O125" s="91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9" t="s">
        <v>130</v>
      </c>
      <c r="AT125" s="239" t="s">
        <v>126</v>
      </c>
      <c r="AU125" s="239" t="s">
        <v>81</v>
      </c>
      <c r="AY125" s="17" t="s">
        <v>125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7" t="s">
        <v>81</v>
      </c>
      <c r="BK125" s="240">
        <f>ROUND(I125*H125,2)</f>
        <v>0</v>
      </c>
      <c r="BL125" s="17" t="s">
        <v>130</v>
      </c>
      <c r="BM125" s="239" t="s">
        <v>349</v>
      </c>
    </row>
    <row r="126" s="13" customFormat="1">
      <c r="A126" s="13"/>
      <c r="B126" s="259"/>
      <c r="C126" s="260"/>
      <c r="D126" s="241" t="s">
        <v>196</v>
      </c>
      <c r="E126" s="261" t="s">
        <v>1</v>
      </c>
      <c r="F126" s="262" t="s">
        <v>350</v>
      </c>
      <c r="G126" s="260"/>
      <c r="H126" s="263">
        <v>3450</v>
      </c>
      <c r="I126" s="264"/>
      <c r="J126" s="260"/>
      <c r="K126" s="260"/>
      <c r="L126" s="265"/>
      <c r="M126" s="266"/>
      <c r="N126" s="267"/>
      <c r="O126" s="267"/>
      <c r="P126" s="267"/>
      <c r="Q126" s="267"/>
      <c r="R126" s="267"/>
      <c r="S126" s="267"/>
      <c r="T126" s="26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9" t="s">
        <v>196</v>
      </c>
      <c r="AU126" s="269" t="s">
        <v>81</v>
      </c>
      <c r="AV126" s="13" t="s">
        <v>83</v>
      </c>
      <c r="AW126" s="13" t="s">
        <v>30</v>
      </c>
      <c r="AX126" s="13" t="s">
        <v>81</v>
      </c>
      <c r="AY126" s="269" t="s">
        <v>125</v>
      </c>
    </row>
    <row r="127" s="2" customFormat="1" ht="21.75" customHeight="1">
      <c r="A127" s="38"/>
      <c r="B127" s="39"/>
      <c r="C127" s="227" t="s">
        <v>146</v>
      </c>
      <c r="D127" s="227" t="s">
        <v>126</v>
      </c>
      <c r="E127" s="228" t="s">
        <v>351</v>
      </c>
      <c r="F127" s="229" t="s">
        <v>352</v>
      </c>
      <c r="G127" s="230" t="s">
        <v>149</v>
      </c>
      <c r="H127" s="231">
        <v>3</v>
      </c>
      <c r="I127" s="232"/>
      <c r="J127" s="233">
        <f>ROUND(I127*H127,2)</f>
        <v>0</v>
      </c>
      <c r="K127" s="234"/>
      <c r="L127" s="44"/>
      <c r="M127" s="235" t="s">
        <v>1</v>
      </c>
      <c r="N127" s="236" t="s">
        <v>38</v>
      </c>
      <c r="O127" s="91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9" t="s">
        <v>130</v>
      </c>
      <c r="AT127" s="239" t="s">
        <v>126</v>
      </c>
      <c r="AU127" s="239" t="s">
        <v>81</v>
      </c>
      <c r="AY127" s="17" t="s">
        <v>125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7" t="s">
        <v>81</v>
      </c>
      <c r="BK127" s="240">
        <f>ROUND(I127*H127,2)</f>
        <v>0</v>
      </c>
      <c r="BL127" s="17" t="s">
        <v>130</v>
      </c>
      <c r="BM127" s="239" t="s">
        <v>353</v>
      </c>
    </row>
    <row r="128" s="2" customFormat="1" ht="21.75" customHeight="1">
      <c r="A128" s="38"/>
      <c r="B128" s="39"/>
      <c r="C128" s="227" t="s">
        <v>151</v>
      </c>
      <c r="D128" s="227" t="s">
        <v>126</v>
      </c>
      <c r="E128" s="228" t="s">
        <v>354</v>
      </c>
      <c r="F128" s="229" t="s">
        <v>355</v>
      </c>
      <c r="G128" s="230" t="s">
        <v>149</v>
      </c>
      <c r="H128" s="231">
        <v>3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38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130</v>
      </c>
      <c r="AT128" s="239" t="s">
        <v>126</v>
      </c>
      <c r="AU128" s="239" t="s">
        <v>81</v>
      </c>
      <c r="AY128" s="17" t="s">
        <v>125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81</v>
      </c>
      <c r="BK128" s="240">
        <f>ROUND(I128*H128,2)</f>
        <v>0</v>
      </c>
      <c r="BL128" s="17" t="s">
        <v>130</v>
      </c>
      <c r="BM128" s="239" t="s">
        <v>356</v>
      </c>
    </row>
    <row r="129" s="2" customFormat="1" ht="21.75" customHeight="1">
      <c r="A129" s="38"/>
      <c r="B129" s="39"/>
      <c r="C129" s="227" t="s">
        <v>155</v>
      </c>
      <c r="D129" s="227" t="s">
        <v>126</v>
      </c>
      <c r="E129" s="228" t="s">
        <v>357</v>
      </c>
      <c r="F129" s="229" t="s">
        <v>358</v>
      </c>
      <c r="G129" s="230" t="s">
        <v>348</v>
      </c>
      <c r="H129" s="231">
        <v>450</v>
      </c>
      <c r="I129" s="232"/>
      <c r="J129" s="233">
        <f>ROUND(I129*H129,2)</f>
        <v>0</v>
      </c>
      <c r="K129" s="234"/>
      <c r="L129" s="44"/>
      <c r="M129" s="235" t="s">
        <v>1</v>
      </c>
      <c r="N129" s="236" t="s">
        <v>38</v>
      </c>
      <c r="O129" s="91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9" t="s">
        <v>130</v>
      </c>
      <c r="AT129" s="239" t="s">
        <v>126</v>
      </c>
      <c r="AU129" s="239" t="s">
        <v>81</v>
      </c>
      <c r="AY129" s="17" t="s">
        <v>125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7" t="s">
        <v>81</v>
      </c>
      <c r="BK129" s="240">
        <f>ROUND(I129*H129,2)</f>
        <v>0</v>
      </c>
      <c r="BL129" s="17" t="s">
        <v>130</v>
      </c>
      <c r="BM129" s="239" t="s">
        <v>359</v>
      </c>
    </row>
    <row r="130" s="13" customFormat="1">
      <c r="A130" s="13"/>
      <c r="B130" s="259"/>
      <c r="C130" s="260"/>
      <c r="D130" s="241" t="s">
        <v>196</v>
      </c>
      <c r="E130" s="261" t="s">
        <v>1</v>
      </c>
      <c r="F130" s="262" t="s">
        <v>360</v>
      </c>
      <c r="G130" s="260"/>
      <c r="H130" s="263">
        <v>450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196</v>
      </c>
      <c r="AU130" s="269" t="s">
        <v>81</v>
      </c>
      <c r="AV130" s="13" t="s">
        <v>83</v>
      </c>
      <c r="AW130" s="13" t="s">
        <v>30</v>
      </c>
      <c r="AX130" s="13" t="s">
        <v>81</v>
      </c>
      <c r="AY130" s="269" t="s">
        <v>125</v>
      </c>
    </row>
    <row r="131" s="2" customFormat="1" ht="21.75" customHeight="1">
      <c r="A131" s="38"/>
      <c r="B131" s="39"/>
      <c r="C131" s="227" t="s">
        <v>160</v>
      </c>
      <c r="D131" s="227" t="s">
        <v>126</v>
      </c>
      <c r="E131" s="228" t="s">
        <v>361</v>
      </c>
      <c r="F131" s="229" t="s">
        <v>362</v>
      </c>
      <c r="G131" s="230" t="s">
        <v>149</v>
      </c>
      <c r="H131" s="231">
        <v>6</v>
      </c>
      <c r="I131" s="232"/>
      <c r="J131" s="233">
        <f>ROUND(I131*H131,2)</f>
        <v>0</v>
      </c>
      <c r="K131" s="234"/>
      <c r="L131" s="44"/>
      <c r="M131" s="235" t="s">
        <v>1</v>
      </c>
      <c r="N131" s="236" t="s">
        <v>38</v>
      </c>
      <c r="O131" s="91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9" t="s">
        <v>130</v>
      </c>
      <c r="AT131" s="239" t="s">
        <v>126</v>
      </c>
      <c r="AU131" s="239" t="s">
        <v>81</v>
      </c>
      <c r="AY131" s="17" t="s">
        <v>125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7" t="s">
        <v>81</v>
      </c>
      <c r="BK131" s="240">
        <f>ROUND(I131*H131,2)</f>
        <v>0</v>
      </c>
      <c r="BL131" s="17" t="s">
        <v>130</v>
      </c>
      <c r="BM131" s="239" t="s">
        <v>363</v>
      </c>
    </row>
    <row r="132" s="2" customFormat="1" ht="21.75" customHeight="1">
      <c r="A132" s="38"/>
      <c r="B132" s="39"/>
      <c r="C132" s="227" t="s">
        <v>164</v>
      </c>
      <c r="D132" s="227" t="s">
        <v>126</v>
      </c>
      <c r="E132" s="228" t="s">
        <v>364</v>
      </c>
      <c r="F132" s="229" t="s">
        <v>365</v>
      </c>
      <c r="G132" s="230" t="s">
        <v>149</v>
      </c>
      <c r="H132" s="231">
        <v>6</v>
      </c>
      <c r="I132" s="232"/>
      <c r="J132" s="233">
        <f>ROUND(I132*H132,2)</f>
        <v>0</v>
      </c>
      <c r="K132" s="234"/>
      <c r="L132" s="44"/>
      <c r="M132" s="235" t="s">
        <v>1</v>
      </c>
      <c r="N132" s="236" t="s">
        <v>38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130</v>
      </c>
      <c r="AT132" s="239" t="s">
        <v>126</v>
      </c>
      <c r="AU132" s="239" t="s">
        <v>81</v>
      </c>
      <c r="AY132" s="17" t="s">
        <v>125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81</v>
      </c>
      <c r="BK132" s="240">
        <f>ROUND(I132*H132,2)</f>
        <v>0</v>
      </c>
      <c r="BL132" s="17" t="s">
        <v>130</v>
      </c>
      <c r="BM132" s="239" t="s">
        <v>366</v>
      </c>
    </row>
    <row r="133" s="2" customFormat="1" ht="21.75" customHeight="1">
      <c r="A133" s="38"/>
      <c r="B133" s="39"/>
      <c r="C133" s="227" t="s">
        <v>169</v>
      </c>
      <c r="D133" s="227" t="s">
        <v>126</v>
      </c>
      <c r="E133" s="228" t="s">
        <v>367</v>
      </c>
      <c r="F133" s="229" t="s">
        <v>368</v>
      </c>
      <c r="G133" s="230" t="s">
        <v>348</v>
      </c>
      <c r="H133" s="231">
        <v>900</v>
      </c>
      <c r="I133" s="232"/>
      <c r="J133" s="233">
        <f>ROUND(I133*H133,2)</f>
        <v>0</v>
      </c>
      <c r="K133" s="234"/>
      <c r="L133" s="44"/>
      <c r="M133" s="235" t="s">
        <v>1</v>
      </c>
      <c r="N133" s="236" t="s">
        <v>38</v>
      </c>
      <c r="O133" s="91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9" t="s">
        <v>130</v>
      </c>
      <c r="AT133" s="239" t="s">
        <v>126</v>
      </c>
      <c r="AU133" s="239" t="s">
        <v>81</v>
      </c>
      <c r="AY133" s="17" t="s">
        <v>125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7" t="s">
        <v>81</v>
      </c>
      <c r="BK133" s="240">
        <f>ROUND(I133*H133,2)</f>
        <v>0</v>
      </c>
      <c r="BL133" s="17" t="s">
        <v>130</v>
      </c>
      <c r="BM133" s="239" t="s">
        <v>369</v>
      </c>
    </row>
    <row r="134" s="13" customFormat="1">
      <c r="A134" s="13"/>
      <c r="B134" s="259"/>
      <c r="C134" s="260"/>
      <c r="D134" s="241" t="s">
        <v>196</v>
      </c>
      <c r="E134" s="261" t="s">
        <v>1</v>
      </c>
      <c r="F134" s="262" t="s">
        <v>370</v>
      </c>
      <c r="G134" s="260"/>
      <c r="H134" s="263">
        <v>900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196</v>
      </c>
      <c r="AU134" s="269" t="s">
        <v>81</v>
      </c>
      <c r="AV134" s="13" t="s">
        <v>83</v>
      </c>
      <c r="AW134" s="13" t="s">
        <v>30</v>
      </c>
      <c r="AX134" s="13" t="s">
        <v>81</v>
      </c>
      <c r="AY134" s="269" t="s">
        <v>125</v>
      </c>
    </row>
    <row r="135" s="2" customFormat="1" ht="21.75" customHeight="1">
      <c r="A135" s="38"/>
      <c r="B135" s="39"/>
      <c r="C135" s="227" t="s">
        <v>230</v>
      </c>
      <c r="D135" s="227" t="s">
        <v>126</v>
      </c>
      <c r="E135" s="228" t="s">
        <v>371</v>
      </c>
      <c r="F135" s="229" t="s">
        <v>372</v>
      </c>
      <c r="G135" s="230" t="s">
        <v>149</v>
      </c>
      <c r="H135" s="231">
        <v>2</v>
      </c>
      <c r="I135" s="232"/>
      <c r="J135" s="233">
        <f>ROUND(I135*H135,2)</f>
        <v>0</v>
      </c>
      <c r="K135" s="234"/>
      <c r="L135" s="44"/>
      <c r="M135" s="235" t="s">
        <v>1</v>
      </c>
      <c r="N135" s="236" t="s">
        <v>38</v>
      </c>
      <c r="O135" s="91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9" t="s">
        <v>130</v>
      </c>
      <c r="AT135" s="239" t="s">
        <v>126</v>
      </c>
      <c r="AU135" s="239" t="s">
        <v>81</v>
      </c>
      <c r="AY135" s="17" t="s">
        <v>125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7" t="s">
        <v>81</v>
      </c>
      <c r="BK135" s="240">
        <f>ROUND(I135*H135,2)</f>
        <v>0</v>
      </c>
      <c r="BL135" s="17" t="s">
        <v>130</v>
      </c>
      <c r="BM135" s="239" t="s">
        <v>373</v>
      </c>
    </row>
    <row r="136" s="2" customFormat="1" ht="21.75" customHeight="1">
      <c r="A136" s="38"/>
      <c r="B136" s="39"/>
      <c r="C136" s="227" t="s">
        <v>235</v>
      </c>
      <c r="D136" s="227" t="s">
        <v>126</v>
      </c>
      <c r="E136" s="228" t="s">
        <v>374</v>
      </c>
      <c r="F136" s="229" t="s">
        <v>375</v>
      </c>
      <c r="G136" s="230" t="s">
        <v>149</v>
      </c>
      <c r="H136" s="231">
        <v>35</v>
      </c>
      <c r="I136" s="232"/>
      <c r="J136" s="233">
        <f>ROUND(I136*H136,2)</f>
        <v>0</v>
      </c>
      <c r="K136" s="234"/>
      <c r="L136" s="44"/>
      <c r="M136" s="235" t="s">
        <v>1</v>
      </c>
      <c r="N136" s="236" t="s">
        <v>38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130</v>
      </c>
      <c r="AT136" s="239" t="s">
        <v>126</v>
      </c>
      <c r="AU136" s="239" t="s">
        <v>81</v>
      </c>
      <c r="AY136" s="17" t="s">
        <v>125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7" t="s">
        <v>81</v>
      </c>
      <c r="BK136" s="240">
        <f>ROUND(I136*H136,2)</f>
        <v>0</v>
      </c>
      <c r="BL136" s="17" t="s">
        <v>130</v>
      </c>
      <c r="BM136" s="239" t="s">
        <v>376</v>
      </c>
    </row>
    <row r="137" s="2" customFormat="1" ht="21.75" customHeight="1">
      <c r="A137" s="38"/>
      <c r="B137" s="39"/>
      <c r="C137" s="227" t="s">
        <v>240</v>
      </c>
      <c r="D137" s="227" t="s">
        <v>126</v>
      </c>
      <c r="E137" s="228" t="s">
        <v>377</v>
      </c>
      <c r="F137" s="229" t="s">
        <v>378</v>
      </c>
      <c r="G137" s="230" t="s">
        <v>149</v>
      </c>
      <c r="H137" s="231">
        <v>35</v>
      </c>
      <c r="I137" s="232"/>
      <c r="J137" s="233">
        <f>ROUND(I137*H137,2)</f>
        <v>0</v>
      </c>
      <c r="K137" s="234"/>
      <c r="L137" s="44"/>
      <c r="M137" s="235" t="s">
        <v>1</v>
      </c>
      <c r="N137" s="236" t="s">
        <v>38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130</v>
      </c>
      <c r="AT137" s="239" t="s">
        <v>126</v>
      </c>
      <c r="AU137" s="239" t="s">
        <v>81</v>
      </c>
      <c r="AY137" s="17" t="s">
        <v>125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7" t="s">
        <v>81</v>
      </c>
      <c r="BK137" s="240">
        <f>ROUND(I137*H137,2)</f>
        <v>0</v>
      </c>
      <c r="BL137" s="17" t="s">
        <v>130</v>
      </c>
      <c r="BM137" s="239" t="s">
        <v>379</v>
      </c>
    </row>
    <row r="138" s="2" customFormat="1" ht="21.75" customHeight="1">
      <c r="A138" s="38"/>
      <c r="B138" s="39"/>
      <c r="C138" s="227" t="s">
        <v>254</v>
      </c>
      <c r="D138" s="227" t="s">
        <v>126</v>
      </c>
      <c r="E138" s="228" t="s">
        <v>380</v>
      </c>
      <c r="F138" s="229" t="s">
        <v>381</v>
      </c>
      <c r="G138" s="230" t="s">
        <v>348</v>
      </c>
      <c r="H138" s="231">
        <v>5250</v>
      </c>
      <c r="I138" s="232"/>
      <c r="J138" s="233">
        <f>ROUND(I138*H138,2)</f>
        <v>0</v>
      </c>
      <c r="K138" s="234"/>
      <c r="L138" s="44"/>
      <c r="M138" s="235" t="s">
        <v>1</v>
      </c>
      <c r="N138" s="236" t="s">
        <v>38</v>
      </c>
      <c r="O138" s="91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9" t="s">
        <v>130</v>
      </c>
      <c r="AT138" s="239" t="s">
        <v>126</v>
      </c>
      <c r="AU138" s="239" t="s">
        <v>81</v>
      </c>
      <c r="AY138" s="17" t="s">
        <v>125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7" t="s">
        <v>81</v>
      </c>
      <c r="BK138" s="240">
        <f>ROUND(I138*H138,2)</f>
        <v>0</v>
      </c>
      <c r="BL138" s="17" t="s">
        <v>130</v>
      </c>
      <c r="BM138" s="239" t="s">
        <v>382</v>
      </c>
    </row>
    <row r="139" s="13" customFormat="1">
      <c r="A139" s="13"/>
      <c r="B139" s="259"/>
      <c r="C139" s="260"/>
      <c r="D139" s="241" t="s">
        <v>196</v>
      </c>
      <c r="E139" s="261" t="s">
        <v>1</v>
      </c>
      <c r="F139" s="262" t="s">
        <v>383</v>
      </c>
      <c r="G139" s="260"/>
      <c r="H139" s="263">
        <v>5250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196</v>
      </c>
      <c r="AU139" s="269" t="s">
        <v>81</v>
      </c>
      <c r="AV139" s="13" t="s">
        <v>83</v>
      </c>
      <c r="AW139" s="13" t="s">
        <v>30</v>
      </c>
      <c r="AX139" s="13" t="s">
        <v>81</v>
      </c>
      <c r="AY139" s="269" t="s">
        <v>125</v>
      </c>
    </row>
    <row r="140" s="2" customFormat="1" ht="21.75" customHeight="1">
      <c r="A140" s="38"/>
      <c r="B140" s="39"/>
      <c r="C140" s="227" t="s">
        <v>8</v>
      </c>
      <c r="D140" s="227" t="s">
        <v>126</v>
      </c>
      <c r="E140" s="228" t="s">
        <v>384</v>
      </c>
      <c r="F140" s="229" t="s">
        <v>385</v>
      </c>
      <c r="G140" s="230" t="s">
        <v>386</v>
      </c>
      <c r="H140" s="231">
        <v>6.25</v>
      </c>
      <c r="I140" s="232"/>
      <c r="J140" s="233">
        <f>ROUND(I140*H140,2)</f>
        <v>0</v>
      </c>
      <c r="K140" s="234"/>
      <c r="L140" s="44"/>
      <c r="M140" s="235" t="s">
        <v>1</v>
      </c>
      <c r="N140" s="236" t="s">
        <v>38</v>
      </c>
      <c r="O140" s="91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9" t="s">
        <v>130</v>
      </c>
      <c r="AT140" s="239" t="s">
        <v>126</v>
      </c>
      <c r="AU140" s="239" t="s">
        <v>81</v>
      </c>
      <c r="AY140" s="17" t="s">
        <v>125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7" t="s">
        <v>81</v>
      </c>
      <c r="BK140" s="240">
        <f>ROUND(I140*H140,2)</f>
        <v>0</v>
      </c>
      <c r="BL140" s="17" t="s">
        <v>130</v>
      </c>
      <c r="BM140" s="239" t="s">
        <v>387</v>
      </c>
    </row>
    <row r="141" s="13" customFormat="1">
      <c r="A141" s="13"/>
      <c r="B141" s="259"/>
      <c r="C141" s="260"/>
      <c r="D141" s="241" t="s">
        <v>196</v>
      </c>
      <c r="E141" s="261" t="s">
        <v>1</v>
      </c>
      <c r="F141" s="262" t="s">
        <v>388</v>
      </c>
      <c r="G141" s="260"/>
      <c r="H141" s="263">
        <v>6.25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196</v>
      </c>
      <c r="AU141" s="269" t="s">
        <v>81</v>
      </c>
      <c r="AV141" s="13" t="s">
        <v>83</v>
      </c>
      <c r="AW141" s="13" t="s">
        <v>30</v>
      </c>
      <c r="AX141" s="13" t="s">
        <v>81</v>
      </c>
      <c r="AY141" s="269" t="s">
        <v>125</v>
      </c>
    </row>
    <row r="142" s="2" customFormat="1" ht="21.75" customHeight="1">
      <c r="A142" s="38"/>
      <c r="B142" s="39"/>
      <c r="C142" s="227" t="s">
        <v>264</v>
      </c>
      <c r="D142" s="227" t="s">
        <v>126</v>
      </c>
      <c r="E142" s="228" t="s">
        <v>389</v>
      </c>
      <c r="F142" s="229" t="s">
        <v>390</v>
      </c>
      <c r="G142" s="230" t="s">
        <v>386</v>
      </c>
      <c r="H142" s="231">
        <v>102.25</v>
      </c>
      <c r="I142" s="232"/>
      <c r="J142" s="233">
        <f>ROUND(I142*H142,2)</f>
        <v>0</v>
      </c>
      <c r="K142" s="234"/>
      <c r="L142" s="44"/>
      <c r="M142" s="235" t="s">
        <v>1</v>
      </c>
      <c r="N142" s="236" t="s">
        <v>38</v>
      </c>
      <c r="O142" s="91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130</v>
      </c>
      <c r="AT142" s="239" t="s">
        <v>126</v>
      </c>
      <c r="AU142" s="239" t="s">
        <v>81</v>
      </c>
      <c r="AY142" s="17" t="s">
        <v>125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7" t="s">
        <v>81</v>
      </c>
      <c r="BK142" s="240">
        <f>ROUND(I142*H142,2)</f>
        <v>0</v>
      </c>
      <c r="BL142" s="17" t="s">
        <v>130</v>
      </c>
      <c r="BM142" s="239" t="s">
        <v>391</v>
      </c>
    </row>
    <row r="143" s="13" customFormat="1">
      <c r="A143" s="13"/>
      <c r="B143" s="259"/>
      <c r="C143" s="260"/>
      <c r="D143" s="241" t="s">
        <v>196</v>
      </c>
      <c r="E143" s="261" t="s">
        <v>1</v>
      </c>
      <c r="F143" s="262" t="s">
        <v>392</v>
      </c>
      <c r="G143" s="260"/>
      <c r="H143" s="263">
        <v>10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196</v>
      </c>
      <c r="AU143" s="269" t="s">
        <v>81</v>
      </c>
      <c r="AV143" s="13" t="s">
        <v>83</v>
      </c>
      <c r="AW143" s="13" t="s">
        <v>30</v>
      </c>
      <c r="AX143" s="13" t="s">
        <v>73</v>
      </c>
      <c r="AY143" s="269" t="s">
        <v>125</v>
      </c>
    </row>
    <row r="144" s="13" customFormat="1">
      <c r="A144" s="13"/>
      <c r="B144" s="259"/>
      <c r="C144" s="260"/>
      <c r="D144" s="241" t="s">
        <v>196</v>
      </c>
      <c r="E144" s="261" t="s">
        <v>1</v>
      </c>
      <c r="F144" s="262" t="s">
        <v>393</v>
      </c>
      <c r="G144" s="260"/>
      <c r="H144" s="263">
        <v>6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196</v>
      </c>
      <c r="AU144" s="269" t="s">
        <v>81</v>
      </c>
      <c r="AV144" s="13" t="s">
        <v>83</v>
      </c>
      <c r="AW144" s="13" t="s">
        <v>30</v>
      </c>
      <c r="AX144" s="13" t="s">
        <v>73</v>
      </c>
      <c r="AY144" s="269" t="s">
        <v>125</v>
      </c>
    </row>
    <row r="145" s="13" customFormat="1">
      <c r="A145" s="13"/>
      <c r="B145" s="259"/>
      <c r="C145" s="260"/>
      <c r="D145" s="241" t="s">
        <v>196</v>
      </c>
      <c r="E145" s="261" t="s">
        <v>1</v>
      </c>
      <c r="F145" s="262" t="s">
        <v>394</v>
      </c>
      <c r="G145" s="260"/>
      <c r="H145" s="263">
        <v>11.5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196</v>
      </c>
      <c r="AU145" s="269" t="s">
        <v>81</v>
      </c>
      <c r="AV145" s="13" t="s">
        <v>83</v>
      </c>
      <c r="AW145" s="13" t="s">
        <v>30</v>
      </c>
      <c r="AX145" s="13" t="s">
        <v>73</v>
      </c>
      <c r="AY145" s="269" t="s">
        <v>125</v>
      </c>
    </row>
    <row r="146" s="13" customFormat="1">
      <c r="A146" s="13"/>
      <c r="B146" s="259"/>
      <c r="C146" s="260"/>
      <c r="D146" s="241" t="s">
        <v>196</v>
      </c>
      <c r="E146" s="261" t="s">
        <v>1</v>
      </c>
      <c r="F146" s="262" t="s">
        <v>395</v>
      </c>
      <c r="G146" s="260"/>
      <c r="H146" s="263">
        <v>57.75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196</v>
      </c>
      <c r="AU146" s="269" t="s">
        <v>81</v>
      </c>
      <c r="AV146" s="13" t="s">
        <v>83</v>
      </c>
      <c r="AW146" s="13" t="s">
        <v>30</v>
      </c>
      <c r="AX146" s="13" t="s">
        <v>73</v>
      </c>
      <c r="AY146" s="269" t="s">
        <v>125</v>
      </c>
    </row>
    <row r="147" s="13" customFormat="1">
      <c r="A147" s="13"/>
      <c r="B147" s="259"/>
      <c r="C147" s="260"/>
      <c r="D147" s="241" t="s">
        <v>196</v>
      </c>
      <c r="E147" s="261" t="s">
        <v>1</v>
      </c>
      <c r="F147" s="262" t="s">
        <v>396</v>
      </c>
      <c r="G147" s="260"/>
      <c r="H147" s="263">
        <v>17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196</v>
      </c>
      <c r="AU147" s="269" t="s">
        <v>81</v>
      </c>
      <c r="AV147" s="13" t="s">
        <v>83</v>
      </c>
      <c r="AW147" s="13" t="s">
        <v>30</v>
      </c>
      <c r="AX147" s="13" t="s">
        <v>73</v>
      </c>
      <c r="AY147" s="269" t="s">
        <v>125</v>
      </c>
    </row>
    <row r="148" s="14" customFormat="1">
      <c r="A148" s="14"/>
      <c r="B148" s="270"/>
      <c r="C148" s="271"/>
      <c r="D148" s="241" t="s">
        <v>196</v>
      </c>
      <c r="E148" s="272" t="s">
        <v>1</v>
      </c>
      <c r="F148" s="273" t="s">
        <v>199</v>
      </c>
      <c r="G148" s="271"/>
      <c r="H148" s="274">
        <v>102.25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196</v>
      </c>
      <c r="AU148" s="280" t="s">
        <v>81</v>
      </c>
      <c r="AV148" s="14" t="s">
        <v>130</v>
      </c>
      <c r="AW148" s="14" t="s">
        <v>30</v>
      </c>
      <c r="AX148" s="14" t="s">
        <v>81</v>
      </c>
      <c r="AY148" s="280" t="s">
        <v>125</v>
      </c>
    </row>
    <row r="149" s="2" customFormat="1" ht="21.75" customHeight="1">
      <c r="A149" s="38"/>
      <c r="B149" s="39"/>
      <c r="C149" s="227" t="s">
        <v>271</v>
      </c>
      <c r="D149" s="227" t="s">
        <v>126</v>
      </c>
      <c r="E149" s="228" t="s">
        <v>397</v>
      </c>
      <c r="F149" s="229" t="s">
        <v>398</v>
      </c>
      <c r="G149" s="230" t="s">
        <v>184</v>
      </c>
      <c r="H149" s="231">
        <v>102.25</v>
      </c>
      <c r="I149" s="232"/>
      <c r="J149" s="233">
        <f>ROUND(I149*H149,2)</f>
        <v>0</v>
      </c>
      <c r="K149" s="234"/>
      <c r="L149" s="44"/>
      <c r="M149" s="235" t="s">
        <v>1</v>
      </c>
      <c r="N149" s="236" t="s">
        <v>38</v>
      </c>
      <c r="O149" s="91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9" t="s">
        <v>130</v>
      </c>
      <c r="AT149" s="239" t="s">
        <v>126</v>
      </c>
      <c r="AU149" s="239" t="s">
        <v>81</v>
      </c>
      <c r="AY149" s="17" t="s">
        <v>125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7" t="s">
        <v>81</v>
      </c>
      <c r="BK149" s="240">
        <f>ROUND(I149*H149,2)</f>
        <v>0</v>
      </c>
      <c r="BL149" s="17" t="s">
        <v>130</v>
      </c>
      <c r="BM149" s="239" t="s">
        <v>399</v>
      </c>
    </row>
    <row r="150" s="13" customFormat="1">
      <c r="A150" s="13"/>
      <c r="B150" s="259"/>
      <c r="C150" s="260"/>
      <c r="D150" s="241" t="s">
        <v>196</v>
      </c>
      <c r="E150" s="261" t="s">
        <v>1</v>
      </c>
      <c r="F150" s="262" t="s">
        <v>392</v>
      </c>
      <c r="G150" s="260"/>
      <c r="H150" s="263">
        <v>10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196</v>
      </c>
      <c r="AU150" s="269" t="s">
        <v>81</v>
      </c>
      <c r="AV150" s="13" t="s">
        <v>83</v>
      </c>
      <c r="AW150" s="13" t="s">
        <v>30</v>
      </c>
      <c r="AX150" s="13" t="s">
        <v>73</v>
      </c>
      <c r="AY150" s="269" t="s">
        <v>125</v>
      </c>
    </row>
    <row r="151" s="13" customFormat="1">
      <c r="A151" s="13"/>
      <c r="B151" s="259"/>
      <c r="C151" s="260"/>
      <c r="D151" s="241" t="s">
        <v>196</v>
      </c>
      <c r="E151" s="261" t="s">
        <v>1</v>
      </c>
      <c r="F151" s="262" t="s">
        <v>393</v>
      </c>
      <c r="G151" s="260"/>
      <c r="H151" s="263">
        <v>6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196</v>
      </c>
      <c r="AU151" s="269" t="s">
        <v>81</v>
      </c>
      <c r="AV151" s="13" t="s">
        <v>83</v>
      </c>
      <c r="AW151" s="13" t="s">
        <v>30</v>
      </c>
      <c r="AX151" s="13" t="s">
        <v>73</v>
      </c>
      <c r="AY151" s="269" t="s">
        <v>125</v>
      </c>
    </row>
    <row r="152" s="13" customFormat="1">
      <c r="A152" s="13"/>
      <c r="B152" s="259"/>
      <c r="C152" s="260"/>
      <c r="D152" s="241" t="s">
        <v>196</v>
      </c>
      <c r="E152" s="261" t="s">
        <v>1</v>
      </c>
      <c r="F152" s="262" t="s">
        <v>394</v>
      </c>
      <c r="G152" s="260"/>
      <c r="H152" s="263">
        <v>11.5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196</v>
      </c>
      <c r="AU152" s="269" t="s">
        <v>81</v>
      </c>
      <c r="AV152" s="13" t="s">
        <v>83</v>
      </c>
      <c r="AW152" s="13" t="s">
        <v>30</v>
      </c>
      <c r="AX152" s="13" t="s">
        <v>73</v>
      </c>
      <c r="AY152" s="269" t="s">
        <v>125</v>
      </c>
    </row>
    <row r="153" s="13" customFormat="1">
      <c r="A153" s="13"/>
      <c r="B153" s="259"/>
      <c r="C153" s="260"/>
      <c r="D153" s="241" t="s">
        <v>196</v>
      </c>
      <c r="E153" s="261" t="s">
        <v>1</v>
      </c>
      <c r="F153" s="262" t="s">
        <v>395</v>
      </c>
      <c r="G153" s="260"/>
      <c r="H153" s="263">
        <v>57.75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196</v>
      </c>
      <c r="AU153" s="269" t="s">
        <v>81</v>
      </c>
      <c r="AV153" s="13" t="s">
        <v>83</v>
      </c>
      <c r="AW153" s="13" t="s">
        <v>30</v>
      </c>
      <c r="AX153" s="13" t="s">
        <v>73</v>
      </c>
      <c r="AY153" s="269" t="s">
        <v>125</v>
      </c>
    </row>
    <row r="154" s="13" customFormat="1">
      <c r="A154" s="13"/>
      <c r="B154" s="259"/>
      <c r="C154" s="260"/>
      <c r="D154" s="241" t="s">
        <v>196</v>
      </c>
      <c r="E154" s="261" t="s">
        <v>1</v>
      </c>
      <c r="F154" s="262" t="s">
        <v>396</v>
      </c>
      <c r="G154" s="260"/>
      <c r="H154" s="263">
        <v>17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196</v>
      </c>
      <c r="AU154" s="269" t="s">
        <v>81</v>
      </c>
      <c r="AV154" s="13" t="s">
        <v>83</v>
      </c>
      <c r="AW154" s="13" t="s">
        <v>30</v>
      </c>
      <c r="AX154" s="13" t="s">
        <v>73</v>
      </c>
      <c r="AY154" s="269" t="s">
        <v>125</v>
      </c>
    </row>
    <row r="155" s="14" customFormat="1">
      <c r="A155" s="14"/>
      <c r="B155" s="270"/>
      <c r="C155" s="271"/>
      <c r="D155" s="241" t="s">
        <v>196</v>
      </c>
      <c r="E155" s="272" t="s">
        <v>1</v>
      </c>
      <c r="F155" s="273" t="s">
        <v>199</v>
      </c>
      <c r="G155" s="271"/>
      <c r="H155" s="274">
        <v>102.25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196</v>
      </c>
      <c r="AU155" s="280" t="s">
        <v>81</v>
      </c>
      <c r="AV155" s="14" t="s">
        <v>130</v>
      </c>
      <c r="AW155" s="14" t="s">
        <v>30</v>
      </c>
      <c r="AX155" s="14" t="s">
        <v>81</v>
      </c>
      <c r="AY155" s="280" t="s">
        <v>125</v>
      </c>
    </row>
    <row r="156" s="2" customFormat="1" ht="21.75" customHeight="1">
      <c r="A156" s="38"/>
      <c r="B156" s="39"/>
      <c r="C156" s="227" t="s">
        <v>278</v>
      </c>
      <c r="D156" s="227" t="s">
        <v>126</v>
      </c>
      <c r="E156" s="228" t="s">
        <v>400</v>
      </c>
      <c r="F156" s="229" t="s">
        <v>401</v>
      </c>
      <c r="G156" s="230" t="s">
        <v>149</v>
      </c>
      <c r="H156" s="231">
        <v>16</v>
      </c>
      <c r="I156" s="232"/>
      <c r="J156" s="233">
        <f>ROUND(I156*H156,2)</f>
        <v>0</v>
      </c>
      <c r="K156" s="234"/>
      <c r="L156" s="44"/>
      <c r="M156" s="235" t="s">
        <v>1</v>
      </c>
      <c r="N156" s="236" t="s">
        <v>38</v>
      </c>
      <c r="O156" s="91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9" t="s">
        <v>130</v>
      </c>
      <c r="AT156" s="239" t="s">
        <v>126</v>
      </c>
      <c r="AU156" s="239" t="s">
        <v>81</v>
      </c>
      <c r="AY156" s="17" t="s">
        <v>125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7" t="s">
        <v>81</v>
      </c>
      <c r="BK156" s="240">
        <f>ROUND(I156*H156,2)</f>
        <v>0</v>
      </c>
      <c r="BL156" s="17" t="s">
        <v>130</v>
      </c>
      <c r="BM156" s="239" t="s">
        <v>402</v>
      </c>
    </row>
    <row r="157" s="2" customFormat="1" ht="21.75" customHeight="1">
      <c r="A157" s="38"/>
      <c r="B157" s="39"/>
      <c r="C157" s="227" t="s">
        <v>285</v>
      </c>
      <c r="D157" s="227" t="s">
        <v>126</v>
      </c>
      <c r="E157" s="228" t="s">
        <v>403</v>
      </c>
      <c r="F157" s="229" t="s">
        <v>404</v>
      </c>
      <c r="G157" s="230" t="s">
        <v>149</v>
      </c>
      <c r="H157" s="231">
        <v>16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38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130</v>
      </c>
      <c r="AT157" s="239" t="s">
        <v>126</v>
      </c>
      <c r="AU157" s="239" t="s">
        <v>81</v>
      </c>
      <c r="AY157" s="17" t="s">
        <v>125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7" t="s">
        <v>81</v>
      </c>
      <c r="BK157" s="240">
        <f>ROUND(I157*H157,2)</f>
        <v>0</v>
      </c>
      <c r="BL157" s="17" t="s">
        <v>130</v>
      </c>
      <c r="BM157" s="239" t="s">
        <v>405</v>
      </c>
    </row>
    <row r="158" s="2" customFormat="1" ht="21.75" customHeight="1">
      <c r="A158" s="38"/>
      <c r="B158" s="39"/>
      <c r="C158" s="227" t="s">
        <v>289</v>
      </c>
      <c r="D158" s="227" t="s">
        <v>126</v>
      </c>
      <c r="E158" s="228" t="s">
        <v>406</v>
      </c>
      <c r="F158" s="229" t="s">
        <v>407</v>
      </c>
      <c r="G158" s="230" t="s">
        <v>348</v>
      </c>
      <c r="H158" s="231">
        <v>2400</v>
      </c>
      <c r="I158" s="232"/>
      <c r="J158" s="233">
        <f>ROUND(I158*H158,2)</f>
        <v>0</v>
      </c>
      <c r="K158" s="234"/>
      <c r="L158" s="44"/>
      <c r="M158" s="235" t="s">
        <v>1</v>
      </c>
      <c r="N158" s="236" t="s">
        <v>38</v>
      </c>
      <c r="O158" s="91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9" t="s">
        <v>130</v>
      </c>
      <c r="AT158" s="239" t="s">
        <v>126</v>
      </c>
      <c r="AU158" s="239" t="s">
        <v>81</v>
      </c>
      <c r="AY158" s="17" t="s">
        <v>125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7" t="s">
        <v>81</v>
      </c>
      <c r="BK158" s="240">
        <f>ROUND(I158*H158,2)</f>
        <v>0</v>
      </c>
      <c r="BL158" s="17" t="s">
        <v>130</v>
      </c>
      <c r="BM158" s="239" t="s">
        <v>408</v>
      </c>
    </row>
    <row r="159" s="13" customFormat="1">
      <c r="A159" s="13"/>
      <c r="B159" s="259"/>
      <c r="C159" s="260"/>
      <c r="D159" s="241" t="s">
        <v>196</v>
      </c>
      <c r="E159" s="261" t="s">
        <v>1</v>
      </c>
      <c r="F159" s="262" t="s">
        <v>409</v>
      </c>
      <c r="G159" s="260"/>
      <c r="H159" s="263">
        <v>2400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196</v>
      </c>
      <c r="AU159" s="269" t="s">
        <v>81</v>
      </c>
      <c r="AV159" s="13" t="s">
        <v>83</v>
      </c>
      <c r="AW159" s="13" t="s">
        <v>30</v>
      </c>
      <c r="AX159" s="13" t="s">
        <v>81</v>
      </c>
      <c r="AY159" s="269" t="s">
        <v>125</v>
      </c>
    </row>
    <row r="160" s="2" customFormat="1" ht="21.75" customHeight="1">
      <c r="A160" s="38"/>
      <c r="B160" s="39"/>
      <c r="C160" s="227" t="s">
        <v>7</v>
      </c>
      <c r="D160" s="227" t="s">
        <v>126</v>
      </c>
      <c r="E160" s="228" t="s">
        <v>410</v>
      </c>
      <c r="F160" s="229" t="s">
        <v>411</v>
      </c>
      <c r="G160" s="230" t="s">
        <v>149</v>
      </c>
      <c r="H160" s="231">
        <v>2</v>
      </c>
      <c r="I160" s="232"/>
      <c r="J160" s="233">
        <f>ROUND(I160*H160,2)</f>
        <v>0</v>
      </c>
      <c r="K160" s="234"/>
      <c r="L160" s="44"/>
      <c r="M160" s="235" t="s">
        <v>1</v>
      </c>
      <c r="N160" s="236" t="s">
        <v>38</v>
      </c>
      <c r="O160" s="91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9" t="s">
        <v>130</v>
      </c>
      <c r="AT160" s="239" t="s">
        <v>126</v>
      </c>
      <c r="AU160" s="239" t="s">
        <v>81</v>
      </c>
      <c r="AY160" s="17" t="s">
        <v>125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7" t="s">
        <v>81</v>
      </c>
      <c r="BK160" s="240">
        <f>ROUND(I160*H160,2)</f>
        <v>0</v>
      </c>
      <c r="BL160" s="17" t="s">
        <v>130</v>
      </c>
      <c r="BM160" s="239" t="s">
        <v>412</v>
      </c>
    </row>
    <row r="161" s="2" customFormat="1">
      <c r="A161" s="38"/>
      <c r="B161" s="39"/>
      <c r="C161" s="40"/>
      <c r="D161" s="241" t="s">
        <v>132</v>
      </c>
      <c r="E161" s="40"/>
      <c r="F161" s="242" t="s">
        <v>413</v>
      </c>
      <c r="G161" s="40"/>
      <c r="H161" s="40"/>
      <c r="I161" s="144"/>
      <c r="J161" s="40"/>
      <c r="K161" s="40"/>
      <c r="L161" s="44"/>
      <c r="M161" s="243"/>
      <c r="N161" s="244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132</v>
      </c>
      <c r="AU161" s="17" t="s">
        <v>81</v>
      </c>
    </row>
    <row r="162" s="2" customFormat="1" ht="16.5" customHeight="1">
      <c r="A162" s="38"/>
      <c r="B162" s="39"/>
      <c r="C162" s="227" t="s">
        <v>300</v>
      </c>
      <c r="D162" s="227" t="s">
        <v>126</v>
      </c>
      <c r="E162" s="228" t="s">
        <v>414</v>
      </c>
      <c r="F162" s="229" t="s">
        <v>415</v>
      </c>
      <c r="G162" s="230" t="s">
        <v>149</v>
      </c>
      <c r="H162" s="231">
        <v>2</v>
      </c>
      <c r="I162" s="232"/>
      <c r="J162" s="233">
        <f>ROUND(I162*H162,2)</f>
        <v>0</v>
      </c>
      <c r="K162" s="234"/>
      <c r="L162" s="44"/>
      <c r="M162" s="235" t="s">
        <v>1</v>
      </c>
      <c r="N162" s="236" t="s">
        <v>38</v>
      </c>
      <c r="O162" s="91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9" t="s">
        <v>130</v>
      </c>
      <c r="AT162" s="239" t="s">
        <v>126</v>
      </c>
      <c r="AU162" s="239" t="s">
        <v>81</v>
      </c>
      <c r="AY162" s="17" t="s">
        <v>125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7" t="s">
        <v>81</v>
      </c>
      <c r="BK162" s="240">
        <f>ROUND(I162*H162,2)</f>
        <v>0</v>
      </c>
      <c r="BL162" s="17" t="s">
        <v>130</v>
      </c>
      <c r="BM162" s="239" t="s">
        <v>416</v>
      </c>
    </row>
    <row r="163" s="2" customFormat="1" ht="16.5" customHeight="1">
      <c r="A163" s="38"/>
      <c r="B163" s="39"/>
      <c r="C163" s="227" t="s">
        <v>304</v>
      </c>
      <c r="D163" s="227" t="s">
        <v>126</v>
      </c>
      <c r="E163" s="228" t="s">
        <v>417</v>
      </c>
      <c r="F163" s="229" t="s">
        <v>418</v>
      </c>
      <c r="G163" s="230" t="s">
        <v>348</v>
      </c>
      <c r="H163" s="231">
        <v>300</v>
      </c>
      <c r="I163" s="232"/>
      <c r="J163" s="233">
        <f>ROUND(I163*H163,2)</f>
        <v>0</v>
      </c>
      <c r="K163" s="234"/>
      <c r="L163" s="44"/>
      <c r="M163" s="235" t="s">
        <v>1</v>
      </c>
      <c r="N163" s="236" t="s">
        <v>38</v>
      </c>
      <c r="O163" s="91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9" t="s">
        <v>130</v>
      </c>
      <c r="AT163" s="239" t="s">
        <v>126</v>
      </c>
      <c r="AU163" s="239" t="s">
        <v>81</v>
      </c>
      <c r="AY163" s="17" t="s">
        <v>125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7" t="s">
        <v>81</v>
      </c>
      <c r="BK163" s="240">
        <f>ROUND(I163*H163,2)</f>
        <v>0</v>
      </c>
      <c r="BL163" s="17" t="s">
        <v>130</v>
      </c>
      <c r="BM163" s="239" t="s">
        <v>419</v>
      </c>
    </row>
    <row r="164" s="13" customFormat="1">
      <c r="A164" s="13"/>
      <c r="B164" s="259"/>
      <c r="C164" s="260"/>
      <c r="D164" s="241" t="s">
        <v>196</v>
      </c>
      <c r="E164" s="261" t="s">
        <v>1</v>
      </c>
      <c r="F164" s="262" t="s">
        <v>420</v>
      </c>
      <c r="G164" s="260"/>
      <c r="H164" s="263">
        <v>300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196</v>
      </c>
      <c r="AU164" s="269" t="s">
        <v>81</v>
      </c>
      <c r="AV164" s="13" t="s">
        <v>83</v>
      </c>
      <c r="AW164" s="13" t="s">
        <v>30</v>
      </c>
      <c r="AX164" s="13" t="s">
        <v>81</v>
      </c>
      <c r="AY164" s="269" t="s">
        <v>125</v>
      </c>
    </row>
    <row r="165" s="2" customFormat="1" ht="21.75" customHeight="1">
      <c r="A165" s="38"/>
      <c r="B165" s="39"/>
      <c r="C165" s="227" t="s">
        <v>308</v>
      </c>
      <c r="D165" s="227" t="s">
        <v>126</v>
      </c>
      <c r="E165" s="228" t="s">
        <v>421</v>
      </c>
      <c r="F165" s="229" t="s">
        <v>422</v>
      </c>
      <c r="G165" s="230" t="s">
        <v>149</v>
      </c>
      <c r="H165" s="231">
        <v>4</v>
      </c>
      <c r="I165" s="232"/>
      <c r="J165" s="233">
        <f>ROUND(I165*H165,2)</f>
        <v>0</v>
      </c>
      <c r="K165" s="234"/>
      <c r="L165" s="44"/>
      <c r="M165" s="235" t="s">
        <v>1</v>
      </c>
      <c r="N165" s="236" t="s">
        <v>38</v>
      </c>
      <c r="O165" s="91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9" t="s">
        <v>130</v>
      </c>
      <c r="AT165" s="239" t="s">
        <v>126</v>
      </c>
      <c r="AU165" s="239" t="s">
        <v>81</v>
      </c>
      <c r="AY165" s="17" t="s">
        <v>125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7" t="s">
        <v>81</v>
      </c>
      <c r="BK165" s="240">
        <f>ROUND(I165*H165,2)</f>
        <v>0</v>
      </c>
      <c r="BL165" s="17" t="s">
        <v>130</v>
      </c>
      <c r="BM165" s="239" t="s">
        <v>423</v>
      </c>
    </row>
    <row r="166" s="2" customFormat="1" ht="16.5" customHeight="1">
      <c r="A166" s="38"/>
      <c r="B166" s="39"/>
      <c r="C166" s="227" t="s">
        <v>312</v>
      </c>
      <c r="D166" s="227" t="s">
        <v>126</v>
      </c>
      <c r="E166" s="228" t="s">
        <v>424</v>
      </c>
      <c r="F166" s="229" t="s">
        <v>425</v>
      </c>
      <c r="G166" s="230" t="s">
        <v>149</v>
      </c>
      <c r="H166" s="231">
        <v>4</v>
      </c>
      <c r="I166" s="232"/>
      <c r="J166" s="233">
        <f>ROUND(I166*H166,2)</f>
        <v>0</v>
      </c>
      <c r="K166" s="234"/>
      <c r="L166" s="44"/>
      <c r="M166" s="235" t="s">
        <v>1</v>
      </c>
      <c r="N166" s="236" t="s">
        <v>38</v>
      </c>
      <c r="O166" s="91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9" t="s">
        <v>130</v>
      </c>
      <c r="AT166" s="239" t="s">
        <v>126</v>
      </c>
      <c r="AU166" s="239" t="s">
        <v>81</v>
      </c>
      <c r="AY166" s="17" t="s">
        <v>125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7" t="s">
        <v>81</v>
      </c>
      <c r="BK166" s="240">
        <f>ROUND(I166*H166,2)</f>
        <v>0</v>
      </c>
      <c r="BL166" s="17" t="s">
        <v>130</v>
      </c>
      <c r="BM166" s="239" t="s">
        <v>426</v>
      </c>
    </row>
    <row r="167" s="2" customFormat="1" ht="16.5" customHeight="1">
      <c r="A167" s="38"/>
      <c r="B167" s="39"/>
      <c r="C167" s="227" t="s">
        <v>319</v>
      </c>
      <c r="D167" s="227" t="s">
        <v>126</v>
      </c>
      <c r="E167" s="228" t="s">
        <v>427</v>
      </c>
      <c r="F167" s="229" t="s">
        <v>428</v>
      </c>
      <c r="G167" s="230" t="s">
        <v>348</v>
      </c>
      <c r="H167" s="231">
        <v>600</v>
      </c>
      <c r="I167" s="232"/>
      <c r="J167" s="233">
        <f>ROUND(I167*H167,2)</f>
        <v>0</v>
      </c>
      <c r="K167" s="234"/>
      <c r="L167" s="44"/>
      <c r="M167" s="235" t="s">
        <v>1</v>
      </c>
      <c r="N167" s="236" t="s">
        <v>38</v>
      </c>
      <c r="O167" s="91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9" t="s">
        <v>130</v>
      </c>
      <c r="AT167" s="239" t="s">
        <v>126</v>
      </c>
      <c r="AU167" s="239" t="s">
        <v>81</v>
      </c>
      <c r="AY167" s="17" t="s">
        <v>125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7" t="s">
        <v>81</v>
      </c>
      <c r="BK167" s="240">
        <f>ROUND(I167*H167,2)</f>
        <v>0</v>
      </c>
      <c r="BL167" s="17" t="s">
        <v>130</v>
      </c>
      <c r="BM167" s="239" t="s">
        <v>429</v>
      </c>
    </row>
    <row r="168" s="13" customFormat="1">
      <c r="A168" s="13"/>
      <c r="B168" s="259"/>
      <c r="C168" s="260"/>
      <c r="D168" s="241" t="s">
        <v>196</v>
      </c>
      <c r="E168" s="261" t="s">
        <v>1</v>
      </c>
      <c r="F168" s="262" t="s">
        <v>430</v>
      </c>
      <c r="G168" s="260"/>
      <c r="H168" s="263">
        <v>600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196</v>
      </c>
      <c r="AU168" s="269" t="s">
        <v>81</v>
      </c>
      <c r="AV168" s="13" t="s">
        <v>83</v>
      </c>
      <c r="AW168" s="13" t="s">
        <v>30</v>
      </c>
      <c r="AX168" s="13" t="s">
        <v>81</v>
      </c>
      <c r="AY168" s="269" t="s">
        <v>125</v>
      </c>
    </row>
    <row r="169" s="2" customFormat="1" ht="21.75" customHeight="1">
      <c r="A169" s="38"/>
      <c r="B169" s="39"/>
      <c r="C169" s="227" t="s">
        <v>323</v>
      </c>
      <c r="D169" s="227" t="s">
        <v>126</v>
      </c>
      <c r="E169" s="228" t="s">
        <v>431</v>
      </c>
      <c r="F169" s="229" t="s">
        <v>432</v>
      </c>
      <c r="G169" s="230" t="s">
        <v>149</v>
      </c>
      <c r="H169" s="231">
        <v>6</v>
      </c>
      <c r="I169" s="232"/>
      <c r="J169" s="233">
        <f>ROUND(I169*H169,2)</f>
        <v>0</v>
      </c>
      <c r="K169" s="234"/>
      <c r="L169" s="44"/>
      <c r="M169" s="235" t="s">
        <v>1</v>
      </c>
      <c r="N169" s="236" t="s">
        <v>38</v>
      </c>
      <c r="O169" s="91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130</v>
      </c>
      <c r="AT169" s="239" t="s">
        <v>126</v>
      </c>
      <c r="AU169" s="239" t="s">
        <v>81</v>
      </c>
      <c r="AY169" s="17" t="s">
        <v>125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7" t="s">
        <v>81</v>
      </c>
      <c r="BK169" s="240">
        <f>ROUND(I169*H169,2)</f>
        <v>0</v>
      </c>
      <c r="BL169" s="17" t="s">
        <v>130</v>
      </c>
      <c r="BM169" s="239" t="s">
        <v>433</v>
      </c>
    </row>
    <row r="170" s="2" customFormat="1" ht="21.75" customHeight="1">
      <c r="A170" s="38"/>
      <c r="B170" s="39"/>
      <c r="C170" s="227" t="s">
        <v>327</v>
      </c>
      <c r="D170" s="227" t="s">
        <v>126</v>
      </c>
      <c r="E170" s="228" t="s">
        <v>434</v>
      </c>
      <c r="F170" s="229" t="s">
        <v>435</v>
      </c>
      <c r="G170" s="230" t="s">
        <v>149</v>
      </c>
      <c r="H170" s="231">
        <v>6</v>
      </c>
      <c r="I170" s="232"/>
      <c r="J170" s="233">
        <f>ROUND(I170*H170,2)</f>
        <v>0</v>
      </c>
      <c r="K170" s="234"/>
      <c r="L170" s="44"/>
      <c r="M170" s="235" t="s">
        <v>1</v>
      </c>
      <c r="N170" s="236" t="s">
        <v>38</v>
      </c>
      <c r="O170" s="91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9" t="s">
        <v>130</v>
      </c>
      <c r="AT170" s="239" t="s">
        <v>126</v>
      </c>
      <c r="AU170" s="239" t="s">
        <v>81</v>
      </c>
      <c r="AY170" s="17" t="s">
        <v>125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7" t="s">
        <v>81</v>
      </c>
      <c r="BK170" s="240">
        <f>ROUND(I170*H170,2)</f>
        <v>0</v>
      </c>
      <c r="BL170" s="17" t="s">
        <v>130</v>
      </c>
      <c r="BM170" s="239" t="s">
        <v>436</v>
      </c>
    </row>
    <row r="171" s="2" customFormat="1" ht="21.75" customHeight="1">
      <c r="A171" s="38"/>
      <c r="B171" s="39"/>
      <c r="C171" s="227" t="s">
        <v>245</v>
      </c>
      <c r="D171" s="227" t="s">
        <v>126</v>
      </c>
      <c r="E171" s="228" t="s">
        <v>437</v>
      </c>
      <c r="F171" s="229" t="s">
        <v>438</v>
      </c>
      <c r="G171" s="230" t="s">
        <v>149</v>
      </c>
      <c r="H171" s="231">
        <v>900</v>
      </c>
      <c r="I171" s="232"/>
      <c r="J171" s="233">
        <f>ROUND(I171*H171,2)</f>
        <v>0</v>
      </c>
      <c r="K171" s="234"/>
      <c r="L171" s="44"/>
      <c r="M171" s="235" t="s">
        <v>1</v>
      </c>
      <c r="N171" s="236" t="s">
        <v>38</v>
      </c>
      <c r="O171" s="91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130</v>
      </c>
      <c r="AT171" s="239" t="s">
        <v>126</v>
      </c>
      <c r="AU171" s="239" t="s">
        <v>81</v>
      </c>
      <c r="AY171" s="17" t="s">
        <v>125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7" t="s">
        <v>81</v>
      </c>
      <c r="BK171" s="240">
        <f>ROUND(I171*H171,2)</f>
        <v>0</v>
      </c>
      <c r="BL171" s="17" t="s">
        <v>130</v>
      </c>
      <c r="BM171" s="239" t="s">
        <v>439</v>
      </c>
    </row>
    <row r="172" s="13" customFormat="1">
      <c r="A172" s="13"/>
      <c r="B172" s="259"/>
      <c r="C172" s="260"/>
      <c r="D172" s="241" t="s">
        <v>196</v>
      </c>
      <c r="E172" s="261" t="s">
        <v>1</v>
      </c>
      <c r="F172" s="262" t="s">
        <v>370</v>
      </c>
      <c r="G172" s="260"/>
      <c r="H172" s="263">
        <v>900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196</v>
      </c>
      <c r="AU172" s="269" t="s">
        <v>81</v>
      </c>
      <c r="AV172" s="13" t="s">
        <v>83</v>
      </c>
      <c r="AW172" s="13" t="s">
        <v>30</v>
      </c>
      <c r="AX172" s="13" t="s">
        <v>81</v>
      </c>
      <c r="AY172" s="269" t="s">
        <v>125</v>
      </c>
    </row>
    <row r="173" s="2" customFormat="1" ht="21.75" customHeight="1">
      <c r="A173" s="38"/>
      <c r="B173" s="39"/>
      <c r="C173" s="227" t="s">
        <v>249</v>
      </c>
      <c r="D173" s="227" t="s">
        <v>126</v>
      </c>
      <c r="E173" s="228" t="s">
        <v>440</v>
      </c>
      <c r="F173" s="229" t="s">
        <v>441</v>
      </c>
      <c r="G173" s="230" t="s">
        <v>149</v>
      </c>
      <c r="H173" s="231">
        <v>35</v>
      </c>
      <c r="I173" s="232"/>
      <c r="J173" s="233">
        <f>ROUND(I173*H173,2)</f>
        <v>0</v>
      </c>
      <c r="K173" s="234"/>
      <c r="L173" s="44"/>
      <c r="M173" s="235" t="s">
        <v>1</v>
      </c>
      <c r="N173" s="236" t="s">
        <v>38</v>
      </c>
      <c r="O173" s="91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9" t="s">
        <v>130</v>
      </c>
      <c r="AT173" s="239" t="s">
        <v>126</v>
      </c>
      <c r="AU173" s="239" t="s">
        <v>81</v>
      </c>
      <c r="AY173" s="17" t="s">
        <v>125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7" t="s">
        <v>81</v>
      </c>
      <c r="BK173" s="240">
        <f>ROUND(I173*H173,2)</f>
        <v>0</v>
      </c>
      <c r="BL173" s="17" t="s">
        <v>130</v>
      </c>
      <c r="BM173" s="239" t="s">
        <v>442</v>
      </c>
    </row>
    <row r="174" s="2" customFormat="1" ht="21.75" customHeight="1">
      <c r="A174" s="38"/>
      <c r="B174" s="39"/>
      <c r="C174" s="227" t="s">
        <v>443</v>
      </c>
      <c r="D174" s="227" t="s">
        <v>126</v>
      </c>
      <c r="E174" s="228" t="s">
        <v>444</v>
      </c>
      <c r="F174" s="229" t="s">
        <v>445</v>
      </c>
      <c r="G174" s="230" t="s">
        <v>149</v>
      </c>
      <c r="H174" s="231">
        <v>35</v>
      </c>
      <c r="I174" s="232"/>
      <c r="J174" s="233">
        <f>ROUND(I174*H174,2)</f>
        <v>0</v>
      </c>
      <c r="K174" s="234"/>
      <c r="L174" s="44"/>
      <c r="M174" s="235" t="s">
        <v>1</v>
      </c>
      <c r="N174" s="236" t="s">
        <v>38</v>
      </c>
      <c r="O174" s="91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9" t="s">
        <v>130</v>
      </c>
      <c r="AT174" s="239" t="s">
        <v>126</v>
      </c>
      <c r="AU174" s="239" t="s">
        <v>81</v>
      </c>
      <c r="AY174" s="17" t="s">
        <v>125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7" t="s">
        <v>81</v>
      </c>
      <c r="BK174" s="240">
        <f>ROUND(I174*H174,2)</f>
        <v>0</v>
      </c>
      <c r="BL174" s="17" t="s">
        <v>130</v>
      </c>
      <c r="BM174" s="239" t="s">
        <v>446</v>
      </c>
    </row>
    <row r="175" s="2" customFormat="1" ht="21.75" customHeight="1">
      <c r="A175" s="38"/>
      <c r="B175" s="39"/>
      <c r="C175" s="227" t="s">
        <v>447</v>
      </c>
      <c r="D175" s="227" t="s">
        <v>126</v>
      </c>
      <c r="E175" s="228" t="s">
        <v>448</v>
      </c>
      <c r="F175" s="229" t="s">
        <v>449</v>
      </c>
      <c r="G175" s="230" t="s">
        <v>348</v>
      </c>
      <c r="H175" s="231">
        <v>5250</v>
      </c>
      <c r="I175" s="232"/>
      <c r="J175" s="233">
        <f>ROUND(I175*H175,2)</f>
        <v>0</v>
      </c>
      <c r="K175" s="234"/>
      <c r="L175" s="44"/>
      <c r="M175" s="235" t="s">
        <v>1</v>
      </c>
      <c r="N175" s="236" t="s">
        <v>38</v>
      </c>
      <c r="O175" s="91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9" t="s">
        <v>130</v>
      </c>
      <c r="AT175" s="239" t="s">
        <v>126</v>
      </c>
      <c r="AU175" s="239" t="s">
        <v>81</v>
      </c>
      <c r="AY175" s="17" t="s">
        <v>125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7" t="s">
        <v>81</v>
      </c>
      <c r="BK175" s="240">
        <f>ROUND(I175*H175,2)</f>
        <v>0</v>
      </c>
      <c r="BL175" s="17" t="s">
        <v>130</v>
      </c>
      <c r="BM175" s="239" t="s">
        <v>450</v>
      </c>
    </row>
    <row r="176" s="13" customFormat="1">
      <c r="A176" s="13"/>
      <c r="B176" s="259"/>
      <c r="C176" s="260"/>
      <c r="D176" s="241" t="s">
        <v>196</v>
      </c>
      <c r="E176" s="261" t="s">
        <v>1</v>
      </c>
      <c r="F176" s="262" t="s">
        <v>383</v>
      </c>
      <c r="G176" s="260"/>
      <c r="H176" s="263">
        <v>5250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196</v>
      </c>
      <c r="AU176" s="269" t="s">
        <v>81</v>
      </c>
      <c r="AV176" s="13" t="s">
        <v>83</v>
      </c>
      <c r="AW176" s="13" t="s">
        <v>30</v>
      </c>
      <c r="AX176" s="13" t="s">
        <v>81</v>
      </c>
      <c r="AY176" s="269" t="s">
        <v>125</v>
      </c>
    </row>
    <row r="177" s="11" customFormat="1" ht="25.92" customHeight="1">
      <c r="A177" s="11"/>
      <c r="B177" s="213"/>
      <c r="C177" s="214"/>
      <c r="D177" s="215" t="s">
        <v>72</v>
      </c>
      <c r="E177" s="216" t="s">
        <v>223</v>
      </c>
      <c r="F177" s="216" t="s">
        <v>451</v>
      </c>
      <c r="G177" s="214"/>
      <c r="H177" s="214"/>
      <c r="I177" s="217"/>
      <c r="J177" s="218">
        <f>BK177</f>
        <v>0</v>
      </c>
      <c r="K177" s="214"/>
      <c r="L177" s="219"/>
      <c r="M177" s="220"/>
      <c r="N177" s="221"/>
      <c r="O177" s="221"/>
      <c r="P177" s="222">
        <f>P178</f>
        <v>0</v>
      </c>
      <c r="Q177" s="221"/>
      <c r="R177" s="222">
        <f>R178</f>
        <v>0</v>
      </c>
      <c r="S177" s="221"/>
      <c r="T177" s="223">
        <f>T178</f>
        <v>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224" t="s">
        <v>137</v>
      </c>
      <c r="AT177" s="225" t="s">
        <v>72</v>
      </c>
      <c r="AU177" s="225" t="s">
        <v>73</v>
      </c>
      <c r="AY177" s="224" t="s">
        <v>125</v>
      </c>
      <c r="BK177" s="226">
        <f>BK178</f>
        <v>0</v>
      </c>
    </row>
    <row r="178" s="11" customFormat="1" ht="22.8" customHeight="1">
      <c r="A178" s="11"/>
      <c r="B178" s="213"/>
      <c r="C178" s="214"/>
      <c r="D178" s="215" t="s">
        <v>72</v>
      </c>
      <c r="E178" s="257" t="s">
        <v>452</v>
      </c>
      <c r="F178" s="257" t="s">
        <v>453</v>
      </c>
      <c r="G178" s="214"/>
      <c r="H178" s="214"/>
      <c r="I178" s="217"/>
      <c r="J178" s="258">
        <f>BK178</f>
        <v>0</v>
      </c>
      <c r="K178" s="214"/>
      <c r="L178" s="219"/>
      <c r="M178" s="220"/>
      <c r="N178" s="221"/>
      <c r="O178" s="221"/>
      <c r="P178" s="222">
        <f>SUM(P179:P182)</f>
        <v>0</v>
      </c>
      <c r="Q178" s="221"/>
      <c r="R178" s="222">
        <f>SUM(R179:R182)</f>
        <v>0</v>
      </c>
      <c r="S178" s="221"/>
      <c r="T178" s="223">
        <f>SUM(T179:T182)</f>
        <v>0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R178" s="224" t="s">
        <v>137</v>
      </c>
      <c r="AT178" s="225" t="s">
        <v>72</v>
      </c>
      <c r="AU178" s="225" t="s">
        <v>81</v>
      </c>
      <c r="AY178" s="224" t="s">
        <v>125</v>
      </c>
      <c r="BK178" s="226">
        <f>SUM(BK179:BK182)</f>
        <v>0</v>
      </c>
    </row>
    <row r="179" s="2" customFormat="1" ht="21.75" customHeight="1">
      <c r="A179" s="38"/>
      <c r="B179" s="39"/>
      <c r="C179" s="227" t="s">
        <v>454</v>
      </c>
      <c r="D179" s="227" t="s">
        <v>126</v>
      </c>
      <c r="E179" s="228" t="s">
        <v>455</v>
      </c>
      <c r="F179" s="229" t="s">
        <v>456</v>
      </c>
      <c r="G179" s="230" t="s">
        <v>188</v>
      </c>
      <c r="H179" s="231">
        <v>3</v>
      </c>
      <c r="I179" s="232"/>
      <c r="J179" s="233">
        <f>ROUND(I179*H179,2)</f>
        <v>0</v>
      </c>
      <c r="K179" s="234"/>
      <c r="L179" s="44"/>
      <c r="M179" s="235" t="s">
        <v>1</v>
      </c>
      <c r="N179" s="236" t="s">
        <v>38</v>
      </c>
      <c r="O179" s="91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9" t="s">
        <v>457</v>
      </c>
      <c r="AT179" s="239" t="s">
        <v>126</v>
      </c>
      <c r="AU179" s="239" t="s">
        <v>83</v>
      </c>
      <c r="AY179" s="17" t="s">
        <v>125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7" t="s">
        <v>81</v>
      </c>
      <c r="BK179" s="240">
        <f>ROUND(I179*H179,2)</f>
        <v>0</v>
      </c>
      <c r="BL179" s="17" t="s">
        <v>457</v>
      </c>
      <c r="BM179" s="239" t="s">
        <v>458</v>
      </c>
    </row>
    <row r="180" s="2" customFormat="1">
      <c r="A180" s="38"/>
      <c r="B180" s="39"/>
      <c r="C180" s="40"/>
      <c r="D180" s="241" t="s">
        <v>132</v>
      </c>
      <c r="E180" s="40"/>
      <c r="F180" s="242" t="s">
        <v>459</v>
      </c>
      <c r="G180" s="40"/>
      <c r="H180" s="40"/>
      <c r="I180" s="144"/>
      <c r="J180" s="40"/>
      <c r="K180" s="40"/>
      <c r="L180" s="44"/>
      <c r="M180" s="243"/>
      <c r="N180" s="244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132</v>
      </c>
      <c r="AU180" s="17" t="s">
        <v>83</v>
      </c>
    </row>
    <row r="181" s="2" customFormat="1" ht="16.5" customHeight="1">
      <c r="A181" s="38"/>
      <c r="B181" s="39"/>
      <c r="C181" s="227" t="s">
        <v>460</v>
      </c>
      <c r="D181" s="227" t="s">
        <v>126</v>
      </c>
      <c r="E181" s="228" t="s">
        <v>461</v>
      </c>
      <c r="F181" s="229" t="s">
        <v>462</v>
      </c>
      <c r="G181" s="230" t="s">
        <v>292</v>
      </c>
      <c r="H181" s="231">
        <v>75</v>
      </c>
      <c r="I181" s="232"/>
      <c r="J181" s="233">
        <f>ROUND(I181*H181,2)</f>
        <v>0</v>
      </c>
      <c r="K181" s="234"/>
      <c r="L181" s="44"/>
      <c r="M181" s="235" t="s">
        <v>1</v>
      </c>
      <c r="N181" s="236" t="s">
        <v>38</v>
      </c>
      <c r="O181" s="91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9" t="s">
        <v>457</v>
      </c>
      <c r="AT181" s="239" t="s">
        <v>126</v>
      </c>
      <c r="AU181" s="239" t="s">
        <v>83</v>
      </c>
      <c r="AY181" s="17" t="s">
        <v>125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7" t="s">
        <v>81</v>
      </c>
      <c r="BK181" s="240">
        <f>ROUND(I181*H181,2)</f>
        <v>0</v>
      </c>
      <c r="BL181" s="17" t="s">
        <v>457</v>
      </c>
      <c r="BM181" s="239" t="s">
        <v>463</v>
      </c>
    </row>
    <row r="182" s="2" customFormat="1">
      <c r="A182" s="38"/>
      <c r="B182" s="39"/>
      <c r="C182" s="40"/>
      <c r="D182" s="241" t="s">
        <v>132</v>
      </c>
      <c r="E182" s="40"/>
      <c r="F182" s="242" t="s">
        <v>459</v>
      </c>
      <c r="G182" s="40"/>
      <c r="H182" s="40"/>
      <c r="I182" s="144"/>
      <c r="J182" s="40"/>
      <c r="K182" s="40"/>
      <c r="L182" s="44"/>
      <c r="M182" s="302"/>
      <c r="N182" s="303"/>
      <c r="O182" s="247"/>
      <c r="P182" s="247"/>
      <c r="Q182" s="247"/>
      <c r="R182" s="247"/>
      <c r="S182" s="247"/>
      <c r="T182" s="304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132</v>
      </c>
      <c r="AU182" s="17" t="s">
        <v>83</v>
      </c>
    </row>
    <row r="183" s="2" customFormat="1" ht="6.96" customHeight="1">
      <c r="A183" s="38"/>
      <c r="B183" s="66"/>
      <c r="C183" s="67"/>
      <c r="D183" s="67"/>
      <c r="E183" s="67"/>
      <c r="F183" s="67"/>
      <c r="G183" s="67"/>
      <c r="H183" s="67"/>
      <c r="I183" s="183"/>
      <c r="J183" s="67"/>
      <c r="K183" s="67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sheet="1" autoFilter="0" formatColumns="0" formatRows="0" objects="1" scenarios="1" spinCount="100000" saltValue="LipHD4K77XXQEkXIsnVmQgGbuXzt0HsG3t4Wz9Rz/nVMeNQ0pemvefbY2b9+8jS85kxb8bnBmyPp0apxuecbWA==" hashValue="+xx55irC0zQH86RCzvtlDVkmuJFlAHKFTr/3xWXFSN7hQjSRBCa0nl4e/tl8SZh/aiJslkADMC+6L0LW2fJ4sw==" algorithmName="SHA-512" password="CC35"/>
  <autoFilter ref="C118:K18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="1" customFormat="1" ht="24.96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Karlovy Vary - Most u letního kina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464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105</v>
      </c>
      <c r="G12" s="38"/>
      <c r="H12" s="38"/>
      <c r="I12" s="147" t="s">
        <v>22</v>
      </c>
      <c r="J12" s="148" t="str">
        <f>'Rekapitulace stavby'!AN8</f>
        <v>8. 10. 2020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ROUND((SUM(BE129:BE407)),  2)</f>
        <v>0</v>
      </c>
      <c r="G33" s="38"/>
      <c r="H33" s="38"/>
      <c r="I33" s="162">
        <v>0.20999999999999999</v>
      </c>
      <c r="J33" s="161">
        <f>ROUND(((SUM(BE129:BE407))*I33),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ROUND((SUM(BF129:BF407)),  2)</f>
        <v>0</v>
      </c>
      <c r="G34" s="38"/>
      <c r="H34" s="38"/>
      <c r="I34" s="162">
        <v>0.14999999999999999</v>
      </c>
      <c r="J34" s="161">
        <f>ROUND(((SUM(BF129:BF407))*I34),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ROUND((SUM(BG129:BG407)),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ROUND((SUM(BH129:BH407)),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ROUND((SUM(BI129:BI407)),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87" t="str">
        <f>E7</f>
        <v>Karlovy Vary - Most u letního kina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 201 - Rekonstrukce mostu u letního kina M21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147" t="s">
        <v>22</v>
      </c>
      <c r="J89" s="79" t="str">
        <f>IF(J12="","",J12)</f>
        <v>8. 10. 2020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hidden="1" s="9" customFormat="1" ht="24.96" customHeight="1">
      <c r="A97" s="9"/>
      <c r="B97" s="193"/>
      <c r="C97" s="194"/>
      <c r="D97" s="195" t="s">
        <v>174</v>
      </c>
      <c r="E97" s="196"/>
      <c r="F97" s="196"/>
      <c r="G97" s="196"/>
      <c r="H97" s="196"/>
      <c r="I97" s="197"/>
      <c r="J97" s="198">
        <f>J130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2" customFormat="1" ht="19.92" customHeight="1">
      <c r="A98" s="12"/>
      <c r="B98" s="250"/>
      <c r="C98" s="251"/>
      <c r="D98" s="252" t="s">
        <v>175</v>
      </c>
      <c r="E98" s="253"/>
      <c r="F98" s="253"/>
      <c r="G98" s="253"/>
      <c r="H98" s="253"/>
      <c r="I98" s="254"/>
      <c r="J98" s="255">
        <f>J131</f>
        <v>0</v>
      </c>
      <c r="K98" s="251"/>
      <c r="L98" s="256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hidden="1" s="12" customFormat="1" ht="19.92" customHeight="1">
      <c r="A99" s="12"/>
      <c r="B99" s="250"/>
      <c r="C99" s="251"/>
      <c r="D99" s="252" t="s">
        <v>465</v>
      </c>
      <c r="E99" s="253"/>
      <c r="F99" s="253"/>
      <c r="G99" s="253"/>
      <c r="H99" s="253"/>
      <c r="I99" s="254"/>
      <c r="J99" s="255">
        <f>J136</f>
        <v>0</v>
      </c>
      <c r="K99" s="251"/>
      <c r="L99" s="256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hidden="1" s="12" customFormat="1" ht="19.92" customHeight="1">
      <c r="A100" s="12"/>
      <c r="B100" s="250"/>
      <c r="C100" s="251"/>
      <c r="D100" s="252" t="s">
        <v>466</v>
      </c>
      <c r="E100" s="253"/>
      <c r="F100" s="253"/>
      <c r="G100" s="253"/>
      <c r="H100" s="253"/>
      <c r="I100" s="254"/>
      <c r="J100" s="255">
        <f>J168</f>
        <v>0</v>
      </c>
      <c r="K100" s="251"/>
      <c r="L100" s="256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hidden="1" s="12" customFormat="1" ht="19.92" customHeight="1">
      <c r="A101" s="12"/>
      <c r="B101" s="250"/>
      <c r="C101" s="251"/>
      <c r="D101" s="252" t="s">
        <v>467</v>
      </c>
      <c r="E101" s="253"/>
      <c r="F101" s="253"/>
      <c r="G101" s="253"/>
      <c r="H101" s="253"/>
      <c r="I101" s="254"/>
      <c r="J101" s="255">
        <f>J221</f>
        <v>0</v>
      </c>
      <c r="K101" s="251"/>
      <c r="L101" s="256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hidden="1" s="12" customFormat="1" ht="19.92" customHeight="1">
      <c r="A102" s="12"/>
      <c r="B102" s="250"/>
      <c r="C102" s="251"/>
      <c r="D102" s="252" t="s">
        <v>468</v>
      </c>
      <c r="E102" s="253"/>
      <c r="F102" s="253"/>
      <c r="G102" s="253"/>
      <c r="H102" s="253"/>
      <c r="I102" s="254"/>
      <c r="J102" s="255">
        <f>J260</f>
        <v>0</v>
      </c>
      <c r="K102" s="251"/>
      <c r="L102" s="256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hidden="1" s="12" customFormat="1" ht="19.92" customHeight="1">
      <c r="A103" s="12"/>
      <c r="B103" s="250"/>
      <c r="C103" s="251"/>
      <c r="D103" s="252" t="s">
        <v>469</v>
      </c>
      <c r="E103" s="253"/>
      <c r="F103" s="253"/>
      <c r="G103" s="253"/>
      <c r="H103" s="253"/>
      <c r="I103" s="254"/>
      <c r="J103" s="255">
        <f>J297</f>
        <v>0</v>
      </c>
      <c r="K103" s="251"/>
      <c r="L103" s="256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hidden="1" s="12" customFormat="1" ht="19.92" customHeight="1">
      <c r="A104" s="12"/>
      <c r="B104" s="250"/>
      <c r="C104" s="251"/>
      <c r="D104" s="252" t="s">
        <v>176</v>
      </c>
      <c r="E104" s="253"/>
      <c r="F104" s="253"/>
      <c r="G104" s="253"/>
      <c r="H104" s="253"/>
      <c r="I104" s="254"/>
      <c r="J104" s="255">
        <f>J302</f>
        <v>0</v>
      </c>
      <c r="K104" s="251"/>
      <c r="L104" s="256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hidden="1" s="12" customFormat="1" ht="19.92" customHeight="1">
      <c r="A105" s="12"/>
      <c r="B105" s="250"/>
      <c r="C105" s="251"/>
      <c r="D105" s="252" t="s">
        <v>178</v>
      </c>
      <c r="E105" s="253"/>
      <c r="F105" s="253"/>
      <c r="G105" s="253"/>
      <c r="H105" s="253"/>
      <c r="I105" s="254"/>
      <c r="J105" s="255">
        <f>J363</f>
        <v>0</v>
      </c>
      <c r="K105" s="251"/>
      <c r="L105" s="256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hidden="1" s="9" customFormat="1" ht="24.96" customHeight="1">
      <c r="A106" s="9"/>
      <c r="B106" s="193"/>
      <c r="C106" s="194"/>
      <c r="D106" s="195" t="s">
        <v>470</v>
      </c>
      <c r="E106" s="196"/>
      <c r="F106" s="196"/>
      <c r="G106" s="196"/>
      <c r="H106" s="196"/>
      <c r="I106" s="197"/>
      <c r="J106" s="198">
        <f>J368</f>
        <v>0</v>
      </c>
      <c r="K106" s="194"/>
      <c r="L106" s="19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12" customFormat="1" ht="19.92" customHeight="1">
      <c r="A107" s="12"/>
      <c r="B107" s="250"/>
      <c r="C107" s="251"/>
      <c r="D107" s="252" t="s">
        <v>471</v>
      </c>
      <c r="E107" s="253"/>
      <c r="F107" s="253"/>
      <c r="G107" s="253"/>
      <c r="H107" s="253"/>
      <c r="I107" s="254"/>
      <c r="J107" s="255">
        <f>J369</f>
        <v>0</v>
      </c>
      <c r="K107" s="251"/>
      <c r="L107" s="256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hidden="1" s="9" customFormat="1" ht="24.96" customHeight="1">
      <c r="A108" s="9"/>
      <c r="B108" s="193"/>
      <c r="C108" s="194"/>
      <c r="D108" s="195" t="s">
        <v>472</v>
      </c>
      <c r="E108" s="196"/>
      <c r="F108" s="196"/>
      <c r="G108" s="196"/>
      <c r="H108" s="196"/>
      <c r="I108" s="197"/>
      <c r="J108" s="198">
        <f>J404</f>
        <v>0</v>
      </c>
      <c r="K108" s="194"/>
      <c r="L108" s="19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12" customFormat="1" ht="19.92" customHeight="1">
      <c r="A109" s="12"/>
      <c r="B109" s="250"/>
      <c r="C109" s="251"/>
      <c r="D109" s="252" t="s">
        <v>473</v>
      </c>
      <c r="E109" s="253"/>
      <c r="F109" s="253"/>
      <c r="G109" s="253"/>
      <c r="H109" s="253"/>
      <c r="I109" s="254"/>
      <c r="J109" s="255">
        <f>J405</f>
        <v>0</v>
      </c>
      <c r="K109" s="251"/>
      <c r="L109" s="256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hidden="1" s="2" customFormat="1" ht="21.84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hidden="1" s="2" customFormat="1" ht="6.96" customHeight="1">
      <c r="A111" s="38"/>
      <c r="B111" s="66"/>
      <c r="C111" s="67"/>
      <c r="D111" s="67"/>
      <c r="E111" s="67"/>
      <c r="F111" s="67"/>
      <c r="G111" s="67"/>
      <c r="H111" s="67"/>
      <c r="I111" s="183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hidden="1"/>
    <row r="113" hidden="1"/>
    <row r="114" hidden="1"/>
    <row r="115" s="2" customFormat="1" ht="6.96" customHeight="1">
      <c r="A115" s="38"/>
      <c r="B115" s="68"/>
      <c r="C115" s="69"/>
      <c r="D115" s="69"/>
      <c r="E115" s="69"/>
      <c r="F115" s="69"/>
      <c r="G115" s="69"/>
      <c r="H115" s="69"/>
      <c r="I115" s="186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4.96" customHeight="1">
      <c r="A116" s="38"/>
      <c r="B116" s="39"/>
      <c r="C116" s="23" t="s">
        <v>112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40"/>
      <c r="D119" s="40"/>
      <c r="E119" s="187" t="str">
        <f>E7</f>
        <v>Karlovy Vary - Most u letního kina</v>
      </c>
      <c r="F119" s="32"/>
      <c r="G119" s="32"/>
      <c r="H119" s="32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103</v>
      </c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E9</f>
        <v>SO 201 - Rekonstrukce mostu u letního kina M21</v>
      </c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Karlovy Vary</v>
      </c>
      <c r="G123" s="40"/>
      <c r="H123" s="40"/>
      <c r="I123" s="147" t="s">
        <v>22</v>
      </c>
      <c r="J123" s="79" t="str">
        <f>IF(J12="","",J12)</f>
        <v>8. 10. 2020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147" t="s">
        <v>29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27</v>
      </c>
      <c r="D126" s="40"/>
      <c r="E126" s="40"/>
      <c r="F126" s="27" t="str">
        <f>IF(E18="","",E18)</f>
        <v>Vyplň údaj</v>
      </c>
      <c r="G126" s="40"/>
      <c r="H126" s="40"/>
      <c r="I126" s="147" t="s">
        <v>31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0" customFormat="1" ht="29.28" customHeight="1">
      <c r="A128" s="200"/>
      <c r="B128" s="201"/>
      <c r="C128" s="202" t="s">
        <v>113</v>
      </c>
      <c r="D128" s="203" t="s">
        <v>58</v>
      </c>
      <c r="E128" s="203" t="s">
        <v>54</v>
      </c>
      <c r="F128" s="203" t="s">
        <v>55</v>
      </c>
      <c r="G128" s="203" t="s">
        <v>114</v>
      </c>
      <c r="H128" s="203" t="s">
        <v>115</v>
      </c>
      <c r="I128" s="204" t="s">
        <v>116</v>
      </c>
      <c r="J128" s="205" t="s">
        <v>108</v>
      </c>
      <c r="K128" s="206" t="s">
        <v>117</v>
      </c>
      <c r="L128" s="207"/>
      <c r="M128" s="100" t="s">
        <v>1</v>
      </c>
      <c r="N128" s="101" t="s">
        <v>37</v>
      </c>
      <c r="O128" s="101" t="s">
        <v>118</v>
      </c>
      <c r="P128" s="101" t="s">
        <v>119</v>
      </c>
      <c r="Q128" s="101" t="s">
        <v>120</v>
      </c>
      <c r="R128" s="101" t="s">
        <v>121</v>
      </c>
      <c r="S128" s="101" t="s">
        <v>122</v>
      </c>
      <c r="T128" s="102" t="s">
        <v>123</v>
      </c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</row>
    <row r="129" s="2" customFormat="1" ht="22.8" customHeight="1">
      <c r="A129" s="38"/>
      <c r="B129" s="39"/>
      <c r="C129" s="107" t="s">
        <v>124</v>
      </c>
      <c r="D129" s="40"/>
      <c r="E129" s="40"/>
      <c r="F129" s="40"/>
      <c r="G129" s="40"/>
      <c r="H129" s="40"/>
      <c r="I129" s="144"/>
      <c r="J129" s="208">
        <f>BK129</f>
        <v>0</v>
      </c>
      <c r="K129" s="40"/>
      <c r="L129" s="44"/>
      <c r="M129" s="103"/>
      <c r="N129" s="209"/>
      <c r="O129" s="104"/>
      <c r="P129" s="210">
        <f>P130+P368+P404</f>
        <v>0</v>
      </c>
      <c r="Q129" s="104"/>
      <c r="R129" s="210">
        <f>R130+R368+R404</f>
        <v>707.22558852999987</v>
      </c>
      <c r="S129" s="104"/>
      <c r="T129" s="211">
        <f>T130+T368+T404</f>
        <v>24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72</v>
      </c>
      <c r="AU129" s="17" t="s">
        <v>110</v>
      </c>
      <c r="BK129" s="212">
        <f>BK130+BK368+BK404</f>
        <v>0</v>
      </c>
    </row>
    <row r="130" s="11" customFormat="1" ht="25.92" customHeight="1">
      <c r="A130" s="11"/>
      <c r="B130" s="213"/>
      <c r="C130" s="214"/>
      <c r="D130" s="215" t="s">
        <v>72</v>
      </c>
      <c r="E130" s="216" t="s">
        <v>179</v>
      </c>
      <c r="F130" s="216" t="s">
        <v>180</v>
      </c>
      <c r="G130" s="214"/>
      <c r="H130" s="214"/>
      <c r="I130" s="217"/>
      <c r="J130" s="218">
        <f>BK130</f>
        <v>0</v>
      </c>
      <c r="K130" s="214"/>
      <c r="L130" s="219"/>
      <c r="M130" s="220"/>
      <c r="N130" s="221"/>
      <c r="O130" s="221"/>
      <c r="P130" s="222">
        <f>P131+P136+P168+P221+P260+P297+P302+P363</f>
        <v>0</v>
      </c>
      <c r="Q130" s="221"/>
      <c r="R130" s="222">
        <f>R131+R136+R168+R221+R260+R297+R302+R363</f>
        <v>705.83144112999992</v>
      </c>
      <c r="S130" s="221"/>
      <c r="T130" s="223">
        <f>T131+T136+T168+T221+T260+T297+T302+T363</f>
        <v>24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24" t="s">
        <v>81</v>
      </c>
      <c r="AT130" s="225" t="s">
        <v>72</v>
      </c>
      <c r="AU130" s="225" t="s">
        <v>73</v>
      </c>
      <c r="AY130" s="224" t="s">
        <v>125</v>
      </c>
      <c r="BK130" s="226">
        <f>BK131+BK136+BK168+BK221+BK260+BK297+BK302+BK363</f>
        <v>0</v>
      </c>
    </row>
    <row r="131" s="11" customFormat="1" ht="22.8" customHeight="1">
      <c r="A131" s="11"/>
      <c r="B131" s="213"/>
      <c r="C131" s="214"/>
      <c r="D131" s="215" t="s">
        <v>72</v>
      </c>
      <c r="E131" s="257" t="s">
        <v>81</v>
      </c>
      <c r="F131" s="257" t="s">
        <v>181</v>
      </c>
      <c r="G131" s="214"/>
      <c r="H131" s="214"/>
      <c r="I131" s="217"/>
      <c r="J131" s="258">
        <f>BK131</f>
        <v>0</v>
      </c>
      <c r="K131" s="214"/>
      <c r="L131" s="219"/>
      <c r="M131" s="220"/>
      <c r="N131" s="221"/>
      <c r="O131" s="221"/>
      <c r="P131" s="222">
        <f>SUM(P132:P135)</f>
        <v>0</v>
      </c>
      <c r="Q131" s="221"/>
      <c r="R131" s="222">
        <f>SUM(R132:R135)</f>
        <v>0</v>
      </c>
      <c r="S131" s="221"/>
      <c r="T131" s="223">
        <f>SUM(T132:T135)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24" t="s">
        <v>81</v>
      </c>
      <c r="AT131" s="225" t="s">
        <v>72</v>
      </c>
      <c r="AU131" s="225" t="s">
        <v>81</v>
      </c>
      <c r="AY131" s="224" t="s">
        <v>125</v>
      </c>
      <c r="BK131" s="226">
        <f>SUM(BK132:BK135)</f>
        <v>0</v>
      </c>
    </row>
    <row r="132" s="2" customFormat="1" ht="16.5" customHeight="1">
      <c r="A132" s="38"/>
      <c r="B132" s="39"/>
      <c r="C132" s="227" t="s">
        <v>81</v>
      </c>
      <c r="D132" s="227" t="s">
        <v>126</v>
      </c>
      <c r="E132" s="228" t="s">
        <v>474</v>
      </c>
      <c r="F132" s="229" t="s">
        <v>475</v>
      </c>
      <c r="G132" s="230" t="s">
        <v>214</v>
      </c>
      <c r="H132" s="231">
        <v>48.689999999999998</v>
      </c>
      <c r="I132" s="232"/>
      <c r="J132" s="233">
        <f>ROUND(I132*H132,2)</f>
        <v>0</v>
      </c>
      <c r="K132" s="234"/>
      <c r="L132" s="44"/>
      <c r="M132" s="235" t="s">
        <v>1</v>
      </c>
      <c r="N132" s="236" t="s">
        <v>38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130</v>
      </c>
      <c r="AT132" s="239" t="s">
        <v>126</v>
      </c>
      <c r="AU132" s="239" t="s">
        <v>83</v>
      </c>
      <c r="AY132" s="17" t="s">
        <v>125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81</v>
      </c>
      <c r="BK132" s="240">
        <f>ROUND(I132*H132,2)</f>
        <v>0</v>
      </c>
      <c r="BL132" s="17" t="s">
        <v>130</v>
      </c>
      <c r="BM132" s="239" t="s">
        <v>476</v>
      </c>
    </row>
    <row r="133" s="13" customFormat="1">
      <c r="A133" s="13"/>
      <c r="B133" s="259"/>
      <c r="C133" s="260"/>
      <c r="D133" s="241" t="s">
        <v>196</v>
      </c>
      <c r="E133" s="261" t="s">
        <v>1</v>
      </c>
      <c r="F133" s="262" t="s">
        <v>477</v>
      </c>
      <c r="G133" s="260"/>
      <c r="H133" s="263">
        <v>48.689999999999998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196</v>
      </c>
      <c r="AU133" s="269" t="s">
        <v>83</v>
      </c>
      <c r="AV133" s="13" t="s">
        <v>83</v>
      </c>
      <c r="AW133" s="13" t="s">
        <v>30</v>
      </c>
      <c r="AX133" s="13" t="s">
        <v>81</v>
      </c>
      <c r="AY133" s="269" t="s">
        <v>125</v>
      </c>
    </row>
    <row r="134" s="2" customFormat="1" ht="21.75" customHeight="1">
      <c r="A134" s="38"/>
      <c r="B134" s="39"/>
      <c r="C134" s="227" t="s">
        <v>83</v>
      </c>
      <c r="D134" s="227" t="s">
        <v>126</v>
      </c>
      <c r="E134" s="228" t="s">
        <v>478</v>
      </c>
      <c r="F134" s="229" t="s">
        <v>479</v>
      </c>
      <c r="G134" s="230" t="s">
        <v>214</v>
      </c>
      <c r="H134" s="231">
        <v>516.48000000000002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38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130</v>
      </c>
      <c r="AT134" s="239" t="s">
        <v>126</v>
      </c>
      <c r="AU134" s="239" t="s">
        <v>83</v>
      </c>
      <c r="AY134" s="17" t="s">
        <v>125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7" t="s">
        <v>81</v>
      </c>
      <c r="BK134" s="240">
        <f>ROUND(I134*H134,2)</f>
        <v>0</v>
      </c>
      <c r="BL134" s="17" t="s">
        <v>130</v>
      </c>
      <c r="BM134" s="239" t="s">
        <v>480</v>
      </c>
    </row>
    <row r="135" s="13" customFormat="1">
      <c r="A135" s="13"/>
      <c r="B135" s="259"/>
      <c r="C135" s="260"/>
      <c r="D135" s="241" t="s">
        <v>196</v>
      </c>
      <c r="E135" s="261" t="s">
        <v>1</v>
      </c>
      <c r="F135" s="262" t="s">
        <v>481</v>
      </c>
      <c r="G135" s="260"/>
      <c r="H135" s="263">
        <v>516.48000000000002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196</v>
      </c>
      <c r="AU135" s="269" t="s">
        <v>83</v>
      </c>
      <c r="AV135" s="13" t="s">
        <v>83</v>
      </c>
      <c r="AW135" s="13" t="s">
        <v>30</v>
      </c>
      <c r="AX135" s="13" t="s">
        <v>81</v>
      </c>
      <c r="AY135" s="269" t="s">
        <v>125</v>
      </c>
    </row>
    <row r="136" s="11" customFormat="1" ht="22.8" customHeight="1">
      <c r="A136" s="11"/>
      <c r="B136" s="213"/>
      <c r="C136" s="214"/>
      <c r="D136" s="215" t="s">
        <v>72</v>
      </c>
      <c r="E136" s="257" t="s">
        <v>83</v>
      </c>
      <c r="F136" s="257" t="s">
        <v>482</v>
      </c>
      <c r="G136" s="214"/>
      <c r="H136" s="214"/>
      <c r="I136" s="217"/>
      <c r="J136" s="258">
        <f>BK136</f>
        <v>0</v>
      </c>
      <c r="K136" s="214"/>
      <c r="L136" s="219"/>
      <c r="M136" s="220"/>
      <c r="N136" s="221"/>
      <c r="O136" s="221"/>
      <c r="P136" s="222">
        <f>SUM(P137:P167)</f>
        <v>0</v>
      </c>
      <c r="Q136" s="221"/>
      <c r="R136" s="222">
        <f>SUM(R137:R167)</f>
        <v>73.37555648</v>
      </c>
      <c r="S136" s="221"/>
      <c r="T136" s="223">
        <f>SUM(T137:T167)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24" t="s">
        <v>81</v>
      </c>
      <c r="AT136" s="225" t="s">
        <v>72</v>
      </c>
      <c r="AU136" s="225" t="s">
        <v>81</v>
      </c>
      <c r="AY136" s="224" t="s">
        <v>125</v>
      </c>
      <c r="BK136" s="226">
        <f>SUM(BK137:BK167)</f>
        <v>0</v>
      </c>
    </row>
    <row r="137" s="2" customFormat="1" ht="21.75" customHeight="1">
      <c r="A137" s="38"/>
      <c r="B137" s="39"/>
      <c r="C137" s="227" t="s">
        <v>137</v>
      </c>
      <c r="D137" s="227" t="s">
        <v>126</v>
      </c>
      <c r="E137" s="228" t="s">
        <v>483</v>
      </c>
      <c r="F137" s="229" t="s">
        <v>484</v>
      </c>
      <c r="G137" s="230" t="s">
        <v>292</v>
      </c>
      <c r="H137" s="231">
        <v>25</v>
      </c>
      <c r="I137" s="232"/>
      <c r="J137" s="233">
        <f>ROUND(I137*H137,2)</f>
        <v>0</v>
      </c>
      <c r="K137" s="234"/>
      <c r="L137" s="44"/>
      <c r="M137" s="235" t="s">
        <v>1</v>
      </c>
      <c r="N137" s="236" t="s">
        <v>38</v>
      </c>
      <c r="O137" s="91"/>
      <c r="P137" s="237">
        <f>O137*H137</f>
        <v>0</v>
      </c>
      <c r="Q137" s="237">
        <v>1.52477</v>
      </c>
      <c r="R137" s="237">
        <f>Q137*H137</f>
        <v>38.119250000000001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130</v>
      </c>
      <c r="AT137" s="239" t="s">
        <v>126</v>
      </c>
      <c r="AU137" s="239" t="s">
        <v>83</v>
      </c>
      <c r="AY137" s="17" t="s">
        <v>125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7" t="s">
        <v>81</v>
      </c>
      <c r="BK137" s="240">
        <f>ROUND(I137*H137,2)</f>
        <v>0</v>
      </c>
      <c r="BL137" s="17" t="s">
        <v>130</v>
      </c>
      <c r="BM137" s="239" t="s">
        <v>485</v>
      </c>
    </row>
    <row r="138" s="13" customFormat="1">
      <c r="A138" s="13"/>
      <c r="B138" s="259"/>
      <c r="C138" s="260"/>
      <c r="D138" s="241" t="s">
        <v>196</v>
      </c>
      <c r="E138" s="261" t="s">
        <v>1</v>
      </c>
      <c r="F138" s="262" t="s">
        <v>486</v>
      </c>
      <c r="G138" s="260"/>
      <c r="H138" s="263">
        <v>25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196</v>
      </c>
      <c r="AU138" s="269" t="s">
        <v>83</v>
      </c>
      <c r="AV138" s="13" t="s">
        <v>83</v>
      </c>
      <c r="AW138" s="13" t="s">
        <v>30</v>
      </c>
      <c r="AX138" s="13" t="s">
        <v>81</v>
      </c>
      <c r="AY138" s="269" t="s">
        <v>125</v>
      </c>
    </row>
    <row r="139" s="2" customFormat="1" ht="21.75" customHeight="1">
      <c r="A139" s="38"/>
      <c r="B139" s="39"/>
      <c r="C139" s="227" t="s">
        <v>130</v>
      </c>
      <c r="D139" s="227" t="s">
        <v>126</v>
      </c>
      <c r="E139" s="228" t="s">
        <v>487</v>
      </c>
      <c r="F139" s="229" t="s">
        <v>488</v>
      </c>
      <c r="G139" s="230" t="s">
        <v>292</v>
      </c>
      <c r="H139" s="231">
        <v>192.5</v>
      </c>
      <c r="I139" s="232"/>
      <c r="J139" s="233">
        <f>ROUND(I139*H139,2)</f>
        <v>0</v>
      </c>
      <c r="K139" s="234"/>
      <c r="L139" s="44"/>
      <c r="M139" s="235" t="s">
        <v>1</v>
      </c>
      <c r="N139" s="236" t="s">
        <v>38</v>
      </c>
      <c r="O139" s="91"/>
      <c r="P139" s="237">
        <f>O139*H139</f>
        <v>0</v>
      </c>
      <c r="Q139" s="237">
        <v>0.00038000000000000002</v>
      </c>
      <c r="R139" s="237">
        <f>Q139*H139</f>
        <v>0.073150000000000007</v>
      </c>
      <c r="S139" s="237">
        <v>0</v>
      </c>
      <c r="T139" s="23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9" t="s">
        <v>130</v>
      </c>
      <c r="AT139" s="239" t="s">
        <v>126</v>
      </c>
      <c r="AU139" s="239" t="s">
        <v>83</v>
      </c>
      <c r="AY139" s="17" t="s">
        <v>125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7" t="s">
        <v>81</v>
      </c>
      <c r="BK139" s="240">
        <f>ROUND(I139*H139,2)</f>
        <v>0</v>
      </c>
      <c r="BL139" s="17" t="s">
        <v>130</v>
      </c>
      <c r="BM139" s="239" t="s">
        <v>489</v>
      </c>
    </row>
    <row r="140" s="13" customFormat="1">
      <c r="A140" s="13"/>
      <c r="B140" s="259"/>
      <c r="C140" s="260"/>
      <c r="D140" s="241" t="s">
        <v>196</v>
      </c>
      <c r="E140" s="261" t="s">
        <v>1</v>
      </c>
      <c r="F140" s="262" t="s">
        <v>490</v>
      </c>
      <c r="G140" s="260"/>
      <c r="H140" s="263">
        <v>192.5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196</v>
      </c>
      <c r="AU140" s="269" t="s">
        <v>83</v>
      </c>
      <c r="AV140" s="13" t="s">
        <v>83</v>
      </c>
      <c r="AW140" s="13" t="s">
        <v>30</v>
      </c>
      <c r="AX140" s="13" t="s">
        <v>81</v>
      </c>
      <c r="AY140" s="269" t="s">
        <v>125</v>
      </c>
    </row>
    <row r="141" s="2" customFormat="1" ht="21.75" customHeight="1">
      <c r="A141" s="38"/>
      <c r="B141" s="39"/>
      <c r="C141" s="227" t="s">
        <v>146</v>
      </c>
      <c r="D141" s="227" t="s">
        <v>126</v>
      </c>
      <c r="E141" s="228" t="s">
        <v>491</v>
      </c>
      <c r="F141" s="229" t="s">
        <v>492</v>
      </c>
      <c r="G141" s="230" t="s">
        <v>292</v>
      </c>
      <c r="H141" s="231">
        <v>82.5</v>
      </c>
      <c r="I141" s="232"/>
      <c r="J141" s="233">
        <f>ROUND(I141*H141,2)</f>
        <v>0</v>
      </c>
      <c r="K141" s="234"/>
      <c r="L141" s="44"/>
      <c r="M141" s="235" t="s">
        <v>1</v>
      </c>
      <c r="N141" s="236" t="s">
        <v>38</v>
      </c>
      <c r="O141" s="91"/>
      <c r="P141" s="237">
        <f>O141*H141</f>
        <v>0</v>
      </c>
      <c r="Q141" s="237">
        <v>0.00089999999999999998</v>
      </c>
      <c r="R141" s="237">
        <f>Q141*H141</f>
        <v>0.074249999999999997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130</v>
      </c>
      <c r="AT141" s="239" t="s">
        <v>126</v>
      </c>
      <c r="AU141" s="239" t="s">
        <v>83</v>
      </c>
      <c r="AY141" s="17" t="s">
        <v>125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7" t="s">
        <v>81</v>
      </c>
      <c r="BK141" s="240">
        <f>ROUND(I141*H141,2)</f>
        <v>0</v>
      </c>
      <c r="BL141" s="17" t="s">
        <v>130</v>
      </c>
      <c r="BM141" s="239" t="s">
        <v>493</v>
      </c>
    </row>
    <row r="142" s="13" customFormat="1">
      <c r="A142" s="13"/>
      <c r="B142" s="259"/>
      <c r="C142" s="260"/>
      <c r="D142" s="241" t="s">
        <v>196</v>
      </c>
      <c r="E142" s="261" t="s">
        <v>1</v>
      </c>
      <c r="F142" s="262" t="s">
        <v>494</v>
      </c>
      <c r="G142" s="260"/>
      <c r="H142" s="263">
        <v>82.5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196</v>
      </c>
      <c r="AU142" s="269" t="s">
        <v>83</v>
      </c>
      <c r="AV142" s="13" t="s">
        <v>83</v>
      </c>
      <c r="AW142" s="13" t="s">
        <v>30</v>
      </c>
      <c r="AX142" s="13" t="s">
        <v>81</v>
      </c>
      <c r="AY142" s="269" t="s">
        <v>125</v>
      </c>
    </row>
    <row r="143" s="2" customFormat="1" ht="21.75" customHeight="1">
      <c r="A143" s="38"/>
      <c r="B143" s="39"/>
      <c r="C143" s="227" t="s">
        <v>151</v>
      </c>
      <c r="D143" s="227" t="s">
        <v>126</v>
      </c>
      <c r="E143" s="228" t="s">
        <v>495</v>
      </c>
      <c r="F143" s="229" t="s">
        <v>496</v>
      </c>
      <c r="G143" s="230" t="s">
        <v>214</v>
      </c>
      <c r="H143" s="231">
        <v>43.920000000000002</v>
      </c>
      <c r="I143" s="232"/>
      <c r="J143" s="233">
        <f>ROUND(I143*H143,2)</f>
        <v>0</v>
      </c>
      <c r="K143" s="234"/>
      <c r="L143" s="44"/>
      <c r="M143" s="235" t="s">
        <v>1</v>
      </c>
      <c r="N143" s="236" t="s">
        <v>38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130</v>
      </c>
      <c r="AT143" s="239" t="s">
        <v>126</v>
      </c>
      <c r="AU143" s="239" t="s">
        <v>83</v>
      </c>
      <c r="AY143" s="17" t="s">
        <v>125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7" t="s">
        <v>81</v>
      </c>
      <c r="BK143" s="240">
        <f>ROUND(I143*H143,2)</f>
        <v>0</v>
      </c>
      <c r="BL143" s="17" t="s">
        <v>130</v>
      </c>
      <c r="BM143" s="239" t="s">
        <v>497</v>
      </c>
    </row>
    <row r="144" s="13" customFormat="1">
      <c r="A144" s="13"/>
      <c r="B144" s="259"/>
      <c r="C144" s="260"/>
      <c r="D144" s="241" t="s">
        <v>196</v>
      </c>
      <c r="E144" s="261" t="s">
        <v>1</v>
      </c>
      <c r="F144" s="262" t="s">
        <v>498</v>
      </c>
      <c r="G144" s="260"/>
      <c r="H144" s="263">
        <v>19.120000000000001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196</v>
      </c>
      <c r="AU144" s="269" t="s">
        <v>83</v>
      </c>
      <c r="AV144" s="13" t="s">
        <v>83</v>
      </c>
      <c r="AW144" s="13" t="s">
        <v>30</v>
      </c>
      <c r="AX144" s="13" t="s">
        <v>73</v>
      </c>
      <c r="AY144" s="269" t="s">
        <v>125</v>
      </c>
    </row>
    <row r="145" s="13" customFormat="1">
      <c r="A145" s="13"/>
      <c r="B145" s="259"/>
      <c r="C145" s="260"/>
      <c r="D145" s="241" t="s">
        <v>196</v>
      </c>
      <c r="E145" s="261" t="s">
        <v>1</v>
      </c>
      <c r="F145" s="262" t="s">
        <v>499</v>
      </c>
      <c r="G145" s="260"/>
      <c r="H145" s="263">
        <v>24.800000000000001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196</v>
      </c>
      <c r="AU145" s="269" t="s">
        <v>83</v>
      </c>
      <c r="AV145" s="13" t="s">
        <v>83</v>
      </c>
      <c r="AW145" s="13" t="s">
        <v>30</v>
      </c>
      <c r="AX145" s="13" t="s">
        <v>73</v>
      </c>
      <c r="AY145" s="269" t="s">
        <v>125</v>
      </c>
    </row>
    <row r="146" s="14" customFormat="1">
      <c r="A146" s="14"/>
      <c r="B146" s="270"/>
      <c r="C146" s="271"/>
      <c r="D146" s="241" t="s">
        <v>196</v>
      </c>
      <c r="E146" s="272" t="s">
        <v>1</v>
      </c>
      <c r="F146" s="273" t="s">
        <v>199</v>
      </c>
      <c r="G146" s="271"/>
      <c r="H146" s="274">
        <v>43.920000000000002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196</v>
      </c>
      <c r="AU146" s="280" t="s">
        <v>83</v>
      </c>
      <c r="AV146" s="14" t="s">
        <v>130</v>
      </c>
      <c r="AW146" s="14" t="s">
        <v>30</v>
      </c>
      <c r="AX146" s="14" t="s">
        <v>81</v>
      </c>
      <c r="AY146" s="280" t="s">
        <v>125</v>
      </c>
    </row>
    <row r="147" s="2" customFormat="1" ht="16.5" customHeight="1">
      <c r="A147" s="38"/>
      <c r="B147" s="39"/>
      <c r="C147" s="227" t="s">
        <v>155</v>
      </c>
      <c r="D147" s="227" t="s">
        <v>126</v>
      </c>
      <c r="E147" s="228" t="s">
        <v>500</v>
      </c>
      <c r="F147" s="229" t="s">
        <v>501</v>
      </c>
      <c r="G147" s="230" t="s">
        <v>184</v>
      </c>
      <c r="H147" s="231">
        <v>48.640000000000001</v>
      </c>
      <c r="I147" s="232"/>
      <c r="J147" s="233">
        <f>ROUND(I147*H147,2)</f>
        <v>0</v>
      </c>
      <c r="K147" s="234"/>
      <c r="L147" s="44"/>
      <c r="M147" s="235" t="s">
        <v>1</v>
      </c>
      <c r="N147" s="236" t="s">
        <v>38</v>
      </c>
      <c r="O147" s="91"/>
      <c r="P147" s="237">
        <f>O147*H147</f>
        <v>0</v>
      </c>
      <c r="Q147" s="237">
        <v>0.0014400000000000001</v>
      </c>
      <c r="R147" s="237">
        <f>Q147*H147</f>
        <v>0.070041600000000009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130</v>
      </c>
      <c r="AT147" s="239" t="s">
        <v>126</v>
      </c>
      <c r="AU147" s="239" t="s">
        <v>83</v>
      </c>
      <c r="AY147" s="17" t="s">
        <v>125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7" t="s">
        <v>81</v>
      </c>
      <c r="BK147" s="240">
        <f>ROUND(I147*H147,2)</f>
        <v>0</v>
      </c>
      <c r="BL147" s="17" t="s">
        <v>130</v>
      </c>
      <c r="BM147" s="239" t="s">
        <v>502</v>
      </c>
    </row>
    <row r="148" s="13" customFormat="1">
      <c r="A148" s="13"/>
      <c r="B148" s="259"/>
      <c r="C148" s="260"/>
      <c r="D148" s="241" t="s">
        <v>196</v>
      </c>
      <c r="E148" s="261" t="s">
        <v>1</v>
      </c>
      <c r="F148" s="262" t="s">
        <v>503</v>
      </c>
      <c r="G148" s="260"/>
      <c r="H148" s="263">
        <v>20.879999999999999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196</v>
      </c>
      <c r="AU148" s="269" t="s">
        <v>83</v>
      </c>
      <c r="AV148" s="13" t="s">
        <v>83</v>
      </c>
      <c r="AW148" s="13" t="s">
        <v>30</v>
      </c>
      <c r="AX148" s="13" t="s">
        <v>73</v>
      </c>
      <c r="AY148" s="269" t="s">
        <v>125</v>
      </c>
    </row>
    <row r="149" s="13" customFormat="1">
      <c r="A149" s="13"/>
      <c r="B149" s="259"/>
      <c r="C149" s="260"/>
      <c r="D149" s="241" t="s">
        <v>196</v>
      </c>
      <c r="E149" s="261" t="s">
        <v>1</v>
      </c>
      <c r="F149" s="262" t="s">
        <v>504</v>
      </c>
      <c r="G149" s="260"/>
      <c r="H149" s="263">
        <v>27.760000000000002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196</v>
      </c>
      <c r="AU149" s="269" t="s">
        <v>83</v>
      </c>
      <c r="AV149" s="13" t="s">
        <v>83</v>
      </c>
      <c r="AW149" s="13" t="s">
        <v>30</v>
      </c>
      <c r="AX149" s="13" t="s">
        <v>73</v>
      </c>
      <c r="AY149" s="269" t="s">
        <v>125</v>
      </c>
    </row>
    <row r="150" s="14" customFormat="1">
      <c r="A150" s="14"/>
      <c r="B150" s="270"/>
      <c r="C150" s="271"/>
      <c r="D150" s="241" t="s">
        <v>196</v>
      </c>
      <c r="E150" s="272" t="s">
        <v>1</v>
      </c>
      <c r="F150" s="273" t="s">
        <v>199</v>
      </c>
      <c r="G150" s="271"/>
      <c r="H150" s="274">
        <v>48.640000000000001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196</v>
      </c>
      <c r="AU150" s="280" t="s">
        <v>83</v>
      </c>
      <c r="AV150" s="14" t="s">
        <v>130</v>
      </c>
      <c r="AW150" s="14" t="s">
        <v>30</v>
      </c>
      <c r="AX150" s="14" t="s">
        <v>81</v>
      </c>
      <c r="AY150" s="280" t="s">
        <v>125</v>
      </c>
    </row>
    <row r="151" s="2" customFormat="1" ht="16.5" customHeight="1">
      <c r="A151" s="38"/>
      <c r="B151" s="39"/>
      <c r="C151" s="227" t="s">
        <v>160</v>
      </c>
      <c r="D151" s="227" t="s">
        <v>126</v>
      </c>
      <c r="E151" s="228" t="s">
        <v>505</v>
      </c>
      <c r="F151" s="229" t="s">
        <v>506</v>
      </c>
      <c r="G151" s="230" t="s">
        <v>184</v>
      </c>
      <c r="H151" s="231">
        <v>48.640000000000001</v>
      </c>
      <c r="I151" s="232"/>
      <c r="J151" s="233">
        <f>ROUND(I151*H151,2)</f>
        <v>0</v>
      </c>
      <c r="K151" s="234"/>
      <c r="L151" s="44"/>
      <c r="M151" s="235" t="s">
        <v>1</v>
      </c>
      <c r="N151" s="236" t="s">
        <v>38</v>
      </c>
      <c r="O151" s="91"/>
      <c r="P151" s="237">
        <f>O151*H151</f>
        <v>0</v>
      </c>
      <c r="Q151" s="237">
        <v>4.0000000000000003E-05</v>
      </c>
      <c r="R151" s="237">
        <f>Q151*H151</f>
        <v>0.0019456000000000002</v>
      </c>
      <c r="S151" s="237">
        <v>0</v>
      </c>
      <c r="T151" s="23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9" t="s">
        <v>130</v>
      </c>
      <c r="AT151" s="239" t="s">
        <v>126</v>
      </c>
      <c r="AU151" s="239" t="s">
        <v>83</v>
      </c>
      <c r="AY151" s="17" t="s">
        <v>125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7" t="s">
        <v>81</v>
      </c>
      <c r="BK151" s="240">
        <f>ROUND(I151*H151,2)</f>
        <v>0</v>
      </c>
      <c r="BL151" s="17" t="s">
        <v>130</v>
      </c>
      <c r="BM151" s="239" t="s">
        <v>507</v>
      </c>
    </row>
    <row r="152" s="13" customFormat="1">
      <c r="A152" s="13"/>
      <c r="B152" s="259"/>
      <c r="C152" s="260"/>
      <c r="D152" s="241" t="s">
        <v>196</v>
      </c>
      <c r="E152" s="261" t="s">
        <v>1</v>
      </c>
      <c r="F152" s="262" t="s">
        <v>503</v>
      </c>
      <c r="G152" s="260"/>
      <c r="H152" s="263">
        <v>20.879999999999999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196</v>
      </c>
      <c r="AU152" s="269" t="s">
        <v>83</v>
      </c>
      <c r="AV152" s="13" t="s">
        <v>83</v>
      </c>
      <c r="AW152" s="13" t="s">
        <v>30</v>
      </c>
      <c r="AX152" s="13" t="s">
        <v>73</v>
      </c>
      <c r="AY152" s="269" t="s">
        <v>125</v>
      </c>
    </row>
    <row r="153" s="13" customFormat="1">
      <c r="A153" s="13"/>
      <c r="B153" s="259"/>
      <c r="C153" s="260"/>
      <c r="D153" s="241" t="s">
        <v>196</v>
      </c>
      <c r="E153" s="261" t="s">
        <v>1</v>
      </c>
      <c r="F153" s="262" t="s">
        <v>504</v>
      </c>
      <c r="G153" s="260"/>
      <c r="H153" s="263">
        <v>27.760000000000002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196</v>
      </c>
      <c r="AU153" s="269" t="s">
        <v>83</v>
      </c>
      <c r="AV153" s="13" t="s">
        <v>83</v>
      </c>
      <c r="AW153" s="13" t="s">
        <v>30</v>
      </c>
      <c r="AX153" s="13" t="s">
        <v>73</v>
      </c>
      <c r="AY153" s="269" t="s">
        <v>125</v>
      </c>
    </row>
    <row r="154" s="14" customFormat="1">
      <c r="A154" s="14"/>
      <c r="B154" s="270"/>
      <c r="C154" s="271"/>
      <c r="D154" s="241" t="s">
        <v>196</v>
      </c>
      <c r="E154" s="272" t="s">
        <v>1</v>
      </c>
      <c r="F154" s="273" t="s">
        <v>199</v>
      </c>
      <c r="G154" s="271"/>
      <c r="H154" s="274">
        <v>48.640000000000001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196</v>
      </c>
      <c r="AU154" s="280" t="s">
        <v>83</v>
      </c>
      <c r="AV154" s="14" t="s">
        <v>130</v>
      </c>
      <c r="AW154" s="14" t="s">
        <v>30</v>
      </c>
      <c r="AX154" s="14" t="s">
        <v>81</v>
      </c>
      <c r="AY154" s="280" t="s">
        <v>125</v>
      </c>
    </row>
    <row r="155" s="2" customFormat="1" ht="21.75" customHeight="1">
      <c r="A155" s="38"/>
      <c r="B155" s="39"/>
      <c r="C155" s="227" t="s">
        <v>164</v>
      </c>
      <c r="D155" s="227" t="s">
        <v>126</v>
      </c>
      <c r="E155" s="228" t="s">
        <v>508</v>
      </c>
      <c r="F155" s="229" t="s">
        <v>509</v>
      </c>
      <c r="G155" s="230" t="s">
        <v>226</v>
      </c>
      <c r="H155" s="231">
        <v>7.1239999999999997</v>
      </c>
      <c r="I155" s="232"/>
      <c r="J155" s="233">
        <f>ROUND(I155*H155,2)</f>
        <v>0</v>
      </c>
      <c r="K155" s="234"/>
      <c r="L155" s="44"/>
      <c r="M155" s="235" t="s">
        <v>1</v>
      </c>
      <c r="N155" s="236" t="s">
        <v>38</v>
      </c>
      <c r="O155" s="91"/>
      <c r="P155" s="237">
        <f>O155*H155</f>
        <v>0</v>
      </c>
      <c r="Q155" s="237">
        <v>1.0382199999999999</v>
      </c>
      <c r="R155" s="237">
        <f>Q155*H155</f>
        <v>7.396279279999999</v>
      </c>
      <c r="S155" s="237">
        <v>0</v>
      </c>
      <c r="T155" s="23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9" t="s">
        <v>130</v>
      </c>
      <c r="AT155" s="239" t="s">
        <v>126</v>
      </c>
      <c r="AU155" s="239" t="s">
        <v>83</v>
      </c>
      <c r="AY155" s="17" t="s">
        <v>125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7" t="s">
        <v>81</v>
      </c>
      <c r="BK155" s="240">
        <f>ROUND(I155*H155,2)</f>
        <v>0</v>
      </c>
      <c r="BL155" s="17" t="s">
        <v>130</v>
      </c>
      <c r="BM155" s="239" t="s">
        <v>510</v>
      </c>
    </row>
    <row r="156" s="13" customFormat="1">
      <c r="A156" s="13"/>
      <c r="B156" s="259"/>
      <c r="C156" s="260"/>
      <c r="D156" s="241" t="s">
        <v>196</v>
      </c>
      <c r="E156" s="261" t="s">
        <v>1</v>
      </c>
      <c r="F156" s="262" t="s">
        <v>511</v>
      </c>
      <c r="G156" s="260"/>
      <c r="H156" s="263">
        <v>7.1239999999999997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196</v>
      </c>
      <c r="AU156" s="269" t="s">
        <v>83</v>
      </c>
      <c r="AV156" s="13" t="s">
        <v>83</v>
      </c>
      <c r="AW156" s="13" t="s">
        <v>30</v>
      </c>
      <c r="AX156" s="13" t="s">
        <v>81</v>
      </c>
      <c r="AY156" s="269" t="s">
        <v>125</v>
      </c>
    </row>
    <row r="157" s="2" customFormat="1" ht="21.75" customHeight="1">
      <c r="A157" s="38"/>
      <c r="B157" s="39"/>
      <c r="C157" s="227" t="s">
        <v>169</v>
      </c>
      <c r="D157" s="227" t="s">
        <v>126</v>
      </c>
      <c r="E157" s="228" t="s">
        <v>512</v>
      </c>
      <c r="F157" s="229" t="s">
        <v>513</v>
      </c>
      <c r="G157" s="230" t="s">
        <v>202</v>
      </c>
      <c r="H157" s="231">
        <v>21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38</v>
      </c>
      <c r="O157" s="91"/>
      <c r="P157" s="237">
        <f>O157*H157</f>
        <v>0</v>
      </c>
      <c r="Q157" s="237">
        <v>0.00014999999999999999</v>
      </c>
      <c r="R157" s="237">
        <f>Q157*H157</f>
        <v>0.0031499999999999996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130</v>
      </c>
      <c r="AT157" s="239" t="s">
        <v>126</v>
      </c>
      <c r="AU157" s="239" t="s">
        <v>83</v>
      </c>
      <c r="AY157" s="17" t="s">
        <v>125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7" t="s">
        <v>81</v>
      </c>
      <c r="BK157" s="240">
        <f>ROUND(I157*H157,2)</f>
        <v>0</v>
      </c>
      <c r="BL157" s="17" t="s">
        <v>130</v>
      </c>
      <c r="BM157" s="239" t="s">
        <v>514</v>
      </c>
    </row>
    <row r="158" s="2" customFormat="1" ht="16.5" customHeight="1">
      <c r="A158" s="38"/>
      <c r="B158" s="39"/>
      <c r="C158" s="281" t="s">
        <v>230</v>
      </c>
      <c r="D158" s="281" t="s">
        <v>223</v>
      </c>
      <c r="E158" s="282" t="s">
        <v>515</v>
      </c>
      <c r="F158" s="283" t="s">
        <v>516</v>
      </c>
      <c r="G158" s="284" t="s">
        <v>226</v>
      </c>
      <c r="H158" s="285">
        <v>5.0750000000000002</v>
      </c>
      <c r="I158" s="286"/>
      <c r="J158" s="287">
        <f>ROUND(I158*H158,2)</f>
        <v>0</v>
      </c>
      <c r="K158" s="288"/>
      <c r="L158" s="289"/>
      <c r="M158" s="290" t="s">
        <v>1</v>
      </c>
      <c r="N158" s="291" t="s">
        <v>38</v>
      </c>
      <c r="O158" s="91"/>
      <c r="P158" s="237">
        <f>O158*H158</f>
        <v>0</v>
      </c>
      <c r="Q158" s="237">
        <v>1</v>
      </c>
      <c r="R158" s="237">
        <f>Q158*H158</f>
        <v>5.0750000000000002</v>
      </c>
      <c r="S158" s="237">
        <v>0</v>
      </c>
      <c r="T158" s="23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9" t="s">
        <v>160</v>
      </c>
      <c r="AT158" s="239" t="s">
        <v>223</v>
      </c>
      <c r="AU158" s="239" t="s">
        <v>83</v>
      </c>
      <c r="AY158" s="17" t="s">
        <v>125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7" t="s">
        <v>81</v>
      </c>
      <c r="BK158" s="240">
        <f>ROUND(I158*H158,2)</f>
        <v>0</v>
      </c>
      <c r="BL158" s="17" t="s">
        <v>130</v>
      </c>
      <c r="BM158" s="239" t="s">
        <v>517</v>
      </c>
    </row>
    <row r="159" s="2" customFormat="1" ht="21.75" customHeight="1">
      <c r="A159" s="38"/>
      <c r="B159" s="39"/>
      <c r="C159" s="227" t="s">
        <v>235</v>
      </c>
      <c r="D159" s="227" t="s">
        <v>126</v>
      </c>
      <c r="E159" s="228" t="s">
        <v>518</v>
      </c>
      <c r="F159" s="229" t="s">
        <v>519</v>
      </c>
      <c r="G159" s="230" t="s">
        <v>292</v>
      </c>
      <c r="H159" s="231">
        <v>24.199999999999999</v>
      </c>
      <c r="I159" s="232"/>
      <c r="J159" s="233">
        <f>ROUND(I159*H159,2)</f>
        <v>0</v>
      </c>
      <c r="K159" s="234"/>
      <c r="L159" s="44"/>
      <c r="M159" s="235" t="s">
        <v>1</v>
      </c>
      <c r="N159" s="236" t="s">
        <v>38</v>
      </c>
      <c r="O159" s="91"/>
      <c r="P159" s="237">
        <f>O159*H159</f>
        <v>0</v>
      </c>
      <c r="Q159" s="237">
        <v>0.03739</v>
      </c>
      <c r="R159" s="237">
        <f>Q159*H159</f>
        <v>0.90483799999999992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130</v>
      </c>
      <c r="AT159" s="239" t="s">
        <v>126</v>
      </c>
      <c r="AU159" s="239" t="s">
        <v>83</v>
      </c>
      <c r="AY159" s="17" t="s">
        <v>125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7" t="s">
        <v>81</v>
      </c>
      <c r="BK159" s="240">
        <f>ROUND(I159*H159,2)</f>
        <v>0</v>
      </c>
      <c r="BL159" s="17" t="s">
        <v>130</v>
      </c>
      <c r="BM159" s="239" t="s">
        <v>520</v>
      </c>
    </row>
    <row r="160" s="13" customFormat="1">
      <c r="A160" s="13"/>
      <c r="B160" s="259"/>
      <c r="C160" s="260"/>
      <c r="D160" s="241" t="s">
        <v>196</v>
      </c>
      <c r="E160" s="261" t="s">
        <v>1</v>
      </c>
      <c r="F160" s="262" t="s">
        <v>521</v>
      </c>
      <c r="G160" s="260"/>
      <c r="H160" s="263">
        <v>24.199999999999999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196</v>
      </c>
      <c r="AU160" s="269" t="s">
        <v>83</v>
      </c>
      <c r="AV160" s="13" t="s">
        <v>83</v>
      </c>
      <c r="AW160" s="13" t="s">
        <v>30</v>
      </c>
      <c r="AX160" s="13" t="s">
        <v>81</v>
      </c>
      <c r="AY160" s="269" t="s">
        <v>125</v>
      </c>
    </row>
    <row r="161" s="2" customFormat="1" ht="21.75" customHeight="1">
      <c r="A161" s="38"/>
      <c r="B161" s="39"/>
      <c r="C161" s="281" t="s">
        <v>240</v>
      </c>
      <c r="D161" s="281" t="s">
        <v>223</v>
      </c>
      <c r="E161" s="282" t="s">
        <v>522</v>
      </c>
      <c r="F161" s="283" t="s">
        <v>523</v>
      </c>
      <c r="G161" s="284" t="s">
        <v>292</v>
      </c>
      <c r="H161" s="285">
        <v>24.199999999999999</v>
      </c>
      <c r="I161" s="286"/>
      <c r="J161" s="287">
        <f>ROUND(I161*H161,2)</f>
        <v>0</v>
      </c>
      <c r="K161" s="288"/>
      <c r="L161" s="289"/>
      <c r="M161" s="290" t="s">
        <v>1</v>
      </c>
      <c r="N161" s="291" t="s">
        <v>38</v>
      </c>
      <c r="O161" s="91"/>
      <c r="P161" s="237">
        <f>O161*H161</f>
        <v>0</v>
      </c>
      <c r="Q161" s="237">
        <v>0.043400000000000001</v>
      </c>
      <c r="R161" s="237">
        <f>Q161*H161</f>
        <v>1.0502800000000001</v>
      </c>
      <c r="S161" s="237">
        <v>0</v>
      </c>
      <c r="T161" s="23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160</v>
      </c>
      <c r="AT161" s="239" t="s">
        <v>223</v>
      </c>
      <c r="AU161" s="239" t="s">
        <v>83</v>
      </c>
      <c r="AY161" s="17" t="s">
        <v>125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7" t="s">
        <v>81</v>
      </c>
      <c r="BK161" s="240">
        <f>ROUND(I161*H161,2)</f>
        <v>0</v>
      </c>
      <c r="BL161" s="17" t="s">
        <v>130</v>
      </c>
      <c r="BM161" s="239" t="s">
        <v>524</v>
      </c>
    </row>
    <row r="162" s="2" customFormat="1" ht="21.75" customHeight="1">
      <c r="A162" s="38"/>
      <c r="B162" s="39"/>
      <c r="C162" s="227" t="s">
        <v>254</v>
      </c>
      <c r="D162" s="227" t="s">
        <v>126</v>
      </c>
      <c r="E162" s="228" t="s">
        <v>525</v>
      </c>
      <c r="F162" s="229" t="s">
        <v>526</v>
      </c>
      <c r="G162" s="230" t="s">
        <v>292</v>
      </c>
      <c r="H162" s="231">
        <v>250.80000000000001</v>
      </c>
      <c r="I162" s="232"/>
      <c r="J162" s="233">
        <f>ROUND(I162*H162,2)</f>
        <v>0</v>
      </c>
      <c r="K162" s="234"/>
      <c r="L162" s="44"/>
      <c r="M162" s="235" t="s">
        <v>1</v>
      </c>
      <c r="N162" s="236" t="s">
        <v>38</v>
      </c>
      <c r="O162" s="91"/>
      <c r="P162" s="237">
        <f>O162*H162</f>
        <v>0</v>
      </c>
      <c r="Q162" s="237">
        <v>0.03739</v>
      </c>
      <c r="R162" s="237">
        <f>Q162*H162</f>
        <v>9.3774119999999996</v>
      </c>
      <c r="S162" s="237">
        <v>0</v>
      </c>
      <c r="T162" s="23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9" t="s">
        <v>130</v>
      </c>
      <c r="AT162" s="239" t="s">
        <v>126</v>
      </c>
      <c r="AU162" s="239" t="s">
        <v>83</v>
      </c>
      <c r="AY162" s="17" t="s">
        <v>125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7" t="s">
        <v>81</v>
      </c>
      <c r="BK162" s="240">
        <f>ROUND(I162*H162,2)</f>
        <v>0</v>
      </c>
      <c r="BL162" s="17" t="s">
        <v>130</v>
      </c>
      <c r="BM162" s="239" t="s">
        <v>527</v>
      </c>
    </row>
    <row r="163" s="13" customFormat="1">
      <c r="A163" s="13"/>
      <c r="B163" s="259"/>
      <c r="C163" s="260"/>
      <c r="D163" s="241" t="s">
        <v>196</v>
      </c>
      <c r="E163" s="261" t="s">
        <v>1</v>
      </c>
      <c r="F163" s="262" t="s">
        <v>528</v>
      </c>
      <c r="G163" s="260"/>
      <c r="H163" s="263">
        <v>250.80000000000001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196</v>
      </c>
      <c r="AU163" s="269" t="s">
        <v>83</v>
      </c>
      <c r="AV163" s="13" t="s">
        <v>83</v>
      </c>
      <c r="AW163" s="13" t="s">
        <v>30</v>
      </c>
      <c r="AX163" s="13" t="s">
        <v>81</v>
      </c>
      <c r="AY163" s="269" t="s">
        <v>125</v>
      </c>
    </row>
    <row r="164" s="2" customFormat="1" ht="21.75" customHeight="1">
      <c r="A164" s="38"/>
      <c r="B164" s="39"/>
      <c r="C164" s="281" t="s">
        <v>8</v>
      </c>
      <c r="D164" s="281" t="s">
        <v>223</v>
      </c>
      <c r="E164" s="282" t="s">
        <v>522</v>
      </c>
      <c r="F164" s="283" t="s">
        <v>523</v>
      </c>
      <c r="G164" s="284" t="s">
        <v>292</v>
      </c>
      <c r="H164" s="285">
        <v>250.80000000000001</v>
      </c>
      <c r="I164" s="286"/>
      <c r="J164" s="287">
        <f>ROUND(I164*H164,2)</f>
        <v>0</v>
      </c>
      <c r="K164" s="288"/>
      <c r="L164" s="289"/>
      <c r="M164" s="290" t="s">
        <v>1</v>
      </c>
      <c r="N164" s="291" t="s">
        <v>38</v>
      </c>
      <c r="O164" s="91"/>
      <c r="P164" s="237">
        <f>O164*H164</f>
        <v>0</v>
      </c>
      <c r="Q164" s="237">
        <v>0.043400000000000001</v>
      </c>
      <c r="R164" s="237">
        <f>Q164*H164</f>
        <v>10.884720000000002</v>
      </c>
      <c r="S164" s="237">
        <v>0</v>
      </c>
      <c r="T164" s="23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9" t="s">
        <v>160</v>
      </c>
      <c r="AT164" s="239" t="s">
        <v>223</v>
      </c>
      <c r="AU164" s="239" t="s">
        <v>83</v>
      </c>
      <c r="AY164" s="17" t="s">
        <v>125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7" t="s">
        <v>81</v>
      </c>
      <c r="BK164" s="240">
        <f>ROUND(I164*H164,2)</f>
        <v>0</v>
      </c>
      <c r="BL164" s="17" t="s">
        <v>130</v>
      </c>
      <c r="BM164" s="239" t="s">
        <v>529</v>
      </c>
    </row>
    <row r="165" s="2" customFormat="1" ht="21.75" customHeight="1">
      <c r="A165" s="38"/>
      <c r="B165" s="39"/>
      <c r="C165" s="227" t="s">
        <v>264</v>
      </c>
      <c r="D165" s="227" t="s">
        <v>126</v>
      </c>
      <c r="E165" s="228" t="s">
        <v>530</v>
      </c>
      <c r="F165" s="229" t="s">
        <v>531</v>
      </c>
      <c r="G165" s="230" t="s">
        <v>188</v>
      </c>
      <c r="H165" s="231">
        <v>44</v>
      </c>
      <c r="I165" s="232"/>
      <c r="J165" s="233">
        <f>ROUND(I165*H165,2)</f>
        <v>0</v>
      </c>
      <c r="K165" s="234"/>
      <c r="L165" s="44"/>
      <c r="M165" s="235" t="s">
        <v>1</v>
      </c>
      <c r="N165" s="236" t="s">
        <v>38</v>
      </c>
      <c r="O165" s="91"/>
      <c r="P165" s="237">
        <f>O165*H165</f>
        <v>0</v>
      </c>
      <c r="Q165" s="237">
        <v>0.00071000000000000002</v>
      </c>
      <c r="R165" s="237">
        <f>Q165*H165</f>
        <v>0.03124</v>
      </c>
      <c r="S165" s="237">
        <v>0</v>
      </c>
      <c r="T165" s="23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9" t="s">
        <v>130</v>
      </c>
      <c r="AT165" s="239" t="s">
        <v>126</v>
      </c>
      <c r="AU165" s="239" t="s">
        <v>83</v>
      </c>
      <c r="AY165" s="17" t="s">
        <v>125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7" t="s">
        <v>81</v>
      </c>
      <c r="BK165" s="240">
        <f>ROUND(I165*H165,2)</f>
        <v>0</v>
      </c>
      <c r="BL165" s="17" t="s">
        <v>130</v>
      </c>
      <c r="BM165" s="239" t="s">
        <v>532</v>
      </c>
    </row>
    <row r="166" s="13" customFormat="1">
      <c r="A166" s="13"/>
      <c r="B166" s="259"/>
      <c r="C166" s="260"/>
      <c r="D166" s="241" t="s">
        <v>196</v>
      </c>
      <c r="E166" s="261" t="s">
        <v>1</v>
      </c>
      <c r="F166" s="262" t="s">
        <v>533</v>
      </c>
      <c r="G166" s="260"/>
      <c r="H166" s="263">
        <v>44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196</v>
      </c>
      <c r="AU166" s="269" t="s">
        <v>83</v>
      </c>
      <c r="AV166" s="13" t="s">
        <v>83</v>
      </c>
      <c r="AW166" s="13" t="s">
        <v>30</v>
      </c>
      <c r="AX166" s="13" t="s">
        <v>81</v>
      </c>
      <c r="AY166" s="269" t="s">
        <v>125</v>
      </c>
    </row>
    <row r="167" s="2" customFormat="1" ht="16.5" customHeight="1">
      <c r="A167" s="38"/>
      <c r="B167" s="39"/>
      <c r="C167" s="281" t="s">
        <v>271</v>
      </c>
      <c r="D167" s="281" t="s">
        <v>223</v>
      </c>
      <c r="E167" s="282" t="s">
        <v>534</v>
      </c>
      <c r="F167" s="283" t="s">
        <v>535</v>
      </c>
      <c r="G167" s="284" t="s">
        <v>226</v>
      </c>
      <c r="H167" s="285">
        <v>0.314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38</v>
      </c>
      <c r="O167" s="91"/>
      <c r="P167" s="237">
        <f>O167*H167</f>
        <v>0</v>
      </c>
      <c r="Q167" s="237">
        <v>1</v>
      </c>
      <c r="R167" s="237">
        <f>Q167*H167</f>
        <v>0.314</v>
      </c>
      <c r="S167" s="237">
        <v>0</v>
      </c>
      <c r="T167" s="23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9" t="s">
        <v>160</v>
      </c>
      <c r="AT167" s="239" t="s">
        <v>223</v>
      </c>
      <c r="AU167" s="239" t="s">
        <v>83</v>
      </c>
      <c r="AY167" s="17" t="s">
        <v>125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7" t="s">
        <v>81</v>
      </c>
      <c r="BK167" s="240">
        <f>ROUND(I167*H167,2)</f>
        <v>0</v>
      </c>
      <c r="BL167" s="17" t="s">
        <v>130</v>
      </c>
      <c r="BM167" s="239" t="s">
        <v>536</v>
      </c>
    </row>
    <row r="168" s="11" customFormat="1" ht="22.8" customHeight="1">
      <c r="A168" s="11"/>
      <c r="B168" s="213"/>
      <c r="C168" s="214"/>
      <c r="D168" s="215" t="s">
        <v>72</v>
      </c>
      <c r="E168" s="257" t="s">
        <v>137</v>
      </c>
      <c r="F168" s="257" t="s">
        <v>537</v>
      </c>
      <c r="G168" s="214"/>
      <c r="H168" s="214"/>
      <c r="I168" s="217"/>
      <c r="J168" s="258">
        <f>BK168</f>
        <v>0</v>
      </c>
      <c r="K168" s="214"/>
      <c r="L168" s="219"/>
      <c r="M168" s="220"/>
      <c r="N168" s="221"/>
      <c r="O168" s="221"/>
      <c r="P168" s="222">
        <f>SUM(P169:P220)</f>
        <v>0</v>
      </c>
      <c r="Q168" s="221"/>
      <c r="R168" s="222">
        <f>SUM(R169:R220)</f>
        <v>84.482670359999986</v>
      </c>
      <c r="S168" s="221"/>
      <c r="T168" s="223">
        <f>SUM(T169:T220)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24" t="s">
        <v>81</v>
      </c>
      <c r="AT168" s="225" t="s">
        <v>72</v>
      </c>
      <c r="AU168" s="225" t="s">
        <v>81</v>
      </c>
      <c r="AY168" s="224" t="s">
        <v>125</v>
      </c>
      <c r="BK168" s="226">
        <f>SUM(BK169:BK220)</f>
        <v>0</v>
      </c>
    </row>
    <row r="169" s="2" customFormat="1" ht="21.75" customHeight="1">
      <c r="A169" s="38"/>
      <c r="B169" s="39"/>
      <c r="C169" s="227" t="s">
        <v>278</v>
      </c>
      <c r="D169" s="227" t="s">
        <v>126</v>
      </c>
      <c r="E169" s="228" t="s">
        <v>538</v>
      </c>
      <c r="F169" s="229" t="s">
        <v>539</v>
      </c>
      <c r="G169" s="230" t="s">
        <v>188</v>
      </c>
      <c r="H169" s="231">
        <v>57</v>
      </c>
      <c r="I169" s="232"/>
      <c r="J169" s="233">
        <f>ROUND(I169*H169,2)</f>
        <v>0</v>
      </c>
      <c r="K169" s="234"/>
      <c r="L169" s="44"/>
      <c r="M169" s="235" t="s">
        <v>1</v>
      </c>
      <c r="N169" s="236" t="s">
        <v>38</v>
      </c>
      <c r="O169" s="91"/>
      <c r="P169" s="237">
        <f>O169*H169</f>
        <v>0</v>
      </c>
      <c r="Q169" s="237">
        <v>0.00018000000000000001</v>
      </c>
      <c r="R169" s="237">
        <f>Q169*H169</f>
        <v>0.01026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130</v>
      </c>
      <c r="AT169" s="239" t="s">
        <v>126</v>
      </c>
      <c r="AU169" s="239" t="s">
        <v>83</v>
      </c>
      <c r="AY169" s="17" t="s">
        <v>125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7" t="s">
        <v>81</v>
      </c>
      <c r="BK169" s="240">
        <f>ROUND(I169*H169,2)</f>
        <v>0</v>
      </c>
      <c r="BL169" s="17" t="s">
        <v>130</v>
      </c>
      <c r="BM169" s="239" t="s">
        <v>540</v>
      </c>
    </row>
    <row r="170" s="13" customFormat="1">
      <c r="A170" s="13"/>
      <c r="B170" s="259"/>
      <c r="C170" s="260"/>
      <c r="D170" s="241" t="s">
        <v>196</v>
      </c>
      <c r="E170" s="261" t="s">
        <v>1</v>
      </c>
      <c r="F170" s="262" t="s">
        <v>541</v>
      </c>
      <c r="G170" s="260"/>
      <c r="H170" s="263">
        <v>57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196</v>
      </c>
      <c r="AU170" s="269" t="s">
        <v>83</v>
      </c>
      <c r="AV170" s="13" t="s">
        <v>83</v>
      </c>
      <c r="AW170" s="13" t="s">
        <v>30</v>
      </c>
      <c r="AX170" s="13" t="s">
        <v>81</v>
      </c>
      <c r="AY170" s="269" t="s">
        <v>125</v>
      </c>
    </row>
    <row r="171" s="2" customFormat="1" ht="16.5" customHeight="1">
      <c r="A171" s="38"/>
      <c r="B171" s="39"/>
      <c r="C171" s="281" t="s">
        <v>285</v>
      </c>
      <c r="D171" s="281" t="s">
        <v>223</v>
      </c>
      <c r="E171" s="282" t="s">
        <v>542</v>
      </c>
      <c r="F171" s="283" t="s">
        <v>543</v>
      </c>
      <c r="G171" s="284" t="s">
        <v>188</v>
      </c>
      <c r="H171" s="285">
        <v>57</v>
      </c>
      <c r="I171" s="286"/>
      <c r="J171" s="287">
        <f>ROUND(I171*H171,2)</f>
        <v>0</v>
      </c>
      <c r="K171" s="288"/>
      <c r="L171" s="289"/>
      <c r="M171" s="290" t="s">
        <v>1</v>
      </c>
      <c r="N171" s="291" t="s">
        <v>38</v>
      </c>
      <c r="O171" s="91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160</v>
      </c>
      <c r="AT171" s="239" t="s">
        <v>223</v>
      </c>
      <c r="AU171" s="239" t="s">
        <v>83</v>
      </c>
      <c r="AY171" s="17" t="s">
        <v>125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7" t="s">
        <v>81</v>
      </c>
      <c r="BK171" s="240">
        <f>ROUND(I171*H171,2)</f>
        <v>0</v>
      </c>
      <c r="BL171" s="17" t="s">
        <v>130</v>
      </c>
      <c r="BM171" s="239" t="s">
        <v>544</v>
      </c>
    </row>
    <row r="172" s="2" customFormat="1" ht="16.5" customHeight="1">
      <c r="A172" s="38"/>
      <c r="B172" s="39"/>
      <c r="C172" s="227" t="s">
        <v>289</v>
      </c>
      <c r="D172" s="227" t="s">
        <v>126</v>
      </c>
      <c r="E172" s="228" t="s">
        <v>545</v>
      </c>
      <c r="F172" s="229" t="s">
        <v>546</v>
      </c>
      <c r="G172" s="230" t="s">
        <v>214</v>
      </c>
      <c r="H172" s="231">
        <v>28.920000000000002</v>
      </c>
      <c r="I172" s="232"/>
      <c r="J172" s="233">
        <f>ROUND(I172*H172,2)</f>
        <v>0</v>
      </c>
      <c r="K172" s="234"/>
      <c r="L172" s="44"/>
      <c r="M172" s="235" t="s">
        <v>1</v>
      </c>
      <c r="N172" s="236" t="s">
        <v>38</v>
      </c>
      <c r="O172" s="91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9" t="s">
        <v>130</v>
      </c>
      <c r="AT172" s="239" t="s">
        <v>126</v>
      </c>
      <c r="AU172" s="239" t="s">
        <v>83</v>
      </c>
      <c r="AY172" s="17" t="s">
        <v>125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7" t="s">
        <v>81</v>
      </c>
      <c r="BK172" s="240">
        <f>ROUND(I172*H172,2)</f>
        <v>0</v>
      </c>
      <c r="BL172" s="17" t="s">
        <v>130</v>
      </c>
      <c r="BM172" s="239" t="s">
        <v>547</v>
      </c>
    </row>
    <row r="173" s="13" customFormat="1">
      <c r="A173" s="13"/>
      <c r="B173" s="259"/>
      <c r="C173" s="260"/>
      <c r="D173" s="241" t="s">
        <v>196</v>
      </c>
      <c r="E173" s="261" t="s">
        <v>1</v>
      </c>
      <c r="F173" s="262" t="s">
        <v>548</v>
      </c>
      <c r="G173" s="260"/>
      <c r="H173" s="263">
        <v>28.920000000000002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196</v>
      </c>
      <c r="AU173" s="269" t="s">
        <v>83</v>
      </c>
      <c r="AV173" s="13" t="s">
        <v>83</v>
      </c>
      <c r="AW173" s="13" t="s">
        <v>30</v>
      </c>
      <c r="AX173" s="13" t="s">
        <v>81</v>
      </c>
      <c r="AY173" s="269" t="s">
        <v>125</v>
      </c>
    </row>
    <row r="174" s="2" customFormat="1" ht="16.5" customHeight="1">
      <c r="A174" s="38"/>
      <c r="B174" s="39"/>
      <c r="C174" s="227" t="s">
        <v>7</v>
      </c>
      <c r="D174" s="227" t="s">
        <v>126</v>
      </c>
      <c r="E174" s="228" t="s">
        <v>549</v>
      </c>
      <c r="F174" s="229" t="s">
        <v>550</v>
      </c>
      <c r="G174" s="230" t="s">
        <v>184</v>
      </c>
      <c r="H174" s="231">
        <v>69.879999999999995</v>
      </c>
      <c r="I174" s="232"/>
      <c r="J174" s="233">
        <f>ROUND(I174*H174,2)</f>
        <v>0</v>
      </c>
      <c r="K174" s="234"/>
      <c r="L174" s="44"/>
      <c r="M174" s="235" t="s">
        <v>1</v>
      </c>
      <c r="N174" s="236" t="s">
        <v>38</v>
      </c>
      <c r="O174" s="91"/>
      <c r="P174" s="237">
        <f>O174*H174</f>
        <v>0</v>
      </c>
      <c r="Q174" s="237">
        <v>0.041739999999999999</v>
      </c>
      <c r="R174" s="237">
        <f>Q174*H174</f>
        <v>2.9167911999999996</v>
      </c>
      <c r="S174" s="237">
        <v>0</v>
      </c>
      <c r="T174" s="23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9" t="s">
        <v>130</v>
      </c>
      <c r="AT174" s="239" t="s">
        <v>126</v>
      </c>
      <c r="AU174" s="239" t="s">
        <v>83</v>
      </c>
      <c r="AY174" s="17" t="s">
        <v>125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7" t="s">
        <v>81</v>
      </c>
      <c r="BK174" s="240">
        <f>ROUND(I174*H174,2)</f>
        <v>0</v>
      </c>
      <c r="BL174" s="17" t="s">
        <v>130</v>
      </c>
      <c r="BM174" s="239" t="s">
        <v>551</v>
      </c>
    </row>
    <row r="175" s="13" customFormat="1">
      <c r="A175" s="13"/>
      <c r="B175" s="259"/>
      <c r="C175" s="260"/>
      <c r="D175" s="241" t="s">
        <v>196</v>
      </c>
      <c r="E175" s="261" t="s">
        <v>1</v>
      </c>
      <c r="F175" s="262" t="s">
        <v>552</v>
      </c>
      <c r="G175" s="260"/>
      <c r="H175" s="263">
        <v>69.879999999999995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196</v>
      </c>
      <c r="AU175" s="269" t="s">
        <v>83</v>
      </c>
      <c r="AV175" s="13" t="s">
        <v>83</v>
      </c>
      <c r="AW175" s="13" t="s">
        <v>30</v>
      </c>
      <c r="AX175" s="13" t="s">
        <v>81</v>
      </c>
      <c r="AY175" s="269" t="s">
        <v>125</v>
      </c>
    </row>
    <row r="176" s="2" customFormat="1" ht="16.5" customHeight="1">
      <c r="A176" s="38"/>
      <c r="B176" s="39"/>
      <c r="C176" s="227" t="s">
        <v>300</v>
      </c>
      <c r="D176" s="227" t="s">
        <v>126</v>
      </c>
      <c r="E176" s="228" t="s">
        <v>553</v>
      </c>
      <c r="F176" s="229" t="s">
        <v>554</v>
      </c>
      <c r="G176" s="230" t="s">
        <v>184</v>
      </c>
      <c r="H176" s="231">
        <v>69.879999999999995</v>
      </c>
      <c r="I176" s="232"/>
      <c r="J176" s="233">
        <f>ROUND(I176*H176,2)</f>
        <v>0</v>
      </c>
      <c r="K176" s="234"/>
      <c r="L176" s="44"/>
      <c r="M176" s="235" t="s">
        <v>1</v>
      </c>
      <c r="N176" s="236" t="s">
        <v>38</v>
      </c>
      <c r="O176" s="91"/>
      <c r="P176" s="237">
        <f>O176*H176</f>
        <v>0</v>
      </c>
      <c r="Q176" s="237">
        <v>2.0000000000000002E-05</v>
      </c>
      <c r="R176" s="237">
        <f>Q176*H176</f>
        <v>0.0013975999999999999</v>
      </c>
      <c r="S176" s="237">
        <v>0</v>
      </c>
      <c r="T176" s="23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9" t="s">
        <v>130</v>
      </c>
      <c r="AT176" s="239" t="s">
        <v>126</v>
      </c>
      <c r="AU176" s="239" t="s">
        <v>83</v>
      </c>
      <c r="AY176" s="17" t="s">
        <v>125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7" t="s">
        <v>81</v>
      </c>
      <c r="BK176" s="240">
        <f>ROUND(I176*H176,2)</f>
        <v>0</v>
      </c>
      <c r="BL176" s="17" t="s">
        <v>130</v>
      </c>
      <c r="BM176" s="239" t="s">
        <v>555</v>
      </c>
    </row>
    <row r="177" s="13" customFormat="1">
      <c r="A177" s="13"/>
      <c r="B177" s="259"/>
      <c r="C177" s="260"/>
      <c r="D177" s="241" t="s">
        <v>196</v>
      </c>
      <c r="E177" s="261" t="s">
        <v>1</v>
      </c>
      <c r="F177" s="262" t="s">
        <v>552</v>
      </c>
      <c r="G177" s="260"/>
      <c r="H177" s="263">
        <v>69.879999999999995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196</v>
      </c>
      <c r="AU177" s="269" t="s">
        <v>83</v>
      </c>
      <c r="AV177" s="13" t="s">
        <v>83</v>
      </c>
      <c r="AW177" s="13" t="s">
        <v>30</v>
      </c>
      <c r="AX177" s="13" t="s">
        <v>81</v>
      </c>
      <c r="AY177" s="269" t="s">
        <v>125</v>
      </c>
    </row>
    <row r="178" s="2" customFormat="1" ht="16.5" customHeight="1">
      <c r="A178" s="38"/>
      <c r="B178" s="39"/>
      <c r="C178" s="227" t="s">
        <v>304</v>
      </c>
      <c r="D178" s="227" t="s">
        <v>126</v>
      </c>
      <c r="E178" s="228" t="s">
        <v>556</v>
      </c>
      <c r="F178" s="229" t="s">
        <v>557</v>
      </c>
      <c r="G178" s="230" t="s">
        <v>226</v>
      </c>
      <c r="H178" s="231">
        <v>3.2189999999999999</v>
      </c>
      <c r="I178" s="232"/>
      <c r="J178" s="233">
        <f>ROUND(I178*H178,2)</f>
        <v>0</v>
      </c>
      <c r="K178" s="234"/>
      <c r="L178" s="44"/>
      <c r="M178" s="235" t="s">
        <v>1</v>
      </c>
      <c r="N178" s="236" t="s">
        <v>38</v>
      </c>
      <c r="O178" s="91"/>
      <c r="P178" s="237">
        <f>O178*H178</f>
        <v>0</v>
      </c>
      <c r="Q178" s="237">
        <v>1.04877</v>
      </c>
      <c r="R178" s="237">
        <f>Q178*H178</f>
        <v>3.37599063</v>
      </c>
      <c r="S178" s="237">
        <v>0</v>
      </c>
      <c r="T178" s="23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9" t="s">
        <v>130</v>
      </c>
      <c r="AT178" s="239" t="s">
        <v>126</v>
      </c>
      <c r="AU178" s="239" t="s">
        <v>83</v>
      </c>
      <c r="AY178" s="17" t="s">
        <v>125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7" t="s">
        <v>81</v>
      </c>
      <c r="BK178" s="240">
        <f>ROUND(I178*H178,2)</f>
        <v>0</v>
      </c>
      <c r="BL178" s="17" t="s">
        <v>130</v>
      </c>
      <c r="BM178" s="239" t="s">
        <v>558</v>
      </c>
    </row>
    <row r="179" s="13" customFormat="1">
      <c r="A179" s="13"/>
      <c r="B179" s="259"/>
      <c r="C179" s="260"/>
      <c r="D179" s="241" t="s">
        <v>196</v>
      </c>
      <c r="E179" s="261" t="s">
        <v>1</v>
      </c>
      <c r="F179" s="262" t="s">
        <v>559</v>
      </c>
      <c r="G179" s="260"/>
      <c r="H179" s="263">
        <v>3.2189999999999999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196</v>
      </c>
      <c r="AU179" s="269" t="s">
        <v>83</v>
      </c>
      <c r="AV179" s="13" t="s">
        <v>83</v>
      </c>
      <c r="AW179" s="13" t="s">
        <v>30</v>
      </c>
      <c r="AX179" s="13" t="s">
        <v>81</v>
      </c>
      <c r="AY179" s="269" t="s">
        <v>125</v>
      </c>
    </row>
    <row r="180" s="2" customFormat="1" ht="21.75" customHeight="1">
      <c r="A180" s="38"/>
      <c r="B180" s="39"/>
      <c r="C180" s="227" t="s">
        <v>308</v>
      </c>
      <c r="D180" s="227" t="s">
        <v>126</v>
      </c>
      <c r="E180" s="228" t="s">
        <v>560</v>
      </c>
      <c r="F180" s="229" t="s">
        <v>561</v>
      </c>
      <c r="G180" s="230" t="s">
        <v>292</v>
      </c>
      <c r="H180" s="231">
        <v>12</v>
      </c>
      <c r="I180" s="232"/>
      <c r="J180" s="233">
        <f>ROUND(I180*H180,2)</f>
        <v>0</v>
      </c>
      <c r="K180" s="234"/>
      <c r="L180" s="44"/>
      <c r="M180" s="235" t="s">
        <v>1</v>
      </c>
      <c r="N180" s="236" t="s">
        <v>38</v>
      </c>
      <c r="O180" s="91"/>
      <c r="P180" s="237">
        <f>O180*H180</f>
        <v>0</v>
      </c>
      <c r="Q180" s="237">
        <v>6.0000000000000002E-05</v>
      </c>
      <c r="R180" s="237">
        <f>Q180*H180</f>
        <v>0.00072000000000000005</v>
      </c>
      <c r="S180" s="237">
        <v>0</v>
      </c>
      <c r="T180" s="23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9" t="s">
        <v>130</v>
      </c>
      <c r="AT180" s="239" t="s">
        <v>126</v>
      </c>
      <c r="AU180" s="239" t="s">
        <v>83</v>
      </c>
      <c r="AY180" s="17" t="s">
        <v>125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7" t="s">
        <v>81</v>
      </c>
      <c r="BK180" s="240">
        <f>ROUND(I180*H180,2)</f>
        <v>0</v>
      </c>
      <c r="BL180" s="17" t="s">
        <v>130</v>
      </c>
      <c r="BM180" s="239" t="s">
        <v>562</v>
      </c>
    </row>
    <row r="181" s="13" customFormat="1">
      <c r="A181" s="13"/>
      <c r="B181" s="259"/>
      <c r="C181" s="260"/>
      <c r="D181" s="241" t="s">
        <v>196</v>
      </c>
      <c r="E181" s="261" t="s">
        <v>1</v>
      </c>
      <c r="F181" s="262" t="s">
        <v>563</v>
      </c>
      <c r="G181" s="260"/>
      <c r="H181" s="263">
        <v>12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196</v>
      </c>
      <c r="AU181" s="269" t="s">
        <v>83</v>
      </c>
      <c r="AV181" s="13" t="s">
        <v>83</v>
      </c>
      <c r="AW181" s="13" t="s">
        <v>30</v>
      </c>
      <c r="AX181" s="13" t="s">
        <v>81</v>
      </c>
      <c r="AY181" s="269" t="s">
        <v>125</v>
      </c>
    </row>
    <row r="182" s="2" customFormat="1" ht="21.75" customHeight="1">
      <c r="A182" s="38"/>
      <c r="B182" s="39"/>
      <c r="C182" s="227" t="s">
        <v>312</v>
      </c>
      <c r="D182" s="227" t="s">
        <v>126</v>
      </c>
      <c r="E182" s="228" t="s">
        <v>564</v>
      </c>
      <c r="F182" s="229" t="s">
        <v>565</v>
      </c>
      <c r="G182" s="230" t="s">
        <v>292</v>
      </c>
      <c r="H182" s="231">
        <v>18</v>
      </c>
      <c r="I182" s="232"/>
      <c r="J182" s="233">
        <f>ROUND(I182*H182,2)</f>
        <v>0</v>
      </c>
      <c r="K182" s="234"/>
      <c r="L182" s="44"/>
      <c r="M182" s="235" t="s">
        <v>1</v>
      </c>
      <c r="N182" s="236" t="s">
        <v>38</v>
      </c>
      <c r="O182" s="91"/>
      <c r="P182" s="237">
        <f>O182*H182</f>
        <v>0</v>
      </c>
      <c r="Q182" s="237">
        <v>0.00019000000000000001</v>
      </c>
      <c r="R182" s="237">
        <f>Q182*H182</f>
        <v>0.0034200000000000003</v>
      </c>
      <c r="S182" s="237">
        <v>0</v>
      </c>
      <c r="T182" s="23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9" t="s">
        <v>130</v>
      </c>
      <c r="AT182" s="239" t="s">
        <v>126</v>
      </c>
      <c r="AU182" s="239" t="s">
        <v>83</v>
      </c>
      <c r="AY182" s="17" t="s">
        <v>125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7" t="s">
        <v>81</v>
      </c>
      <c r="BK182" s="240">
        <f>ROUND(I182*H182,2)</f>
        <v>0</v>
      </c>
      <c r="BL182" s="17" t="s">
        <v>130</v>
      </c>
      <c r="BM182" s="239" t="s">
        <v>566</v>
      </c>
    </row>
    <row r="183" s="13" customFormat="1">
      <c r="A183" s="13"/>
      <c r="B183" s="259"/>
      <c r="C183" s="260"/>
      <c r="D183" s="241" t="s">
        <v>196</v>
      </c>
      <c r="E183" s="261" t="s">
        <v>1</v>
      </c>
      <c r="F183" s="262" t="s">
        <v>567</v>
      </c>
      <c r="G183" s="260"/>
      <c r="H183" s="263">
        <v>18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196</v>
      </c>
      <c r="AU183" s="269" t="s">
        <v>83</v>
      </c>
      <c r="AV183" s="13" t="s">
        <v>83</v>
      </c>
      <c r="AW183" s="13" t="s">
        <v>30</v>
      </c>
      <c r="AX183" s="13" t="s">
        <v>81</v>
      </c>
      <c r="AY183" s="269" t="s">
        <v>125</v>
      </c>
    </row>
    <row r="184" s="2" customFormat="1" ht="21.75" customHeight="1">
      <c r="A184" s="38"/>
      <c r="B184" s="39"/>
      <c r="C184" s="227" t="s">
        <v>319</v>
      </c>
      <c r="D184" s="227" t="s">
        <v>126</v>
      </c>
      <c r="E184" s="228" t="s">
        <v>568</v>
      </c>
      <c r="F184" s="229" t="s">
        <v>569</v>
      </c>
      <c r="G184" s="230" t="s">
        <v>214</v>
      </c>
      <c r="H184" s="231">
        <v>24</v>
      </c>
      <c r="I184" s="232"/>
      <c r="J184" s="233">
        <f>ROUND(I184*H184,2)</f>
        <v>0</v>
      </c>
      <c r="K184" s="234"/>
      <c r="L184" s="44"/>
      <c r="M184" s="235" t="s">
        <v>1</v>
      </c>
      <c r="N184" s="236" t="s">
        <v>38</v>
      </c>
      <c r="O184" s="91"/>
      <c r="P184" s="237">
        <f>O184*H184</f>
        <v>0</v>
      </c>
      <c r="Q184" s="237">
        <v>2.6843599999999999</v>
      </c>
      <c r="R184" s="237">
        <f>Q184*H184</f>
        <v>64.424639999999997</v>
      </c>
      <c r="S184" s="237">
        <v>0</v>
      </c>
      <c r="T184" s="23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9" t="s">
        <v>130</v>
      </c>
      <c r="AT184" s="239" t="s">
        <v>126</v>
      </c>
      <c r="AU184" s="239" t="s">
        <v>83</v>
      </c>
      <c r="AY184" s="17" t="s">
        <v>125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7" t="s">
        <v>81</v>
      </c>
      <c r="BK184" s="240">
        <f>ROUND(I184*H184,2)</f>
        <v>0</v>
      </c>
      <c r="BL184" s="17" t="s">
        <v>130</v>
      </c>
      <c r="BM184" s="239" t="s">
        <v>570</v>
      </c>
    </row>
    <row r="185" s="13" customFormat="1">
      <c r="A185" s="13"/>
      <c r="B185" s="259"/>
      <c r="C185" s="260"/>
      <c r="D185" s="241" t="s">
        <v>196</v>
      </c>
      <c r="E185" s="261" t="s">
        <v>1</v>
      </c>
      <c r="F185" s="262" t="s">
        <v>571</v>
      </c>
      <c r="G185" s="260"/>
      <c r="H185" s="263">
        <v>24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196</v>
      </c>
      <c r="AU185" s="269" t="s">
        <v>83</v>
      </c>
      <c r="AV185" s="13" t="s">
        <v>83</v>
      </c>
      <c r="AW185" s="13" t="s">
        <v>30</v>
      </c>
      <c r="AX185" s="13" t="s">
        <v>81</v>
      </c>
      <c r="AY185" s="269" t="s">
        <v>125</v>
      </c>
    </row>
    <row r="186" s="2" customFormat="1" ht="21.75" customHeight="1">
      <c r="A186" s="38"/>
      <c r="B186" s="39"/>
      <c r="C186" s="227" t="s">
        <v>323</v>
      </c>
      <c r="D186" s="227" t="s">
        <v>126</v>
      </c>
      <c r="E186" s="228" t="s">
        <v>572</v>
      </c>
      <c r="F186" s="229" t="s">
        <v>573</v>
      </c>
      <c r="G186" s="230" t="s">
        <v>214</v>
      </c>
      <c r="H186" s="231">
        <v>24</v>
      </c>
      <c r="I186" s="232"/>
      <c r="J186" s="233">
        <f>ROUND(I186*H186,2)</f>
        <v>0</v>
      </c>
      <c r="K186" s="234"/>
      <c r="L186" s="44"/>
      <c r="M186" s="235" t="s">
        <v>1</v>
      </c>
      <c r="N186" s="236" t="s">
        <v>38</v>
      </c>
      <c r="O186" s="91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9" t="s">
        <v>130</v>
      </c>
      <c r="AT186" s="239" t="s">
        <v>126</v>
      </c>
      <c r="AU186" s="239" t="s">
        <v>83</v>
      </c>
      <c r="AY186" s="17" t="s">
        <v>125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7" t="s">
        <v>81</v>
      </c>
      <c r="BK186" s="240">
        <f>ROUND(I186*H186,2)</f>
        <v>0</v>
      </c>
      <c r="BL186" s="17" t="s">
        <v>130</v>
      </c>
      <c r="BM186" s="239" t="s">
        <v>574</v>
      </c>
    </row>
    <row r="187" s="13" customFormat="1">
      <c r="A187" s="13"/>
      <c r="B187" s="259"/>
      <c r="C187" s="260"/>
      <c r="D187" s="241" t="s">
        <v>196</v>
      </c>
      <c r="E187" s="261" t="s">
        <v>1</v>
      </c>
      <c r="F187" s="262" t="s">
        <v>571</v>
      </c>
      <c r="G187" s="260"/>
      <c r="H187" s="263">
        <v>24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196</v>
      </c>
      <c r="AU187" s="269" t="s">
        <v>83</v>
      </c>
      <c r="AV187" s="13" t="s">
        <v>83</v>
      </c>
      <c r="AW187" s="13" t="s">
        <v>30</v>
      </c>
      <c r="AX187" s="13" t="s">
        <v>81</v>
      </c>
      <c r="AY187" s="269" t="s">
        <v>125</v>
      </c>
    </row>
    <row r="188" s="2" customFormat="1" ht="16.5" customHeight="1">
      <c r="A188" s="38"/>
      <c r="B188" s="39"/>
      <c r="C188" s="227" t="s">
        <v>327</v>
      </c>
      <c r="D188" s="227" t="s">
        <v>126</v>
      </c>
      <c r="E188" s="228" t="s">
        <v>575</v>
      </c>
      <c r="F188" s="229" t="s">
        <v>576</v>
      </c>
      <c r="G188" s="230" t="s">
        <v>214</v>
      </c>
      <c r="H188" s="231">
        <v>103.392</v>
      </c>
      <c r="I188" s="232"/>
      <c r="J188" s="233">
        <f>ROUND(I188*H188,2)</f>
        <v>0</v>
      </c>
      <c r="K188" s="234"/>
      <c r="L188" s="44"/>
      <c r="M188" s="235" t="s">
        <v>1</v>
      </c>
      <c r="N188" s="236" t="s">
        <v>38</v>
      </c>
      <c r="O188" s="91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9" t="s">
        <v>130</v>
      </c>
      <c r="AT188" s="239" t="s">
        <v>126</v>
      </c>
      <c r="AU188" s="239" t="s">
        <v>83</v>
      </c>
      <c r="AY188" s="17" t="s">
        <v>125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7" t="s">
        <v>81</v>
      </c>
      <c r="BK188" s="240">
        <f>ROUND(I188*H188,2)</f>
        <v>0</v>
      </c>
      <c r="BL188" s="17" t="s">
        <v>130</v>
      </c>
      <c r="BM188" s="239" t="s">
        <v>577</v>
      </c>
    </row>
    <row r="189" s="13" customFormat="1">
      <c r="A189" s="13"/>
      <c r="B189" s="259"/>
      <c r="C189" s="260"/>
      <c r="D189" s="241" t="s">
        <v>196</v>
      </c>
      <c r="E189" s="261" t="s">
        <v>1</v>
      </c>
      <c r="F189" s="262" t="s">
        <v>578</v>
      </c>
      <c r="G189" s="260"/>
      <c r="H189" s="263">
        <v>103.392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196</v>
      </c>
      <c r="AU189" s="269" t="s">
        <v>83</v>
      </c>
      <c r="AV189" s="13" t="s">
        <v>83</v>
      </c>
      <c r="AW189" s="13" t="s">
        <v>30</v>
      </c>
      <c r="AX189" s="13" t="s">
        <v>81</v>
      </c>
      <c r="AY189" s="269" t="s">
        <v>125</v>
      </c>
    </row>
    <row r="190" s="2" customFormat="1" ht="16.5" customHeight="1">
      <c r="A190" s="38"/>
      <c r="B190" s="39"/>
      <c r="C190" s="227" t="s">
        <v>245</v>
      </c>
      <c r="D190" s="227" t="s">
        <v>126</v>
      </c>
      <c r="E190" s="228" t="s">
        <v>579</v>
      </c>
      <c r="F190" s="229" t="s">
        <v>580</v>
      </c>
      <c r="G190" s="230" t="s">
        <v>214</v>
      </c>
      <c r="H190" s="231">
        <v>19.079999999999998</v>
      </c>
      <c r="I190" s="232"/>
      <c r="J190" s="233">
        <f>ROUND(I190*H190,2)</f>
        <v>0</v>
      </c>
      <c r="K190" s="234"/>
      <c r="L190" s="44"/>
      <c r="M190" s="235" t="s">
        <v>1</v>
      </c>
      <c r="N190" s="236" t="s">
        <v>38</v>
      </c>
      <c r="O190" s="91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9" t="s">
        <v>130</v>
      </c>
      <c r="AT190" s="239" t="s">
        <v>126</v>
      </c>
      <c r="AU190" s="239" t="s">
        <v>83</v>
      </c>
      <c r="AY190" s="17" t="s">
        <v>125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7" t="s">
        <v>81</v>
      </c>
      <c r="BK190" s="240">
        <f>ROUND(I190*H190,2)</f>
        <v>0</v>
      </c>
      <c r="BL190" s="17" t="s">
        <v>130</v>
      </c>
      <c r="BM190" s="239" t="s">
        <v>581</v>
      </c>
    </row>
    <row r="191" s="13" customFormat="1">
      <c r="A191" s="13"/>
      <c r="B191" s="259"/>
      <c r="C191" s="260"/>
      <c r="D191" s="241" t="s">
        <v>196</v>
      </c>
      <c r="E191" s="261" t="s">
        <v>1</v>
      </c>
      <c r="F191" s="262" t="s">
        <v>582</v>
      </c>
      <c r="G191" s="260"/>
      <c r="H191" s="263">
        <v>19.079999999999998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196</v>
      </c>
      <c r="AU191" s="269" t="s">
        <v>83</v>
      </c>
      <c r="AV191" s="13" t="s">
        <v>83</v>
      </c>
      <c r="AW191" s="13" t="s">
        <v>30</v>
      </c>
      <c r="AX191" s="13" t="s">
        <v>81</v>
      </c>
      <c r="AY191" s="269" t="s">
        <v>125</v>
      </c>
    </row>
    <row r="192" s="2" customFormat="1" ht="21.75" customHeight="1">
      <c r="A192" s="38"/>
      <c r="B192" s="39"/>
      <c r="C192" s="227" t="s">
        <v>249</v>
      </c>
      <c r="D192" s="227" t="s">
        <v>126</v>
      </c>
      <c r="E192" s="228" t="s">
        <v>583</v>
      </c>
      <c r="F192" s="229" t="s">
        <v>584</v>
      </c>
      <c r="G192" s="230" t="s">
        <v>184</v>
      </c>
      <c r="H192" s="231">
        <v>208.75</v>
      </c>
      <c r="I192" s="232"/>
      <c r="J192" s="233">
        <f>ROUND(I192*H192,2)</f>
        <v>0</v>
      </c>
      <c r="K192" s="234"/>
      <c r="L192" s="44"/>
      <c r="M192" s="235" t="s">
        <v>1</v>
      </c>
      <c r="N192" s="236" t="s">
        <v>38</v>
      </c>
      <c r="O192" s="91"/>
      <c r="P192" s="237">
        <f>O192*H192</f>
        <v>0</v>
      </c>
      <c r="Q192" s="237">
        <v>0.00182</v>
      </c>
      <c r="R192" s="237">
        <f>Q192*H192</f>
        <v>0.37992500000000001</v>
      </c>
      <c r="S192" s="237">
        <v>0</v>
      </c>
      <c r="T192" s="23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9" t="s">
        <v>130</v>
      </c>
      <c r="AT192" s="239" t="s">
        <v>126</v>
      </c>
      <c r="AU192" s="239" t="s">
        <v>83</v>
      </c>
      <c r="AY192" s="17" t="s">
        <v>125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7" t="s">
        <v>81</v>
      </c>
      <c r="BK192" s="240">
        <f>ROUND(I192*H192,2)</f>
        <v>0</v>
      </c>
      <c r="BL192" s="17" t="s">
        <v>130</v>
      </c>
      <c r="BM192" s="239" t="s">
        <v>585</v>
      </c>
    </row>
    <row r="193" s="13" customFormat="1">
      <c r="A193" s="13"/>
      <c r="B193" s="259"/>
      <c r="C193" s="260"/>
      <c r="D193" s="241" t="s">
        <v>196</v>
      </c>
      <c r="E193" s="261" t="s">
        <v>1</v>
      </c>
      <c r="F193" s="262" t="s">
        <v>586</v>
      </c>
      <c r="G193" s="260"/>
      <c r="H193" s="263">
        <v>105.34999999999999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196</v>
      </c>
      <c r="AU193" s="269" t="s">
        <v>83</v>
      </c>
      <c r="AV193" s="13" t="s">
        <v>83</v>
      </c>
      <c r="AW193" s="13" t="s">
        <v>30</v>
      </c>
      <c r="AX193" s="13" t="s">
        <v>73</v>
      </c>
      <c r="AY193" s="269" t="s">
        <v>125</v>
      </c>
    </row>
    <row r="194" s="13" customFormat="1">
      <c r="A194" s="13"/>
      <c r="B194" s="259"/>
      <c r="C194" s="260"/>
      <c r="D194" s="241" t="s">
        <v>196</v>
      </c>
      <c r="E194" s="261" t="s">
        <v>1</v>
      </c>
      <c r="F194" s="262" t="s">
        <v>587</v>
      </c>
      <c r="G194" s="260"/>
      <c r="H194" s="263">
        <v>103.40000000000001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196</v>
      </c>
      <c r="AU194" s="269" t="s">
        <v>83</v>
      </c>
      <c r="AV194" s="13" t="s">
        <v>83</v>
      </c>
      <c r="AW194" s="13" t="s">
        <v>30</v>
      </c>
      <c r="AX194" s="13" t="s">
        <v>73</v>
      </c>
      <c r="AY194" s="269" t="s">
        <v>125</v>
      </c>
    </row>
    <row r="195" s="14" customFormat="1">
      <c r="A195" s="14"/>
      <c r="B195" s="270"/>
      <c r="C195" s="271"/>
      <c r="D195" s="241" t="s">
        <v>196</v>
      </c>
      <c r="E195" s="272" t="s">
        <v>1</v>
      </c>
      <c r="F195" s="273" t="s">
        <v>199</v>
      </c>
      <c r="G195" s="271"/>
      <c r="H195" s="274">
        <v>208.75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196</v>
      </c>
      <c r="AU195" s="280" t="s">
        <v>83</v>
      </c>
      <c r="AV195" s="14" t="s">
        <v>130</v>
      </c>
      <c r="AW195" s="14" t="s">
        <v>30</v>
      </c>
      <c r="AX195" s="14" t="s">
        <v>81</v>
      </c>
      <c r="AY195" s="280" t="s">
        <v>125</v>
      </c>
    </row>
    <row r="196" s="2" customFormat="1" ht="21.75" customHeight="1">
      <c r="A196" s="38"/>
      <c r="B196" s="39"/>
      <c r="C196" s="227" t="s">
        <v>443</v>
      </c>
      <c r="D196" s="227" t="s">
        <v>126</v>
      </c>
      <c r="E196" s="228" t="s">
        <v>588</v>
      </c>
      <c r="F196" s="229" t="s">
        <v>589</v>
      </c>
      <c r="G196" s="230" t="s">
        <v>184</v>
      </c>
      <c r="H196" s="231">
        <v>208.75</v>
      </c>
      <c r="I196" s="232"/>
      <c r="J196" s="233">
        <f>ROUND(I196*H196,2)</f>
        <v>0</v>
      </c>
      <c r="K196" s="234"/>
      <c r="L196" s="44"/>
      <c r="M196" s="235" t="s">
        <v>1</v>
      </c>
      <c r="N196" s="236" t="s">
        <v>38</v>
      </c>
      <c r="O196" s="91"/>
      <c r="P196" s="237">
        <f>O196*H196</f>
        <v>0</v>
      </c>
      <c r="Q196" s="237">
        <v>4.0000000000000003E-05</v>
      </c>
      <c r="R196" s="237">
        <f>Q196*H196</f>
        <v>0.0083500000000000015</v>
      </c>
      <c r="S196" s="237">
        <v>0</v>
      </c>
      <c r="T196" s="23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9" t="s">
        <v>130</v>
      </c>
      <c r="AT196" s="239" t="s">
        <v>126</v>
      </c>
      <c r="AU196" s="239" t="s">
        <v>83</v>
      </c>
      <c r="AY196" s="17" t="s">
        <v>125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7" t="s">
        <v>81</v>
      </c>
      <c r="BK196" s="240">
        <f>ROUND(I196*H196,2)</f>
        <v>0</v>
      </c>
      <c r="BL196" s="17" t="s">
        <v>130</v>
      </c>
      <c r="BM196" s="239" t="s">
        <v>590</v>
      </c>
    </row>
    <row r="197" s="13" customFormat="1">
      <c r="A197" s="13"/>
      <c r="B197" s="259"/>
      <c r="C197" s="260"/>
      <c r="D197" s="241" t="s">
        <v>196</v>
      </c>
      <c r="E197" s="261" t="s">
        <v>1</v>
      </c>
      <c r="F197" s="262" t="s">
        <v>586</v>
      </c>
      <c r="G197" s="260"/>
      <c r="H197" s="263">
        <v>105.34999999999999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196</v>
      </c>
      <c r="AU197" s="269" t="s">
        <v>83</v>
      </c>
      <c r="AV197" s="13" t="s">
        <v>83</v>
      </c>
      <c r="AW197" s="13" t="s">
        <v>30</v>
      </c>
      <c r="AX197" s="13" t="s">
        <v>73</v>
      </c>
      <c r="AY197" s="269" t="s">
        <v>125</v>
      </c>
    </row>
    <row r="198" s="13" customFormat="1">
      <c r="A198" s="13"/>
      <c r="B198" s="259"/>
      <c r="C198" s="260"/>
      <c r="D198" s="241" t="s">
        <v>196</v>
      </c>
      <c r="E198" s="261" t="s">
        <v>1</v>
      </c>
      <c r="F198" s="262" t="s">
        <v>587</v>
      </c>
      <c r="G198" s="260"/>
      <c r="H198" s="263">
        <v>103.40000000000001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196</v>
      </c>
      <c r="AU198" s="269" t="s">
        <v>83</v>
      </c>
      <c r="AV198" s="13" t="s">
        <v>83</v>
      </c>
      <c r="AW198" s="13" t="s">
        <v>30</v>
      </c>
      <c r="AX198" s="13" t="s">
        <v>73</v>
      </c>
      <c r="AY198" s="269" t="s">
        <v>125</v>
      </c>
    </row>
    <row r="199" s="14" customFormat="1">
      <c r="A199" s="14"/>
      <c r="B199" s="270"/>
      <c r="C199" s="271"/>
      <c r="D199" s="241" t="s">
        <v>196</v>
      </c>
      <c r="E199" s="272" t="s">
        <v>1</v>
      </c>
      <c r="F199" s="273" t="s">
        <v>199</v>
      </c>
      <c r="G199" s="271"/>
      <c r="H199" s="274">
        <v>208.75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196</v>
      </c>
      <c r="AU199" s="280" t="s">
        <v>83</v>
      </c>
      <c r="AV199" s="14" t="s">
        <v>130</v>
      </c>
      <c r="AW199" s="14" t="s">
        <v>30</v>
      </c>
      <c r="AX199" s="14" t="s">
        <v>81</v>
      </c>
      <c r="AY199" s="280" t="s">
        <v>125</v>
      </c>
    </row>
    <row r="200" s="2" customFormat="1" ht="21.75" customHeight="1">
      <c r="A200" s="38"/>
      <c r="B200" s="39"/>
      <c r="C200" s="227" t="s">
        <v>447</v>
      </c>
      <c r="D200" s="227" t="s">
        <v>126</v>
      </c>
      <c r="E200" s="228" t="s">
        <v>591</v>
      </c>
      <c r="F200" s="229" t="s">
        <v>592</v>
      </c>
      <c r="G200" s="230" t="s">
        <v>184</v>
      </c>
      <c r="H200" s="231">
        <v>69.599999999999994</v>
      </c>
      <c r="I200" s="232"/>
      <c r="J200" s="233">
        <f>ROUND(I200*H200,2)</f>
        <v>0</v>
      </c>
      <c r="K200" s="234"/>
      <c r="L200" s="44"/>
      <c r="M200" s="235" t="s">
        <v>1</v>
      </c>
      <c r="N200" s="236" t="s">
        <v>38</v>
      </c>
      <c r="O200" s="91"/>
      <c r="P200" s="237">
        <f>O200*H200</f>
        <v>0</v>
      </c>
      <c r="Q200" s="237">
        <v>0.00132</v>
      </c>
      <c r="R200" s="237">
        <f>Q200*H200</f>
        <v>0.091871999999999995</v>
      </c>
      <c r="S200" s="237">
        <v>0</v>
      </c>
      <c r="T200" s="23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9" t="s">
        <v>130</v>
      </c>
      <c r="AT200" s="239" t="s">
        <v>126</v>
      </c>
      <c r="AU200" s="239" t="s">
        <v>83</v>
      </c>
      <c r="AY200" s="17" t="s">
        <v>125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7" t="s">
        <v>81</v>
      </c>
      <c r="BK200" s="240">
        <f>ROUND(I200*H200,2)</f>
        <v>0</v>
      </c>
      <c r="BL200" s="17" t="s">
        <v>130</v>
      </c>
      <c r="BM200" s="239" t="s">
        <v>593</v>
      </c>
    </row>
    <row r="201" s="13" customFormat="1">
      <c r="A201" s="13"/>
      <c r="B201" s="259"/>
      <c r="C201" s="260"/>
      <c r="D201" s="241" t="s">
        <v>196</v>
      </c>
      <c r="E201" s="261" t="s">
        <v>1</v>
      </c>
      <c r="F201" s="262" t="s">
        <v>594</v>
      </c>
      <c r="G201" s="260"/>
      <c r="H201" s="263">
        <v>69.599999999999994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196</v>
      </c>
      <c r="AU201" s="269" t="s">
        <v>83</v>
      </c>
      <c r="AV201" s="13" t="s">
        <v>83</v>
      </c>
      <c r="AW201" s="13" t="s">
        <v>30</v>
      </c>
      <c r="AX201" s="13" t="s">
        <v>81</v>
      </c>
      <c r="AY201" s="269" t="s">
        <v>125</v>
      </c>
    </row>
    <row r="202" s="2" customFormat="1" ht="21.75" customHeight="1">
      <c r="A202" s="38"/>
      <c r="B202" s="39"/>
      <c r="C202" s="227" t="s">
        <v>454</v>
      </c>
      <c r="D202" s="227" t="s">
        <v>126</v>
      </c>
      <c r="E202" s="228" t="s">
        <v>595</v>
      </c>
      <c r="F202" s="229" t="s">
        <v>596</v>
      </c>
      <c r="G202" s="230" t="s">
        <v>184</v>
      </c>
      <c r="H202" s="231">
        <v>69.599999999999994</v>
      </c>
      <c r="I202" s="232"/>
      <c r="J202" s="233">
        <f>ROUND(I202*H202,2)</f>
        <v>0</v>
      </c>
      <c r="K202" s="234"/>
      <c r="L202" s="44"/>
      <c r="M202" s="235" t="s">
        <v>1</v>
      </c>
      <c r="N202" s="236" t="s">
        <v>38</v>
      </c>
      <c r="O202" s="91"/>
      <c r="P202" s="237">
        <f>O202*H202</f>
        <v>0</v>
      </c>
      <c r="Q202" s="237">
        <v>4.0000000000000003E-05</v>
      </c>
      <c r="R202" s="237">
        <f>Q202*H202</f>
        <v>0.002784</v>
      </c>
      <c r="S202" s="237">
        <v>0</v>
      </c>
      <c r="T202" s="23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9" t="s">
        <v>130</v>
      </c>
      <c r="AT202" s="239" t="s">
        <v>126</v>
      </c>
      <c r="AU202" s="239" t="s">
        <v>83</v>
      </c>
      <c r="AY202" s="17" t="s">
        <v>125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7" t="s">
        <v>81</v>
      </c>
      <c r="BK202" s="240">
        <f>ROUND(I202*H202,2)</f>
        <v>0</v>
      </c>
      <c r="BL202" s="17" t="s">
        <v>130</v>
      </c>
      <c r="BM202" s="239" t="s">
        <v>597</v>
      </c>
    </row>
    <row r="203" s="13" customFormat="1">
      <c r="A203" s="13"/>
      <c r="B203" s="259"/>
      <c r="C203" s="260"/>
      <c r="D203" s="241" t="s">
        <v>196</v>
      </c>
      <c r="E203" s="261" t="s">
        <v>1</v>
      </c>
      <c r="F203" s="262" t="s">
        <v>594</v>
      </c>
      <c r="G203" s="260"/>
      <c r="H203" s="263">
        <v>69.599999999999994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196</v>
      </c>
      <c r="AU203" s="269" t="s">
        <v>83</v>
      </c>
      <c r="AV203" s="13" t="s">
        <v>83</v>
      </c>
      <c r="AW203" s="13" t="s">
        <v>30</v>
      </c>
      <c r="AX203" s="13" t="s">
        <v>81</v>
      </c>
      <c r="AY203" s="269" t="s">
        <v>125</v>
      </c>
    </row>
    <row r="204" s="2" customFormat="1" ht="16.5" customHeight="1">
      <c r="A204" s="38"/>
      <c r="B204" s="39"/>
      <c r="C204" s="227" t="s">
        <v>460</v>
      </c>
      <c r="D204" s="227" t="s">
        <v>126</v>
      </c>
      <c r="E204" s="228" t="s">
        <v>598</v>
      </c>
      <c r="F204" s="229" t="s">
        <v>599</v>
      </c>
      <c r="G204" s="230" t="s">
        <v>226</v>
      </c>
      <c r="H204" s="231">
        <v>9.7609999999999992</v>
      </c>
      <c r="I204" s="232"/>
      <c r="J204" s="233">
        <f>ROUND(I204*H204,2)</f>
        <v>0</v>
      </c>
      <c r="K204" s="234"/>
      <c r="L204" s="44"/>
      <c r="M204" s="235" t="s">
        <v>1</v>
      </c>
      <c r="N204" s="236" t="s">
        <v>38</v>
      </c>
      <c r="O204" s="91"/>
      <c r="P204" s="237">
        <f>O204*H204</f>
        <v>0</v>
      </c>
      <c r="Q204" s="237">
        <v>1.0383</v>
      </c>
      <c r="R204" s="237">
        <f>Q204*H204</f>
        <v>10.1348463</v>
      </c>
      <c r="S204" s="237">
        <v>0</v>
      </c>
      <c r="T204" s="23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9" t="s">
        <v>130</v>
      </c>
      <c r="AT204" s="239" t="s">
        <v>126</v>
      </c>
      <c r="AU204" s="239" t="s">
        <v>83</v>
      </c>
      <c r="AY204" s="17" t="s">
        <v>125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7" t="s">
        <v>81</v>
      </c>
      <c r="BK204" s="240">
        <f>ROUND(I204*H204,2)</f>
        <v>0</v>
      </c>
      <c r="BL204" s="17" t="s">
        <v>130</v>
      </c>
      <c r="BM204" s="239" t="s">
        <v>600</v>
      </c>
    </row>
    <row r="205" s="13" customFormat="1">
      <c r="A205" s="13"/>
      <c r="B205" s="259"/>
      <c r="C205" s="260"/>
      <c r="D205" s="241" t="s">
        <v>196</v>
      </c>
      <c r="E205" s="261" t="s">
        <v>1</v>
      </c>
      <c r="F205" s="262" t="s">
        <v>601</v>
      </c>
      <c r="G205" s="260"/>
      <c r="H205" s="263">
        <v>9.7609999999999992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196</v>
      </c>
      <c r="AU205" s="269" t="s">
        <v>83</v>
      </c>
      <c r="AV205" s="13" t="s">
        <v>83</v>
      </c>
      <c r="AW205" s="13" t="s">
        <v>30</v>
      </c>
      <c r="AX205" s="13" t="s">
        <v>81</v>
      </c>
      <c r="AY205" s="269" t="s">
        <v>125</v>
      </c>
    </row>
    <row r="206" s="2" customFormat="1" ht="16.5" customHeight="1">
      <c r="A206" s="38"/>
      <c r="B206" s="39"/>
      <c r="C206" s="227" t="s">
        <v>602</v>
      </c>
      <c r="D206" s="227" t="s">
        <v>126</v>
      </c>
      <c r="E206" s="228" t="s">
        <v>603</v>
      </c>
      <c r="F206" s="229" t="s">
        <v>604</v>
      </c>
      <c r="G206" s="230" t="s">
        <v>226</v>
      </c>
      <c r="H206" s="231">
        <v>2.6589999999999998</v>
      </c>
      <c r="I206" s="232"/>
      <c r="J206" s="233">
        <f>ROUND(I206*H206,2)</f>
        <v>0</v>
      </c>
      <c r="K206" s="234"/>
      <c r="L206" s="44"/>
      <c r="M206" s="235" t="s">
        <v>1</v>
      </c>
      <c r="N206" s="236" t="s">
        <v>38</v>
      </c>
      <c r="O206" s="91"/>
      <c r="P206" s="237">
        <f>O206*H206</f>
        <v>0</v>
      </c>
      <c r="Q206" s="237">
        <v>1.0763700000000001</v>
      </c>
      <c r="R206" s="237">
        <f>Q206*H206</f>
        <v>2.86206783</v>
      </c>
      <c r="S206" s="237">
        <v>0</v>
      </c>
      <c r="T206" s="23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9" t="s">
        <v>130</v>
      </c>
      <c r="AT206" s="239" t="s">
        <v>126</v>
      </c>
      <c r="AU206" s="239" t="s">
        <v>83</v>
      </c>
      <c r="AY206" s="17" t="s">
        <v>125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7" t="s">
        <v>81</v>
      </c>
      <c r="BK206" s="240">
        <f>ROUND(I206*H206,2)</f>
        <v>0</v>
      </c>
      <c r="BL206" s="17" t="s">
        <v>130</v>
      </c>
      <c r="BM206" s="239" t="s">
        <v>605</v>
      </c>
    </row>
    <row r="207" s="13" customFormat="1">
      <c r="A207" s="13"/>
      <c r="B207" s="259"/>
      <c r="C207" s="260"/>
      <c r="D207" s="241" t="s">
        <v>196</v>
      </c>
      <c r="E207" s="261" t="s">
        <v>1</v>
      </c>
      <c r="F207" s="262" t="s">
        <v>606</v>
      </c>
      <c r="G207" s="260"/>
      <c r="H207" s="263">
        <v>2.6589999999999998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196</v>
      </c>
      <c r="AU207" s="269" t="s">
        <v>83</v>
      </c>
      <c r="AV207" s="13" t="s">
        <v>83</v>
      </c>
      <c r="AW207" s="13" t="s">
        <v>30</v>
      </c>
      <c r="AX207" s="13" t="s">
        <v>81</v>
      </c>
      <c r="AY207" s="269" t="s">
        <v>125</v>
      </c>
    </row>
    <row r="208" s="2" customFormat="1" ht="21.75" customHeight="1">
      <c r="A208" s="38"/>
      <c r="B208" s="39"/>
      <c r="C208" s="227" t="s">
        <v>607</v>
      </c>
      <c r="D208" s="227" t="s">
        <v>126</v>
      </c>
      <c r="E208" s="228" t="s">
        <v>608</v>
      </c>
      <c r="F208" s="229" t="s">
        <v>609</v>
      </c>
      <c r="G208" s="230" t="s">
        <v>292</v>
      </c>
      <c r="H208" s="231">
        <v>3.0499999999999998</v>
      </c>
      <c r="I208" s="232"/>
      <c r="J208" s="233">
        <f>ROUND(I208*H208,2)</f>
        <v>0</v>
      </c>
      <c r="K208" s="234"/>
      <c r="L208" s="44"/>
      <c r="M208" s="235" t="s">
        <v>1</v>
      </c>
      <c r="N208" s="236" t="s">
        <v>38</v>
      </c>
      <c r="O208" s="91"/>
      <c r="P208" s="237">
        <f>O208*H208</f>
        <v>0</v>
      </c>
      <c r="Q208" s="237">
        <v>0.020199999999999999</v>
      </c>
      <c r="R208" s="237">
        <f>Q208*H208</f>
        <v>0.061609999999999991</v>
      </c>
      <c r="S208" s="237">
        <v>0</v>
      </c>
      <c r="T208" s="23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9" t="s">
        <v>130</v>
      </c>
      <c r="AT208" s="239" t="s">
        <v>126</v>
      </c>
      <c r="AU208" s="239" t="s">
        <v>83</v>
      </c>
      <c r="AY208" s="17" t="s">
        <v>125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7" t="s">
        <v>81</v>
      </c>
      <c r="BK208" s="240">
        <f>ROUND(I208*H208,2)</f>
        <v>0</v>
      </c>
      <c r="BL208" s="17" t="s">
        <v>130</v>
      </c>
      <c r="BM208" s="239" t="s">
        <v>610</v>
      </c>
    </row>
    <row r="209" s="13" customFormat="1">
      <c r="A209" s="13"/>
      <c r="B209" s="259"/>
      <c r="C209" s="260"/>
      <c r="D209" s="241" t="s">
        <v>196</v>
      </c>
      <c r="E209" s="261" t="s">
        <v>1</v>
      </c>
      <c r="F209" s="262" t="s">
        <v>611</v>
      </c>
      <c r="G209" s="260"/>
      <c r="H209" s="263">
        <v>3.0499999999999998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196</v>
      </c>
      <c r="AU209" s="269" t="s">
        <v>83</v>
      </c>
      <c r="AV209" s="13" t="s">
        <v>83</v>
      </c>
      <c r="AW209" s="13" t="s">
        <v>30</v>
      </c>
      <c r="AX209" s="13" t="s">
        <v>81</v>
      </c>
      <c r="AY209" s="269" t="s">
        <v>125</v>
      </c>
    </row>
    <row r="210" s="2" customFormat="1" ht="21.75" customHeight="1">
      <c r="A210" s="38"/>
      <c r="B210" s="39"/>
      <c r="C210" s="227" t="s">
        <v>612</v>
      </c>
      <c r="D210" s="227" t="s">
        <v>126</v>
      </c>
      <c r="E210" s="228" t="s">
        <v>613</v>
      </c>
      <c r="F210" s="229" t="s">
        <v>614</v>
      </c>
      <c r="G210" s="230" t="s">
        <v>292</v>
      </c>
      <c r="H210" s="231">
        <v>3.04</v>
      </c>
      <c r="I210" s="232"/>
      <c r="J210" s="233">
        <f>ROUND(I210*H210,2)</f>
        <v>0</v>
      </c>
      <c r="K210" s="234"/>
      <c r="L210" s="44"/>
      <c r="M210" s="235" t="s">
        <v>1</v>
      </c>
      <c r="N210" s="236" t="s">
        <v>38</v>
      </c>
      <c r="O210" s="91"/>
      <c r="P210" s="237">
        <f>O210*H210</f>
        <v>0</v>
      </c>
      <c r="Q210" s="237">
        <v>0.023470000000000001</v>
      </c>
      <c r="R210" s="237">
        <f>Q210*H210</f>
        <v>0.071348800000000004</v>
      </c>
      <c r="S210" s="237">
        <v>0</v>
      </c>
      <c r="T210" s="23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9" t="s">
        <v>130</v>
      </c>
      <c r="AT210" s="239" t="s">
        <v>126</v>
      </c>
      <c r="AU210" s="239" t="s">
        <v>83</v>
      </c>
      <c r="AY210" s="17" t="s">
        <v>125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7" t="s">
        <v>81</v>
      </c>
      <c r="BK210" s="240">
        <f>ROUND(I210*H210,2)</f>
        <v>0</v>
      </c>
      <c r="BL210" s="17" t="s">
        <v>130</v>
      </c>
      <c r="BM210" s="239" t="s">
        <v>615</v>
      </c>
    </row>
    <row r="211" s="13" customFormat="1">
      <c r="A211" s="13"/>
      <c r="B211" s="259"/>
      <c r="C211" s="260"/>
      <c r="D211" s="241" t="s">
        <v>196</v>
      </c>
      <c r="E211" s="261" t="s">
        <v>1</v>
      </c>
      <c r="F211" s="262" t="s">
        <v>616</v>
      </c>
      <c r="G211" s="260"/>
      <c r="H211" s="263">
        <v>3.04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196</v>
      </c>
      <c r="AU211" s="269" t="s">
        <v>83</v>
      </c>
      <c r="AV211" s="13" t="s">
        <v>83</v>
      </c>
      <c r="AW211" s="13" t="s">
        <v>30</v>
      </c>
      <c r="AX211" s="13" t="s">
        <v>81</v>
      </c>
      <c r="AY211" s="269" t="s">
        <v>125</v>
      </c>
    </row>
    <row r="212" s="2" customFormat="1" ht="21.75" customHeight="1">
      <c r="A212" s="38"/>
      <c r="B212" s="39"/>
      <c r="C212" s="227" t="s">
        <v>617</v>
      </c>
      <c r="D212" s="227" t="s">
        <v>126</v>
      </c>
      <c r="E212" s="228" t="s">
        <v>618</v>
      </c>
      <c r="F212" s="229" t="s">
        <v>619</v>
      </c>
      <c r="G212" s="230" t="s">
        <v>292</v>
      </c>
      <c r="H212" s="231">
        <v>24.100000000000001</v>
      </c>
      <c r="I212" s="232"/>
      <c r="J212" s="233">
        <f>ROUND(I212*H212,2)</f>
        <v>0</v>
      </c>
      <c r="K212" s="234"/>
      <c r="L212" s="44"/>
      <c r="M212" s="235" t="s">
        <v>1</v>
      </c>
      <c r="N212" s="236" t="s">
        <v>38</v>
      </c>
      <c r="O212" s="91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9" t="s">
        <v>130</v>
      </c>
      <c r="AT212" s="239" t="s">
        <v>126</v>
      </c>
      <c r="AU212" s="239" t="s">
        <v>83</v>
      </c>
      <c r="AY212" s="17" t="s">
        <v>125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7" t="s">
        <v>81</v>
      </c>
      <c r="BK212" s="240">
        <f>ROUND(I212*H212,2)</f>
        <v>0</v>
      </c>
      <c r="BL212" s="17" t="s">
        <v>130</v>
      </c>
      <c r="BM212" s="239" t="s">
        <v>620</v>
      </c>
    </row>
    <row r="213" s="13" customFormat="1">
      <c r="A213" s="13"/>
      <c r="B213" s="259"/>
      <c r="C213" s="260"/>
      <c r="D213" s="241" t="s">
        <v>196</v>
      </c>
      <c r="E213" s="261" t="s">
        <v>1</v>
      </c>
      <c r="F213" s="262" t="s">
        <v>621</v>
      </c>
      <c r="G213" s="260"/>
      <c r="H213" s="263">
        <v>24.100000000000001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196</v>
      </c>
      <c r="AU213" s="269" t="s">
        <v>83</v>
      </c>
      <c r="AV213" s="13" t="s">
        <v>83</v>
      </c>
      <c r="AW213" s="13" t="s">
        <v>30</v>
      </c>
      <c r="AX213" s="13" t="s">
        <v>81</v>
      </c>
      <c r="AY213" s="269" t="s">
        <v>125</v>
      </c>
    </row>
    <row r="214" s="2" customFormat="1" ht="21.75" customHeight="1">
      <c r="A214" s="38"/>
      <c r="B214" s="39"/>
      <c r="C214" s="227" t="s">
        <v>622</v>
      </c>
      <c r="D214" s="227" t="s">
        <v>126</v>
      </c>
      <c r="E214" s="228" t="s">
        <v>623</v>
      </c>
      <c r="F214" s="229" t="s">
        <v>624</v>
      </c>
      <c r="G214" s="230" t="s">
        <v>292</v>
      </c>
      <c r="H214" s="231">
        <v>24.100000000000001</v>
      </c>
      <c r="I214" s="232"/>
      <c r="J214" s="233">
        <f>ROUND(I214*H214,2)</f>
        <v>0</v>
      </c>
      <c r="K214" s="234"/>
      <c r="L214" s="44"/>
      <c r="M214" s="235" t="s">
        <v>1</v>
      </c>
      <c r="N214" s="236" t="s">
        <v>38</v>
      </c>
      <c r="O214" s="91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9" t="s">
        <v>130</v>
      </c>
      <c r="AT214" s="239" t="s">
        <v>126</v>
      </c>
      <c r="AU214" s="239" t="s">
        <v>83</v>
      </c>
      <c r="AY214" s="17" t="s">
        <v>125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7" t="s">
        <v>81</v>
      </c>
      <c r="BK214" s="240">
        <f>ROUND(I214*H214,2)</f>
        <v>0</v>
      </c>
      <c r="BL214" s="17" t="s">
        <v>130</v>
      </c>
      <c r="BM214" s="239" t="s">
        <v>625</v>
      </c>
    </row>
    <row r="215" s="13" customFormat="1">
      <c r="A215" s="13"/>
      <c r="B215" s="259"/>
      <c r="C215" s="260"/>
      <c r="D215" s="241" t="s">
        <v>196</v>
      </c>
      <c r="E215" s="261" t="s">
        <v>1</v>
      </c>
      <c r="F215" s="262" t="s">
        <v>621</v>
      </c>
      <c r="G215" s="260"/>
      <c r="H215" s="263">
        <v>24.100000000000001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196</v>
      </c>
      <c r="AU215" s="269" t="s">
        <v>83</v>
      </c>
      <c r="AV215" s="13" t="s">
        <v>83</v>
      </c>
      <c r="AW215" s="13" t="s">
        <v>30</v>
      </c>
      <c r="AX215" s="13" t="s">
        <v>81</v>
      </c>
      <c r="AY215" s="269" t="s">
        <v>125</v>
      </c>
    </row>
    <row r="216" s="2" customFormat="1" ht="21.75" customHeight="1">
      <c r="A216" s="38"/>
      <c r="B216" s="39"/>
      <c r="C216" s="227" t="s">
        <v>626</v>
      </c>
      <c r="D216" s="227" t="s">
        <v>126</v>
      </c>
      <c r="E216" s="228" t="s">
        <v>627</v>
      </c>
      <c r="F216" s="229" t="s">
        <v>619</v>
      </c>
      <c r="G216" s="230" t="s">
        <v>292</v>
      </c>
      <c r="H216" s="231">
        <v>12</v>
      </c>
      <c r="I216" s="232"/>
      <c r="J216" s="233">
        <f>ROUND(I216*H216,2)</f>
        <v>0</v>
      </c>
      <c r="K216" s="234"/>
      <c r="L216" s="44"/>
      <c r="M216" s="235" t="s">
        <v>1</v>
      </c>
      <c r="N216" s="236" t="s">
        <v>38</v>
      </c>
      <c r="O216" s="91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9" t="s">
        <v>130</v>
      </c>
      <c r="AT216" s="239" t="s">
        <v>126</v>
      </c>
      <c r="AU216" s="239" t="s">
        <v>83</v>
      </c>
      <c r="AY216" s="17" t="s">
        <v>125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7" t="s">
        <v>81</v>
      </c>
      <c r="BK216" s="240">
        <f>ROUND(I216*H216,2)</f>
        <v>0</v>
      </c>
      <c r="BL216" s="17" t="s">
        <v>130</v>
      </c>
      <c r="BM216" s="239" t="s">
        <v>628</v>
      </c>
    </row>
    <row r="217" s="13" customFormat="1">
      <c r="A217" s="13"/>
      <c r="B217" s="259"/>
      <c r="C217" s="260"/>
      <c r="D217" s="241" t="s">
        <v>196</v>
      </c>
      <c r="E217" s="261" t="s">
        <v>1</v>
      </c>
      <c r="F217" s="262" t="s">
        <v>629</v>
      </c>
      <c r="G217" s="260"/>
      <c r="H217" s="263">
        <v>12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196</v>
      </c>
      <c r="AU217" s="269" t="s">
        <v>83</v>
      </c>
      <c r="AV217" s="13" t="s">
        <v>83</v>
      </c>
      <c r="AW217" s="13" t="s">
        <v>30</v>
      </c>
      <c r="AX217" s="13" t="s">
        <v>81</v>
      </c>
      <c r="AY217" s="269" t="s">
        <v>125</v>
      </c>
    </row>
    <row r="218" s="2" customFormat="1" ht="16.5" customHeight="1">
      <c r="A218" s="38"/>
      <c r="B218" s="39"/>
      <c r="C218" s="227" t="s">
        <v>630</v>
      </c>
      <c r="D218" s="227" t="s">
        <v>126</v>
      </c>
      <c r="E218" s="228" t="s">
        <v>631</v>
      </c>
      <c r="F218" s="229" t="s">
        <v>632</v>
      </c>
      <c r="G218" s="230" t="s">
        <v>292</v>
      </c>
      <c r="H218" s="231">
        <v>168.69999999999999</v>
      </c>
      <c r="I218" s="232"/>
      <c r="J218" s="233">
        <f>ROUND(I218*H218,2)</f>
        <v>0</v>
      </c>
      <c r="K218" s="234"/>
      <c r="L218" s="44"/>
      <c r="M218" s="235" t="s">
        <v>1</v>
      </c>
      <c r="N218" s="236" t="s">
        <v>38</v>
      </c>
      <c r="O218" s="91"/>
      <c r="P218" s="237">
        <f>O218*H218</f>
        <v>0</v>
      </c>
      <c r="Q218" s="237">
        <v>0.00080999999999999996</v>
      </c>
      <c r="R218" s="237">
        <f>Q218*H218</f>
        <v>0.13664699999999999</v>
      </c>
      <c r="S218" s="237">
        <v>0</v>
      </c>
      <c r="T218" s="23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9" t="s">
        <v>130</v>
      </c>
      <c r="AT218" s="239" t="s">
        <v>126</v>
      </c>
      <c r="AU218" s="239" t="s">
        <v>83</v>
      </c>
      <c r="AY218" s="17" t="s">
        <v>125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7" t="s">
        <v>81</v>
      </c>
      <c r="BK218" s="240">
        <f>ROUND(I218*H218,2)</f>
        <v>0</v>
      </c>
      <c r="BL218" s="17" t="s">
        <v>130</v>
      </c>
      <c r="BM218" s="239" t="s">
        <v>633</v>
      </c>
    </row>
    <row r="219" s="2" customFormat="1">
      <c r="A219" s="38"/>
      <c r="B219" s="39"/>
      <c r="C219" s="40"/>
      <c r="D219" s="241" t="s">
        <v>132</v>
      </c>
      <c r="E219" s="40"/>
      <c r="F219" s="242" t="s">
        <v>634</v>
      </c>
      <c r="G219" s="40"/>
      <c r="H219" s="40"/>
      <c r="I219" s="144"/>
      <c r="J219" s="40"/>
      <c r="K219" s="40"/>
      <c r="L219" s="44"/>
      <c r="M219" s="243"/>
      <c r="N219" s="244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132</v>
      </c>
      <c r="AU219" s="17" t="s">
        <v>83</v>
      </c>
    </row>
    <row r="220" s="13" customFormat="1">
      <c r="A220" s="13"/>
      <c r="B220" s="259"/>
      <c r="C220" s="260"/>
      <c r="D220" s="241" t="s">
        <v>196</v>
      </c>
      <c r="E220" s="261" t="s">
        <v>1</v>
      </c>
      <c r="F220" s="262" t="s">
        <v>635</v>
      </c>
      <c r="G220" s="260"/>
      <c r="H220" s="263">
        <v>168.69999999999999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196</v>
      </c>
      <c r="AU220" s="269" t="s">
        <v>83</v>
      </c>
      <c r="AV220" s="13" t="s">
        <v>83</v>
      </c>
      <c r="AW220" s="13" t="s">
        <v>30</v>
      </c>
      <c r="AX220" s="13" t="s">
        <v>81</v>
      </c>
      <c r="AY220" s="269" t="s">
        <v>125</v>
      </c>
    </row>
    <row r="221" s="11" customFormat="1" ht="22.8" customHeight="1">
      <c r="A221" s="11"/>
      <c r="B221" s="213"/>
      <c r="C221" s="214"/>
      <c r="D221" s="215" t="s">
        <v>72</v>
      </c>
      <c r="E221" s="257" t="s">
        <v>130</v>
      </c>
      <c r="F221" s="257" t="s">
        <v>636</v>
      </c>
      <c r="G221" s="214"/>
      <c r="H221" s="214"/>
      <c r="I221" s="217"/>
      <c r="J221" s="258">
        <f>BK221</f>
        <v>0</v>
      </c>
      <c r="K221" s="214"/>
      <c r="L221" s="219"/>
      <c r="M221" s="220"/>
      <c r="N221" s="221"/>
      <c r="O221" s="221"/>
      <c r="P221" s="222">
        <f>SUM(P222:P259)</f>
        <v>0</v>
      </c>
      <c r="Q221" s="221"/>
      <c r="R221" s="222">
        <f>SUM(R222:R259)</f>
        <v>540.95135311000001</v>
      </c>
      <c r="S221" s="221"/>
      <c r="T221" s="223">
        <f>SUM(T222:T259)</f>
        <v>0</v>
      </c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R221" s="224" t="s">
        <v>81</v>
      </c>
      <c r="AT221" s="225" t="s">
        <v>72</v>
      </c>
      <c r="AU221" s="225" t="s">
        <v>81</v>
      </c>
      <c r="AY221" s="224" t="s">
        <v>125</v>
      </c>
      <c r="BK221" s="226">
        <f>SUM(BK222:BK259)</f>
        <v>0</v>
      </c>
    </row>
    <row r="222" s="2" customFormat="1" ht="16.5" customHeight="1">
      <c r="A222" s="38"/>
      <c r="B222" s="39"/>
      <c r="C222" s="227" t="s">
        <v>637</v>
      </c>
      <c r="D222" s="227" t="s">
        <v>126</v>
      </c>
      <c r="E222" s="228" t="s">
        <v>638</v>
      </c>
      <c r="F222" s="229" t="s">
        <v>639</v>
      </c>
      <c r="G222" s="230" t="s">
        <v>214</v>
      </c>
      <c r="H222" s="231">
        <v>74.450000000000003</v>
      </c>
      <c r="I222" s="232"/>
      <c r="J222" s="233">
        <f>ROUND(I222*H222,2)</f>
        <v>0</v>
      </c>
      <c r="K222" s="234"/>
      <c r="L222" s="44"/>
      <c r="M222" s="235" t="s">
        <v>1</v>
      </c>
      <c r="N222" s="236" t="s">
        <v>38</v>
      </c>
      <c r="O222" s="91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9" t="s">
        <v>130</v>
      </c>
      <c r="AT222" s="239" t="s">
        <v>126</v>
      </c>
      <c r="AU222" s="239" t="s">
        <v>83</v>
      </c>
      <c r="AY222" s="17" t="s">
        <v>125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7" t="s">
        <v>81</v>
      </c>
      <c r="BK222" s="240">
        <f>ROUND(I222*H222,2)</f>
        <v>0</v>
      </c>
      <c r="BL222" s="17" t="s">
        <v>130</v>
      </c>
      <c r="BM222" s="239" t="s">
        <v>640</v>
      </c>
    </row>
    <row r="223" s="13" customFormat="1">
      <c r="A223" s="13"/>
      <c r="B223" s="259"/>
      <c r="C223" s="260"/>
      <c r="D223" s="241" t="s">
        <v>196</v>
      </c>
      <c r="E223" s="261" t="s">
        <v>1</v>
      </c>
      <c r="F223" s="262" t="s">
        <v>641</v>
      </c>
      <c r="G223" s="260"/>
      <c r="H223" s="263">
        <v>46.25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196</v>
      </c>
      <c r="AU223" s="269" t="s">
        <v>83</v>
      </c>
      <c r="AV223" s="13" t="s">
        <v>83</v>
      </c>
      <c r="AW223" s="13" t="s">
        <v>30</v>
      </c>
      <c r="AX223" s="13" t="s">
        <v>73</v>
      </c>
      <c r="AY223" s="269" t="s">
        <v>125</v>
      </c>
    </row>
    <row r="224" s="13" customFormat="1">
      <c r="A224" s="13"/>
      <c r="B224" s="259"/>
      <c r="C224" s="260"/>
      <c r="D224" s="241" t="s">
        <v>196</v>
      </c>
      <c r="E224" s="261" t="s">
        <v>1</v>
      </c>
      <c r="F224" s="262" t="s">
        <v>642</v>
      </c>
      <c r="G224" s="260"/>
      <c r="H224" s="263">
        <v>28.199999999999999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196</v>
      </c>
      <c r="AU224" s="269" t="s">
        <v>83</v>
      </c>
      <c r="AV224" s="13" t="s">
        <v>83</v>
      </c>
      <c r="AW224" s="13" t="s">
        <v>30</v>
      </c>
      <c r="AX224" s="13" t="s">
        <v>73</v>
      </c>
      <c r="AY224" s="269" t="s">
        <v>125</v>
      </c>
    </row>
    <row r="225" s="14" customFormat="1">
      <c r="A225" s="14"/>
      <c r="B225" s="270"/>
      <c r="C225" s="271"/>
      <c r="D225" s="241" t="s">
        <v>196</v>
      </c>
      <c r="E225" s="272" t="s">
        <v>1</v>
      </c>
      <c r="F225" s="273" t="s">
        <v>199</v>
      </c>
      <c r="G225" s="271"/>
      <c r="H225" s="274">
        <v>74.450000000000003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196</v>
      </c>
      <c r="AU225" s="280" t="s">
        <v>83</v>
      </c>
      <c r="AV225" s="14" t="s">
        <v>130</v>
      </c>
      <c r="AW225" s="14" t="s">
        <v>30</v>
      </c>
      <c r="AX225" s="14" t="s">
        <v>81</v>
      </c>
      <c r="AY225" s="280" t="s">
        <v>125</v>
      </c>
    </row>
    <row r="226" s="2" customFormat="1" ht="21.75" customHeight="1">
      <c r="A226" s="38"/>
      <c r="B226" s="39"/>
      <c r="C226" s="227" t="s">
        <v>643</v>
      </c>
      <c r="D226" s="227" t="s">
        <v>126</v>
      </c>
      <c r="E226" s="228" t="s">
        <v>644</v>
      </c>
      <c r="F226" s="229" t="s">
        <v>645</v>
      </c>
      <c r="G226" s="230" t="s">
        <v>184</v>
      </c>
      <c r="H226" s="231">
        <v>16.100000000000001</v>
      </c>
      <c r="I226" s="232"/>
      <c r="J226" s="233">
        <f>ROUND(I226*H226,2)</f>
        <v>0</v>
      </c>
      <c r="K226" s="234"/>
      <c r="L226" s="44"/>
      <c r="M226" s="235" t="s">
        <v>1</v>
      </c>
      <c r="N226" s="236" t="s">
        <v>38</v>
      </c>
      <c r="O226" s="91"/>
      <c r="P226" s="237">
        <f>O226*H226</f>
        <v>0</v>
      </c>
      <c r="Q226" s="237">
        <v>0.01787</v>
      </c>
      <c r="R226" s="237">
        <f>Q226*H226</f>
        <v>0.28770700000000005</v>
      </c>
      <c r="S226" s="237">
        <v>0</v>
      </c>
      <c r="T226" s="23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9" t="s">
        <v>130</v>
      </c>
      <c r="AT226" s="239" t="s">
        <v>126</v>
      </c>
      <c r="AU226" s="239" t="s">
        <v>83</v>
      </c>
      <c r="AY226" s="17" t="s">
        <v>125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7" t="s">
        <v>81</v>
      </c>
      <c r="BK226" s="240">
        <f>ROUND(I226*H226,2)</f>
        <v>0</v>
      </c>
      <c r="BL226" s="17" t="s">
        <v>130</v>
      </c>
      <c r="BM226" s="239" t="s">
        <v>646</v>
      </c>
    </row>
    <row r="227" s="13" customFormat="1">
      <c r="A227" s="13"/>
      <c r="B227" s="259"/>
      <c r="C227" s="260"/>
      <c r="D227" s="241" t="s">
        <v>196</v>
      </c>
      <c r="E227" s="261" t="s">
        <v>1</v>
      </c>
      <c r="F227" s="262" t="s">
        <v>647</v>
      </c>
      <c r="G227" s="260"/>
      <c r="H227" s="263">
        <v>16.100000000000001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196</v>
      </c>
      <c r="AU227" s="269" t="s">
        <v>83</v>
      </c>
      <c r="AV227" s="13" t="s">
        <v>83</v>
      </c>
      <c r="AW227" s="13" t="s">
        <v>30</v>
      </c>
      <c r="AX227" s="13" t="s">
        <v>81</v>
      </c>
      <c r="AY227" s="269" t="s">
        <v>125</v>
      </c>
    </row>
    <row r="228" s="2" customFormat="1" ht="21.75" customHeight="1">
      <c r="A228" s="38"/>
      <c r="B228" s="39"/>
      <c r="C228" s="227" t="s">
        <v>648</v>
      </c>
      <c r="D228" s="227" t="s">
        <v>126</v>
      </c>
      <c r="E228" s="228" t="s">
        <v>649</v>
      </c>
      <c r="F228" s="229" t="s">
        <v>650</v>
      </c>
      <c r="G228" s="230" t="s">
        <v>184</v>
      </c>
      <c r="H228" s="231">
        <v>16.100000000000001</v>
      </c>
      <c r="I228" s="232"/>
      <c r="J228" s="233">
        <f>ROUND(I228*H228,2)</f>
        <v>0</v>
      </c>
      <c r="K228" s="234"/>
      <c r="L228" s="44"/>
      <c r="M228" s="235" t="s">
        <v>1</v>
      </c>
      <c r="N228" s="236" t="s">
        <v>38</v>
      </c>
      <c r="O228" s="91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9" t="s">
        <v>130</v>
      </c>
      <c r="AT228" s="239" t="s">
        <v>126</v>
      </c>
      <c r="AU228" s="239" t="s">
        <v>83</v>
      </c>
      <c r="AY228" s="17" t="s">
        <v>125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7" t="s">
        <v>81</v>
      </c>
      <c r="BK228" s="240">
        <f>ROUND(I228*H228,2)</f>
        <v>0</v>
      </c>
      <c r="BL228" s="17" t="s">
        <v>130</v>
      </c>
      <c r="BM228" s="239" t="s">
        <v>651</v>
      </c>
    </row>
    <row r="229" s="13" customFormat="1">
      <c r="A229" s="13"/>
      <c r="B229" s="259"/>
      <c r="C229" s="260"/>
      <c r="D229" s="241" t="s">
        <v>196</v>
      </c>
      <c r="E229" s="261" t="s">
        <v>1</v>
      </c>
      <c r="F229" s="262" t="s">
        <v>647</v>
      </c>
      <c r="G229" s="260"/>
      <c r="H229" s="263">
        <v>16.100000000000001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196</v>
      </c>
      <c r="AU229" s="269" t="s">
        <v>83</v>
      </c>
      <c r="AV229" s="13" t="s">
        <v>83</v>
      </c>
      <c r="AW229" s="13" t="s">
        <v>30</v>
      </c>
      <c r="AX229" s="13" t="s">
        <v>81</v>
      </c>
      <c r="AY229" s="269" t="s">
        <v>125</v>
      </c>
    </row>
    <row r="230" s="2" customFormat="1" ht="16.5" customHeight="1">
      <c r="A230" s="38"/>
      <c r="B230" s="39"/>
      <c r="C230" s="227" t="s">
        <v>652</v>
      </c>
      <c r="D230" s="227" t="s">
        <v>126</v>
      </c>
      <c r="E230" s="228" t="s">
        <v>653</v>
      </c>
      <c r="F230" s="229" t="s">
        <v>654</v>
      </c>
      <c r="G230" s="230" t="s">
        <v>226</v>
      </c>
      <c r="H230" s="231">
        <v>9.9390000000000001</v>
      </c>
      <c r="I230" s="232"/>
      <c r="J230" s="233">
        <f>ROUND(I230*H230,2)</f>
        <v>0</v>
      </c>
      <c r="K230" s="234"/>
      <c r="L230" s="44"/>
      <c r="M230" s="235" t="s">
        <v>1</v>
      </c>
      <c r="N230" s="236" t="s">
        <v>38</v>
      </c>
      <c r="O230" s="91"/>
      <c r="P230" s="237">
        <f>O230*H230</f>
        <v>0</v>
      </c>
      <c r="Q230" s="237">
        <v>1.0490900000000001</v>
      </c>
      <c r="R230" s="237">
        <f>Q230*H230</f>
        <v>10.426905510000001</v>
      </c>
      <c r="S230" s="237">
        <v>0</v>
      </c>
      <c r="T230" s="23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9" t="s">
        <v>130</v>
      </c>
      <c r="AT230" s="239" t="s">
        <v>126</v>
      </c>
      <c r="AU230" s="239" t="s">
        <v>83</v>
      </c>
      <c r="AY230" s="17" t="s">
        <v>125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7" t="s">
        <v>81</v>
      </c>
      <c r="BK230" s="240">
        <f>ROUND(I230*H230,2)</f>
        <v>0</v>
      </c>
      <c r="BL230" s="17" t="s">
        <v>130</v>
      </c>
      <c r="BM230" s="239" t="s">
        <v>655</v>
      </c>
    </row>
    <row r="231" s="13" customFormat="1">
      <c r="A231" s="13"/>
      <c r="B231" s="259"/>
      <c r="C231" s="260"/>
      <c r="D231" s="241" t="s">
        <v>196</v>
      </c>
      <c r="E231" s="261" t="s">
        <v>1</v>
      </c>
      <c r="F231" s="262" t="s">
        <v>656</v>
      </c>
      <c r="G231" s="260"/>
      <c r="H231" s="263">
        <v>9.9390000000000001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196</v>
      </c>
      <c r="AU231" s="269" t="s">
        <v>83</v>
      </c>
      <c r="AV231" s="13" t="s">
        <v>83</v>
      </c>
      <c r="AW231" s="13" t="s">
        <v>30</v>
      </c>
      <c r="AX231" s="13" t="s">
        <v>81</v>
      </c>
      <c r="AY231" s="269" t="s">
        <v>125</v>
      </c>
    </row>
    <row r="232" s="2" customFormat="1" ht="16.5" customHeight="1">
      <c r="A232" s="38"/>
      <c r="B232" s="39"/>
      <c r="C232" s="227" t="s">
        <v>657</v>
      </c>
      <c r="D232" s="227" t="s">
        <v>126</v>
      </c>
      <c r="E232" s="228" t="s">
        <v>658</v>
      </c>
      <c r="F232" s="229" t="s">
        <v>659</v>
      </c>
      <c r="G232" s="230" t="s">
        <v>214</v>
      </c>
      <c r="H232" s="231">
        <v>73.5</v>
      </c>
      <c r="I232" s="232"/>
      <c r="J232" s="233">
        <f>ROUND(I232*H232,2)</f>
        <v>0</v>
      </c>
      <c r="K232" s="234"/>
      <c r="L232" s="44"/>
      <c r="M232" s="235" t="s">
        <v>1</v>
      </c>
      <c r="N232" s="236" t="s">
        <v>38</v>
      </c>
      <c r="O232" s="91"/>
      <c r="P232" s="237">
        <f>O232*H232</f>
        <v>0</v>
      </c>
      <c r="Q232" s="237">
        <v>2.5</v>
      </c>
      <c r="R232" s="237">
        <f>Q232*H232</f>
        <v>183.75</v>
      </c>
      <c r="S232" s="237">
        <v>0</v>
      </c>
      <c r="T232" s="23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9" t="s">
        <v>130</v>
      </c>
      <c r="AT232" s="239" t="s">
        <v>126</v>
      </c>
      <c r="AU232" s="239" t="s">
        <v>83</v>
      </c>
      <c r="AY232" s="17" t="s">
        <v>125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7" t="s">
        <v>81</v>
      </c>
      <c r="BK232" s="240">
        <f>ROUND(I232*H232,2)</f>
        <v>0</v>
      </c>
      <c r="BL232" s="17" t="s">
        <v>130</v>
      </c>
      <c r="BM232" s="239" t="s">
        <v>660</v>
      </c>
    </row>
    <row r="233" s="2" customFormat="1">
      <c r="A233" s="38"/>
      <c r="B233" s="39"/>
      <c r="C233" s="40"/>
      <c r="D233" s="241" t="s">
        <v>132</v>
      </c>
      <c r="E233" s="40"/>
      <c r="F233" s="242" t="s">
        <v>661</v>
      </c>
      <c r="G233" s="40"/>
      <c r="H233" s="40"/>
      <c r="I233" s="144"/>
      <c r="J233" s="40"/>
      <c r="K233" s="40"/>
      <c r="L233" s="44"/>
      <c r="M233" s="243"/>
      <c r="N233" s="244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132</v>
      </c>
      <c r="AU233" s="17" t="s">
        <v>83</v>
      </c>
    </row>
    <row r="234" s="13" customFormat="1">
      <c r="A234" s="13"/>
      <c r="B234" s="259"/>
      <c r="C234" s="260"/>
      <c r="D234" s="241" t="s">
        <v>196</v>
      </c>
      <c r="E234" s="261" t="s">
        <v>1</v>
      </c>
      <c r="F234" s="262" t="s">
        <v>662</v>
      </c>
      <c r="G234" s="260"/>
      <c r="H234" s="263">
        <v>73.5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196</v>
      </c>
      <c r="AU234" s="269" t="s">
        <v>83</v>
      </c>
      <c r="AV234" s="13" t="s">
        <v>83</v>
      </c>
      <c r="AW234" s="13" t="s">
        <v>30</v>
      </c>
      <c r="AX234" s="13" t="s">
        <v>81</v>
      </c>
      <c r="AY234" s="269" t="s">
        <v>125</v>
      </c>
    </row>
    <row r="235" s="2" customFormat="1" ht="16.5" customHeight="1">
      <c r="A235" s="38"/>
      <c r="B235" s="39"/>
      <c r="C235" s="227" t="s">
        <v>663</v>
      </c>
      <c r="D235" s="227" t="s">
        <v>126</v>
      </c>
      <c r="E235" s="228" t="s">
        <v>664</v>
      </c>
      <c r="F235" s="229" t="s">
        <v>665</v>
      </c>
      <c r="G235" s="230" t="s">
        <v>184</v>
      </c>
      <c r="H235" s="231">
        <v>20.699999999999999</v>
      </c>
      <c r="I235" s="232"/>
      <c r="J235" s="233">
        <f>ROUND(I235*H235,2)</f>
        <v>0</v>
      </c>
      <c r="K235" s="234"/>
      <c r="L235" s="44"/>
      <c r="M235" s="235" t="s">
        <v>1</v>
      </c>
      <c r="N235" s="236" t="s">
        <v>38</v>
      </c>
      <c r="O235" s="91"/>
      <c r="P235" s="237">
        <f>O235*H235</f>
        <v>0</v>
      </c>
      <c r="Q235" s="237">
        <v>0.01882</v>
      </c>
      <c r="R235" s="237">
        <f>Q235*H235</f>
        <v>0.38957399999999998</v>
      </c>
      <c r="S235" s="237">
        <v>0</v>
      </c>
      <c r="T235" s="23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9" t="s">
        <v>130</v>
      </c>
      <c r="AT235" s="239" t="s">
        <v>126</v>
      </c>
      <c r="AU235" s="239" t="s">
        <v>83</v>
      </c>
      <c r="AY235" s="17" t="s">
        <v>125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7" t="s">
        <v>81</v>
      </c>
      <c r="BK235" s="240">
        <f>ROUND(I235*H235,2)</f>
        <v>0</v>
      </c>
      <c r="BL235" s="17" t="s">
        <v>130</v>
      </c>
      <c r="BM235" s="239" t="s">
        <v>666</v>
      </c>
    </row>
    <row r="236" s="13" customFormat="1">
      <c r="A236" s="13"/>
      <c r="B236" s="259"/>
      <c r="C236" s="260"/>
      <c r="D236" s="241" t="s">
        <v>196</v>
      </c>
      <c r="E236" s="261" t="s">
        <v>1</v>
      </c>
      <c r="F236" s="262" t="s">
        <v>667</v>
      </c>
      <c r="G236" s="260"/>
      <c r="H236" s="263">
        <v>20.699999999999999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196</v>
      </c>
      <c r="AU236" s="269" t="s">
        <v>83</v>
      </c>
      <c r="AV236" s="13" t="s">
        <v>83</v>
      </c>
      <c r="AW236" s="13" t="s">
        <v>30</v>
      </c>
      <c r="AX236" s="13" t="s">
        <v>81</v>
      </c>
      <c r="AY236" s="269" t="s">
        <v>125</v>
      </c>
    </row>
    <row r="237" s="2" customFormat="1" ht="16.5" customHeight="1">
      <c r="A237" s="38"/>
      <c r="B237" s="39"/>
      <c r="C237" s="227" t="s">
        <v>668</v>
      </c>
      <c r="D237" s="227" t="s">
        <v>126</v>
      </c>
      <c r="E237" s="228" t="s">
        <v>669</v>
      </c>
      <c r="F237" s="229" t="s">
        <v>670</v>
      </c>
      <c r="G237" s="230" t="s">
        <v>184</v>
      </c>
      <c r="H237" s="231">
        <v>20.699999999999999</v>
      </c>
      <c r="I237" s="232"/>
      <c r="J237" s="233">
        <f>ROUND(I237*H237,2)</f>
        <v>0</v>
      </c>
      <c r="K237" s="234"/>
      <c r="L237" s="44"/>
      <c r="M237" s="235" t="s">
        <v>1</v>
      </c>
      <c r="N237" s="236" t="s">
        <v>38</v>
      </c>
      <c r="O237" s="91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9" t="s">
        <v>130</v>
      </c>
      <c r="AT237" s="239" t="s">
        <v>126</v>
      </c>
      <c r="AU237" s="239" t="s">
        <v>83</v>
      </c>
      <c r="AY237" s="17" t="s">
        <v>125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7" t="s">
        <v>81</v>
      </c>
      <c r="BK237" s="240">
        <f>ROUND(I237*H237,2)</f>
        <v>0</v>
      </c>
      <c r="BL237" s="17" t="s">
        <v>130</v>
      </c>
      <c r="BM237" s="239" t="s">
        <v>671</v>
      </c>
    </row>
    <row r="238" s="13" customFormat="1">
      <c r="A238" s="13"/>
      <c r="B238" s="259"/>
      <c r="C238" s="260"/>
      <c r="D238" s="241" t="s">
        <v>196</v>
      </c>
      <c r="E238" s="261" t="s">
        <v>1</v>
      </c>
      <c r="F238" s="262" t="s">
        <v>667</v>
      </c>
      <c r="G238" s="260"/>
      <c r="H238" s="263">
        <v>20.699999999999999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196</v>
      </c>
      <c r="AU238" s="269" t="s">
        <v>83</v>
      </c>
      <c r="AV238" s="13" t="s">
        <v>83</v>
      </c>
      <c r="AW238" s="13" t="s">
        <v>30</v>
      </c>
      <c r="AX238" s="13" t="s">
        <v>81</v>
      </c>
      <c r="AY238" s="269" t="s">
        <v>125</v>
      </c>
    </row>
    <row r="239" s="2" customFormat="1" ht="16.5" customHeight="1">
      <c r="A239" s="38"/>
      <c r="B239" s="39"/>
      <c r="C239" s="227" t="s">
        <v>672</v>
      </c>
      <c r="D239" s="227" t="s">
        <v>126</v>
      </c>
      <c r="E239" s="228" t="s">
        <v>673</v>
      </c>
      <c r="F239" s="229" t="s">
        <v>674</v>
      </c>
      <c r="G239" s="230" t="s">
        <v>184</v>
      </c>
      <c r="H239" s="231">
        <v>62.399999999999999</v>
      </c>
      <c r="I239" s="232"/>
      <c r="J239" s="233">
        <f>ROUND(I239*H239,2)</f>
        <v>0</v>
      </c>
      <c r="K239" s="234"/>
      <c r="L239" s="44"/>
      <c r="M239" s="235" t="s">
        <v>1</v>
      </c>
      <c r="N239" s="236" t="s">
        <v>38</v>
      </c>
      <c r="O239" s="91"/>
      <c r="P239" s="237">
        <f>O239*H239</f>
        <v>0</v>
      </c>
      <c r="Q239" s="237">
        <v>0.013610000000000001</v>
      </c>
      <c r="R239" s="237">
        <f>Q239*H239</f>
        <v>0.84926400000000002</v>
      </c>
      <c r="S239" s="237">
        <v>0</v>
      </c>
      <c r="T239" s="23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9" t="s">
        <v>130</v>
      </c>
      <c r="AT239" s="239" t="s">
        <v>126</v>
      </c>
      <c r="AU239" s="239" t="s">
        <v>83</v>
      </c>
      <c r="AY239" s="17" t="s">
        <v>125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7" t="s">
        <v>81</v>
      </c>
      <c r="BK239" s="240">
        <f>ROUND(I239*H239,2)</f>
        <v>0</v>
      </c>
      <c r="BL239" s="17" t="s">
        <v>130</v>
      </c>
      <c r="BM239" s="239" t="s">
        <v>675</v>
      </c>
    </row>
    <row r="240" s="13" customFormat="1">
      <c r="A240" s="13"/>
      <c r="B240" s="259"/>
      <c r="C240" s="260"/>
      <c r="D240" s="241" t="s">
        <v>196</v>
      </c>
      <c r="E240" s="261" t="s">
        <v>1</v>
      </c>
      <c r="F240" s="262" t="s">
        <v>676</v>
      </c>
      <c r="G240" s="260"/>
      <c r="H240" s="263">
        <v>62.399999999999999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196</v>
      </c>
      <c r="AU240" s="269" t="s">
        <v>83</v>
      </c>
      <c r="AV240" s="13" t="s">
        <v>83</v>
      </c>
      <c r="AW240" s="13" t="s">
        <v>30</v>
      </c>
      <c r="AX240" s="13" t="s">
        <v>81</v>
      </c>
      <c r="AY240" s="269" t="s">
        <v>125</v>
      </c>
    </row>
    <row r="241" s="2" customFormat="1" ht="16.5" customHeight="1">
      <c r="A241" s="38"/>
      <c r="B241" s="39"/>
      <c r="C241" s="227" t="s">
        <v>677</v>
      </c>
      <c r="D241" s="227" t="s">
        <v>126</v>
      </c>
      <c r="E241" s="228" t="s">
        <v>678</v>
      </c>
      <c r="F241" s="229" t="s">
        <v>679</v>
      </c>
      <c r="G241" s="230" t="s">
        <v>184</v>
      </c>
      <c r="H241" s="231">
        <v>62.399999999999999</v>
      </c>
      <c r="I241" s="232"/>
      <c r="J241" s="233">
        <f>ROUND(I241*H241,2)</f>
        <v>0</v>
      </c>
      <c r="K241" s="234"/>
      <c r="L241" s="44"/>
      <c r="M241" s="235" t="s">
        <v>1</v>
      </c>
      <c r="N241" s="236" t="s">
        <v>38</v>
      </c>
      <c r="O241" s="91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9" t="s">
        <v>130</v>
      </c>
      <c r="AT241" s="239" t="s">
        <v>126</v>
      </c>
      <c r="AU241" s="239" t="s">
        <v>83</v>
      </c>
      <c r="AY241" s="17" t="s">
        <v>125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7" t="s">
        <v>81</v>
      </c>
      <c r="BK241" s="240">
        <f>ROUND(I241*H241,2)</f>
        <v>0</v>
      </c>
      <c r="BL241" s="17" t="s">
        <v>130</v>
      </c>
      <c r="BM241" s="239" t="s">
        <v>680</v>
      </c>
    </row>
    <row r="242" s="13" customFormat="1">
      <c r="A242" s="13"/>
      <c r="B242" s="259"/>
      <c r="C242" s="260"/>
      <c r="D242" s="241" t="s">
        <v>196</v>
      </c>
      <c r="E242" s="261" t="s">
        <v>1</v>
      </c>
      <c r="F242" s="262" t="s">
        <v>676</v>
      </c>
      <c r="G242" s="260"/>
      <c r="H242" s="263">
        <v>62.399999999999999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196</v>
      </c>
      <c r="AU242" s="269" t="s">
        <v>83</v>
      </c>
      <c r="AV242" s="13" t="s">
        <v>83</v>
      </c>
      <c r="AW242" s="13" t="s">
        <v>30</v>
      </c>
      <c r="AX242" s="13" t="s">
        <v>81</v>
      </c>
      <c r="AY242" s="269" t="s">
        <v>125</v>
      </c>
    </row>
    <row r="243" s="2" customFormat="1" ht="16.5" customHeight="1">
      <c r="A243" s="38"/>
      <c r="B243" s="39"/>
      <c r="C243" s="227" t="s">
        <v>681</v>
      </c>
      <c r="D243" s="227" t="s">
        <v>126</v>
      </c>
      <c r="E243" s="228" t="s">
        <v>682</v>
      </c>
      <c r="F243" s="229" t="s">
        <v>683</v>
      </c>
      <c r="G243" s="230" t="s">
        <v>292</v>
      </c>
      <c r="H243" s="231">
        <v>20.699999999999999</v>
      </c>
      <c r="I243" s="232"/>
      <c r="J243" s="233">
        <f>ROUND(I243*H243,2)</f>
        <v>0</v>
      </c>
      <c r="K243" s="234"/>
      <c r="L243" s="44"/>
      <c r="M243" s="235" t="s">
        <v>1</v>
      </c>
      <c r="N243" s="236" t="s">
        <v>38</v>
      </c>
      <c r="O243" s="91"/>
      <c r="P243" s="237">
        <f>O243*H243</f>
        <v>0</v>
      </c>
      <c r="Q243" s="237">
        <v>0.00098999999999999999</v>
      </c>
      <c r="R243" s="237">
        <f>Q243*H243</f>
        <v>0.020493000000000001</v>
      </c>
      <c r="S243" s="237">
        <v>0</v>
      </c>
      <c r="T243" s="23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9" t="s">
        <v>130</v>
      </c>
      <c r="AT243" s="239" t="s">
        <v>126</v>
      </c>
      <c r="AU243" s="239" t="s">
        <v>83</v>
      </c>
      <c r="AY243" s="17" t="s">
        <v>125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7" t="s">
        <v>81</v>
      </c>
      <c r="BK243" s="240">
        <f>ROUND(I243*H243,2)</f>
        <v>0</v>
      </c>
      <c r="BL243" s="17" t="s">
        <v>130</v>
      </c>
      <c r="BM243" s="239" t="s">
        <v>684</v>
      </c>
    </row>
    <row r="244" s="13" customFormat="1">
      <c r="A244" s="13"/>
      <c r="B244" s="259"/>
      <c r="C244" s="260"/>
      <c r="D244" s="241" t="s">
        <v>196</v>
      </c>
      <c r="E244" s="261" t="s">
        <v>1</v>
      </c>
      <c r="F244" s="262" t="s">
        <v>685</v>
      </c>
      <c r="G244" s="260"/>
      <c r="H244" s="263">
        <v>20.699999999999999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196</v>
      </c>
      <c r="AU244" s="269" t="s">
        <v>83</v>
      </c>
      <c r="AV244" s="13" t="s">
        <v>83</v>
      </c>
      <c r="AW244" s="13" t="s">
        <v>30</v>
      </c>
      <c r="AX244" s="13" t="s">
        <v>81</v>
      </c>
      <c r="AY244" s="269" t="s">
        <v>125</v>
      </c>
    </row>
    <row r="245" s="2" customFormat="1" ht="21.75" customHeight="1">
      <c r="A245" s="38"/>
      <c r="B245" s="39"/>
      <c r="C245" s="227" t="s">
        <v>686</v>
      </c>
      <c r="D245" s="227" t="s">
        <v>126</v>
      </c>
      <c r="E245" s="228" t="s">
        <v>687</v>
      </c>
      <c r="F245" s="229" t="s">
        <v>688</v>
      </c>
      <c r="G245" s="230" t="s">
        <v>184</v>
      </c>
      <c r="H245" s="231">
        <v>61.100000000000001</v>
      </c>
      <c r="I245" s="232"/>
      <c r="J245" s="233">
        <f>ROUND(I245*H245,2)</f>
        <v>0</v>
      </c>
      <c r="K245" s="234"/>
      <c r="L245" s="44"/>
      <c r="M245" s="235" t="s">
        <v>1</v>
      </c>
      <c r="N245" s="236" t="s">
        <v>38</v>
      </c>
      <c r="O245" s="91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9" t="s">
        <v>130</v>
      </c>
      <c r="AT245" s="239" t="s">
        <v>126</v>
      </c>
      <c r="AU245" s="239" t="s">
        <v>83</v>
      </c>
      <c r="AY245" s="17" t="s">
        <v>125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7" t="s">
        <v>81</v>
      </c>
      <c r="BK245" s="240">
        <f>ROUND(I245*H245,2)</f>
        <v>0</v>
      </c>
      <c r="BL245" s="17" t="s">
        <v>130</v>
      </c>
      <c r="BM245" s="239" t="s">
        <v>689</v>
      </c>
    </row>
    <row r="246" s="13" customFormat="1">
      <c r="A246" s="13"/>
      <c r="B246" s="259"/>
      <c r="C246" s="260"/>
      <c r="D246" s="241" t="s">
        <v>196</v>
      </c>
      <c r="E246" s="261" t="s">
        <v>1</v>
      </c>
      <c r="F246" s="262" t="s">
        <v>690</v>
      </c>
      <c r="G246" s="260"/>
      <c r="H246" s="263">
        <v>61.100000000000001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196</v>
      </c>
      <c r="AU246" s="269" t="s">
        <v>83</v>
      </c>
      <c r="AV246" s="13" t="s">
        <v>83</v>
      </c>
      <c r="AW246" s="13" t="s">
        <v>30</v>
      </c>
      <c r="AX246" s="13" t="s">
        <v>81</v>
      </c>
      <c r="AY246" s="269" t="s">
        <v>125</v>
      </c>
    </row>
    <row r="247" s="2" customFormat="1" ht="21.75" customHeight="1">
      <c r="A247" s="38"/>
      <c r="B247" s="39"/>
      <c r="C247" s="227" t="s">
        <v>691</v>
      </c>
      <c r="D247" s="227" t="s">
        <v>126</v>
      </c>
      <c r="E247" s="228" t="s">
        <v>692</v>
      </c>
      <c r="F247" s="229" t="s">
        <v>693</v>
      </c>
      <c r="G247" s="230" t="s">
        <v>184</v>
      </c>
      <c r="H247" s="231">
        <v>9.3599999999999994</v>
      </c>
      <c r="I247" s="232"/>
      <c r="J247" s="233">
        <f>ROUND(I247*H247,2)</f>
        <v>0</v>
      </c>
      <c r="K247" s="234"/>
      <c r="L247" s="44"/>
      <c r="M247" s="235" t="s">
        <v>1</v>
      </c>
      <c r="N247" s="236" t="s">
        <v>38</v>
      </c>
      <c r="O247" s="91"/>
      <c r="P247" s="237">
        <f>O247*H247</f>
        <v>0</v>
      </c>
      <c r="Q247" s="237">
        <v>0.01136</v>
      </c>
      <c r="R247" s="237">
        <f>Q247*H247</f>
        <v>0.1063296</v>
      </c>
      <c r="S247" s="237">
        <v>0</v>
      </c>
      <c r="T247" s="23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9" t="s">
        <v>130</v>
      </c>
      <c r="AT247" s="239" t="s">
        <v>126</v>
      </c>
      <c r="AU247" s="239" t="s">
        <v>83</v>
      </c>
      <c r="AY247" s="17" t="s">
        <v>125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7" t="s">
        <v>81</v>
      </c>
      <c r="BK247" s="240">
        <f>ROUND(I247*H247,2)</f>
        <v>0</v>
      </c>
      <c r="BL247" s="17" t="s">
        <v>130</v>
      </c>
      <c r="BM247" s="239" t="s">
        <v>694</v>
      </c>
    </row>
    <row r="248" s="13" customFormat="1">
      <c r="A248" s="13"/>
      <c r="B248" s="259"/>
      <c r="C248" s="260"/>
      <c r="D248" s="241" t="s">
        <v>196</v>
      </c>
      <c r="E248" s="261" t="s">
        <v>1</v>
      </c>
      <c r="F248" s="262" t="s">
        <v>695</v>
      </c>
      <c r="G248" s="260"/>
      <c r="H248" s="263">
        <v>9.3599999999999994</v>
      </c>
      <c r="I248" s="264"/>
      <c r="J248" s="260"/>
      <c r="K248" s="260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196</v>
      </c>
      <c r="AU248" s="269" t="s">
        <v>83</v>
      </c>
      <c r="AV248" s="13" t="s">
        <v>83</v>
      </c>
      <c r="AW248" s="13" t="s">
        <v>30</v>
      </c>
      <c r="AX248" s="13" t="s">
        <v>81</v>
      </c>
      <c r="AY248" s="269" t="s">
        <v>125</v>
      </c>
    </row>
    <row r="249" s="2" customFormat="1" ht="21.75" customHeight="1">
      <c r="A249" s="38"/>
      <c r="B249" s="39"/>
      <c r="C249" s="227" t="s">
        <v>696</v>
      </c>
      <c r="D249" s="227" t="s">
        <v>126</v>
      </c>
      <c r="E249" s="228" t="s">
        <v>697</v>
      </c>
      <c r="F249" s="229" t="s">
        <v>698</v>
      </c>
      <c r="G249" s="230" t="s">
        <v>184</v>
      </c>
      <c r="H249" s="231">
        <v>9.3599999999999994</v>
      </c>
      <c r="I249" s="232"/>
      <c r="J249" s="233">
        <f>ROUND(I249*H249,2)</f>
        <v>0</v>
      </c>
      <c r="K249" s="234"/>
      <c r="L249" s="44"/>
      <c r="M249" s="235" t="s">
        <v>1</v>
      </c>
      <c r="N249" s="236" t="s">
        <v>38</v>
      </c>
      <c r="O249" s="91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9" t="s">
        <v>130</v>
      </c>
      <c r="AT249" s="239" t="s">
        <v>126</v>
      </c>
      <c r="AU249" s="239" t="s">
        <v>83</v>
      </c>
      <c r="AY249" s="17" t="s">
        <v>125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7" t="s">
        <v>81</v>
      </c>
      <c r="BK249" s="240">
        <f>ROUND(I249*H249,2)</f>
        <v>0</v>
      </c>
      <c r="BL249" s="17" t="s">
        <v>130</v>
      </c>
      <c r="BM249" s="239" t="s">
        <v>699</v>
      </c>
    </row>
    <row r="250" s="13" customFormat="1">
      <c r="A250" s="13"/>
      <c r="B250" s="259"/>
      <c r="C250" s="260"/>
      <c r="D250" s="241" t="s">
        <v>196</v>
      </c>
      <c r="E250" s="261" t="s">
        <v>1</v>
      </c>
      <c r="F250" s="262" t="s">
        <v>695</v>
      </c>
      <c r="G250" s="260"/>
      <c r="H250" s="263">
        <v>9.3599999999999994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196</v>
      </c>
      <c r="AU250" s="269" t="s">
        <v>83</v>
      </c>
      <c r="AV250" s="13" t="s">
        <v>83</v>
      </c>
      <c r="AW250" s="13" t="s">
        <v>30</v>
      </c>
      <c r="AX250" s="13" t="s">
        <v>81</v>
      </c>
      <c r="AY250" s="269" t="s">
        <v>125</v>
      </c>
    </row>
    <row r="251" s="2" customFormat="1" ht="21.75" customHeight="1">
      <c r="A251" s="38"/>
      <c r="B251" s="39"/>
      <c r="C251" s="227" t="s">
        <v>700</v>
      </c>
      <c r="D251" s="227" t="s">
        <v>126</v>
      </c>
      <c r="E251" s="228" t="s">
        <v>701</v>
      </c>
      <c r="F251" s="229" t="s">
        <v>702</v>
      </c>
      <c r="G251" s="230" t="s">
        <v>184</v>
      </c>
      <c r="H251" s="231">
        <v>4</v>
      </c>
      <c r="I251" s="232"/>
      <c r="J251" s="233">
        <f>ROUND(I251*H251,2)</f>
        <v>0</v>
      </c>
      <c r="K251" s="234"/>
      <c r="L251" s="44"/>
      <c r="M251" s="235" t="s">
        <v>1</v>
      </c>
      <c r="N251" s="236" t="s">
        <v>38</v>
      </c>
      <c r="O251" s="91"/>
      <c r="P251" s="237">
        <f>O251*H251</f>
        <v>0</v>
      </c>
      <c r="Q251" s="237">
        <v>0.02102</v>
      </c>
      <c r="R251" s="237">
        <f>Q251*H251</f>
        <v>0.084080000000000002</v>
      </c>
      <c r="S251" s="237">
        <v>0</v>
      </c>
      <c r="T251" s="23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9" t="s">
        <v>130</v>
      </c>
      <c r="AT251" s="239" t="s">
        <v>126</v>
      </c>
      <c r="AU251" s="239" t="s">
        <v>83</v>
      </c>
      <c r="AY251" s="17" t="s">
        <v>125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7" t="s">
        <v>81</v>
      </c>
      <c r="BK251" s="240">
        <f>ROUND(I251*H251,2)</f>
        <v>0</v>
      </c>
      <c r="BL251" s="17" t="s">
        <v>130</v>
      </c>
      <c r="BM251" s="239" t="s">
        <v>703</v>
      </c>
    </row>
    <row r="252" s="2" customFormat="1" ht="16.5" customHeight="1">
      <c r="A252" s="38"/>
      <c r="B252" s="39"/>
      <c r="C252" s="227" t="s">
        <v>704</v>
      </c>
      <c r="D252" s="227" t="s">
        <v>126</v>
      </c>
      <c r="E252" s="228" t="s">
        <v>705</v>
      </c>
      <c r="F252" s="229" t="s">
        <v>706</v>
      </c>
      <c r="G252" s="230" t="s">
        <v>214</v>
      </c>
      <c r="H252" s="231">
        <v>0.28699999999999998</v>
      </c>
      <c r="I252" s="232"/>
      <c r="J252" s="233">
        <f>ROUND(I252*H252,2)</f>
        <v>0</v>
      </c>
      <c r="K252" s="234"/>
      <c r="L252" s="44"/>
      <c r="M252" s="235" t="s">
        <v>1</v>
      </c>
      <c r="N252" s="236" t="s">
        <v>38</v>
      </c>
      <c r="O252" s="91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9" t="s">
        <v>130</v>
      </c>
      <c r="AT252" s="239" t="s">
        <v>126</v>
      </c>
      <c r="AU252" s="239" t="s">
        <v>83</v>
      </c>
      <c r="AY252" s="17" t="s">
        <v>125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7" t="s">
        <v>81</v>
      </c>
      <c r="BK252" s="240">
        <f>ROUND(I252*H252,2)</f>
        <v>0</v>
      </c>
      <c r="BL252" s="17" t="s">
        <v>130</v>
      </c>
      <c r="BM252" s="239" t="s">
        <v>707</v>
      </c>
    </row>
    <row r="253" s="13" customFormat="1">
      <c r="A253" s="13"/>
      <c r="B253" s="259"/>
      <c r="C253" s="260"/>
      <c r="D253" s="241" t="s">
        <v>196</v>
      </c>
      <c r="E253" s="261" t="s">
        <v>1</v>
      </c>
      <c r="F253" s="262" t="s">
        <v>708</v>
      </c>
      <c r="G253" s="260"/>
      <c r="H253" s="263">
        <v>0.253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196</v>
      </c>
      <c r="AU253" s="269" t="s">
        <v>83</v>
      </c>
      <c r="AV253" s="13" t="s">
        <v>83</v>
      </c>
      <c r="AW253" s="13" t="s">
        <v>30</v>
      </c>
      <c r="AX253" s="13" t="s">
        <v>73</v>
      </c>
      <c r="AY253" s="269" t="s">
        <v>125</v>
      </c>
    </row>
    <row r="254" s="13" customFormat="1">
      <c r="A254" s="13"/>
      <c r="B254" s="259"/>
      <c r="C254" s="260"/>
      <c r="D254" s="241" t="s">
        <v>196</v>
      </c>
      <c r="E254" s="261" t="s">
        <v>1</v>
      </c>
      <c r="F254" s="262" t="s">
        <v>709</v>
      </c>
      <c r="G254" s="260"/>
      <c r="H254" s="263">
        <v>0.034000000000000002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196</v>
      </c>
      <c r="AU254" s="269" t="s">
        <v>83</v>
      </c>
      <c r="AV254" s="13" t="s">
        <v>83</v>
      </c>
      <c r="AW254" s="13" t="s">
        <v>30</v>
      </c>
      <c r="AX254" s="13" t="s">
        <v>73</v>
      </c>
      <c r="AY254" s="269" t="s">
        <v>125</v>
      </c>
    </row>
    <row r="255" s="14" customFormat="1">
      <c r="A255" s="14"/>
      <c r="B255" s="270"/>
      <c r="C255" s="271"/>
      <c r="D255" s="241" t="s">
        <v>196</v>
      </c>
      <c r="E255" s="272" t="s">
        <v>1</v>
      </c>
      <c r="F255" s="273" t="s">
        <v>199</v>
      </c>
      <c r="G255" s="271"/>
      <c r="H255" s="274">
        <v>0.28700000000000003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196</v>
      </c>
      <c r="AU255" s="280" t="s">
        <v>83</v>
      </c>
      <c r="AV255" s="14" t="s">
        <v>130</v>
      </c>
      <c r="AW255" s="14" t="s">
        <v>30</v>
      </c>
      <c r="AX255" s="14" t="s">
        <v>81</v>
      </c>
      <c r="AY255" s="280" t="s">
        <v>125</v>
      </c>
    </row>
    <row r="256" s="2" customFormat="1" ht="21.75" customHeight="1">
      <c r="A256" s="38"/>
      <c r="B256" s="39"/>
      <c r="C256" s="227" t="s">
        <v>710</v>
      </c>
      <c r="D256" s="227" t="s">
        <v>126</v>
      </c>
      <c r="E256" s="228" t="s">
        <v>711</v>
      </c>
      <c r="F256" s="229" t="s">
        <v>712</v>
      </c>
      <c r="G256" s="230" t="s">
        <v>214</v>
      </c>
      <c r="H256" s="231">
        <v>88.760000000000005</v>
      </c>
      <c r="I256" s="232"/>
      <c r="J256" s="233">
        <f>ROUND(I256*H256,2)</f>
        <v>0</v>
      </c>
      <c r="K256" s="234"/>
      <c r="L256" s="44"/>
      <c r="M256" s="235" t="s">
        <v>1</v>
      </c>
      <c r="N256" s="236" t="s">
        <v>38</v>
      </c>
      <c r="O256" s="91"/>
      <c r="P256" s="237">
        <f>O256*H256</f>
        <v>0</v>
      </c>
      <c r="Q256" s="237">
        <v>2.4500000000000002</v>
      </c>
      <c r="R256" s="237">
        <f>Q256*H256</f>
        <v>217.46200000000002</v>
      </c>
      <c r="S256" s="237">
        <v>0</v>
      </c>
      <c r="T256" s="23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9" t="s">
        <v>130</v>
      </c>
      <c r="AT256" s="239" t="s">
        <v>126</v>
      </c>
      <c r="AU256" s="239" t="s">
        <v>83</v>
      </c>
      <c r="AY256" s="17" t="s">
        <v>125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7" t="s">
        <v>81</v>
      </c>
      <c r="BK256" s="240">
        <f>ROUND(I256*H256,2)</f>
        <v>0</v>
      </c>
      <c r="BL256" s="17" t="s">
        <v>130</v>
      </c>
      <c r="BM256" s="239" t="s">
        <v>713</v>
      </c>
    </row>
    <row r="257" s="13" customFormat="1">
      <c r="A257" s="13"/>
      <c r="B257" s="259"/>
      <c r="C257" s="260"/>
      <c r="D257" s="241" t="s">
        <v>196</v>
      </c>
      <c r="E257" s="261" t="s">
        <v>1</v>
      </c>
      <c r="F257" s="262" t="s">
        <v>714</v>
      </c>
      <c r="G257" s="260"/>
      <c r="H257" s="263">
        <v>88.760000000000005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196</v>
      </c>
      <c r="AU257" s="269" t="s">
        <v>83</v>
      </c>
      <c r="AV257" s="13" t="s">
        <v>83</v>
      </c>
      <c r="AW257" s="13" t="s">
        <v>30</v>
      </c>
      <c r="AX257" s="13" t="s">
        <v>81</v>
      </c>
      <c r="AY257" s="269" t="s">
        <v>125</v>
      </c>
    </row>
    <row r="258" s="2" customFormat="1" ht="16.5" customHeight="1">
      <c r="A258" s="38"/>
      <c r="B258" s="39"/>
      <c r="C258" s="227" t="s">
        <v>715</v>
      </c>
      <c r="D258" s="227" t="s">
        <v>126</v>
      </c>
      <c r="E258" s="228" t="s">
        <v>716</v>
      </c>
      <c r="F258" s="229" t="s">
        <v>717</v>
      </c>
      <c r="G258" s="230" t="s">
        <v>214</v>
      </c>
      <c r="H258" s="231">
        <v>52.5</v>
      </c>
      <c r="I258" s="232"/>
      <c r="J258" s="233">
        <f>ROUND(I258*H258,2)</f>
        <v>0</v>
      </c>
      <c r="K258" s="234"/>
      <c r="L258" s="44"/>
      <c r="M258" s="235" t="s">
        <v>1</v>
      </c>
      <c r="N258" s="236" t="s">
        <v>38</v>
      </c>
      <c r="O258" s="91"/>
      <c r="P258" s="237">
        <f>O258*H258</f>
        <v>0</v>
      </c>
      <c r="Q258" s="237">
        <v>2.4300000000000002</v>
      </c>
      <c r="R258" s="237">
        <f>Q258*H258</f>
        <v>127.575</v>
      </c>
      <c r="S258" s="237">
        <v>0</v>
      </c>
      <c r="T258" s="23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9" t="s">
        <v>130</v>
      </c>
      <c r="AT258" s="239" t="s">
        <v>126</v>
      </c>
      <c r="AU258" s="239" t="s">
        <v>83</v>
      </c>
      <c r="AY258" s="17" t="s">
        <v>125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7" t="s">
        <v>81</v>
      </c>
      <c r="BK258" s="240">
        <f>ROUND(I258*H258,2)</f>
        <v>0</v>
      </c>
      <c r="BL258" s="17" t="s">
        <v>130</v>
      </c>
      <c r="BM258" s="239" t="s">
        <v>718</v>
      </c>
    </row>
    <row r="259" s="13" customFormat="1">
      <c r="A259" s="13"/>
      <c r="B259" s="259"/>
      <c r="C259" s="260"/>
      <c r="D259" s="241" t="s">
        <v>196</v>
      </c>
      <c r="E259" s="261" t="s">
        <v>1</v>
      </c>
      <c r="F259" s="262" t="s">
        <v>719</v>
      </c>
      <c r="G259" s="260"/>
      <c r="H259" s="263">
        <v>52.5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196</v>
      </c>
      <c r="AU259" s="269" t="s">
        <v>83</v>
      </c>
      <c r="AV259" s="13" t="s">
        <v>83</v>
      </c>
      <c r="AW259" s="13" t="s">
        <v>30</v>
      </c>
      <c r="AX259" s="13" t="s">
        <v>81</v>
      </c>
      <c r="AY259" s="269" t="s">
        <v>125</v>
      </c>
    </row>
    <row r="260" s="11" customFormat="1" ht="22.8" customHeight="1">
      <c r="A260" s="11"/>
      <c r="B260" s="213"/>
      <c r="C260" s="214"/>
      <c r="D260" s="215" t="s">
        <v>72</v>
      </c>
      <c r="E260" s="257" t="s">
        <v>146</v>
      </c>
      <c r="F260" s="257" t="s">
        <v>720</v>
      </c>
      <c r="G260" s="214"/>
      <c r="H260" s="214"/>
      <c r="I260" s="217"/>
      <c r="J260" s="258">
        <f>BK260</f>
        <v>0</v>
      </c>
      <c r="K260" s="214"/>
      <c r="L260" s="219"/>
      <c r="M260" s="220"/>
      <c r="N260" s="221"/>
      <c r="O260" s="221"/>
      <c r="P260" s="222">
        <f>SUM(P261:P296)</f>
        <v>0</v>
      </c>
      <c r="Q260" s="221"/>
      <c r="R260" s="222">
        <f>SUM(R261:R296)</f>
        <v>0</v>
      </c>
      <c r="S260" s="221"/>
      <c r="T260" s="223">
        <f>SUM(T261:T296)</f>
        <v>0</v>
      </c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R260" s="224" t="s">
        <v>81</v>
      </c>
      <c r="AT260" s="225" t="s">
        <v>72</v>
      </c>
      <c r="AU260" s="225" t="s">
        <v>81</v>
      </c>
      <c r="AY260" s="224" t="s">
        <v>125</v>
      </c>
      <c r="BK260" s="226">
        <f>SUM(BK261:BK296)</f>
        <v>0</v>
      </c>
    </row>
    <row r="261" s="2" customFormat="1" ht="16.5" customHeight="1">
      <c r="A261" s="38"/>
      <c r="B261" s="39"/>
      <c r="C261" s="227" t="s">
        <v>721</v>
      </c>
      <c r="D261" s="227" t="s">
        <v>126</v>
      </c>
      <c r="E261" s="228" t="s">
        <v>722</v>
      </c>
      <c r="F261" s="229" t="s">
        <v>723</v>
      </c>
      <c r="G261" s="230" t="s">
        <v>184</v>
      </c>
      <c r="H261" s="231">
        <v>202.90000000000001</v>
      </c>
      <c r="I261" s="232"/>
      <c r="J261" s="233">
        <f>ROUND(I261*H261,2)</f>
        <v>0</v>
      </c>
      <c r="K261" s="234"/>
      <c r="L261" s="44"/>
      <c r="M261" s="235" t="s">
        <v>1</v>
      </c>
      <c r="N261" s="236" t="s">
        <v>38</v>
      </c>
      <c r="O261" s="91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9" t="s">
        <v>130</v>
      </c>
      <c r="AT261" s="239" t="s">
        <v>126</v>
      </c>
      <c r="AU261" s="239" t="s">
        <v>83</v>
      </c>
      <c r="AY261" s="17" t="s">
        <v>125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7" t="s">
        <v>81</v>
      </c>
      <c r="BK261" s="240">
        <f>ROUND(I261*H261,2)</f>
        <v>0</v>
      </c>
      <c r="BL261" s="17" t="s">
        <v>130</v>
      </c>
      <c r="BM261" s="239" t="s">
        <v>724</v>
      </c>
    </row>
    <row r="262" s="13" customFormat="1">
      <c r="A262" s="13"/>
      <c r="B262" s="259"/>
      <c r="C262" s="260"/>
      <c r="D262" s="241" t="s">
        <v>196</v>
      </c>
      <c r="E262" s="261" t="s">
        <v>1</v>
      </c>
      <c r="F262" s="262" t="s">
        <v>725</v>
      </c>
      <c r="G262" s="260"/>
      <c r="H262" s="263">
        <v>171.19999999999999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196</v>
      </c>
      <c r="AU262" s="269" t="s">
        <v>83</v>
      </c>
      <c r="AV262" s="13" t="s">
        <v>83</v>
      </c>
      <c r="AW262" s="13" t="s">
        <v>30</v>
      </c>
      <c r="AX262" s="13" t="s">
        <v>73</v>
      </c>
      <c r="AY262" s="269" t="s">
        <v>125</v>
      </c>
    </row>
    <row r="263" s="13" customFormat="1">
      <c r="A263" s="13"/>
      <c r="B263" s="259"/>
      <c r="C263" s="260"/>
      <c r="D263" s="241" t="s">
        <v>196</v>
      </c>
      <c r="E263" s="261" t="s">
        <v>1</v>
      </c>
      <c r="F263" s="262" t="s">
        <v>198</v>
      </c>
      <c r="G263" s="260"/>
      <c r="H263" s="263">
        <v>31.699999999999999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196</v>
      </c>
      <c r="AU263" s="269" t="s">
        <v>83</v>
      </c>
      <c r="AV263" s="13" t="s">
        <v>83</v>
      </c>
      <c r="AW263" s="13" t="s">
        <v>30</v>
      </c>
      <c r="AX263" s="13" t="s">
        <v>73</v>
      </c>
      <c r="AY263" s="269" t="s">
        <v>125</v>
      </c>
    </row>
    <row r="264" s="14" customFormat="1">
      <c r="A264" s="14"/>
      <c r="B264" s="270"/>
      <c r="C264" s="271"/>
      <c r="D264" s="241" t="s">
        <v>196</v>
      </c>
      <c r="E264" s="272" t="s">
        <v>1</v>
      </c>
      <c r="F264" s="273" t="s">
        <v>199</v>
      </c>
      <c r="G264" s="271"/>
      <c r="H264" s="274">
        <v>202.89999999999998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196</v>
      </c>
      <c r="AU264" s="280" t="s">
        <v>83</v>
      </c>
      <c r="AV264" s="14" t="s">
        <v>130</v>
      </c>
      <c r="AW264" s="14" t="s">
        <v>30</v>
      </c>
      <c r="AX264" s="14" t="s">
        <v>81</v>
      </c>
      <c r="AY264" s="280" t="s">
        <v>125</v>
      </c>
    </row>
    <row r="265" s="2" customFormat="1" ht="21.75" customHeight="1">
      <c r="A265" s="38"/>
      <c r="B265" s="39"/>
      <c r="C265" s="227" t="s">
        <v>726</v>
      </c>
      <c r="D265" s="227" t="s">
        <v>126</v>
      </c>
      <c r="E265" s="228" t="s">
        <v>727</v>
      </c>
      <c r="F265" s="229" t="s">
        <v>728</v>
      </c>
      <c r="G265" s="230" t="s">
        <v>184</v>
      </c>
      <c r="H265" s="231">
        <v>202.90000000000001</v>
      </c>
      <c r="I265" s="232"/>
      <c r="J265" s="233">
        <f>ROUND(I265*H265,2)</f>
        <v>0</v>
      </c>
      <c r="K265" s="234"/>
      <c r="L265" s="44"/>
      <c r="M265" s="235" t="s">
        <v>1</v>
      </c>
      <c r="N265" s="236" t="s">
        <v>38</v>
      </c>
      <c r="O265" s="91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9" t="s">
        <v>130</v>
      </c>
      <c r="AT265" s="239" t="s">
        <v>126</v>
      </c>
      <c r="AU265" s="239" t="s">
        <v>83</v>
      </c>
      <c r="AY265" s="17" t="s">
        <v>125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7" t="s">
        <v>81</v>
      </c>
      <c r="BK265" s="240">
        <f>ROUND(I265*H265,2)</f>
        <v>0</v>
      </c>
      <c r="BL265" s="17" t="s">
        <v>130</v>
      </c>
      <c r="BM265" s="239" t="s">
        <v>729</v>
      </c>
    </row>
    <row r="266" s="13" customFormat="1">
      <c r="A266" s="13"/>
      <c r="B266" s="259"/>
      <c r="C266" s="260"/>
      <c r="D266" s="241" t="s">
        <v>196</v>
      </c>
      <c r="E266" s="261" t="s">
        <v>1</v>
      </c>
      <c r="F266" s="262" t="s">
        <v>725</v>
      </c>
      <c r="G266" s="260"/>
      <c r="H266" s="263">
        <v>171.19999999999999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196</v>
      </c>
      <c r="AU266" s="269" t="s">
        <v>83</v>
      </c>
      <c r="AV266" s="13" t="s">
        <v>83</v>
      </c>
      <c r="AW266" s="13" t="s">
        <v>30</v>
      </c>
      <c r="AX266" s="13" t="s">
        <v>73</v>
      </c>
      <c r="AY266" s="269" t="s">
        <v>125</v>
      </c>
    </row>
    <row r="267" s="13" customFormat="1">
      <c r="A267" s="13"/>
      <c r="B267" s="259"/>
      <c r="C267" s="260"/>
      <c r="D267" s="241" t="s">
        <v>196</v>
      </c>
      <c r="E267" s="261" t="s">
        <v>1</v>
      </c>
      <c r="F267" s="262" t="s">
        <v>198</v>
      </c>
      <c r="G267" s="260"/>
      <c r="H267" s="263">
        <v>31.699999999999999</v>
      </c>
      <c r="I267" s="264"/>
      <c r="J267" s="260"/>
      <c r="K267" s="260"/>
      <c r="L267" s="265"/>
      <c r="M267" s="266"/>
      <c r="N267" s="267"/>
      <c r="O267" s="267"/>
      <c r="P267" s="267"/>
      <c r="Q267" s="267"/>
      <c r="R267" s="267"/>
      <c r="S267" s="267"/>
      <c r="T267" s="26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9" t="s">
        <v>196</v>
      </c>
      <c r="AU267" s="269" t="s">
        <v>83</v>
      </c>
      <c r="AV267" s="13" t="s">
        <v>83</v>
      </c>
      <c r="AW267" s="13" t="s">
        <v>30</v>
      </c>
      <c r="AX267" s="13" t="s">
        <v>73</v>
      </c>
      <c r="AY267" s="269" t="s">
        <v>125</v>
      </c>
    </row>
    <row r="268" s="14" customFormat="1">
      <c r="A268" s="14"/>
      <c r="B268" s="270"/>
      <c r="C268" s="271"/>
      <c r="D268" s="241" t="s">
        <v>196</v>
      </c>
      <c r="E268" s="272" t="s">
        <v>1</v>
      </c>
      <c r="F268" s="273" t="s">
        <v>199</v>
      </c>
      <c r="G268" s="271"/>
      <c r="H268" s="274">
        <v>202.89999999999998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196</v>
      </c>
      <c r="AU268" s="280" t="s">
        <v>83</v>
      </c>
      <c r="AV268" s="14" t="s">
        <v>130</v>
      </c>
      <c r="AW268" s="14" t="s">
        <v>30</v>
      </c>
      <c r="AX268" s="14" t="s">
        <v>81</v>
      </c>
      <c r="AY268" s="280" t="s">
        <v>125</v>
      </c>
    </row>
    <row r="269" s="2" customFormat="1" ht="21.75" customHeight="1">
      <c r="A269" s="38"/>
      <c r="B269" s="39"/>
      <c r="C269" s="227" t="s">
        <v>730</v>
      </c>
      <c r="D269" s="227" t="s">
        <v>126</v>
      </c>
      <c r="E269" s="228" t="s">
        <v>731</v>
      </c>
      <c r="F269" s="229" t="s">
        <v>732</v>
      </c>
      <c r="G269" s="230" t="s">
        <v>184</v>
      </c>
      <c r="H269" s="231">
        <v>202.90000000000001</v>
      </c>
      <c r="I269" s="232"/>
      <c r="J269" s="233">
        <f>ROUND(I269*H269,2)</f>
        <v>0</v>
      </c>
      <c r="K269" s="234"/>
      <c r="L269" s="44"/>
      <c r="M269" s="235" t="s">
        <v>1</v>
      </c>
      <c r="N269" s="236" t="s">
        <v>38</v>
      </c>
      <c r="O269" s="91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9" t="s">
        <v>130</v>
      </c>
      <c r="AT269" s="239" t="s">
        <v>126</v>
      </c>
      <c r="AU269" s="239" t="s">
        <v>83</v>
      </c>
      <c r="AY269" s="17" t="s">
        <v>125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7" t="s">
        <v>81</v>
      </c>
      <c r="BK269" s="240">
        <f>ROUND(I269*H269,2)</f>
        <v>0</v>
      </c>
      <c r="BL269" s="17" t="s">
        <v>130</v>
      </c>
      <c r="BM269" s="239" t="s">
        <v>733</v>
      </c>
    </row>
    <row r="270" s="13" customFormat="1">
      <c r="A270" s="13"/>
      <c r="B270" s="259"/>
      <c r="C270" s="260"/>
      <c r="D270" s="241" t="s">
        <v>196</v>
      </c>
      <c r="E270" s="261" t="s">
        <v>1</v>
      </c>
      <c r="F270" s="262" t="s">
        <v>725</v>
      </c>
      <c r="G270" s="260"/>
      <c r="H270" s="263">
        <v>171.19999999999999</v>
      </c>
      <c r="I270" s="264"/>
      <c r="J270" s="260"/>
      <c r="K270" s="260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196</v>
      </c>
      <c r="AU270" s="269" t="s">
        <v>83</v>
      </c>
      <c r="AV270" s="13" t="s">
        <v>83</v>
      </c>
      <c r="AW270" s="13" t="s">
        <v>30</v>
      </c>
      <c r="AX270" s="13" t="s">
        <v>73</v>
      </c>
      <c r="AY270" s="269" t="s">
        <v>125</v>
      </c>
    </row>
    <row r="271" s="13" customFormat="1">
      <c r="A271" s="13"/>
      <c r="B271" s="259"/>
      <c r="C271" s="260"/>
      <c r="D271" s="241" t="s">
        <v>196</v>
      </c>
      <c r="E271" s="261" t="s">
        <v>1</v>
      </c>
      <c r="F271" s="262" t="s">
        <v>198</v>
      </c>
      <c r="G271" s="260"/>
      <c r="H271" s="263">
        <v>31.699999999999999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9" t="s">
        <v>196</v>
      </c>
      <c r="AU271" s="269" t="s">
        <v>83</v>
      </c>
      <c r="AV271" s="13" t="s">
        <v>83</v>
      </c>
      <c r="AW271" s="13" t="s">
        <v>30</v>
      </c>
      <c r="AX271" s="13" t="s">
        <v>73</v>
      </c>
      <c r="AY271" s="269" t="s">
        <v>125</v>
      </c>
    </row>
    <row r="272" s="14" customFormat="1">
      <c r="A272" s="14"/>
      <c r="B272" s="270"/>
      <c r="C272" s="271"/>
      <c r="D272" s="241" t="s">
        <v>196</v>
      </c>
      <c r="E272" s="272" t="s">
        <v>1</v>
      </c>
      <c r="F272" s="273" t="s">
        <v>199</v>
      </c>
      <c r="G272" s="271"/>
      <c r="H272" s="274">
        <v>202.89999999999998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196</v>
      </c>
      <c r="AU272" s="280" t="s">
        <v>83</v>
      </c>
      <c r="AV272" s="14" t="s">
        <v>130</v>
      </c>
      <c r="AW272" s="14" t="s">
        <v>30</v>
      </c>
      <c r="AX272" s="14" t="s">
        <v>81</v>
      </c>
      <c r="AY272" s="280" t="s">
        <v>125</v>
      </c>
    </row>
    <row r="273" s="2" customFormat="1" ht="16.5" customHeight="1">
      <c r="A273" s="38"/>
      <c r="B273" s="39"/>
      <c r="C273" s="227" t="s">
        <v>734</v>
      </c>
      <c r="D273" s="227" t="s">
        <v>126</v>
      </c>
      <c r="E273" s="228" t="s">
        <v>735</v>
      </c>
      <c r="F273" s="229" t="s">
        <v>736</v>
      </c>
      <c r="G273" s="230" t="s">
        <v>184</v>
      </c>
      <c r="H273" s="231">
        <v>984.79999999999995</v>
      </c>
      <c r="I273" s="232"/>
      <c r="J273" s="233">
        <f>ROUND(I273*H273,2)</f>
        <v>0</v>
      </c>
      <c r="K273" s="234"/>
      <c r="L273" s="44"/>
      <c r="M273" s="235" t="s">
        <v>1</v>
      </c>
      <c r="N273" s="236" t="s">
        <v>38</v>
      </c>
      <c r="O273" s="91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9" t="s">
        <v>130</v>
      </c>
      <c r="AT273" s="239" t="s">
        <v>126</v>
      </c>
      <c r="AU273" s="239" t="s">
        <v>83</v>
      </c>
      <c r="AY273" s="17" t="s">
        <v>125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7" t="s">
        <v>81</v>
      </c>
      <c r="BK273" s="240">
        <f>ROUND(I273*H273,2)</f>
        <v>0</v>
      </c>
      <c r="BL273" s="17" t="s">
        <v>130</v>
      </c>
      <c r="BM273" s="239" t="s">
        <v>737</v>
      </c>
    </row>
    <row r="274" s="13" customFormat="1">
      <c r="A274" s="13"/>
      <c r="B274" s="259"/>
      <c r="C274" s="260"/>
      <c r="D274" s="241" t="s">
        <v>196</v>
      </c>
      <c r="E274" s="261" t="s">
        <v>1</v>
      </c>
      <c r="F274" s="262" t="s">
        <v>738</v>
      </c>
      <c r="G274" s="260"/>
      <c r="H274" s="263">
        <v>342.39999999999998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196</v>
      </c>
      <c r="AU274" s="269" t="s">
        <v>83</v>
      </c>
      <c r="AV274" s="13" t="s">
        <v>83</v>
      </c>
      <c r="AW274" s="13" t="s">
        <v>30</v>
      </c>
      <c r="AX274" s="13" t="s">
        <v>73</v>
      </c>
      <c r="AY274" s="269" t="s">
        <v>125</v>
      </c>
    </row>
    <row r="275" s="13" customFormat="1">
      <c r="A275" s="13"/>
      <c r="B275" s="259"/>
      <c r="C275" s="260"/>
      <c r="D275" s="241" t="s">
        <v>196</v>
      </c>
      <c r="E275" s="261" t="s">
        <v>1</v>
      </c>
      <c r="F275" s="262" t="s">
        <v>739</v>
      </c>
      <c r="G275" s="260"/>
      <c r="H275" s="263">
        <v>289.5</v>
      </c>
      <c r="I275" s="264"/>
      <c r="J275" s="260"/>
      <c r="K275" s="260"/>
      <c r="L275" s="265"/>
      <c r="M275" s="266"/>
      <c r="N275" s="267"/>
      <c r="O275" s="267"/>
      <c r="P275" s="267"/>
      <c r="Q275" s="267"/>
      <c r="R275" s="267"/>
      <c r="S275" s="267"/>
      <c r="T275" s="26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9" t="s">
        <v>196</v>
      </c>
      <c r="AU275" s="269" t="s">
        <v>83</v>
      </c>
      <c r="AV275" s="13" t="s">
        <v>83</v>
      </c>
      <c r="AW275" s="13" t="s">
        <v>30</v>
      </c>
      <c r="AX275" s="13" t="s">
        <v>73</v>
      </c>
      <c r="AY275" s="269" t="s">
        <v>125</v>
      </c>
    </row>
    <row r="276" s="13" customFormat="1">
      <c r="A276" s="13"/>
      <c r="B276" s="259"/>
      <c r="C276" s="260"/>
      <c r="D276" s="241" t="s">
        <v>196</v>
      </c>
      <c r="E276" s="261" t="s">
        <v>1</v>
      </c>
      <c r="F276" s="262" t="s">
        <v>739</v>
      </c>
      <c r="G276" s="260"/>
      <c r="H276" s="263">
        <v>289.5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196</v>
      </c>
      <c r="AU276" s="269" t="s">
        <v>83</v>
      </c>
      <c r="AV276" s="13" t="s">
        <v>83</v>
      </c>
      <c r="AW276" s="13" t="s">
        <v>30</v>
      </c>
      <c r="AX276" s="13" t="s">
        <v>73</v>
      </c>
      <c r="AY276" s="269" t="s">
        <v>125</v>
      </c>
    </row>
    <row r="277" s="13" customFormat="1">
      <c r="A277" s="13"/>
      <c r="B277" s="259"/>
      <c r="C277" s="260"/>
      <c r="D277" s="241" t="s">
        <v>196</v>
      </c>
      <c r="E277" s="261" t="s">
        <v>1</v>
      </c>
      <c r="F277" s="262" t="s">
        <v>740</v>
      </c>
      <c r="G277" s="260"/>
      <c r="H277" s="263">
        <v>63.399999999999999</v>
      </c>
      <c r="I277" s="264"/>
      <c r="J277" s="260"/>
      <c r="K277" s="260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196</v>
      </c>
      <c r="AU277" s="269" t="s">
        <v>83</v>
      </c>
      <c r="AV277" s="13" t="s">
        <v>83</v>
      </c>
      <c r="AW277" s="13" t="s">
        <v>30</v>
      </c>
      <c r="AX277" s="13" t="s">
        <v>73</v>
      </c>
      <c r="AY277" s="269" t="s">
        <v>125</v>
      </c>
    </row>
    <row r="278" s="14" customFormat="1">
      <c r="A278" s="14"/>
      <c r="B278" s="270"/>
      <c r="C278" s="271"/>
      <c r="D278" s="241" t="s">
        <v>196</v>
      </c>
      <c r="E278" s="272" t="s">
        <v>1</v>
      </c>
      <c r="F278" s="273" t="s">
        <v>199</v>
      </c>
      <c r="G278" s="271"/>
      <c r="H278" s="274">
        <v>984.79999999999995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196</v>
      </c>
      <c r="AU278" s="280" t="s">
        <v>83</v>
      </c>
      <c r="AV278" s="14" t="s">
        <v>130</v>
      </c>
      <c r="AW278" s="14" t="s">
        <v>30</v>
      </c>
      <c r="AX278" s="14" t="s">
        <v>81</v>
      </c>
      <c r="AY278" s="280" t="s">
        <v>125</v>
      </c>
    </row>
    <row r="279" s="2" customFormat="1" ht="21.75" customHeight="1">
      <c r="A279" s="38"/>
      <c r="B279" s="39"/>
      <c r="C279" s="227" t="s">
        <v>741</v>
      </c>
      <c r="D279" s="227" t="s">
        <v>126</v>
      </c>
      <c r="E279" s="228" t="s">
        <v>742</v>
      </c>
      <c r="F279" s="229" t="s">
        <v>743</v>
      </c>
      <c r="G279" s="230" t="s">
        <v>184</v>
      </c>
      <c r="H279" s="231">
        <v>328.35000000000002</v>
      </c>
      <c r="I279" s="232"/>
      <c r="J279" s="233">
        <f>ROUND(I279*H279,2)</f>
        <v>0</v>
      </c>
      <c r="K279" s="234"/>
      <c r="L279" s="44"/>
      <c r="M279" s="235" t="s">
        <v>1</v>
      </c>
      <c r="N279" s="236" t="s">
        <v>38</v>
      </c>
      <c r="O279" s="91"/>
      <c r="P279" s="237">
        <f>O279*H279</f>
        <v>0</v>
      </c>
      <c r="Q279" s="237">
        <v>0</v>
      </c>
      <c r="R279" s="237">
        <f>Q279*H279</f>
        <v>0</v>
      </c>
      <c r="S279" s="237">
        <v>0</v>
      </c>
      <c r="T279" s="23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9" t="s">
        <v>130</v>
      </c>
      <c r="AT279" s="239" t="s">
        <v>126</v>
      </c>
      <c r="AU279" s="239" t="s">
        <v>83</v>
      </c>
      <c r="AY279" s="17" t="s">
        <v>125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7" t="s">
        <v>81</v>
      </c>
      <c r="BK279" s="240">
        <f>ROUND(I279*H279,2)</f>
        <v>0</v>
      </c>
      <c r="BL279" s="17" t="s">
        <v>130</v>
      </c>
      <c r="BM279" s="239" t="s">
        <v>744</v>
      </c>
    </row>
    <row r="280" s="13" customFormat="1">
      <c r="A280" s="13"/>
      <c r="B280" s="259"/>
      <c r="C280" s="260"/>
      <c r="D280" s="241" t="s">
        <v>196</v>
      </c>
      <c r="E280" s="261" t="s">
        <v>1</v>
      </c>
      <c r="F280" s="262" t="s">
        <v>725</v>
      </c>
      <c r="G280" s="260"/>
      <c r="H280" s="263">
        <v>171.19999999999999</v>
      </c>
      <c r="I280" s="264"/>
      <c r="J280" s="260"/>
      <c r="K280" s="260"/>
      <c r="L280" s="265"/>
      <c r="M280" s="266"/>
      <c r="N280" s="267"/>
      <c r="O280" s="267"/>
      <c r="P280" s="267"/>
      <c r="Q280" s="267"/>
      <c r="R280" s="267"/>
      <c r="S280" s="267"/>
      <c r="T280" s="26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9" t="s">
        <v>196</v>
      </c>
      <c r="AU280" s="269" t="s">
        <v>83</v>
      </c>
      <c r="AV280" s="13" t="s">
        <v>83</v>
      </c>
      <c r="AW280" s="13" t="s">
        <v>30</v>
      </c>
      <c r="AX280" s="13" t="s">
        <v>73</v>
      </c>
      <c r="AY280" s="269" t="s">
        <v>125</v>
      </c>
    </row>
    <row r="281" s="13" customFormat="1">
      <c r="A281" s="13"/>
      <c r="B281" s="259"/>
      <c r="C281" s="260"/>
      <c r="D281" s="241" t="s">
        <v>196</v>
      </c>
      <c r="E281" s="261" t="s">
        <v>1</v>
      </c>
      <c r="F281" s="262" t="s">
        <v>745</v>
      </c>
      <c r="G281" s="260"/>
      <c r="H281" s="263">
        <v>125.45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196</v>
      </c>
      <c r="AU281" s="269" t="s">
        <v>83</v>
      </c>
      <c r="AV281" s="13" t="s">
        <v>83</v>
      </c>
      <c r="AW281" s="13" t="s">
        <v>30</v>
      </c>
      <c r="AX281" s="13" t="s">
        <v>73</v>
      </c>
      <c r="AY281" s="269" t="s">
        <v>125</v>
      </c>
    </row>
    <row r="282" s="13" customFormat="1">
      <c r="A282" s="13"/>
      <c r="B282" s="259"/>
      <c r="C282" s="260"/>
      <c r="D282" s="241" t="s">
        <v>196</v>
      </c>
      <c r="E282" s="261" t="s">
        <v>1</v>
      </c>
      <c r="F282" s="262" t="s">
        <v>198</v>
      </c>
      <c r="G282" s="260"/>
      <c r="H282" s="263">
        <v>31.699999999999999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196</v>
      </c>
      <c r="AU282" s="269" t="s">
        <v>83</v>
      </c>
      <c r="AV282" s="13" t="s">
        <v>83</v>
      </c>
      <c r="AW282" s="13" t="s">
        <v>30</v>
      </c>
      <c r="AX282" s="13" t="s">
        <v>73</v>
      </c>
      <c r="AY282" s="269" t="s">
        <v>125</v>
      </c>
    </row>
    <row r="283" s="14" customFormat="1">
      <c r="A283" s="14"/>
      <c r="B283" s="270"/>
      <c r="C283" s="271"/>
      <c r="D283" s="241" t="s">
        <v>196</v>
      </c>
      <c r="E283" s="272" t="s">
        <v>1</v>
      </c>
      <c r="F283" s="273" t="s">
        <v>199</v>
      </c>
      <c r="G283" s="271"/>
      <c r="H283" s="274">
        <v>328.34999999999997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196</v>
      </c>
      <c r="AU283" s="280" t="s">
        <v>83</v>
      </c>
      <c r="AV283" s="14" t="s">
        <v>130</v>
      </c>
      <c r="AW283" s="14" t="s">
        <v>30</v>
      </c>
      <c r="AX283" s="14" t="s">
        <v>81</v>
      </c>
      <c r="AY283" s="280" t="s">
        <v>125</v>
      </c>
    </row>
    <row r="284" s="2" customFormat="1" ht="21.75" customHeight="1">
      <c r="A284" s="38"/>
      <c r="B284" s="39"/>
      <c r="C284" s="227" t="s">
        <v>746</v>
      </c>
      <c r="D284" s="227" t="s">
        <v>126</v>
      </c>
      <c r="E284" s="228" t="s">
        <v>747</v>
      </c>
      <c r="F284" s="229" t="s">
        <v>748</v>
      </c>
      <c r="G284" s="230" t="s">
        <v>184</v>
      </c>
      <c r="H284" s="231">
        <v>347.64999999999998</v>
      </c>
      <c r="I284" s="232"/>
      <c r="J284" s="233">
        <f>ROUND(I284*H284,2)</f>
        <v>0</v>
      </c>
      <c r="K284" s="234"/>
      <c r="L284" s="44"/>
      <c r="M284" s="235" t="s">
        <v>1</v>
      </c>
      <c r="N284" s="236" t="s">
        <v>38</v>
      </c>
      <c r="O284" s="91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9" t="s">
        <v>130</v>
      </c>
      <c r="AT284" s="239" t="s">
        <v>126</v>
      </c>
      <c r="AU284" s="239" t="s">
        <v>83</v>
      </c>
      <c r="AY284" s="17" t="s">
        <v>125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7" t="s">
        <v>81</v>
      </c>
      <c r="BK284" s="240">
        <f>ROUND(I284*H284,2)</f>
        <v>0</v>
      </c>
      <c r="BL284" s="17" t="s">
        <v>130</v>
      </c>
      <c r="BM284" s="239" t="s">
        <v>749</v>
      </c>
    </row>
    <row r="285" s="13" customFormat="1">
      <c r="A285" s="13"/>
      <c r="B285" s="259"/>
      <c r="C285" s="260"/>
      <c r="D285" s="241" t="s">
        <v>196</v>
      </c>
      <c r="E285" s="261" t="s">
        <v>1</v>
      </c>
      <c r="F285" s="262" t="s">
        <v>725</v>
      </c>
      <c r="G285" s="260"/>
      <c r="H285" s="263">
        <v>171.19999999999999</v>
      </c>
      <c r="I285" s="264"/>
      <c r="J285" s="260"/>
      <c r="K285" s="260"/>
      <c r="L285" s="265"/>
      <c r="M285" s="266"/>
      <c r="N285" s="267"/>
      <c r="O285" s="267"/>
      <c r="P285" s="267"/>
      <c r="Q285" s="267"/>
      <c r="R285" s="267"/>
      <c r="S285" s="267"/>
      <c r="T285" s="26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9" t="s">
        <v>196</v>
      </c>
      <c r="AU285" s="269" t="s">
        <v>83</v>
      </c>
      <c r="AV285" s="13" t="s">
        <v>83</v>
      </c>
      <c r="AW285" s="13" t="s">
        <v>30</v>
      </c>
      <c r="AX285" s="13" t="s">
        <v>73</v>
      </c>
      <c r="AY285" s="269" t="s">
        <v>125</v>
      </c>
    </row>
    <row r="286" s="13" customFormat="1">
      <c r="A286" s="13"/>
      <c r="B286" s="259"/>
      <c r="C286" s="260"/>
      <c r="D286" s="241" t="s">
        <v>196</v>
      </c>
      <c r="E286" s="261" t="s">
        <v>1</v>
      </c>
      <c r="F286" s="262" t="s">
        <v>750</v>
      </c>
      <c r="G286" s="260"/>
      <c r="H286" s="263">
        <v>144.75</v>
      </c>
      <c r="I286" s="264"/>
      <c r="J286" s="260"/>
      <c r="K286" s="260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196</v>
      </c>
      <c r="AU286" s="269" t="s">
        <v>83</v>
      </c>
      <c r="AV286" s="13" t="s">
        <v>83</v>
      </c>
      <c r="AW286" s="13" t="s">
        <v>30</v>
      </c>
      <c r="AX286" s="13" t="s">
        <v>73</v>
      </c>
      <c r="AY286" s="269" t="s">
        <v>125</v>
      </c>
    </row>
    <row r="287" s="13" customFormat="1">
      <c r="A287" s="13"/>
      <c r="B287" s="259"/>
      <c r="C287" s="260"/>
      <c r="D287" s="241" t="s">
        <v>196</v>
      </c>
      <c r="E287" s="261" t="s">
        <v>1</v>
      </c>
      <c r="F287" s="262" t="s">
        <v>198</v>
      </c>
      <c r="G287" s="260"/>
      <c r="H287" s="263">
        <v>31.699999999999999</v>
      </c>
      <c r="I287" s="264"/>
      <c r="J287" s="260"/>
      <c r="K287" s="260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196</v>
      </c>
      <c r="AU287" s="269" t="s">
        <v>83</v>
      </c>
      <c r="AV287" s="13" t="s">
        <v>83</v>
      </c>
      <c r="AW287" s="13" t="s">
        <v>30</v>
      </c>
      <c r="AX287" s="13" t="s">
        <v>73</v>
      </c>
      <c r="AY287" s="269" t="s">
        <v>125</v>
      </c>
    </row>
    <row r="288" s="14" customFormat="1">
      <c r="A288" s="14"/>
      <c r="B288" s="270"/>
      <c r="C288" s="271"/>
      <c r="D288" s="241" t="s">
        <v>196</v>
      </c>
      <c r="E288" s="272" t="s">
        <v>1</v>
      </c>
      <c r="F288" s="273" t="s">
        <v>199</v>
      </c>
      <c r="G288" s="271"/>
      <c r="H288" s="274">
        <v>347.64999999999998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196</v>
      </c>
      <c r="AU288" s="280" t="s">
        <v>83</v>
      </c>
      <c r="AV288" s="14" t="s">
        <v>130</v>
      </c>
      <c r="AW288" s="14" t="s">
        <v>30</v>
      </c>
      <c r="AX288" s="14" t="s">
        <v>81</v>
      </c>
      <c r="AY288" s="280" t="s">
        <v>125</v>
      </c>
    </row>
    <row r="289" s="2" customFormat="1" ht="21.75" customHeight="1">
      <c r="A289" s="38"/>
      <c r="B289" s="39"/>
      <c r="C289" s="227" t="s">
        <v>751</v>
      </c>
      <c r="D289" s="227" t="s">
        <v>126</v>
      </c>
      <c r="E289" s="228" t="s">
        <v>752</v>
      </c>
      <c r="F289" s="229" t="s">
        <v>753</v>
      </c>
      <c r="G289" s="230" t="s">
        <v>184</v>
      </c>
      <c r="H289" s="231">
        <v>202.90000000000001</v>
      </c>
      <c r="I289" s="232"/>
      <c r="J289" s="233">
        <f>ROUND(I289*H289,2)</f>
        <v>0</v>
      </c>
      <c r="K289" s="234"/>
      <c r="L289" s="44"/>
      <c r="M289" s="235" t="s">
        <v>1</v>
      </c>
      <c r="N289" s="236" t="s">
        <v>38</v>
      </c>
      <c r="O289" s="91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9" t="s">
        <v>130</v>
      </c>
      <c r="AT289" s="239" t="s">
        <v>126</v>
      </c>
      <c r="AU289" s="239" t="s">
        <v>83</v>
      </c>
      <c r="AY289" s="17" t="s">
        <v>125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7" t="s">
        <v>81</v>
      </c>
      <c r="BK289" s="240">
        <f>ROUND(I289*H289,2)</f>
        <v>0</v>
      </c>
      <c r="BL289" s="17" t="s">
        <v>130</v>
      </c>
      <c r="BM289" s="239" t="s">
        <v>754</v>
      </c>
    </row>
    <row r="290" s="13" customFormat="1">
      <c r="A290" s="13"/>
      <c r="B290" s="259"/>
      <c r="C290" s="260"/>
      <c r="D290" s="241" t="s">
        <v>196</v>
      </c>
      <c r="E290" s="261" t="s">
        <v>1</v>
      </c>
      <c r="F290" s="262" t="s">
        <v>725</v>
      </c>
      <c r="G290" s="260"/>
      <c r="H290" s="263">
        <v>171.19999999999999</v>
      </c>
      <c r="I290" s="264"/>
      <c r="J290" s="260"/>
      <c r="K290" s="260"/>
      <c r="L290" s="265"/>
      <c r="M290" s="266"/>
      <c r="N290" s="267"/>
      <c r="O290" s="267"/>
      <c r="P290" s="267"/>
      <c r="Q290" s="267"/>
      <c r="R290" s="267"/>
      <c r="S290" s="267"/>
      <c r="T290" s="26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9" t="s">
        <v>196</v>
      </c>
      <c r="AU290" s="269" t="s">
        <v>83</v>
      </c>
      <c r="AV290" s="13" t="s">
        <v>83</v>
      </c>
      <c r="AW290" s="13" t="s">
        <v>30</v>
      </c>
      <c r="AX290" s="13" t="s">
        <v>73</v>
      </c>
      <c r="AY290" s="269" t="s">
        <v>125</v>
      </c>
    </row>
    <row r="291" s="13" customFormat="1">
      <c r="A291" s="13"/>
      <c r="B291" s="259"/>
      <c r="C291" s="260"/>
      <c r="D291" s="241" t="s">
        <v>196</v>
      </c>
      <c r="E291" s="261" t="s">
        <v>1</v>
      </c>
      <c r="F291" s="262" t="s">
        <v>198</v>
      </c>
      <c r="G291" s="260"/>
      <c r="H291" s="263">
        <v>31.699999999999999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196</v>
      </c>
      <c r="AU291" s="269" t="s">
        <v>83</v>
      </c>
      <c r="AV291" s="13" t="s">
        <v>83</v>
      </c>
      <c r="AW291" s="13" t="s">
        <v>30</v>
      </c>
      <c r="AX291" s="13" t="s">
        <v>73</v>
      </c>
      <c r="AY291" s="269" t="s">
        <v>125</v>
      </c>
    </row>
    <row r="292" s="14" customFormat="1">
      <c r="A292" s="14"/>
      <c r="B292" s="270"/>
      <c r="C292" s="271"/>
      <c r="D292" s="241" t="s">
        <v>196</v>
      </c>
      <c r="E292" s="272" t="s">
        <v>1</v>
      </c>
      <c r="F292" s="273" t="s">
        <v>199</v>
      </c>
      <c r="G292" s="271"/>
      <c r="H292" s="274">
        <v>202.89999999999998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196</v>
      </c>
      <c r="AU292" s="280" t="s">
        <v>83</v>
      </c>
      <c r="AV292" s="14" t="s">
        <v>130</v>
      </c>
      <c r="AW292" s="14" t="s">
        <v>30</v>
      </c>
      <c r="AX292" s="14" t="s">
        <v>81</v>
      </c>
      <c r="AY292" s="280" t="s">
        <v>125</v>
      </c>
    </row>
    <row r="293" s="2" customFormat="1" ht="21.75" customHeight="1">
      <c r="A293" s="38"/>
      <c r="B293" s="39"/>
      <c r="C293" s="227" t="s">
        <v>755</v>
      </c>
      <c r="D293" s="227" t="s">
        <v>126</v>
      </c>
      <c r="E293" s="228" t="s">
        <v>756</v>
      </c>
      <c r="F293" s="229" t="s">
        <v>757</v>
      </c>
      <c r="G293" s="230" t="s">
        <v>184</v>
      </c>
      <c r="H293" s="231">
        <v>19.300000000000001</v>
      </c>
      <c r="I293" s="232"/>
      <c r="J293" s="233">
        <f>ROUND(I293*H293,2)</f>
        <v>0</v>
      </c>
      <c r="K293" s="234"/>
      <c r="L293" s="44"/>
      <c r="M293" s="235" t="s">
        <v>1</v>
      </c>
      <c r="N293" s="236" t="s">
        <v>38</v>
      </c>
      <c r="O293" s="91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9" t="s">
        <v>130</v>
      </c>
      <c r="AT293" s="239" t="s">
        <v>126</v>
      </c>
      <c r="AU293" s="239" t="s">
        <v>83</v>
      </c>
      <c r="AY293" s="17" t="s">
        <v>125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7" t="s">
        <v>81</v>
      </c>
      <c r="BK293" s="240">
        <f>ROUND(I293*H293,2)</f>
        <v>0</v>
      </c>
      <c r="BL293" s="17" t="s">
        <v>130</v>
      </c>
      <c r="BM293" s="239" t="s">
        <v>758</v>
      </c>
    </row>
    <row r="294" s="13" customFormat="1">
      <c r="A294" s="13"/>
      <c r="B294" s="259"/>
      <c r="C294" s="260"/>
      <c r="D294" s="241" t="s">
        <v>196</v>
      </c>
      <c r="E294" s="261" t="s">
        <v>1</v>
      </c>
      <c r="F294" s="262" t="s">
        <v>759</v>
      </c>
      <c r="G294" s="260"/>
      <c r="H294" s="263">
        <v>19.300000000000001</v>
      </c>
      <c r="I294" s="264"/>
      <c r="J294" s="260"/>
      <c r="K294" s="260"/>
      <c r="L294" s="265"/>
      <c r="M294" s="266"/>
      <c r="N294" s="267"/>
      <c r="O294" s="267"/>
      <c r="P294" s="267"/>
      <c r="Q294" s="267"/>
      <c r="R294" s="267"/>
      <c r="S294" s="267"/>
      <c r="T294" s="26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9" t="s">
        <v>196</v>
      </c>
      <c r="AU294" s="269" t="s">
        <v>83</v>
      </c>
      <c r="AV294" s="13" t="s">
        <v>83</v>
      </c>
      <c r="AW294" s="13" t="s">
        <v>30</v>
      </c>
      <c r="AX294" s="13" t="s">
        <v>81</v>
      </c>
      <c r="AY294" s="269" t="s">
        <v>125</v>
      </c>
    </row>
    <row r="295" s="2" customFormat="1" ht="21.75" customHeight="1">
      <c r="A295" s="38"/>
      <c r="B295" s="39"/>
      <c r="C295" s="227" t="s">
        <v>760</v>
      </c>
      <c r="D295" s="227" t="s">
        <v>126</v>
      </c>
      <c r="E295" s="228" t="s">
        <v>761</v>
      </c>
      <c r="F295" s="229" t="s">
        <v>762</v>
      </c>
      <c r="G295" s="230" t="s">
        <v>184</v>
      </c>
      <c r="H295" s="231">
        <v>144.75</v>
      </c>
      <c r="I295" s="232"/>
      <c r="J295" s="233">
        <f>ROUND(I295*H295,2)</f>
        <v>0</v>
      </c>
      <c r="K295" s="234"/>
      <c r="L295" s="44"/>
      <c r="M295" s="235" t="s">
        <v>1</v>
      </c>
      <c r="N295" s="236" t="s">
        <v>38</v>
      </c>
      <c r="O295" s="91"/>
      <c r="P295" s="237">
        <f>O295*H295</f>
        <v>0</v>
      </c>
      <c r="Q295" s="237">
        <v>0</v>
      </c>
      <c r="R295" s="237">
        <f>Q295*H295</f>
        <v>0</v>
      </c>
      <c r="S295" s="237">
        <v>0</v>
      </c>
      <c r="T295" s="23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9" t="s">
        <v>130</v>
      </c>
      <c r="AT295" s="239" t="s">
        <v>126</v>
      </c>
      <c r="AU295" s="239" t="s">
        <v>83</v>
      </c>
      <c r="AY295" s="17" t="s">
        <v>125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7" t="s">
        <v>81</v>
      </c>
      <c r="BK295" s="240">
        <f>ROUND(I295*H295,2)</f>
        <v>0</v>
      </c>
      <c r="BL295" s="17" t="s">
        <v>130</v>
      </c>
      <c r="BM295" s="239" t="s">
        <v>763</v>
      </c>
    </row>
    <row r="296" s="13" customFormat="1">
      <c r="A296" s="13"/>
      <c r="B296" s="259"/>
      <c r="C296" s="260"/>
      <c r="D296" s="241" t="s">
        <v>196</v>
      </c>
      <c r="E296" s="261" t="s">
        <v>1</v>
      </c>
      <c r="F296" s="262" t="s">
        <v>750</v>
      </c>
      <c r="G296" s="260"/>
      <c r="H296" s="263">
        <v>144.75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196</v>
      </c>
      <c r="AU296" s="269" t="s">
        <v>83</v>
      </c>
      <c r="AV296" s="13" t="s">
        <v>83</v>
      </c>
      <c r="AW296" s="13" t="s">
        <v>30</v>
      </c>
      <c r="AX296" s="13" t="s">
        <v>81</v>
      </c>
      <c r="AY296" s="269" t="s">
        <v>125</v>
      </c>
    </row>
    <row r="297" s="11" customFormat="1" ht="22.8" customHeight="1">
      <c r="A297" s="11"/>
      <c r="B297" s="213"/>
      <c r="C297" s="214"/>
      <c r="D297" s="215" t="s">
        <v>72</v>
      </c>
      <c r="E297" s="257" t="s">
        <v>151</v>
      </c>
      <c r="F297" s="257" t="s">
        <v>764</v>
      </c>
      <c r="G297" s="214"/>
      <c r="H297" s="214"/>
      <c r="I297" s="217"/>
      <c r="J297" s="258">
        <f>BK297</f>
        <v>0</v>
      </c>
      <c r="K297" s="214"/>
      <c r="L297" s="219"/>
      <c r="M297" s="220"/>
      <c r="N297" s="221"/>
      <c r="O297" s="221"/>
      <c r="P297" s="222">
        <f>SUM(P298:P301)</f>
        <v>0</v>
      </c>
      <c r="Q297" s="221"/>
      <c r="R297" s="222">
        <f>SUM(R298:R301)</f>
        <v>0.015289199999999999</v>
      </c>
      <c r="S297" s="221"/>
      <c r="T297" s="223">
        <f>SUM(T298:T301)</f>
        <v>0</v>
      </c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R297" s="224" t="s">
        <v>81</v>
      </c>
      <c r="AT297" s="225" t="s">
        <v>72</v>
      </c>
      <c r="AU297" s="225" t="s">
        <v>81</v>
      </c>
      <c r="AY297" s="224" t="s">
        <v>125</v>
      </c>
      <c r="BK297" s="226">
        <f>SUM(BK298:BK301)</f>
        <v>0</v>
      </c>
    </row>
    <row r="298" s="2" customFormat="1" ht="16.5" customHeight="1">
      <c r="A298" s="38"/>
      <c r="B298" s="39"/>
      <c r="C298" s="227" t="s">
        <v>765</v>
      </c>
      <c r="D298" s="227" t="s">
        <v>126</v>
      </c>
      <c r="E298" s="228" t="s">
        <v>766</v>
      </c>
      <c r="F298" s="229" t="s">
        <v>767</v>
      </c>
      <c r="G298" s="230" t="s">
        <v>184</v>
      </c>
      <c r="H298" s="231">
        <v>18.5</v>
      </c>
      <c r="I298" s="232"/>
      <c r="J298" s="233">
        <f>ROUND(I298*H298,2)</f>
        <v>0</v>
      </c>
      <c r="K298" s="234"/>
      <c r="L298" s="44"/>
      <c r="M298" s="235" t="s">
        <v>1</v>
      </c>
      <c r="N298" s="236" t="s">
        <v>38</v>
      </c>
      <c r="O298" s="91"/>
      <c r="P298" s="237">
        <f>O298*H298</f>
        <v>0</v>
      </c>
      <c r="Q298" s="237">
        <v>0.00042000000000000002</v>
      </c>
      <c r="R298" s="237">
        <f>Q298*H298</f>
        <v>0.00777</v>
      </c>
      <c r="S298" s="237">
        <v>0</v>
      </c>
      <c r="T298" s="23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9" t="s">
        <v>130</v>
      </c>
      <c r="AT298" s="239" t="s">
        <v>126</v>
      </c>
      <c r="AU298" s="239" t="s">
        <v>83</v>
      </c>
      <c r="AY298" s="17" t="s">
        <v>125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7" t="s">
        <v>81</v>
      </c>
      <c r="BK298" s="240">
        <f>ROUND(I298*H298,2)</f>
        <v>0</v>
      </c>
      <c r="BL298" s="17" t="s">
        <v>130</v>
      </c>
      <c r="BM298" s="239" t="s">
        <v>768</v>
      </c>
    </row>
    <row r="299" s="13" customFormat="1">
      <c r="A299" s="13"/>
      <c r="B299" s="259"/>
      <c r="C299" s="260"/>
      <c r="D299" s="241" t="s">
        <v>196</v>
      </c>
      <c r="E299" s="261" t="s">
        <v>1</v>
      </c>
      <c r="F299" s="262" t="s">
        <v>769</v>
      </c>
      <c r="G299" s="260"/>
      <c r="H299" s="263">
        <v>18.5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196</v>
      </c>
      <c r="AU299" s="269" t="s">
        <v>83</v>
      </c>
      <c r="AV299" s="13" t="s">
        <v>83</v>
      </c>
      <c r="AW299" s="13" t="s">
        <v>30</v>
      </c>
      <c r="AX299" s="13" t="s">
        <v>81</v>
      </c>
      <c r="AY299" s="269" t="s">
        <v>125</v>
      </c>
    </row>
    <row r="300" s="2" customFormat="1" ht="33" customHeight="1">
      <c r="A300" s="38"/>
      <c r="B300" s="39"/>
      <c r="C300" s="227" t="s">
        <v>770</v>
      </c>
      <c r="D300" s="227" t="s">
        <v>126</v>
      </c>
      <c r="E300" s="228" t="s">
        <v>771</v>
      </c>
      <c r="F300" s="229" t="s">
        <v>772</v>
      </c>
      <c r="G300" s="230" t="s">
        <v>184</v>
      </c>
      <c r="H300" s="231">
        <v>14.460000000000001</v>
      </c>
      <c r="I300" s="232"/>
      <c r="J300" s="233">
        <f>ROUND(I300*H300,2)</f>
        <v>0</v>
      </c>
      <c r="K300" s="234"/>
      <c r="L300" s="44"/>
      <c r="M300" s="235" t="s">
        <v>1</v>
      </c>
      <c r="N300" s="236" t="s">
        <v>38</v>
      </c>
      <c r="O300" s="91"/>
      <c r="P300" s="237">
        <f>O300*H300</f>
        <v>0</v>
      </c>
      <c r="Q300" s="237">
        <v>0.00051999999999999995</v>
      </c>
      <c r="R300" s="237">
        <f>Q300*H300</f>
        <v>0.0075192000000000002</v>
      </c>
      <c r="S300" s="237">
        <v>0</v>
      </c>
      <c r="T300" s="23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9" t="s">
        <v>130</v>
      </c>
      <c r="AT300" s="239" t="s">
        <v>126</v>
      </c>
      <c r="AU300" s="239" t="s">
        <v>83</v>
      </c>
      <c r="AY300" s="17" t="s">
        <v>125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7" t="s">
        <v>81</v>
      </c>
      <c r="BK300" s="240">
        <f>ROUND(I300*H300,2)</f>
        <v>0</v>
      </c>
      <c r="BL300" s="17" t="s">
        <v>130</v>
      </c>
      <c r="BM300" s="239" t="s">
        <v>773</v>
      </c>
    </row>
    <row r="301" s="13" customFormat="1">
      <c r="A301" s="13"/>
      <c r="B301" s="259"/>
      <c r="C301" s="260"/>
      <c r="D301" s="241" t="s">
        <v>196</v>
      </c>
      <c r="E301" s="261" t="s">
        <v>1</v>
      </c>
      <c r="F301" s="262" t="s">
        <v>774</v>
      </c>
      <c r="G301" s="260"/>
      <c r="H301" s="263">
        <v>14.460000000000001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196</v>
      </c>
      <c r="AU301" s="269" t="s">
        <v>83</v>
      </c>
      <c r="AV301" s="13" t="s">
        <v>83</v>
      </c>
      <c r="AW301" s="13" t="s">
        <v>30</v>
      </c>
      <c r="AX301" s="13" t="s">
        <v>81</v>
      </c>
      <c r="AY301" s="269" t="s">
        <v>125</v>
      </c>
    </row>
    <row r="302" s="11" customFormat="1" ht="22.8" customHeight="1">
      <c r="A302" s="11"/>
      <c r="B302" s="213"/>
      <c r="C302" s="214"/>
      <c r="D302" s="215" t="s">
        <v>72</v>
      </c>
      <c r="E302" s="257" t="s">
        <v>164</v>
      </c>
      <c r="F302" s="257" t="s">
        <v>263</v>
      </c>
      <c r="G302" s="214"/>
      <c r="H302" s="214"/>
      <c r="I302" s="217"/>
      <c r="J302" s="258">
        <f>BK302</f>
        <v>0</v>
      </c>
      <c r="K302" s="214"/>
      <c r="L302" s="219"/>
      <c r="M302" s="220"/>
      <c r="N302" s="221"/>
      <c r="O302" s="221"/>
      <c r="P302" s="222">
        <f>SUM(P303:P362)</f>
        <v>0</v>
      </c>
      <c r="Q302" s="221"/>
      <c r="R302" s="222">
        <f>SUM(R303:R362)</f>
        <v>7.0065719800000004</v>
      </c>
      <c r="S302" s="221"/>
      <c r="T302" s="223">
        <f>SUM(T303:T362)</f>
        <v>24</v>
      </c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R302" s="224" t="s">
        <v>81</v>
      </c>
      <c r="AT302" s="225" t="s">
        <v>72</v>
      </c>
      <c r="AU302" s="225" t="s">
        <v>81</v>
      </c>
      <c r="AY302" s="224" t="s">
        <v>125</v>
      </c>
      <c r="BK302" s="226">
        <f>SUM(BK303:BK362)</f>
        <v>0</v>
      </c>
    </row>
    <row r="303" s="2" customFormat="1" ht="16.5" customHeight="1">
      <c r="A303" s="38"/>
      <c r="B303" s="39"/>
      <c r="C303" s="227" t="s">
        <v>775</v>
      </c>
      <c r="D303" s="227" t="s">
        <v>126</v>
      </c>
      <c r="E303" s="228" t="s">
        <v>776</v>
      </c>
      <c r="F303" s="229" t="s">
        <v>777</v>
      </c>
      <c r="G303" s="230" t="s">
        <v>188</v>
      </c>
      <c r="H303" s="231">
        <v>12</v>
      </c>
      <c r="I303" s="232"/>
      <c r="J303" s="233">
        <f>ROUND(I303*H303,2)</f>
        <v>0</v>
      </c>
      <c r="K303" s="234"/>
      <c r="L303" s="44"/>
      <c r="M303" s="235" t="s">
        <v>1</v>
      </c>
      <c r="N303" s="236" t="s">
        <v>38</v>
      </c>
      <c r="O303" s="91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9" t="s">
        <v>130</v>
      </c>
      <c r="AT303" s="239" t="s">
        <v>126</v>
      </c>
      <c r="AU303" s="239" t="s">
        <v>83</v>
      </c>
      <c r="AY303" s="17" t="s">
        <v>125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7" t="s">
        <v>81</v>
      </c>
      <c r="BK303" s="240">
        <f>ROUND(I303*H303,2)</f>
        <v>0</v>
      </c>
      <c r="BL303" s="17" t="s">
        <v>130</v>
      </c>
      <c r="BM303" s="239" t="s">
        <v>778</v>
      </c>
    </row>
    <row r="304" s="13" customFormat="1">
      <c r="A304" s="13"/>
      <c r="B304" s="259"/>
      <c r="C304" s="260"/>
      <c r="D304" s="241" t="s">
        <v>196</v>
      </c>
      <c r="E304" s="261" t="s">
        <v>1</v>
      </c>
      <c r="F304" s="262" t="s">
        <v>779</v>
      </c>
      <c r="G304" s="260"/>
      <c r="H304" s="263">
        <v>12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196</v>
      </c>
      <c r="AU304" s="269" t="s">
        <v>83</v>
      </c>
      <c r="AV304" s="13" t="s">
        <v>83</v>
      </c>
      <c r="AW304" s="13" t="s">
        <v>30</v>
      </c>
      <c r="AX304" s="13" t="s">
        <v>81</v>
      </c>
      <c r="AY304" s="269" t="s">
        <v>125</v>
      </c>
    </row>
    <row r="305" s="2" customFormat="1" ht="16.5" customHeight="1">
      <c r="A305" s="38"/>
      <c r="B305" s="39"/>
      <c r="C305" s="227" t="s">
        <v>780</v>
      </c>
      <c r="D305" s="227" t="s">
        <v>126</v>
      </c>
      <c r="E305" s="228" t="s">
        <v>781</v>
      </c>
      <c r="F305" s="229" t="s">
        <v>782</v>
      </c>
      <c r="G305" s="230" t="s">
        <v>783</v>
      </c>
      <c r="H305" s="231">
        <v>1</v>
      </c>
      <c r="I305" s="232"/>
      <c r="J305" s="233">
        <f>ROUND(I305*H305,2)</f>
        <v>0</v>
      </c>
      <c r="K305" s="234"/>
      <c r="L305" s="44"/>
      <c r="M305" s="235" t="s">
        <v>1</v>
      </c>
      <c r="N305" s="236" t="s">
        <v>38</v>
      </c>
      <c r="O305" s="91"/>
      <c r="P305" s="237">
        <f>O305*H305</f>
        <v>0</v>
      </c>
      <c r="Q305" s="237">
        <v>0.00069999999999999999</v>
      </c>
      <c r="R305" s="237">
        <f>Q305*H305</f>
        <v>0.00069999999999999999</v>
      </c>
      <c r="S305" s="237">
        <v>0</v>
      </c>
      <c r="T305" s="23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9" t="s">
        <v>130</v>
      </c>
      <c r="AT305" s="239" t="s">
        <v>126</v>
      </c>
      <c r="AU305" s="239" t="s">
        <v>83</v>
      </c>
      <c r="AY305" s="17" t="s">
        <v>125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7" t="s">
        <v>81</v>
      </c>
      <c r="BK305" s="240">
        <f>ROUND(I305*H305,2)</f>
        <v>0</v>
      </c>
      <c r="BL305" s="17" t="s">
        <v>130</v>
      </c>
      <c r="BM305" s="239" t="s">
        <v>784</v>
      </c>
    </row>
    <row r="306" s="13" customFormat="1">
      <c r="A306" s="13"/>
      <c r="B306" s="259"/>
      <c r="C306" s="260"/>
      <c r="D306" s="241" t="s">
        <v>196</v>
      </c>
      <c r="E306" s="261" t="s">
        <v>1</v>
      </c>
      <c r="F306" s="262" t="s">
        <v>785</v>
      </c>
      <c r="G306" s="260"/>
      <c r="H306" s="263">
        <v>1</v>
      </c>
      <c r="I306" s="264"/>
      <c r="J306" s="260"/>
      <c r="K306" s="260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196</v>
      </c>
      <c r="AU306" s="269" t="s">
        <v>83</v>
      </c>
      <c r="AV306" s="13" t="s">
        <v>83</v>
      </c>
      <c r="AW306" s="13" t="s">
        <v>30</v>
      </c>
      <c r="AX306" s="13" t="s">
        <v>81</v>
      </c>
      <c r="AY306" s="269" t="s">
        <v>125</v>
      </c>
    </row>
    <row r="307" s="2" customFormat="1" ht="16.5" customHeight="1">
      <c r="A307" s="38"/>
      <c r="B307" s="39"/>
      <c r="C307" s="227" t="s">
        <v>786</v>
      </c>
      <c r="D307" s="227" t="s">
        <v>126</v>
      </c>
      <c r="E307" s="228" t="s">
        <v>787</v>
      </c>
      <c r="F307" s="229" t="s">
        <v>788</v>
      </c>
      <c r="G307" s="230" t="s">
        <v>188</v>
      </c>
      <c r="H307" s="231">
        <v>2</v>
      </c>
      <c r="I307" s="232"/>
      <c r="J307" s="233">
        <f>ROUND(I307*H307,2)</f>
        <v>0</v>
      </c>
      <c r="K307" s="234"/>
      <c r="L307" s="44"/>
      <c r="M307" s="235" t="s">
        <v>1</v>
      </c>
      <c r="N307" s="236" t="s">
        <v>38</v>
      </c>
      <c r="O307" s="91"/>
      <c r="P307" s="237">
        <f>O307*H307</f>
        <v>0</v>
      </c>
      <c r="Q307" s="237">
        <v>0.081119999999999998</v>
      </c>
      <c r="R307" s="237">
        <f>Q307*H307</f>
        <v>0.16224</v>
      </c>
      <c r="S307" s="237">
        <v>0</v>
      </c>
      <c r="T307" s="23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9" t="s">
        <v>130</v>
      </c>
      <c r="AT307" s="239" t="s">
        <v>126</v>
      </c>
      <c r="AU307" s="239" t="s">
        <v>83</v>
      </c>
      <c r="AY307" s="17" t="s">
        <v>125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7" t="s">
        <v>81</v>
      </c>
      <c r="BK307" s="240">
        <f>ROUND(I307*H307,2)</f>
        <v>0</v>
      </c>
      <c r="BL307" s="17" t="s">
        <v>130</v>
      </c>
      <c r="BM307" s="239" t="s">
        <v>789</v>
      </c>
    </row>
    <row r="308" s="2" customFormat="1" ht="16.5" customHeight="1">
      <c r="A308" s="38"/>
      <c r="B308" s="39"/>
      <c r="C308" s="227" t="s">
        <v>790</v>
      </c>
      <c r="D308" s="227" t="s">
        <v>126</v>
      </c>
      <c r="E308" s="228" t="s">
        <v>791</v>
      </c>
      <c r="F308" s="229" t="s">
        <v>792</v>
      </c>
      <c r="G308" s="230" t="s">
        <v>188</v>
      </c>
      <c r="H308" s="231">
        <v>2</v>
      </c>
      <c r="I308" s="232"/>
      <c r="J308" s="233">
        <f>ROUND(I308*H308,2)</f>
        <v>0</v>
      </c>
      <c r="K308" s="234"/>
      <c r="L308" s="44"/>
      <c r="M308" s="235" t="s">
        <v>1</v>
      </c>
      <c r="N308" s="236" t="s">
        <v>38</v>
      </c>
      <c r="O308" s="91"/>
      <c r="P308" s="237">
        <f>O308*H308</f>
        <v>0</v>
      </c>
      <c r="Q308" s="237">
        <v>0.081119999999999998</v>
      </c>
      <c r="R308" s="237">
        <f>Q308*H308</f>
        <v>0.16224</v>
      </c>
      <c r="S308" s="237">
        <v>0</v>
      </c>
      <c r="T308" s="23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9" t="s">
        <v>130</v>
      </c>
      <c r="AT308" s="239" t="s">
        <v>126</v>
      </c>
      <c r="AU308" s="239" t="s">
        <v>83</v>
      </c>
      <c r="AY308" s="17" t="s">
        <v>125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7" t="s">
        <v>81</v>
      </c>
      <c r="BK308" s="240">
        <f>ROUND(I308*H308,2)</f>
        <v>0</v>
      </c>
      <c r="BL308" s="17" t="s">
        <v>130</v>
      </c>
      <c r="BM308" s="239" t="s">
        <v>793</v>
      </c>
    </row>
    <row r="309" s="2" customFormat="1" ht="21.75" customHeight="1">
      <c r="A309" s="38"/>
      <c r="B309" s="39"/>
      <c r="C309" s="227" t="s">
        <v>794</v>
      </c>
      <c r="D309" s="227" t="s">
        <v>126</v>
      </c>
      <c r="E309" s="228" t="s">
        <v>795</v>
      </c>
      <c r="F309" s="229" t="s">
        <v>796</v>
      </c>
      <c r="G309" s="230" t="s">
        <v>188</v>
      </c>
      <c r="H309" s="231">
        <v>2</v>
      </c>
      <c r="I309" s="232"/>
      <c r="J309" s="233">
        <f>ROUND(I309*H309,2)</f>
        <v>0</v>
      </c>
      <c r="K309" s="234"/>
      <c r="L309" s="44"/>
      <c r="M309" s="235" t="s">
        <v>1</v>
      </c>
      <c r="N309" s="236" t="s">
        <v>38</v>
      </c>
      <c r="O309" s="91"/>
      <c r="P309" s="237">
        <f>O309*H309</f>
        <v>0</v>
      </c>
      <c r="Q309" s="237">
        <v>0.10940999999999999</v>
      </c>
      <c r="R309" s="237">
        <f>Q309*H309</f>
        <v>0.21881999999999999</v>
      </c>
      <c r="S309" s="237">
        <v>0</v>
      </c>
      <c r="T309" s="23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9" t="s">
        <v>130</v>
      </c>
      <c r="AT309" s="239" t="s">
        <v>126</v>
      </c>
      <c r="AU309" s="239" t="s">
        <v>83</v>
      </c>
      <c r="AY309" s="17" t="s">
        <v>125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7" t="s">
        <v>81</v>
      </c>
      <c r="BK309" s="240">
        <f>ROUND(I309*H309,2)</f>
        <v>0</v>
      </c>
      <c r="BL309" s="17" t="s">
        <v>130</v>
      </c>
      <c r="BM309" s="239" t="s">
        <v>797</v>
      </c>
    </row>
    <row r="310" s="2" customFormat="1" ht="16.5" customHeight="1">
      <c r="A310" s="38"/>
      <c r="B310" s="39"/>
      <c r="C310" s="281" t="s">
        <v>798</v>
      </c>
      <c r="D310" s="281" t="s">
        <v>223</v>
      </c>
      <c r="E310" s="282" t="s">
        <v>799</v>
      </c>
      <c r="F310" s="283" t="s">
        <v>800</v>
      </c>
      <c r="G310" s="284" t="s">
        <v>188</v>
      </c>
      <c r="H310" s="285">
        <v>2</v>
      </c>
      <c r="I310" s="286"/>
      <c r="J310" s="287">
        <f>ROUND(I310*H310,2)</f>
        <v>0</v>
      </c>
      <c r="K310" s="288"/>
      <c r="L310" s="289"/>
      <c r="M310" s="290" t="s">
        <v>1</v>
      </c>
      <c r="N310" s="291" t="s">
        <v>38</v>
      </c>
      <c r="O310" s="91"/>
      <c r="P310" s="237">
        <f>O310*H310</f>
        <v>0</v>
      </c>
      <c r="Q310" s="237">
        <v>0.0061000000000000004</v>
      </c>
      <c r="R310" s="237">
        <f>Q310*H310</f>
        <v>0.012200000000000001</v>
      </c>
      <c r="S310" s="237">
        <v>0</v>
      </c>
      <c r="T310" s="23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9" t="s">
        <v>160</v>
      </c>
      <c r="AT310" s="239" t="s">
        <v>223</v>
      </c>
      <c r="AU310" s="239" t="s">
        <v>83</v>
      </c>
      <c r="AY310" s="17" t="s">
        <v>125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7" t="s">
        <v>81</v>
      </c>
      <c r="BK310" s="240">
        <f>ROUND(I310*H310,2)</f>
        <v>0</v>
      </c>
      <c r="BL310" s="17" t="s">
        <v>130</v>
      </c>
      <c r="BM310" s="239" t="s">
        <v>801</v>
      </c>
    </row>
    <row r="311" s="2" customFormat="1" ht="16.5" customHeight="1">
      <c r="A311" s="38"/>
      <c r="B311" s="39"/>
      <c r="C311" s="281" t="s">
        <v>802</v>
      </c>
      <c r="D311" s="281" t="s">
        <v>223</v>
      </c>
      <c r="E311" s="282" t="s">
        <v>803</v>
      </c>
      <c r="F311" s="283" t="s">
        <v>804</v>
      </c>
      <c r="G311" s="284" t="s">
        <v>188</v>
      </c>
      <c r="H311" s="285">
        <v>4</v>
      </c>
      <c r="I311" s="286"/>
      <c r="J311" s="287">
        <f>ROUND(I311*H311,2)</f>
        <v>0</v>
      </c>
      <c r="K311" s="288"/>
      <c r="L311" s="289"/>
      <c r="M311" s="290" t="s">
        <v>1</v>
      </c>
      <c r="N311" s="291" t="s">
        <v>38</v>
      </c>
      <c r="O311" s="91"/>
      <c r="P311" s="237">
        <f>O311*H311</f>
        <v>0</v>
      </c>
      <c r="Q311" s="237">
        <v>0.00035</v>
      </c>
      <c r="R311" s="237">
        <f>Q311*H311</f>
        <v>0.0014</v>
      </c>
      <c r="S311" s="237">
        <v>0</v>
      </c>
      <c r="T311" s="23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9" t="s">
        <v>160</v>
      </c>
      <c r="AT311" s="239" t="s">
        <v>223</v>
      </c>
      <c r="AU311" s="239" t="s">
        <v>83</v>
      </c>
      <c r="AY311" s="17" t="s">
        <v>125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7" t="s">
        <v>81</v>
      </c>
      <c r="BK311" s="240">
        <f>ROUND(I311*H311,2)</f>
        <v>0</v>
      </c>
      <c r="BL311" s="17" t="s">
        <v>130</v>
      </c>
      <c r="BM311" s="239" t="s">
        <v>805</v>
      </c>
    </row>
    <row r="312" s="2" customFormat="1" ht="16.5" customHeight="1">
      <c r="A312" s="38"/>
      <c r="B312" s="39"/>
      <c r="C312" s="281" t="s">
        <v>806</v>
      </c>
      <c r="D312" s="281" t="s">
        <v>223</v>
      </c>
      <c r="E312" s="282" t="s">
        <v>807</v>
      </c>
      <c r="F312" s="283" t="s">
        <v>808</v>
      </c>
      <c r="G312" s="284" t="s">
        <v>188</v>
      </c>
      <c r="H312" s="285">
        <v>2</v>
      </c>
      <c r="I312" s="286"/>
      <c r="J312" s="287">
        <f>ROUND(I312*H312,2)</f>
        <v>0</v>
      </c>
      <c r="K312" s="288"/>
      <c r="L312" s="289"/>
      <c r="M312" s="290" t="s">
        <v>1</v>
      </c>
      <c r="N312" s="291" t="s">
        <v>38</v>
      </c>
      <c r="O312" s="91"/>
      <c r="P312" s="237">
        <f>O312*H312</f>
        <v>0</v>
      </c>
      <c r="Q312" s="237">
        <v>0.00010000000000000001</v>
      </c>
      <c r="R312" s="237">
        <f>Q312*H312</f>
        <v>0.00020000000000000001</v>
      </c>
      <c r="S312" s="237">
        <v>0</v>
      </c>
      <c r="T312" s="23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9" t="s">
        <v>160</v>
      </c>
      <c r="AT312" s="239" t="s">
        <v>223</v>
      </c>
      <c r="AU312" s="239" t="s">
        <v>83</v>
      </c>
      <c r="AY312" s="17" t="s">
        <v>125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7" t="s">
        <v>81</v>
      </c>
      <c r="BK312" s="240">
        <f>ROUND(I312*H312,2)</f>
        <v>0</v>
      </c>
      <c r="BL312" s="17" t="s">
        <v>130</v>
      </c>
      <c r="BM312" s="239" t="s">
        <v>809</v>
      </c>
    </row>
    <row r="313" s="2" customFormat="1" ht="16.5" customHeight="1">
      <c r="A313" s="38"/>
      <c r="B313" s="39"/>
      <c r="C313" s="281" t="s">
        <v>810</v>
      </c>
      <c r="D313" s="281" t="s">
        <v>223</v>
      </c>
      <c r="E313" s="282" t="s">
        <v>811</v>
      </c>
      <c r="F313" s="283" t="s">
        <v>812</v>
      </c>
      <c r="G313" s="284" t="s">
        <v>188</v>
      </c>
      <c r="H313" s="285">
        <v>2</v>
      </c>
      <c r="I313" s="286"/>
      <c r="J313" s="287">
        <f>ROUND(I313*H313,2)</f>
        <v>0</v>
      </c>
      <c r="K313" s="288"/>
      <c r="L313" s="289"/>
      <c r="M313" s="290" t="s">
        <v>1</v>
      </c>
      <c r="N313" s="291" t="s">
        <v>38</v>
      </c>
      <c r="O313" s="91"/>
      <c r="P313" s="237">
        <f>O313*H313</f>
        <v>0</v>
      </c>
      <c r="Q313" s="237">
        <v>0.0030000000000000001</v>
      </c>
      <c r="R313" s="237">
        <f>Q313*H313</f>
        <v>0.0060000000000000001</v>
      </c>
      <c r="S313" s="237">
        <v>0</v>
      </c>
      <c r="T313" s="23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9" t="s">
        <v>160</v>
      </c>
      <c r="AT313" s="239" t="s">
        <v>223</v>
      </c>
      <c r="AU313" s="239" t="s">
        <v>83</v>
      </c>
      <c r="AY313" s="17" t="s">
        <v>125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7" t="s">
        <v>81</v>
      </c>
      <c r="BK313" s="240">
        <f>ROUND(I313*H313,2)</f>
        <v>0</v>
      </c>
      <c r="BL313" s="17" t="s">
        <v>130</v>
      </c>
      <c r="BM313" s="239" t="s">
        <v>813</v>
      </c>
    </row>
    <row r="314" s="2" customFormat="1" ht="21.75" customHeight="1">
      <c r="A314" s="38"/>
      <c r="B314" s="39"/>
      <c r="C314" s="227" t="s">
        <v>814</v>
      </c>
      <c r="D314" s="227" t="s">
        <v>126</v>
      </c>
      <c r="E314" s="228" t="s">
        <v>815</v>
      </c>
      <c r="F314" s="229" t="s">
        <v>816</v>
      </c>
      <c r="G314" s="230" t="s">
        <v>292</v>
      </c>
      <c r="H314" s="231">
        <v>13.5</v>
      </c>
      <c r="I314" s="232"/>
      <c r="J314" s="233">
        <f>ROUND(I314*H314,2)</f>
        <v>0</v>
      </c>
      <c r="K314" s="234"/>
      <c r="L314" s="44"/>
      <c r="M314" s="235" t="s">
        <v>1</v>
      </c>
      <c r="N314" s="236" t="s">
        <v>38</v>
      </c>
      <c r="O314" s="91"/>
      <c r="P314" s="237">
        <f>O314*H314</f>
        <v>0</v>
      </c>
      <c r="Q314" s="237">
        <v>0.00013999999999999999</v>
      </c>
      <c r="R314" s="237">
        <f>Q314*H314</f>
        <v>0.0018899999999999998</v>
      </c>
      <c r="S314" s="237">
        <v>0</v>
      </c>
      <c r="T314" s="23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9" t="s">
        <v>130</v>
      </c>
      <c r="AT314" s="239" t="s">
        <v>126</v>
      </c>
      <c r="AU314" s="239" t="s">
        <v>83</v>
      </c>
      <c r="AY314" s="17" t="s">
        <v>125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7" t="s">
        <v>81</v>
      </c>
      <c r="BK314" s="240">
        <f>ROUND(I314*H314,2)</f>
        <v>0</v>
      </c>
      <c r="BL314" s="17" t="s">
        <v>130</v>
      </c>
      <c r="BM314" s="239" t="s">
        <v>817</v>
      </c>
    </row>
    <row r="315" s="13" customFormat="1">
      <c r="A315" s="13"/>
      <c r="B315" s="259"/>
      <c r="C315" s="260"/>
      <c r="D315" s="241" t="s">
        <v>196</v>
      </c>
      <c r="E315" s="261" t="s">
        <v>1</v>
      </c>
      <c r="F315" s="262" t="s">
        <v>818</v>
      </c>
      <c r="G315" s="260"/>
      <c r="H315" s="263">
        <v>13.5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196</v>
      </c>
      <c r="AU315" s="269" t="s">
        <v>83</v>
      </c>
      <c r="AV315" s="13" t="s">
        <v>83</v>
      </c>
      <c r="AW315" s="13" t="s">
        <v>30</v>
      </c>
      <c r="AX315" s="13" t="s">
        <v>81</v>
      </c>
      <c r="AY315" s="269" t="s">
        <v>125</v>
      </c>
    </row>
    <row r="316" s="2" customFormat="1" ht="16.5" customHeight="1">
      <c r="A316" s="38"/>
      <c r="B316" s="39"/>
      <c r="C316" s="227" t="s">
        <v>819</v>
      </c>
      <c r="D316" s="227" t="s">
        <v>126</v>
      </c>
      <c r="E316" s="228" t="s">
        <v>820</v>
      </c>
      <c r="F316" s="229" t="s">
        <v>821</v>
      </c>
      <c r="G316" s="230" t="s">
        <v>292</v>
      </c>
      <c r="H316" s="231">
        <v>13.5</v>
      </c>
      <c r="I316" s="232"/>
      <c r="J316" s="233">
        <f>ROUND(I316*H316,2)</f>
        <v>0</v>
      </c>
      <c r="K316" s="234"/>
      <c r="L316" s="44"/>
      <c r="M316" s="235" t="s">
        <v>1</v>
      </c>
      <c r="N316" s="236" t="s">
        <v>38</v>
      </c>
      <c r="O316" s="91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9" t="s">
        <v>130</v>
      </c>
      <c r="AT316" s="239" t="s">
        <v>126</v>
      </c>
      <c r="AU316" s="239" t="s">
        <v>83</v>
      </c>
      <c r="AY316" s="17" t="s">
        <v>125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7" t="s">
        <v>81</v>
      </c>
      <c r="BK316" s="240">
        <f>ROUND(I316*H316,2)</f>
        <v>0</v>
      </c>
      <c r="BL316" s="17" t="s">
        <v>130</v>
      </c>
      <c r="BM316" s="239" t="s">
        <v>822</v>
      </c>
    </row>
    <row r="317" s="13" customFormat="1">
      <c r="A317" s="13"/>
      <c r="B317" s="259"/>
      <c r="C317" s="260"/>
      <c r="D317" s="241" t="s">
        <v>196</v>
      </c>
      <c r="E317" s="261" t="s">
        <v>1</v>
      </c>
      <c r="F317" s="262" t="s">
        <v>818</v>
      </c>
      <c r="G317" s="260"/>
      <c r="H317" s="263">
        <v>13.5</v>
      </c>
      <c r="I317" s="264"/>
      <c r="J317" s="260"/>
      <c r="K317" s="260"/>
      <c r="L317" s="265"/>
      <c r="M317" s="266"/>
      <c r="N317" s="267"/>
      <c r="O317" s="267"/>
      <c r="P317" s="267"/>
      <c r="Q317" s="267"/>
      <c r="R317" s="267"/>
      <c r="S317" s="267"/>
      <c r="T317" s="26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9" t="s">
        <v>196</v>
      </c>
      <c r="AU317" s="269" t="s">
        <v>83</v>
      </c>
      <c r="AV317" s="13" t="s">
        <v>83</v>
      </c>
      <c r="AW317" s="13" t="s">
        <v>30</v>
      </c>
      <c r="AX317" s="13" t="s">
        <v>81</v>
      </c>
      <c r="AY317" s="269" t="s">
        <v>125</v>
      </c>
    </row>
    <row r="318" s="2" customFormat="1" ht="21.75" customHeight="1">
      <c r="A318" s="38"/>
      <c r="B318" s="39"/>
      <c r="C318" s="227" t="s">
        <v>823</v>
      </c>
      <c r="D318" s="227" t="s">
        <v>126</v>
      </c>
      <c r="E318" s="228" t="s">
        <v>824</v>
      </c>
      <c r="F318" s="229" t="s">
        <v>825</v>
      </c>
      <c r="G318" s="230" t="s">
        <v>292</v>
      </c>
      <c r="H318" s="231">
        <v>13.9</v>
      </c>
      <c r="I318" s="232"/>
      <c r="J318" s="233">
        <f>ROUND(I318*H318,2)</f>
        <v>0</v>
      </c>
      <c r="K318" s="234"/>
      <c r="L318" s="44"/>
      <c r="M318" s="235" t="s">
        <v>1</v>
      </c>
      <c r="N318" s="236" t="s">
        <v>38</v>
      </c>
      <c r="O318" s="91"/>
      <c r="P318" s="237">
        <f>O318*H318</f>
        <v>0</v>
      </c>
      <c r="Q318" s="237">
        <v>0.15540000000000001</v>
      </c>
      <c r="R318" s="237">
        <f>Q318*H318</f>
        <v>2.1600600000000001</v>
      </c>
      <c r="S318" s="237">
        <v>0</v>
      </c>
      <c r="T318" s="23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9" t="s">
        <v>130</v>
      </c>
      <c r="AT318" s="239" t="s">
        <v>126</v>
      </c>
      <c r="AU318" s="239" t="s">
        <v>83</v>
      </c>
      <c r="AY318" s="17" t="s">
        <v>125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7" t="s">
        <v>81</v>
      </c>
      <c r="BK318" s="240">
        <f>ROUND(I318*H318,2)</f>
        <v>0</v>
      </c>
      <c r="BL318" s="17" t="s">
        <v>130</v>
      </c>
      <c r="BM318" s="239" t="s">
        <v>826</v>
      </c>
    </row>
    <row r="319" s="13" customFormat="1">
      <c r="A319" s="13"/>
      <c r="B319" s="259"/>
      <c r="C319" s="260"/>
      <c r="D319" s="241" t="s">
        <v>196</v>
      </c>
      <c r="E319" s="261" t="s">
        <v>1</v>
      </c>
      <c r="F319" s="262" t="s">
        <v>827</v>
      </c>
      <c r="G319" s="260"/>
      <c r="H319" s="263">
        <v>13.9</v>
      </c>
      <c r="I319" s="264"/>
      <c r="J319" s="260"/>
      <c r="K319" s="260"/>
      <c r="L319" s="265"/>
      <c r="M319" s="266"/>
      <c r="N319" s="267"/>
      <c r="O319" s="267"/>
      <c r="P319" s="267"/>
      <c r="Q319" s="267"/>
      <c r="R319" s="267"/>
      <c r="S319" s="267"/>
      <c r="T319" s="26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9" t="s">
        <v>196</v>
      </c>
      <c r="AU319" s="269" t="s">
        <v>83</v>
      </c>
      <c r="AV319" s="13" t="s">
        <v>83</v>
      </c>
      <c r="AW319" s="13" t="s">
        <v>30</v>
      </c>
      <c r="AX319" s="13" t="s">
        <v>81</v>
      </c>
      <c r="AY319" s="269" t="s">
        <v>125</v>
      </c>
    </row>
    <row r="320" s="2" customFormat="1" ht="16.5" customHeight="1">
      <c r="A320" s="38"/>
      <c r="B320" s="39"/>
      <c r="C320" s="281" t="s">
        <v>828</v>
      </c>
      <c r="D320" s="281" t="s">
        <v>223</v>
      </c>
      <c r="E320" s="282" t="s">
        <v>829</v>
      </c>
      <c r="F320" s="283" t="s">
        <v>830</v>
      </c>
      <c r="G320" s="284" t="s">
        <v>292</v>
      </c>
      <c r="H320" s="285">
        <v>13.9</v>
      </c>
      <c r="I320" s="286"/>
      <c r="J320" s="287">
        <f>ROUND(I320*H320,2)</f>
        <v>0</v>
      </c>
      <c r="K320" s="288"/>
      <c r="L320" s="289"/>
      <c r="M320" s="290" t="s">
        <v>1</v>
      </c>
      <c r="N320" s="291" t="s">
        <v>38</v>
      </c>
      <c r="O320" s="91"/>
      <c r="P320" s="237">
        <f>O320*H320</f>
        <v>0</v>
      </c>
      <c r="Q320" s="237">
        <v>0.085000000000000006</v>
      </c>
      <c r="R320" s="237">
        <f>Q320*H320</f>
        <v>1.1815000000000002</v>
      </c>
      <c r="S320" s="237">
        <v>0</v>
      </c>
      <c r="T320" s="23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9" t="s">
        <v>160</v>
      </c>
      <c r="AT320" s="239" t="s">
        <v>223</v>
      </c>
      <c r="AU320" s="239" t="s">
        <v>83</v>
      </c>
      <c r="AY320" s="17" t="s">
        <v>125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7" t="s">
        <v>81</v>
      </c>
      <c r="BK320" s="240">
        <f>ROUND(I320*H320,2)</f>
        <v>0</v>
      </c>
      <c r="BL320" s="17" t="s">
        <v>130</v>
      </c>
      <c r="BM320" s="239" t="s">
        <v>831</v>
      </c>
    </row>
    <row r="321" s="13" customFormat="1">
      <c r="A321" s="13"/>
      <c r="B321" s="259"/>
      <c r="C321" s="260"/>
      <c r="D321" s="241" t="s">
        <v>196</v>
      </c>
      <c r="E321" s="261" t="s">
        <v>1</v>
      </c>
      <c r="F321" s="262" t="s">
        <v>827</v>
      </c>
      <c r="G321" s="260"/>
      <c r="H321" s="263">
        <v>13.9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196</v>
      </c>
      <c r="AU321" s="269" t="s">
        <v>83</v>
      </c>
      <c r="AV321" s="13" t="s">
        <v>83</v>
      </c>
      <c r="AW321" s="13" t="s">
        <v>30</v>
      </c>
      <c r="AX321" s="13" t="s">
        <v>81</v>
      </c>
      <c r="AY321" s="269" t="s">
        <v>125</v>
      </c>
    </row>
    <row r="322" s="2" customFormat="1" ht="21.75" customHeight="1">
      <c r="A322" s="38"/>
      <c r="B322" s="39"/>
      <c r="C322" s="227" t="s">
        <v>832</v>
      </c>
      <c r="D322" s="227" t="s">
        <v>126</v>
      </c>
      <c r="E322" s="228" t="s">
        <v>833</v>
      </c>
      <c r="F322" s="229" t="s">
        <v>834</v>
      </c>
      <c r="G322" s="230" t="s">
        <v>292</v>
      </c>
      <c r="H322" s="231">
        <v>101.2</v>
      </c>
      <c r="I322" s="232"/>
      <c r="J322" s="233">
        <f>ROUND(I322*H322,2)</f>
        <v>0</v>
      </c>
      <c r="K322" s="234"/>
      <c r="L322" s="44"/>
      <c r="M322" s="235" t="s">
        <v>1</v>
      </c>
      <c r="N322" s="236" t="s">
        <v>38</v>
      </c>
      <c r="O322" s="91"/>
      <c r="P322" s="237">
        <f>O322*H322</f>
        <v>0</v>
      </c>
      <c r="Q322" s="237">
        <v>1.0000000000000001E-05</v>
      </c>
      <c r="R322" s="237">
        <f>Q322*H322</f>
        <v>0.0010120000000000001</v>
      </c>
      <c r="S322" s="237">
        <v>0</v>
      </c>
      <c r="T322" s="23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9" t="s">
        <v>130</v>
      </c>
      <c r="AT322" s="239" t="s">
        <v>126</v>
      </c>
      <c r="AU322" s="239" t="s">
        <v>83</v>
      </c>
      <c r="AY322" s="17" t="s">
        <v>125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7" t="s">
        <v>81</v>
      </c>
      <c r="BK322" s="240">
        <f>ROUND(I322*H322,2)</f>
        <v>0</v>
      </c>
      <c r="BL322" s="17" t="s">
        <v>130</v>
      </c>
      <c r="BM322" s="239" t="s">
        <v>835</v>
      </c>
    </row>
    <row r="323" s="13" customFormat="1">
      <c r="A323" s="13"/>
      <c r="B323" s="259"/>
      <c r="C323" s="260"/>
      <c r="D323" s="241" t="s">
        <v>196</v>
      </c>
      <c r="E323" s="261" t="s">
        <v>1</v>
      </c>
      <c r="F323" s="262" t="s">
        <v>836</v>
      </c>
      <c r="G323" s="260"/>
      <c r="H323" s="263">
        <v>96.400000000000006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196</v>
      </c>
      <c r="AU323" s="269" t="s">
        <v>83</v>
      </c>
      <c r="AV323" s="13" t="s">
        <v>83</v>
      </c>
      <c r="AW323" s="13" t="s">
        <v>30</v>
      </c>
      <c r="AX323" s="13" t="s">
        <v>73</v>
      </c>
      <c r="AY323" s="269" t="s">
        <v>125</v>
      </c>
    </row>
    <row r="324" s="13" customFormat="1">
      <c r="A324" s="13"/>
      <c r="B324" s="259"/>
      <c r="C324" s="260"/>
      <c r="D324" s="241" t="s">
        <v>196</v>
      </c>
      <c r="E324" s="261" t="s">
        <v>1</v>
      </c>
      <c r="F324" s="262" t="s">
        <v>837</v>
      </c>
      <c r="G324" s="260"/>
      <c r="H324" s="263">
        <v>4.7999999999999998</v>
      </c>
      <c r="I324" s="264"/>
      <c r="J324" s="260"/>
      <c r="K324" s="260"/>
      <c r="L324" s="265"/>
      <c r="M324" s="266"/>
      <c r="N324" s="267"/>
      <c r="O324" s="267"/>
      <c r="P324" s="267"/>
      <c r="Q324" s="267"/>
      <c r="R324" s="267"/>
      <c r="S324" s="267"/>
      <c r="T324" s="26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9" t="s">
        <v>196</v>
      </c>
      <c r="AU324" s="269" t="s">
        <v>83</v>
      </c>
      <c r="AV324" s="13" t="s">
        <v>83</v>
      </c>
      <c r="AW324" s="13" t="s">
        <v>30</v>
      </c>
      <c r="AX324" s="13" t="s">
        <v>73</v>
      </c>
      <c r="AY324" s="269" t="s">
        <v>125</v>
      </c>
    </row>
    <row r="325" s="14" customFormat="1">
      <c r="A325" s="14"/>
      <c r="B325" s="270"/>
      <c r="C325" s="271"/>
      <c r="D325" s="241" t="s">
        <v>196</v>
      </c>
      <c r="E325" s="272" t="s">
        <v>1</v>
      </c>
      <c r="F325" s="273" t="s">
        <v>199</v>
      </c>
      <c r="G325" s="271"/>
      <c r="H325" s="274">
        <v>101.2</v>
      </c>
      <c r="I325" s="275"/>
      <c r="J325" s="271"/>
      <c r="K325" s="271"/>
      <c r="L325" s="276"/>
      <c r="M325" s="277"/>
      <c r="N325" s="278"/>
      <c r="O325" s="278"/>
      <c r="P325" s="278"/>
      <c r="Q325" s="278"/>
      <c r="R325" s="278"/>
      <c r="S325" s="278"/>
      <c r="T325" s="27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0" t="s">
        <v>196</v>
      </c>
      <c r="AU325" s="280" t="s">
        <v>83</v>
      </c>
      <c r="AV325" s="14" t="s">
        <v>130</v>
      </c>
      <c r="AW325" s="14" t="s">
        <v>30</v>
      </c>
      <c r="AX325" s="14" t="s">
        <v>81</v>
      </c>
      <c r="AY325" s="280" t="s">
        <v>125</v>
      </c>
    </row>
    <row r="326" s="2" customFormat="1" ht="21.75" customHeight="1">
      <c r="A326" s="38"/>
      <c r="B326" s="39"/>
      <c r="C326" s="227" t="s">
        <v>838</v>
      </c>
      <c r="D326" s="227" t="s">
        <v>126</v>
      </c>
      <c r="E326" s="228" t="s">
        <v>839</v>
      </c>
      <c r="F326" s="229" t="s">
        <v>840</v>
      </c>
      <c r="G326" s="230" t="s">
        <v>292</v>
      </c>
      <c r="H326" s="231">
        <v>48.200000000000003</v>
      </c>
      <c r="I326" s="232"/>
      <c r="J326" s="233">
        <f>ROUND(I326*H326,2)</f>
        <v>0</v>
      </c>
      <c r="K326" s="234"/>
      <c r="L326" s="44"/>
      <c r="M326" s="235" t="s">
        <v>1</v>
      </c>
      <c r="N326" s="236" t="s">
        <v>38</v>
      </c>
      <c r="O326" s="91"/>
      <c r="P326" s="237">
        <f>O326*H326</f>
        <v>0</v>
      </c>
      <c r="Q326" s="237">
        <v>0.00034000000000000002</v>
      </c>
      <c r="R326" s="237">
        <f>Q326*H326</f>
        <v>0.016388000000000003</v>
      </c>
      <c r="S326" s="237">
        <v>0</v>
      </c>
      <c r="T326" s="23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9" t="s">
        <v>130</v>
      </c>
      <c r="AT326" s="239" t="s">
        <v>126</v>
      </c>
      <c r="AU326" s="239" t="s">
        <v>83</v>
      </c>
      <c r="AY326" s="17" t="s">
        <v>125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7" t="s">
        <v>81</v>
      </c>
      <c r="BK326" s="240">
        <f>ROUND(I326*H326,2)</f>
        <v>0</v>
      </c>
      <c r="BL326" s="17" t="s">
        <v>130</v>
      </c>
      <c r="BM326" s="239" t="s">
        <v>841</v>
      </c>
    </row>
    <row r="327" s="13" customFormat="1">
      <c r="A327" s="13"/>
      <c r="B327" s="259"/>
      <c r="C327" s="260"/>
      <c r="D327" s="241" t="s">
        <v>196</v>
      </c>
      <c r="E327" s="261" t="s">
        <v>1</v>
      </c>
      <c r="F327" s="262" t="s">
        <v>842</v>
      </c>
      <c r="G327" s="260"/>
      <c r="H327" s="263">
        <v>48.200000000000003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9" t="s">
        <v>196</v>
      </c>
      <c r="AU327" s="269" t="s">
        <v>83</v>
      </c>
      <c r="AV327" s="13" t="s">
        <v>83</v>
      </c>
      <c r="AW327" s="13" t="s">
        <v>30</v>
      </c>
      <c r="AX327" s="13" t="s">
        <v>81</v>
      </c>
      <c r="AY327" s="269" t="s">
        <v>125</v>
      </c>
    </row>
    <row r="328" s="2" customFormat="1" ht="21.75" customHeight="1">
      <c r="A328" s="38"/>
      <c r="B328" s="39"/>
      <c r="C328" s="227" t="s">
        <v>843</v>
      </c>
      <c r="D328" s="227" t="s">
        <v>126</v>
      </c>
      <c r="E328" s="228" t="s">
        <v>844</v>
      </c>
      <c r="F328" s="229" t="s">
        <v>845</v>
      </c>
      <c r="G328" s="230" t="s">
        <v>292</v>
      </c>
      <c r="H328" s="231">
        <v>53</v>
      </c>
      <c r="I328" s="232"/>
      <c r="J328" s="233">
        <f>ROUND(I328*H328,2)</f>
        <v>0</v>
      </c>
      <c r="K328" s="234"/>
      <c r="L328" s="44"/>
      <c r="M328" s="235" t="s">
        <v>1</v>
      </c>
      <c r="N328" s="236" t="s">
        <v>38</v>
      </c>
      <c r="O328" s="91"/>
      <c r="P328" s="237">
        <f>O328*H328</f>
        <v>0</v>
      </c>
      <c r="Q328" s="237">
        <v>0.00088000000000000003</v>
      </c>
      <c r="R328" s="237">
        <f>Q328*H328</f>
        <v>0.046640000000000001</v>
      </c>
      <c r="S328" s="237">
        <v>0</v>
      </c>
      <c r="T328" s="23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9" t="s">
        <v>130</v>
      </c>
      <c r="AT328" s="239" t="s">
        <v>126</v>
      </c>
      <c r="AU328" s="239" t="s">
        <v>83</v>
      </c>
      <c r="AY328" s="17" t="s">
        <v>125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7" t="s">
        <v>81</v>
      </c>
      <c r="BK328" s="240">
        <f>ROUND(I328*H328,2)</f>
        <v>0</v>
      </c>
      <c r="BL328" s="17" t="s">
        <v>130</v>
      </c>
      <c r="BM328" s="239" t="s">
        <v>846</v>
      </c>
    </row>
    <row r="329" s="13" customFormat="1">
      <c r="A329" s="13"/>
      <c r="B329" s="259"/>
      <c r="C329" s="260"/>
      <c r="D329" s="241" t="s">
        <v>196</v>
      </c>
      <c r="E329" s="261" t="s">
        <v>1</v>
      </c>
      <c r="F329" s="262" t="s">
        <v>847</v>
      </c>
      <c r="G329" s="260"/>
      <c r="H329" s="263">
        <v>48.200000000000003</v>
      </c>
      <c r="I329" s="264"/>
      <c r="J329" s="260"/>
      <c r="K329" s="260"/>
      <c r="L329" s="265"/>
      <c r="M329" s="266"/>
      <c r="N329" s="267"/>
      <c r="O329" s="267"/>
      <c r="P329" s="267"/>
      <c r="Q329" s="267"/>
      <c r="R329" s="267"/>
      <c r="S329" s="267"/>
      <c r="T329" s="26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9" t="s">
        <v>196</v>
      </c>
      <c r="AU329" s="269" t="s">
        <v>83</v>
      </c>
      <c r="AV329" s="13" t="s">
        <v>83</v>
      </c>
      <c r="AW329" s="13" t="s">
        <v>30</v>
      </c>
      <c r="AX329" s="13" t="s">
        <v>73</v>
      </c>
      <c r="AY329" s="269" t="s">
        <v>125</v>
      </c>
    </row>
    <row r="330" s="13" customFormat="1">
      <c r="A330" s="13"/>
      <c r="B330" s="259"/>
      <c r="C330" s="260"/>
      <c r="D330" s="241" t="s">
        <v>196</v>
      </c>
      <c r="E330" s="261" t="s">
        <v>1</v>
      </c>
      <c r="F330" s="262" t="s">
        <v>837</v>
      </c>
      <c r="G330" s="260"/>
      <c r="H330" s="263">
        <v>4.7999999999999998</v>
      </c>
      <c r="I330" s="264"/>
      <c r="J330" s="260"/>
      <c r="K330" s="260"/>
      <c r="L330" s="265"/>
      <c r="M330" s="266"/>
      <c r="N330" s="267"/>
      <c r="O330" s="267"/>
      <c r="P330" s="267"/>
      <c r="Q330" s="267"/>
      <c r="R330" s="267"/>
      <c r="S330" s="267"/>
      <c r="T330" s="26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9" t="s">
        <v>196</v>
      </c>
      <c r="AU330" s="269" t="s">
        <v>83</v>
      </c>
      <c r="AV330" s="13" t="s">
        <v>83</v>
      </c>
      <c r="AW330" s="13" t="s">
        <v>30</v>
      </c>
      <c r="AX330" s="13" t="s">
        <v>73</v>
      </c>
      <c r="AY330" s="269" t="s">
        <v>125</v>
      </c>
    </row>
    <row r="331" s="14" customFormat="1">
      <c r="A331" s="14"/>
      <c r="B331" s="270"/>
      <c r="C331" s="271"/>
      <c r="D331" s="241" t="s">
        <v>196</v>
      </c>
      <c r="E331" s="272" t="s">
        <v>1</v>
      </c>
      <c r="F331" s="273" t="s">
        <v>199</v>
      </c>
      <c r="G331" s="271"/>
      <c r="H331" s="274">
        <v>53</v>
      </c>
      <c r="I331" s="275"/>
      <c r="J331" s="271"/>
      <c r="K331" s="271"/>
      <c r="L331" s="276"/>
      <c r="M331" s="277"/>
      <c r="N331" s="278"/>
      <c r="O331" s="278"/>
      <c r="P331" s="278"/>
      <c r="Q331" s="278"/>
      <c r="R331" s="278"/>
      <c r="S331" s="278"/>
      <c r="T331" s="27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0" t="s">
        <v>196</v>
      </c>
      <c r="AU331" s="280" t="s">
        <v>83</v>
      </c>
      <c r="AV331" s="14" t="s">
        <v>130</v>
      </c>
      <c r="AW331" s="14" t="s">
        <v>30</v>
      </c>
      <c r="AX331" s="14" t="s">
        <v>81</v>
      </c>
      <c r="AY331" s="280" t="s">
        <v>125</v>
      </c>
    </row>
    <row r="332" s="2" customFormat="1" ht="21.75" customHeight="1">
      <c r="A332" s="38"/>
      <c r="B332" s="39"/>
      <c r="C332" s="227" t="s">
        <v>848</v>
      </c>
      <c r="D332" s="227" t="s">
        <v>126</v>
      </c>
      <c r="E332" s="228" t="s">
        <v>849</v>
      </c>
      <c r="F332" s="229" t="s">
        <v>850</v>
      </c>
      <c r="G332" s="230" t="s">
        <v>184</v>
      </c>
      <c r="H332" s="231">
        <v>207.149</v>
      </c>
      <c r="I332" s="232"/>
      <c r="J332" s="233">
        <f>ROUND(I332*H332,2)</f>
        <v>0</v>
      </c>
      <c r="K332" s="234"/>
      <c r="L332" s="44"/>
      <c r="M332" s="235" t="s">
        <v>1</v>
      </c>
      <c r="N332" s="236" t="s">
        <v>38</v>
      </c>
      <c r="O332" s="91"/>
      <c r="P332" s="237">
        <f>O332*H332</f>
        <v>0</v>
      </c>
      <c r="Q332" s="237">
        <v>0.0010200000000000001</v>
      </c>
      <c r="R332" s="237">
        <f>Q332*H332</f>
        <v>0.21129198000000002</v>
      </c>
      <c r="S332" s="237">
        <v>0</v>
      </c>
      <c r="T332" s="23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9" t="s">
        <v>130</v>
      </c>
      <c r="AT332" s="239" t="s">
        <v>126</v>
      </c>
      <c r="AU332" s="239" t="s">
        <v>83</v>
      </c>
      <c r="AY332" s="17" t="s">
        <v>125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7" t="s">
        <v>81</v>
      </c>
      <c r="BK332" s="240">
        <f>ROUND(I332*H332,2)</f>
        <v>0</v>
      </c>
      <c r="BL332" s="17" t="s">
        <v>130</v>
      </c>
      <c r="BM332" s="239" t="s">
        <v>851</v>
      </c>
    </row>
    <row r="333" s="13" customFormat="1">
      <c r="A333" s="13"/>
      <c r="B333" s="259"/>
      <c r="C333" s="260"/>
      <c r="D333" s="241" t="s">
        <v>196</v>
      </c>
      <c r="E333" s="261" t="s">
        <v>1</v>
      </c>
      <c r="F333" s="262" t="s">
        <v>852</v>
      </c>
      <c r="G333" s="260"/>
      <c r="H333" s="263">
        <v>29.68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196</v>
      </c>
      <c r="AU333" s="269" t="s">
        <v>83</v>
      </c>
      <c r="AV333" s="13" t="s">
        <v>83</v>
      </c>
      <c r="AW333" s="13" t="s">
        <v>30</v>
      </c>
      <c r="AX333" s="13" t="s">
        <v>73</v>
      </c>
      <c r="AY333" s="269" t="s">
        <v>125</v>
      </c>
    </row>
    <row r="334" s="13" customFormat="1">
      <c r="A334" s="13"/>
      <c r="B334" s="259"/>
      <c r="C334" s="260"/>
      <c r="D334" s="241" t="s">
        <v>196</v>
      </c>
      <c r="E334" s="261" t="s">
        <v>1</v>
      </c>
      <c r="F334" s="262" t="s">
        <v>853</v>
      </c>
      <c r="G334" s="260"/>
      <c r="H334" s="263">
        <v>41.799999999999997</v>
      </c>
      <c r="I334" s="264"/>
      <c r="J334" s="260"/>
      <c r="K334" s="260"/>
      <c r="L334" s="265"/>
      <c r="M334" s="266"/>
      <c r="N334" s="267"/>
      <c r="O334" s="267"/>
      <c r="P334" s="267"/>
      <c r="Q334" s="267"/>
      <c r="R334" s="267"/>
      <c r="S334" s="267"/>
      <c r="T334" s="26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9" t="s">
        <v>196</v>
      </c>
      <c r="AU334" s="269" t="s">
        <v>83</v>
      </c>
      <c r="AV334" s="13" t="s">
        <v>83</v>
      </c>
      <c r="AW334" s="13" t="s">
        <v>30</v>
      </c>
      <c r="AX334" s="13" t="s">
        <v>73</v>
      </c>
      <c r="AY334" s="269" t="s">
        <v>125</v>
      </c>
    </row>
    <row r="335" s="13" customFormat="1">
      <c r="A335" s="13"/>
      <c r="B335" s="259"/>
      <c r="C335" s="260"/>
      <c r="D335" s="241" t="s">
        <v>196</v>
      </c>
      <c r="E335" s="261" t="s">
        <v>1</v>
      </c>
      <c r="F335" s="262" t="s">
        <v>854</v>
      </c>
      <c r="G335" s="260"/>
      <c r="H335" s="263">
        <v>60.936</v>
      </c>
      <c r="I335" s="264"/>
      <c r="J335" s="260"/>
      <c r="K335" s="260"/>
      <c r="L335" s="265"/>
      <c r="M335" s="266"/>
      <c r="N335" s="267"/>
      <c r="O335" s="267"/>
      <c r="P335" s="267"/>
      <c r="Q335" s="267"/>
      <c r="R335" s="267"/>
      <c r="S335" s="267"/>
      <c r="T335" s="26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9" t="s">
        <v>196</v>
      </c>
      <c r="AU335" s="269" t="s">
        <v>83</v>
      </c>
      <c r="AV335" s="13" t="s">
        <v>83</v>
      </c>
      <c r="AW335" s="13" t="s">
        <v>30</v>
      </c>
      <c r="AX335" s="13" t="s">
        <v>73</v>
      </c>
      <c r="AY335" s="269" t="s">
        <v>125</v>
      </c>
    </row>
    <row r="336" s="13" customFormat="1">
      <c r="A336" s="13"/>
      <c r="B336" s="259"/>
      <c r="C336" s="260"/>
      <c r="D336" s="241" t="s">
        <v>196</v>
      </c>
      <c r="E336" s="261" t="s">
        <v>1</v>
      </c>
      <c r="F336" s="262" t="s">
        <v>855</v>
      </c>
      <c r="G336" s="260"/>
      <c r="H336" s="263">
        <v>53.813000000000002</v>
      </c>
      <c r="I336" s="264"/>
      <c r="J336" s="260"/>
      <c r="K336" s="260"/>
      <c r="L336" s="265"/>
      <c r="M336" s="266"/>
      <c r="N336" s="267"/>
      <c r="O336" s="267"/>
      <c r="P336" s="267"/>
      <c r="Q336" s="267"/>
      <c r="R336" s="267"/>
      <c r="S336" s="267"/>
      <c r="T336" s="26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9" t="s">
        <v>196</v>
      </c>
      <c r="AU336" s="269" t="s">
        <v>83</v>
      </c>
      <c r="AV336" s="13" t="s">
        <v>83</v>
      </c>
      <c r="AW336" s="13" t="s">
        <v>30</v>
      </c>
      <c r="AX336" s="13" t="s">
        <v>73</v>
      </c>
      <c r="AY336" s="269" t="s">
        <v>125</v>
      </c>
    </row>
    <row r="337" s="13" customFormat="1">
      <c r="A337" s="13"/>
      <c r="B337" s="259"/>
      <c r="C337" s="260"/>
      <c r="D337" s="241" t="s">
        <v>196</v>
      </c>
      <c r="E337" s="261" t="s">
        <v>1</v>
      </c>
      <c r="F337" s="262" t="s">
        <v>856</v>
      </c>
      <c r="G337" s="260"/>
      <c r="H337" s="263">
        <v>20.920000000000002</v>
      </c>
      <c r="I337" s="264"/>
      <c r="J337" s="260"/>
      <c r="K337" s="260"/>
      <c r="L337" s="265"/>
      <c r="M337" s="266"/>
      <c r="N337" s="267"/>
      <c r="O337" s="267"/>
      <c r="P337" s="267"/>
      <c r="Q337" s="267"/>
      <c r="R337" s="267"/>
      <c r="S337" s="267"/>
      <c r="T337" s="26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9" t="s">
        <v>196</v>
      </c>
      <c r="AU337" s="269" t="s">
        <v>83</v>
      </c>
      <c r="AV337" s="13" t="s">
        <v>83</v>
      </c>
      <c r="AW337" s="13" t="s">
        <v>30</v>
      </c>
      <c r="AX337" s="13" t="s">
        <v>73</v>
      </c>
      <c r="AY337" s="269" t="s">
        <v>125</v>
      </c>
    </row>
    <row r="338" s="14" customFormat="1">
      <c r="A338" s="14"/>
      <c r="B338" s="270"/>
      <c r="C338" s="271"/>
      <c r="D338" s="241" t="s">
        <v>196</v>
      </c>
      <c r="E338" s="272" t="s">
        <v>1</v>
      </c>
      <c r="F338" s="273" t="s">
        <v>199</v>
      </c>
      <c r="G338" s="271"/>
      <c r="H338" s="274">
        <v>207.149</v>
      </c>
      <c r="I338" s="275"/>
      <c r="J338" s="271"/>
      <c r="K338" s="271"/>
      <c r="L338" s="276"/>
      <c r="M338" s="277"/>
      <c r="N338" s="278"/>
      <c r="O338" s="278"/>
      <c r="P338" s="278"/>
      <c r="Q338" s="278"/>
      <c r="R338" s="278"/>
      <c r="S338" s="278"/>
      <c r="T338" s="27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80" t="s">
        <v>196</v>
      </c>
      <c r="AU338" s="280" t="s">
        <v>83</v>
      </c>
      <c r="AV338" s="14" t="s">
        <v>130</v>
      </c>
      <c r="AW338" s="14" t="s">
        <v>30</v>
      </c>
      <c r="AX338" s="14" t="s">
        <v>81</v>
      </c>
      <c r="AY338" s="280" t="s">
        <v>125</v>
      </c>
    </row>
    <row r="339" s="2" customFormat="1" ht="16.5" customHeight="1">
      <c r="A339" s="38"/>
      <c r="B339" s="39"/>
      <c r="C339" s="227" t="s">
        <v>857</v>
      </c>
      <c r="D339" s="227" t="s">
        <v>126</v>
      </c>
      <c r="E339" s="228" t="s">
        <v>858</v>
      </c>
      <c r="F339" s="229" t="s">
        <v>859</v>
      </c>
      <c r="G339" s="230" t="s">
        <v>292</v>
      </c>
      <c r="H339" s="231">
        <v>12</v>
      </c>
      <c r="I339" s="232"/>
      <c r="J339" s="233">
        <f>ROUND(I339*H339,2)</f>
        <v>0</v>
      </c>
      <c r="K339" s="234"/>
      <c r="L339" s="44"/>
      <c r="M339" s="235" t="s">
        <v>1</v>
      </c>
      <c r="N339" s="236" t="s">
        <v>38</v>
      </c>
      <c r="O339" s="91"/>
      <c r="P339" s="237">
        <f>O339*H339</f>
        <v>0</v>
      </c>
      <c r="Q339" s="237">
        <v>0</v>
      </c>
      <c r="R339" s="237">
        <f>Q339*H339</f>
        <v>0</v>
      </c>
      <c r="S339" s="237">
        <v>0</v>
      </c>
      <c r="T339" s="238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9" t="s">
        <v>130</v>
      </c>
      <c r="AT339" s="239" t="s">
        <v>126</v>
      </c>
      <c r="AU339" s="239" t="s">
        <v>83</v>
      </c>
      <c r="AY339" s="17" t="s">
        <v>125</v>
      </c>
      <c r="BE339" s="240">
        <f>IF(N339="základní",J339,0)</f>
        <v>0</v>
      </c>
      <c r="BF339" s="240">
        <f>IF(N339="snížená",J339,0)</f>
        <v>0</v>
      </c>
      <c r="BG339" s="240">
        <f>IF(N339="zákl. přenesená",J339,0)</f>
        <v>0</v>
      </c>
      <c r="BH339" s="240">
        <f>IF(N339="sníž. přenesená",J339,0)</f>
        <v>0</v>
      </c>
      <c r="BI339" s="240">
        <f>IF(N339="nulová",J339,0)</f>
        <v>0</v>
      </c>
      <c r="BJ339" s="17" t="s">
        <v>81</v>
      </c>
      <c r="BK339" s="240">
        <f>ROUND(I339*H339,2)</f>
        <v>0</v>
      </c>
      <c r="BL339" s="17" t="s">
        <v>130</v>
      </c>
      <c r="BM339" s="239" t="s">
        <v>860</v>
      </c>
    </row>
    <row r="340" s="2" customFormat="1" ht="16.5" customHeight="1">
      <c r="A340" s="38"/>
      <c r="B340" s="39"/>
      <c r="C340" s="227" t="s">
        <v>861</v>
      </c>
      <c r="D340" s="227" t="s">
        <v>126</v>
      </c>
      <c r="E340" s="228" t="s">
        <v>862</v>
      </c>
      <c r="F340" s="229" t="s">
        <v>863</v>
      </c>
      <c r="G340" s="230" t="s">
        <v>184</v>
      </c>
      <c r="H340" s="231">
        <v>12</v>
      </c>
      <c r="I340" s="232"/>
      <c r="J340" s="233">
        <f>ROUND(I340*H340,2)</f>
        <v>0</v>
      </c>
      <c r="K340" s="234"/>
      <c r="L340" s="44"/>
      <c r="M340" s="235" t="s">
        <v>1</v>
      </c>
      <c r="N340" s="236" t="s">
        <v>38</v>
      </c>
      <c r="O340" s="91"/>
      <c r="P340" s="237">
        <f>O340*H340</f>
        <v>0</v>
      </c>
      <c r="Q340" s="237">
        <v>0.00063000000000000003</v>
      </c>
      <c r="R340" s="237">
        <f>Q340*H340</f>
        <v>0.0075600000000000007</v>
      </c>
      <c r="S340" s="237">
        <v>0</v>
      </c>
      <c r="T340" s="23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9" t="s">
        <v>130</v>
      </c>
      <c r="AT340" s="239" t="s">
        <v>126</v>
      </c>
      <c r="AU340" s="239" t="s">
        <v>83</v>
      </c>
      <c r="AY340" s="17" t="s">
        <v>125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7" t="s">
        <v>81</v>
      </c>
      <c r="BK340" s="240">
        <f>ROUND(I340*H340,2)</f>
        <v>0</v>
      </c>
      <c r="BL340" s="17" t="s">
        <v>130</v>
      </c>
      <c r="BM340" s="239" t="s">
        <v>864</v>
      </c>
    </row>
    <row r="341" s="13" customFormat="1">
      <c r="A341" s="13"/>
      <c r="B341" s="259"/>
      <c r="C341" s="260"/>
      <c r="D341" s="241" t="s">
        <v>196</v>
      </c>
      <c r="E341" s="261" t="s">
        <v>1</v>
      </c>
      <c r="F341" s="262" t="s">
        <v>865</v>
      </c>
      <c r="G341" s="260"/>
      <c r="H341" s="263">
        <v>12</v>
      </c>
      <c r="I341" s="264"/>
      <c r="J341" s="260"/>
      <c r="K341" s="260"/>
      <c r="L341" s="265"/>
      <c r="M341" s="266"/>
      <c r="N341" s="267"/>
      <c r="O341" s="267"/>
      <c r="P341" s="267"/>
      <c r="Q341" s="267"/>
      <c r="R341" s="267"/>
      <c r="S341" s="267"/>
      <c r="T341" s="26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9" t="s">
        <v>196</v>
      </c>
      <c r="AU341" s="269" t="s">
        <v>83</v>
      </c>
      <c r="AV341" s="13" t="s">
        <v>83</v>
      </c>
      <c r="AW341" s="13" t="s">
        <v>30</v>
      </c>
      <c r="AX341" s="13" t="s">
        <v>81</v>
      </c>
      <c r="AY341" s="269" t="s">
        <v>125</v>
      </c>
    </row>
    <row r="342" s="2" customFormat="1" ht="21.75" customHeight="1">
      <c r="A342" s="38"/>
      <c r="B342" s="39"/>
      <c r="C342" s="227" t="s">
        <v>866</v>
      </c>
      <c r="D342" s="227" t="s">
        <v>126</v>
      </c>
      <c r="E342" s="228" t="s">
        <v>867</v>
      </c>
      <c r="F342" s="229" t="s">
        <v>868</v>
      </c>
      <c r="G342" s="230" t="s">
        <v>292</v>
      </c>
      <c r="H342" s="231">
        <v>11</v>
      </c>
      <c r="I342" s="232"/>
      <c r="J342" s="233">
        <f>ROUND(I342*H342,2)</f>
        <v>0</v>
      </c>
      <c r="K342" s="234"/>
      <c r="L342" s="44"/>
      <c r="M342" s="235" t="s">
        <v>1</v>
      </c>
      <c r="N342" s="236" t="s">
        <v>38</v>
      </c>
      <c r="O342" s="91"/>
      <c r="P342" s="237">
        <f>O342*H342</f>
        <v>0</v>
      </c>
      <c r="Q342" s="237">
        <v>0.00024000000000000001</v>
      </c>
      <c r="R342" s="237">
        <f>Q342*H342</f>
        <v>0.00264</v>
      </c>
      <c r="S342" s="237">
        <v>0</v>
      </c>
      <c r="T342" s="23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9" t="s">
        <v>130</v>
      </c>
      <c r="AT342" s="239" t="s">
        <v>126</v>
      </c>
      <c r="AU342" s="239" t="s">
        <v>83</v>
      </c>
      <c r="AY342" s="17" t="s">
        <v>125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7" t="s">
        <v>81</v>
      </c>
      <c r="BK342" s="240">
        <f>ROUND(I342*H342,2)</f>
        <v>0</v>
      </c>
      <c r="BL342" s="17" t="s">
        <v>130</v>
      </c>
      <c r="BM342" s="239" t="s">
        <v>869</v>
      </c>
    </row>
    <row r="343" s="13" customFormat="1">
      <c r="A343" s="13"/>
      <c r="B343" s="259"/>
      <c r="C343" s="260"/>
      <c r="D343" s="241" t="s">
        <v>196</v>
      </c>
      <c r="E343" s="261" t="s">
        <v>1</v>
      </c>
      <c r="F343" s="262" t="s">
        <v>870</v>
      </c>
      <c r="G343" s="260"/>
      <c r="H343" s="263">
        <v>11</v>
      </c>
      <c r="I343" s="264"/>
      <c r="J343" s="260"/>
      <c r="K343" s="260"/>
      <c r="L343" s="265"/>
      <c r="M343" s="266"/>
      <c r="N343" s="267"/>
      <c r="O343" s="267"/>
      <c r="P343" s="267"/>
      <c r="Q343" s="267"/>
      <c r="R343" s="267"/>
      <c r="S343" s="267"/>
      <c r="T343" s="26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9" t="s">
        <v>196</v>
      </c>
      <c r="AU343" s="269" t="s">
        <v>83</v>
      </c>
      <c r="AV343" s="13" t="s">
        <v>83</v>
      </c>
      <c r="AW343" s="13" t="s">
        <v>30</v>
      </c>
      <c r="AX343" s="13" t="s">
        <v>81</v>
      </c>
      <c r="AY343" s="269" t="s">
        <v>125</v>
      </c>
    </row>
    <row r="344" s="2" customFormat="1" ht="21.75" customHeight="1">
      <c r="A344" s="38"/>
      <c r="B344" s="39"/>
      <c r="C344" s="227" t="s">
        <v>871</v>
      </c>
      <c r="D344" s="227" t="s">
        <v>126</v>
      </c>
      <c r="E344" s="228" t="s">
        <v>872</v>
      </c>
      <c r="F344" s="229" t="s">
        <v>873</v>
      </c>
      <c r="G344" s="230" t="s">
        <v>292</v>
      </c>
      <c r="H344" s="231">
        <v>11</v>
      </c>
      <c r="I344" s="232"/>
      <c r="J344" s="233">
        <f>ROUND(I344*H344,2)</f>
        <v>0</v>
      </c>
      <c r="K344" s="234"/>
      <c r="L344" s="44"/>
      <c r="M344" s="235" t="s">
        <v>1</v>
      </c>
      <c r="N344" s="236" t="s">
        <v>38</v>
      </c>
      <c r="O344" s="91"/>
      <c r="P344" s="237">
        <f>O344*H344</f>
        <v>0</v>
      </c>
      <c r="Q344" s="237">
        <v>5.0000000000000002E-05</v>
      </c>
      <c r="R344" s="237">
        <f>Q344*H344</f>
        <v>0.00055000000000000003</v>
      </c>
      <c r="S344" s="237">
        <v>0</v>
      </c>
      <c r="T344" s="23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9" t="s">
        <v>130</v>
      </c>
      <c r="AT344" s="239" t="s">
        <v>126</v>
      </c>
      <c r="AU344" s="239" t="s">
        <v>83</v>
      </c>
      <c r="AY344" s="17" t="s">
        <v>125</v>
      </c>
      <c r="BE344" s="240">
        <f>IF(N344="základní",J344,0)</f>
        <v>0</v>
      </c>
      <c r="BF344" s="240">
        <f>IF(N344="snížená",J344,0)</f>
        <v>0</v>
      </c>
      <c r="BG344" s="240">
        <f>IF(N344="zákl. přenesená",J344,0)</f>
        <v>0</v>
      </c>
      <c r="BH344" s="240">
        <f>IF(N344="sníž. přenesená",J344,0)</f>
        <v>0</v>
      </c>
      <c r="BI344" s="240">
        <f>IF(N344="nulová",J344,0)</f>
        <v>0</v>
      </c>
      <c r="BJ344" s="17" t="s">
        <v>81</v>
      </c>
      <c r="BK344" s="240">
        <f>ROUND(I344*H344,2)</f>
        <v>0</v>
      </c>
      <c r="BL344" s="17" t="s">
        <v>130</v>
      </c>
      <c r="BM344" s="239" t="s">
        <v>874</v>
      </c>
    </row>
    <row r="345" s="13" customFormat="1">
      <c r="A345" s="13"/>
      <c r="B345" s="259"/>
      <c r="C345" s="260"/>
      <c r="D345" s="241" t="s">
        <v>196</v>
      </c>
      <c r="E345" s="261" t="s">
        <v>1</v>
      </c>
      <c r="F345" s="262" t="s">
        <v>870</v>
      </c>
      <c r="G345" s="260"/>
      <c r="H345" s="263">
        <v>11</v>
      </c>
      <c r="I345" s="264"/>
      <c r="J345" s="260"/>
      <c r="K345" s="260"/>
      <c r="L345" s="265"/>
      <c r="M345" s="266"/>
      <c r="N345" s="267"/>
      <c r="O345" s="267"/>
      <c r="P345" s="267"/>
      <c r="Q345" s="267"/>
      <c r="R345" s="267"/>
      <c r="S345" s="267"/>
      <c r="T345" s="26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9" t="s">
        <v>196</v>
      </c>
      <c r="AU345" s="269" t="s">
        <v>83</v>
      </c>
      <c r="AV345" s="13" t="s">
        <v>83</v>
      </c>
      <c r="AW345" s="13" t="s">
        <v>30</v>
      </c>
      <c r="AX345" s="13" t="s">
        <v>81</v>
      </c>
      <c r="AY345" s="269" t="s">
        <v>125</v>
      </c>
    </row>
    <row r="346" s="2" customFormat="1" ht="16.5" customHeight="1">
      <c r="A346" s="38"/>
      <c r="B346" s="39"/>
      <c r="C346" s="227" t="s">
        <v>875</v>
      </c>
      <c r="D346" s="227" t="s">
        <v>126</v>
      </c>
      <c r="E346" s="228" t="s">
        <v>876</v>
      </c>
      <c r="F346" s="229" t="s">
        <v>877</v>
      </c>
      <c r="G346" s="230" t="s">
        <v>188</v>
      </c>
      <c r="H346" s="231">
        <v>4</v>
      </c>
      <c r="I346" s="232"/>
      <c r="J346" s="233">
        <f>ROUND(I346*H346,2)</f>
        <v>0</v>
      </c>
      <c r="K346" s="234"/>
      <c r="L346" s="44"/>
      <c r="M346" s="235" t="s">
        <v>1</v>
      </c>
      <c r="N346" s="236" t="s">
        <v>38</v>
      </c>
      <c r="O346" s="91"/>
      <c r="P346" s="237">
        <f>O346*H346</f>
        <v>0</v>
      </c>
      <c r="Q346" s="237">
        <v>0</v>
      </c>
      <c r="R346" s="237">
        <f>Q346*H346</f>
        <v>0</v>
      </c>
      <c r="S346" s="237">
        <v>0</v>
      </c>
      <c r="T346" s="23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9" t="s">
        <v>130</v>
      </c>
      <c r="AT346" s="239" t="s">
        <v>126</v>
      </c>
      <c r="AU346" s="239" t="s">
        <v>83</v>
      </c>
      <c r="AY346" s="17" t="s">
        <v>125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7" t="s">
        <v>81</v>
      </c>
      <c r="BK346" s="240">
        <f>ROUND(I346*H346,2)</f>
        <v>0</v>
      </c>
      <c r="BL346" s="17" t="s">
        <v>130</v>
      </c>
      <c r="BM346" s="239" t="s">
        <v>878</v>
      </c>
    </row>
    <row r="347" s="2" customFormat="1" ht="21.75" customHeight="1">
      <c r="A347" s="38"/>
      <c r="B347" s="39"/>
      <c r="C347" s="227" t="s">
        <v>879</v>
      </c>
      <c r="D347" s="227" t="s">
        <v>126</v>
      </c>
      <c r="E347" s="228" t="s">
        <v>880</v>
      </c>
      <c r="F347" s="229" t="s">
        <v>881</v>
      </c>
      <c r="G347" s="230" t="s">
        <v>184</v>
      </c>
      <c r="H347" s="231">
        <v>96</v>
      </c>
      <c r="I347" s="232"/>
      <c r="J347" s="233">
        <f>ROUND(I347*H347,2)</f>
        <v>0</v>
      </c>
      <c r="K347" s="234"/>
      <c r="L347" s="44"/>
      <c r="M347" s="235" t="s">
        <v>1</v>
      </c>
      <c r="N347" s="236" t="s">
        <v>38</v>
      </c>
      <c r="O347" s="91"/>
      <c r="P347" s="237">
        <f>O347*H347</f>
        <v>0</v>
      </c>
      <c r="Q347" s="237">
        <v>0</v>
      </c>
      <c r="R347" s="237">
        <f>Q347*H347</f>
        <v>0</v>
      </c>
      <c r="S347" s="237">
        <v>0</v>
      </c>
      <c r="T347" s="23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9" t="s">
        <v>130</v>
      </c>
      <c r="AT347" s="239" t="s">
        <v>126</v>
      </c>
      <c r="AU347" s="239" t="s">
        <v>83</v>
      </c>
      <c r="AY347" s="17" t="s">
        <v>125</v>
      </c>
      <c r="BE347" s="240">
        <f>IF(N347="základní",J347,0)</f>
        <v>0</v>
      </c>
      <c r="BF347" s="240">
        <f>IF(N347="snížená",J347,0)</f>
        <v>0</v>
      </c>
      <c r="BG347" s="240">
        <f>IF(N347="zákl. přenesená",J347,0)</f>
        <v>0</v>
      </c>
      <c r="BH347" s="240">
        <f>IF(N347="sníž. přenesená",J347,0)</f>
        <v>0</v>
      </c>
      <c r="BI347" s="240">
        <f>IF(N347="nulová",J347,0)</f>
        <v>0</v>
      </c>
      <c r="BJ347" s="17" t="s">
        <v>81</v>
      </c>
      <c r="BK347" s="240">
        <f>ROUND(I347*H347,2)</f>
        <v>0</v>
      </c>
      <c r="BL347" s="17" t="s">
        <v>130</v>
      </c>
      <c r="BM347" s="239" t="s">
        <v>882</v>
      </c>
    </row>
    <row r="348" s="13" customFormat="1">
      <c r="A348" s="13"/>
      <c r="B348" s="259"/>
      <c r="C348" s="260"/>
      <c r="D348" s="241" t="s">
        <v>196</v>
      </c>
      <c r="E348" s="261" t="s">
        <v>1</v>
      </c>
      <c r="F348" s="262" t="s">
        <v>883</v>
      </c>
      <c r="G348" s="260"/>
      <c r="H348" s="263">
        <v>96</v>
      </c>
      <c r="I348" s="264"/>
      <c r="J348" s="260"/>
      <c r="K348" s="260"/>
      <c r="L348" s="265"/>
      <c r="M348" s="266"/>
      <c r="N348" s="267"/>
      <c r="O348" s="267"/>
      <c r="P348" s="267"/>
      <c r="Q348" s="267"/>
      <c r="R348" s="267"/>
      <c r="S348" s="267"/>
      <c r="T348" s="26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9" t="s">
        <v>196</v>
      </c>
      <c r="AU348" s="269" t="s">
        <v>83</v>
      </c>
      <c r="AV348" s="13" t="s">
        <v>83</v>
      </c>
      <c r="AW348" s="13" t="s">
        <v>30</v>
      </c>
      <c r="AX348" s="13" t="s">
        <v>81</v>
      </c>
      <c r="AY348" s="269" t="s">
        <v>125</v>
      </c>
    </row>
    <row r="349" s="2" customFormat="1" ht="21.75" customHeight="1">
      <c r="A349" s="38"/>
      <c r="B349" s="39"/>
      <c r="C349" s="227" t="s">
        <v>884</v>
      </c>
      <c r="D349" s="227" t="s">
        <v>126</v>
      </c>
      <c r="E349" s="228" t="s">
        <v>885</v>
      </c>
      <c r="F349" s="229" t="s">
        <v>886</v>
      </c>
      <c r="G349" s="230" t="s">
        <v>184</v>
      </c>
      <c r="H349" s="231">
        <v>5760</v>
      </c>
      <c r="I349" s="232"/>
      <c r="J349" s="233">
        <f>ROUND(I349*H349,2)</f>
        <v>0</v>
      </c>
      <c r="K349" s="234"/>
      <c r="L349" s="44"/>
      <c r="M349" s="235" t="s">
        <v>1</v>
      </c>
      <c r="N349" s="236" t="s">
        <v>38</v>
      </c>
      <c r="O349" s="91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9" t="s">
        <v>130</v>
      </c>
      <c r="AT349" s="239" t="s">
        <v>126</v>
      </c>
      <c r="AU349" s="239" t="s">
        <v>83</v>
      </c>
      <c r="AY349" s="17" t="s">
        <v>125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7" t="s">
        <v>81</v>
      </c>
      <c r="BK349" s="240">
        <f>ROUND(I349*H349,2)</f>
        <v>0</v>
      </c>
      <c r="BL349" s="17" t="s">
        <v>130</v>
      </c>
      <c r="BM349" s="239" t="s">
        <v>887</v>
      </c>
    </row>
    <row r="350" s="13" customFormat="1">
      <c r="A350" s="13"/>
      <c r="B350" s="259"/>
      <c r="C350" s="260"/>
      <c r="D350" s="241" t="s">
        <v>196</v>
      </c>
      <c r="E350" s="261" t="s">
        <v>1</v>
      </c>
      <c r="F350" s="262" t="s">
        <v>888</v>
      </c>
      <c r="G350" s="260"/>
      <c r="H350" s="263">
        <v>5760</v>
      </c>
      <c r="I350" s="264"/>
      <c r="J350" s="260"/>
      <c r="K350" s="260"/>
      <c r="L350" s="265"/>
      <c r="M350" s="266"/>
      <c r="N350" s="267"/>
      <c r="O350" s="267"/>
      <c r="P350" s="267"/>
      <c r="Q350" s="267"/>
      <c r="R350" s="267"/>
      <c r="S350" s="267"/>
      <c r="T350" s="26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9" t="s">
        <v>196</v>
      </c>
      <c r="AU350" s="269" t="s">
        <v>83</v>
      </c>
      <c r="AV350" s="13" t="s">
        <v>83</v>
      </c>
      <c r="AW350" s="13" t="s">
        <v>30</v>
      </c>
      <c r="AX350" s="13" t="s">
        <v>81</v>
      </c>
      <c r="AY350" s="269" t="s">
        <v>125</v>
      </c>
    </row>
    <row r="351" s="2" customFormat="1" ht="21.75" customHeight="1">
      <c r="A351" s="38"/>
      <c r="B351" s="39"/>
      <c r="C351" s="227" t="s">
        <v>889</v>
      </c>
      <c r="D351" s="227" t="s">
        <v>126</v>
      </c>
      <c r="E351" s="228" t="s">
        <v>890</v>
      </c>
      <c r="F351" s="229" t="s">
        <v>891</v>
      </c>
      <c r="G351" s="230" t="s">
        <v>184</v>
      </c>
      <c r="H351" s="231">
        <v>96</v>
      </c>
      <c r="I351" s="232"/>
      <c r="J351" s="233">
        <f>ROUND(I351*H351,2)</f>
        <v>0</v>
      </c>
      <c r="K351" s="234"/>
      <c r="L351" s="44"/>
      <c r="M351" s="235" t="s">
        <v>1</v>
      </c>
      <c r="N351" s="236" t="s">
        <v>38</v>
      </c>
      <c r="O351" s="91"/>
      <c r="P351" s="237">
        <f>O351*H351</f>
        <v>0</v>
      </c>
      <c r="Q351" s="237">
        <v>0</v>
      </c>
      <c r="R351" s="237">
        <f>Q351*H351</f>
        <v>0</v>
      </c>
      <c r="S351" s="237">
        <v>0</v>
      </c>
      <c r="T351" s="23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9" t="s">
        <v>130</v>
      </c>
      <c r="AT351" s="239" t="s">
        <v>126</v>
      </c>
      <c r="AU351" s="239" t="s">
        <v>83</v>
      </c>
      <c r="AY351" s="17" t="s">
        <v>125</v>
      </c>
      <c r="BE351" s="240">
        <f>IF(N351="základní",J351,0)</f>
        <v>0</v>
      </c>
      <c r="BF351" s="240">
        <f>IF(N351="snížená",J351,0)</f>
        <v>0</v>
      </c>
      <c r="BG351" s="240">
        <f>IF(N351="zákl. přenesená",J351,0)</f>
        <v>0</v>
      </c>
      <c r="BH351" s="240">
        <f>IF(N351="sníž. přenesená",J351,0)</f>
        <v>0</v>
      </c>
      <c r="BI351" s="240">
        <f>IF(N351="nulová",J351,0)</f>
        <v>0</v>
      </c>
      <c r="BJ351" s="17" t="s">
        <v>81</v>
      </c>
      <c r="BK351" s="240">
        <f>ROUND(I351*H351,2)</f>
        <v>0</v>
      </c>
      <c r="BL351" s="17" t="s">
        <v>130</v>
      </c>
      <c r="BM351" s="239" t="s">
        <v>892</v>
      </c>
    </row>
    <row r="352" s="13" customFormat="1">
      <c r="A352" s="13"/>
      <c r="B352" s="259"/>
      <c r="C352" s="260"/>
      <c r="D352" s="241" t="s">
        <v>196</v>
      </c>
      <c r="E352" s="261" t="s">
        <v>1</v>
      </c>
      <c r="F352" s="262" t="s">
        <v>883</v>
      </c>
      <c r="G352" s="260"/>
      <c r="H352" s="263">
        <v>96</v>
      </c>
      <c r="I352" s="264"/>
      <c r="J352" s="260"/>
      <c r="K352" s="260"/>
      <c r="L352" s="265"/>
      <c r="M352" s="266"/>
      <c r="N352" s="267"/>
      <c r="O352" s="267"/>
      <c r="P352" s="267"/>
      <c r="Q352" s="267"/>
      <c r="R352" s="267"/>
      <c r="S352" s="267"/>
      <c r="T352" s="26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9" t="s">
        <v>196</v>
      </c>
      <c r="AU352" s="269" t="s">
        <v>83</v>
      </c>
      <c r="AV352" s="13" t="s">
        <v>83</v>
      </c>
      <c r="AW352" s="13" t="s">
        <v>30</v>
      </c>
      <c r="AX352" s="13" t="s">
        <v>81</v>
      </c>
      <c r="AY352" s="269" t="s">
        <v>125</v>
      </c>
    </row>
    <row r="353" s="2" customFormat="1" ht="21.75" customHeight="1">
      <c r="A353" s="38"/>
      <c r="B353" s="39"/>
      <c r="C353" s="227" t="s">
        <v>893</v>
      </c>
      <c r="D353" s="227" t="s">
        <v>126</v>
      </c>
      <c r="E353" s="228" t="s">
        <v>894</v>
      </c>
      <c r="F353" s="229" t="s">
        <v>895</v>
      </c>
      <c r="G353" s="230" t="s">
        <v>292</v>
      </c>
      <c r="H353" s="231">
        <v>48.200000000000003</v>
      </c>
      <c r="I353" s="232"/>
      <c r="J353" s="233">
        <f>ROUND(I353*H353,2)</f>
        <v>0</v>
      </c>
      <c r="K353" s="234"/>
      <c r="L353" s="44"/>
      <c r="M353" s="235" t="s">
        <v>1</v>
      </c>
      <c r="N353" s="236" t="s">
        <v>38</v>
      </c>
      <c r="O353" s="91"/>
      <c r="P353" s="237">
        <f>O353*H353</f>
        <v>0</v>
      </c>
      <c r="Q353" s="237">
        <v>0.0082000000000000007</v>
      </c>
      <c r="R353" s="237">
        <f>Q353*H353</f>
        <v>0.39524000000000004</v>
      </c>
      <c r="S353" s="237">
        <v>0</v>
      </c>
      <c r="T353" s="23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9" t="s">
        <v>130</v>
      </c>
      <c r="AT353" s="239" t="s">
        <v>126</v>
      </c>
      <c r="AU353" s="239" t="s">
        <v>83</v>
      </c>
      <c r="AY353" s="17" t="s">
        <v>125</v>
      </c>
      <c r="BE353" s="240">
        <f>IF(N353="základní",J353,0)</f>
        <v>0</v>
      </c>
      <c r="BF353" s="240">
        <f>IF(N353="snížená",J353,0)</f>
        <v>0</v>
      </c>
      <c r="BG353" s="240">
        <f>IF(N353="zákl. přenesená",J353,0)</f>
        <v>0</v>
      </c>
      <c r="BH353" s="240">
        <f>IF(N353="sníž. přenesená",J353,0)</f>
        <v>0</v>
      </c>
      <c r="BI353" s="240">
        <f>IF(N353="nulová",J353,0)</f>
        <v>0</v>
      </c>
      <c r="BJ353" s="17" t="s">
        <v>81</v>
      </c>
      <c r="BK353" s="240">
        <f>ROUND(I353*H353,2)</f>
        <v>0</v>
      </c>
      <c r="BL353" s="17" t="s">
        <v>130</v>
      </c>
      <c r="BM353" s="239" t="s">
        <v>896</v>
      </c>
    </row>
    <row r="354" s="13" customFormat="1">
      <c r="A354" s="13"/>
      <c r="B354" s="259"/>
      <c r="C354" s="260"/>
      <c r="D354" s="241" t="s">
        <v>196</v>
      </c>
      <c r="E354" s="261" t="s">
        <v>1</v>
      </c>
      <c r="F354" s="262" t="s">
        <v>897</v>
      </c>
      <c r="G354" s="260"/>
      <c r="H354" s="263">
        <v>48.200000000000003</v>
      </c>
      <c r="I354" s="264"/>
      <c r="J354" s="260"/>
      <c r="K354" s="260"/>
      <c r="L354" s="265"/>
      <c r="M354" s="266"/>
      <c r="N354" s="267"/>
      <c r="O354" s="267"/>
      <c r="P354" s="267"/>
      <c r="Q354" s="267"/>
      <c r="R354" s="267"/>
      <c r="S354" s="267"/>
      <c r="T354" s="26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9" t="s">
        <v>196</v>
      </c>
      <c r="AU354" s="269" t="s">
        <v>83</v>
      </c>
      <c r="AV354" s="13" t="s">
        <v>83</v>
      </c>
      <c r="AW354" s="13" t="s">
        <v>30</v>
      </c>
      <c r="AX354" s="13" t="s">
        <v>81</v>
      </c>
      <c r="AY354" s="269" t="s">
        <v>125</v>
      </c>
    </row>
    <row r="355" s="2" customFormat="1" ht="21.75" customHeight="1">
      <c r="A355" s="38"/>
      <c r="B355" s="39"/>
      <c r="C355" s="227" t="s">
        <v>898</v>
      </c>
      <c r="D355" s="227" t="s">
        <v>126</v>
      </c>
      <c r="E355" s="228" t="s">
        <v>899</v>
      </c>
      <c r="F355" s="229" t="s">
        <v>900</v>
      </c>
      <c r="G355" s="230" t="s">
        <v>292</v>
      </c>
      <c r="H355" s="231">
        <v>48.200000000000003</v>
      </c>
      <c r="I355" s="232"/>
      <c r="J355" s="233">
        <f>ROUND(I355*H355,2)</f>
        <v>0</v>
      </c>
      <c r="K355" s="234"/>
      <c r="L355" s="44"/>
      <c r="M355" s="235" t="s">
        <v>1</v>
      </c>
      <c r="N355" s="236" t="s">
        <v>38</v>
      </c>
      <c r="O355" s="91"/>
      <c r="P355" s="237">
        <f>O355*H355</f>
        <v>0</v>
      </c>
      <c r="Q355" s="237">
        <v>0</v>
      </c>
      <c r="R355" s="237">
        <f>Q355*H355</f>
        <v>0</v>
      </c>
      <c r="S355" s="237">
        <v>0</v>
      </c>
      <c r="T355" s="23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9" t="s">
        <v>130</v>
      </c>
      <c r="AT355" s="239" t="s">
        <v>126</v>
      </c>
      <c r="AU355" s="239" t="s">
        <v>83</v>
      </c>
      <c r="AY355" s="17" t="s">
        <v>125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7" t="s">
        <v>81</v>
      </c>
      <c r="BK355" s="240">
        <f>ROUND(I355*H355,2)</f>
        <v>0</v>
      </c>
      <c r="BL355" s="17" t="s">
        <v>130</v>
      </c>
      <c r="BM355" s="239" t="s">
        <v>901</v>
      </c>
    </row>
    <row r="356" s="13" customFormat="1">
      <c r="A356" s="13"/>
      <c r="B356" s="259"/>
      <c r="C356" s="260"/>
      <c r="D356" s="241" t="s">
        <v>196</v>
      </c>
      <c r="E356" s="261" t="s">
        <v>1</v>
      </c>
      <c r="F356" s="262" t="s">
        <v>897</v>
      </c>
      <c r="G356" s="260"/>
      <c r="H356" s="263">
        <v>48.200000000000003</v>
      </c>
      <c r="I356" s="264"/>
      <c r="J356" s="260"/>
      <c r="K356" s="260"/>
      <c r="L356" s="265"/>
      <c r="M356" s="266"/>
      <c r="N356" s="267"/>
      <c r="O356" s="267"/>
      <c r="P356" s="267"/>
      <c r="Q356" s="267"/>
      <c r="R356" s="267"/>
      <c r="S356" s="267"/>
      <c r="T356" s="26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9" t="s">
        <v>196</v>
      </c>
      <c r="AU356" s="269" t="s">
        <v>83</v>
      </c>
      <c r="AV356" s="13" t="s">
        <v>83</v>
      </c>
      <c r="AW356" s="13" t="s">
        <v>30</v>
      </c>
      <c r="AX356" s="13" t="s">
        <v>81</v>
      </c>
      <c r="AY356" s="269" t="s">
        <v>125</v>
      </c>
    </row>
    <row r="357" s="2" customFormat="1" ht="21.75" customHeight="1">
      <c r="A357" s="38"/>
      <c r="B357" s="39"/>
      <c r="C357" s="227" t="s">
        <v>902</v>
      </c>
      <c r="D357" s="227" t="s">
        <v>126</v>
      </c>
      <c r="E357" s="228" t="s">
        <v>903</v>
      </c>
      <c r="F357" s="229" t="s">
        <v>904</v>
      </c>
      <c r="G357" s="230" t="s">
        <v>214</v>
      </c>
      <c r="H357" s="231">
        <v>4.7999999999999998</v>
      </c>
      <c r="I357" s="232"/>
      <c r="J357" s="233">
        <f>ROUND(I357*H357,2)</f>
        <v>0</v>
      </c>
      <c r="K357" s="234"/>
      <c r="L357" s="44"/>
      <c r="M357" s="235" t="s">
        <v>1</v>
      </c>
      <c r="N357" s="236" t="s">
        <v>38</v>
      </c>
      <c r="O357" s="91"/>
      <c r="P357" s="237">
        <f>O357*H357</f>
        <v>0</v>
      </c>
      <c r="Q357" s="237">
        <v>0</v>
      </c>
      <c r="R357" s="237">
        <f>Q357*H357</f>
        <v>0</v>
      </c>
      <c r="S357" s="237">
        <v>2.5</v>
      </c>
      <c r="T357" s="238">
        <f>S357*H357</f>
        <v>12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9" t="s">
        <v>130</v>
      </c>
      <c r="AT357" s="239" t="s">
        <v>126</v>
      </c>
      <c r="AU357" s="239" t="s">
        <v>83</v>
      </c>
      <c r="AY357" s="17" t="s">
        <v>125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7" t="s">
        <v>81</v>
      </c>
      <c r="BK357" s="240">
        <f>ROUND(I357*H357,2)</f>
        <v>0</v>
      </c>
      <c r="BL357" s="17" t="s">
        <v>130</v>
      </c>
      <c r="BM357" s="239" t="s">
        <v>905</v>
      </c>
    </row>
    <row r="358" s="13" customFormat="1">
      <c r="A358" s="13"/>
      <c r="B358" s="259"/>
      <c r="C358" s="260"/>
      <c r="D358" s="241" t="s">
        <v>196</v>
      </c>
      <c r="E358" s="261" t="s">
        <v>1</v>
      </c>
      <c r="F358" s="262" t="s">
        <v>906</v>
      </c>
      <c r="G358" s="260"/>
      <c r="H358" s="263">
        <v>4.7999999999999998</v>
      </c>
      <c r="I358" s="264"/>
      <c r="J358" s="260"/>
      <c r="K358" s="260"/>
      <c r="L358" s="265"/>
      <c r="M358" s="266"/>
      <c r="N358" s="267"/>
      <c r="O358" s="267"/>
      <c r="P358" s="267"/>
      <c r="Q358" s="267"/>
      <c r="R358" s="267"/>
      <c r="S358" s="267"/>
      <c r="T358" s="26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9" t="s">
        <v>196</v>
      </c>
      <c r="AU358" s="269" t="s">
        <v>83</v>
      </c>
      <c r="AV358" s="13" t="s">
        <v>83</v>
      </c>
      <c r="AW358" s="13" t="s">
        <v>30</v>
      </c>
      <c r="AX358" s="13" t="s">
        <v>81</v>
      </c>
      <c r="AY358" s="269" t="s">
        <v>125</v>
      </c>
    </row>
    <row r="359" s="2" customFormat="1" ht="21.75" customHeight="1">
      <c r="A359" s="38"/>
      <c r="B359" s="39"/>
      <c r="C359" s="227" t="s">
        <v>907</v>
      </c>
      <c r="D359" s="227" t="s">
        <v>126</v>
      </c>
      <c r="E359" s="228" t="s">
        <v>908</v>
      </c>
      <c r="F359" s="229" t="s">
        <v>909</v>
      </c>
      <c r="G359" s="230" t="s">
        <v>214</v>
      </c>
      <c r="H359" s="231">
        <v>4.7999999999999998</v>
      </c>
      <c r="I359" s="232"/>
      <c r="J359" s="233">
        <f>ROUND(I359*H359,2)</f>
        <v>0</v>
      </c>
      <c r="K359" s="234"/>
      <c r="L359" s="44"/>
      <c r="M359" s="235" t="s">
        <v>1</v>
      </c>
      <c r="N359" s="236" t="s">
        <v>38</v>
      </c>
      <c r="O359" s="91"/>
      <c r="P359" s="237">
        <f>O359*H359</f>
        <v>0</v>
      </c>
      <c r="Q359" s="237">
        <v>0.50375000000000003</v>
      </c>
      <c r="R359" s="237">
        <f>Q359*H359</f>
        <v>2.4180000000000001</v>
      </c>
      <c r="S359" s="237">
        <v>2.5</v>
      </c>
      <c r="T359" s="238">
        <f>S359*H359</f>
        <v>12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9" t="s">
        <v>130</v>
      </c>
      <c r="AT359" s="239" t="s">
        <v>126</v>
      </c>
      <c r="AU359" s="239" t="s">
        <v>83</v>
      </c>
      <c r="AY359" s="17" t="s">
        <v>125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7" t="s">
        <v>81</v>
      </c>
      <c r="BK359" s="240">
        <f>ROUND(I359*H359,2)</f>
        <v>0</v>
      </c>
      <c r="BL359" s="17" t="s">
        <v>130</v>
      </c>
      <c r="BM359" s="239" t="s">
        <v>910</v>
      </c>
    </row>
    <row r="360" s="13" customFormat="1">
      <c r="A360" s="13"/>
      <c r="B360" s="259"/>
      <c r="C360" s="260"/>
      <c r="D360" s="241" t="s">
        <v>196</v>
      </c>
      <c r="E360" s="261" t="s">
        <v>1</v>
      </c>
      <c r="F360" s="262" t="s">
        <v>906</v>
      </c>
      <c r="G360" s="260"/>
      <c r="H360" s="263">
        <v>4.7999999999999998</v>
      </c>
      <c r="I360" s="264"/>
      <c r="J360" s="260"/>
      <c r="K360" s="260"/>
      <c r="L360" s="265"/>
      <c r="M360" s="266"/>
      <c r="N360" s="267"/>
      <c r="O360" s="267"/>
      <c r="P360" s="267"/>
      <c r="Q360" s="267"/>
      <c r="R360" s="267"/>
      <c r="S360" s="267"/>
      <c r="T360" s="26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9" t="s">
        <v>196</v>
      </c>
      <c r="AU360" s="269" t="s">
        <v>83</v>
      </c>
      <c r="AV360" s="13" t="s">
        <v>83</v>
      </c>
      <c r="AW360" s="13" t="s">
        <v>30</v>
      </c>
      <c r="AX360" s="13" t="s">
        <v>81</v>
      </c>
      <c r="AY360" s="269" t="s">
        <v>125</v>
      </c>
    </row>
    <row r="361" s="2" customFormat="1" ht="21.75" customHeight="1">
      <c r="A361" s="38"/>
      <c r="B361" s="39"/>
      <c r="C361" s="227" t="s">
        <v>911</v>
      </c>
      <c r="D361" s="227" t="s">
        <v>126</v>
      </c>
      <c r="E361" s="228" t="s">
        <v>912</v>
      </c>
      <c r="F361" s="229" t="s">
        <v>913</v>
      </c>
      <c r="G361" s="230" t="s">
        <v>184</v>
      </c>
      <c r="H361" s="231">
        <v>12</v>
      </c>
      <c r="I361" s="232"/>
      <c r="J361" s="233">
        <f>ROUND(I361*H361,2)</f>
        <v>0</v>
      </c>
      <c r="K361" s="234"/>
      <c r="L361" s="44"/>
      <c r="M361" s="235" t="s">
        <v>1</v>
      </c>
      <c r="N361" s="236" t="s">
        <v>38</v>
      </c>
      <c r="O361" s="91"/>
      <c r="P361" s="237">
        <f>O361*H361</f>
        <v>0</v>
      </c>
      <c r="Q361" s="237">
        <v>0</v>
      </c>
      <c r="R361" s="237">
        <f>Q361*H361</f>
        <v>0</v>
      </c>
      <c r="S361" s="237">
        <v>0</v>
      </c>
      <c r="T361" s="23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9" t="s">
        <v>130</v>
      </c>
      <c r="AT361" s="239" t="s">
        <v>126</v>
      </c>
      <c r="AU361" s="239" t="s">
        <v>83</v>
      </c>
      <c r="AY361" s="17" t="s">
        <v>125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7" t="s">
        <v>81</v>
      </c>
      <c r="BK361" s="240">
        <f>ROUND(I361*H361,2)</f>
        <v>0</v>
      </c>
      <c r="BL361" s="17" t="s">
        <v>130</v>
      </c>
      <c r="BM361" s="239" t="s">
        <v>914</v>
      </c>
    </row>
    <row r="362" s="13" customFormat="1">
      <c r="A362" s="13"/>
      <c r="B362" s="259"/>
      <c r="C362" s="260"/>
      <c r="D362" s="241" t="s">
        <v>196</v>
      </c>
      <c r="E362" s="261" t="s">
        <v>1</v>
      </c>
      <c r="F362" s="262" t="s">
        <v>915</v>
      </c>
      <c r="G362" s="260"/>
      <c r="H362" s="263">
        <v>12</v>
      </c>
      <c r="I362" s="264"/>
      <c r="J362" s="260"/>
      <c r="K362" s="260"/>
      <c r="L362" s="265"/>
      <c r="M362" s="266"/>
      <c r="N362" s="267"/>
      <c r="O362" s="267"/>
      <c r="P362" s="267"/>
      <c r="Q362" s="267"/>
      <c r="R362" s="267"/>
      <c r="S362" s="267"/>
      <c r="T362" s="26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9" t="s">
        <v>196</v>
      </c>
      <c r="AU362" s="269" t="s">
        <v>83</v>
      </c>
      <c r="AV362" s="13" t="s">
        <v>83</v>
      </c>
      <c r="AW362" s="13" t="s">
        <v>30</v>
      </c>
      <c r="AX362" s="13" t="s">
        <v>81</v>
      </c>
      <c r="AY362" s="269" t="s">
        <v>125</v>
      </c>
    </row>
    <row r="363" s="11" customFormat="1" ht="22.8" customHeight="1">
      <c r="A363" s="11"/>
      <c r="B363" s="213"/>
      <c r="C363" s="214"/>
      <c r="D363" s="215" t="s">
        <v>72</v>
      </c>
      <c r="E363" s="257" t="s">
        <v>317</v>
      </c>
      <c r="F363" s="257" t="s">
        <v>318</v>
      </c>
      <c r="G363" s="214"/>
      <c r="H363" s="214"/>
      <c r="I363" s="217"/>
      <c r="J363" s="258">
        <f>BK363</f>
        <v>0</v>
      </c>
      <c r="K363" s="214"/>
      <c r="L363" s="219"/>
      <c r="M363" s="220"/>
      <c r="N363" s="221"/>
      <c r="O363" s="221"/>
      <c r="P363" s="222">
        <f>SUM(P364:P367)</f>
        <v>0</v>
      </c>
      <c r="Q363" s="221"/>
      <c r="R363" s="222">
        <f>SUM(R364:R367)</f>
        <v>0</v>
      </c>
      <c r="S363" s="221"/>
      <c r="T363" s="223">
        <f>SUM(T364:T367)</f>
        <v>0</v>
      </c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R363" s="224" t="s">
        <v>81</v>
      </c>
      <c r="AT363" s="225" t="s">
        <v>72</v>
      </c>
      <c r="AU363" s="225" t="s">
        <v>81</v>
      </c>
      <c r="AY363" s="224" t="s">
        <v>125</v>
      </c>
      <c r="BK363" s="226">
        <f>SUM(BK364:BK367)</f>
        <v>0</v>
      </c>
    </row>
    <row r="364" s="2" customFormat="1" ht="21.75" customHeight="1">
      <c r="A364" s="38"/>
      <c r="B364" s="39"/>
      <c r="C364" s="227" t="s">
        <v>916</v>
      </c>
      <c r="D364" s="227" t="s">
        <v>126</v>
      </c>
      <c r="E364" s="228" t="s">
        <v>320</v>
      </c>
      <c r="F364" s="229" t="s">
        <v>321</v>
      </c>
      <c r="G364" s="230" t="s">
        <v>226</v>
      </c>
      <c r="H364" s="231">
        <v>705.83100000000002</v>
      </c>
      <c r="I364" s="232"/>
      <c r="J364" s="233">
        <f>ROUND(I364*H364,2)</f>
        <v>0</v>
      </c>
      <c r="K364" s="234"/>
      <c r="L364" s="44"/>
      <c r="M364" s="235" t="s">
        <v>1</v>
      </c>
      <c r="N364" s="236" t="s">
        <v>38</v>
      </c>
      <c r="O364" s="91"/>
      <c r="P364" s="237">
        <f>O364*H364</f>
        <v>0</v>
      </c>
      <c r="Q364" s="237">
        <v>0</v>
      </c>
      <c r="R364" s="237">
        <f>Q364*H364</f>
        <v>0</v>
      </c>
      <c r="S364" s="237">
        <v>0</v>
      </c>
      <c r="T364" s="238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9" t="s">
        <v>130</v>
      </c>
      <c r="AT364" s="239" t="s">
        <v>126</v>
      </c>
      <c r="AU364" s="239" t="s">
        <v>83</v>
      </c>
      <c r="AY364" s="17" t="s">
        <v>125</v>
      </c>
      <c r="BE364" s="240">
        <f>IF(N364="základní",J364,0)</f>
        <v>0</v>
      </c>
      <c r="BF364" s="240">
        <f>IF(N364="snížená",J364,0)</f>
        <v>0</v>
      </c>
      <c r="BG364" s="240">
        <f>IF(N364="zákl. přenesená",J364,0)</f>
        <v>0</v>
      </c>
      <c r="BH364" s="240">
        <f>IF(N364="sníž. přenesená",J364,0)</f>
        <v>0</v>
      </c>
      <c r="BI364" s="240">
        <f>IF(N364="nulová",J364,0)</f>
        <v>0</v>
      </c>
      <c r="BJ364" s="17" t="s">
        <v>81</v>
      </c>
      <c r="BK364" s="240">
        <f>ROUND(I364*H364,2)</f>
        <v>0</v>
      </c>
      <c r="BL364" s="17" t="s">
        <v>130</v>
      </c>
      <c r="BM364" s="239" t="s">
        <v>917</v>
      </c>
    </row>
    <row r="365" s="2" customFormat="1" ht="21.75" customHeight="1">
      <c r="A365" s="38"/>
      <c r="B365" s="39"/>
      <c r="C365" s="227" t="s">
        <v>918</v>
      </c>
      <c r="D365" s="227" t="s">
        <v>126</v>
      </c>
      <c r="E365" s="228" t="s">
        <v>324</v>
      </c>
      <c r="F365" s="229" t="s">
        <v>325</v>
      </c>
      <c r="G365" s="230" t="s">
        <v>226</v>
      </c>
      <c r="H365" s="231">
        <v>705.83100000000002</v>
      </c>
      <c r="I365" s="232"/>
      <c r="J365" s="233">
        <f>ROUND(I365*H365,2)</f>
        <v>0</v>
      </c>
      <c r="K365" s="234"/>
      <c r="L365" s="44"/>
      <c r="M365" s="235" t="s">
        <v>1</v>
      </c>
      <c r="N365" s="236" t="s">
        <v>38</v>
      </c>
      <c r="O365" s="91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3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9" t="s">
        <v>130</v>
      </c>
      <c r="AT365" s="239" t="s">
        <v>126</v>
      </c>
      <c r="AU365" s="239" t="s">
        <v>83</v>
      </c>
      <c r="AY365" s="17" t="s">
        <v>125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7" t="s">
        <v>81</v>
      </c>
      <c r="BK365" s="240">
        <f>ROUND(I365*H365,2)</f>
        <v>0</v>
      </c>
      <c r="BL365" s="17" t="s">
        <v>130</v>
      </c>
      <c r="BM365" s="239" t="s">
        <v>919</v>
      </c>
    </row>
    <row r="366" s="2" customFormat="1" ht="21.75" customHeight="1">
      <c r="A366" s="38"/>
      <c r="B366" s="39"/>
      <c r="C366" s="227" t="s">
        <v>920</v>
      </c>
      <c r="D366" s="227" t="s">
        <v>126</v>
      </c>
      <c r="E366" s="228" t="s">
        <v>328</v>
      </c>
      <c r="F366" s="229" t="s">
        <v>329</v>
      </c>
      <c r="G366" s="230" t="s">
        <v>226</v>
      </c>
      <c r="H366" s="231">
        <v>1411.662</v>
      </c>
      <c r="I366" s="232"/>
      <c r="J366" s="233">
        <f>ROUND(I366*H366,2)</f>
        <v>0</v>
      </c>
      <c r="K366" s="234"/>
      <c r="L366" s="44"/>
      <c r="M366" s="235" t="s">
        <v>1</v>
      </c>
      <c r="N366" s="236" t="s">
        <v>38</v>
      </c>
      <c r="O366" s="91"/>
      <c r="P366" s="237">
        <f>O366*H366</f>
        <v>0</v>
      </c>
      <c r="Q366" s="237">
        <v>0</v>
      </c>
      <c r="R366" s="237">
        <f>Q366*H366</f>
        <v>0</v>
      </c>
      <c r="S366" s="237">
        <v>0</v>
      </c>
      <c r="T366" s="238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9" t="s">
        <v>130</v>
      </c>
      <c r="AT366" s="239" t="s">
        <v>126</v>
      </c>
      <c r="AU366" s="239" t="s">
        <v>83</v>
      </c>
      <c r="AY366" s="17" t="s">
        <v>125</v>
      </c>
      <c r="BE366" s="240">
        <f>IF(N366="základní",J366,0)</f>
        <v>0</v>
      </c>
      <c r="BF366" s="240">
        <f>IF(N366="snížená",J366,0)</f>
        <v>0</v>
      </c>
      <c r="BG366" s="240">
        <f>IF(N366="zákl. přenesená",J366,0)</f>
        <v>0</v>
      </c>
      <c r="BH366" s="240">
        <f>IF(N366="sníž. přenesená",J366,0)</f>
        <v>0</v>
      </c>
      <c r="BI366" s="240">
        <f>IF(N366="nulová",J366,0)</f>
        <v>0</v>
      </c>
      <c r="BJ366" s="17" t="s">
        <v>81</v>
      </c>
      <c r="BK366" s="240">
        <f>ROUND(I366*H366,2)</f>
        <v>0</v>
      </c>
      <c r="BL366" s="17" t="s">
        <v>130</v>
      </c>
      <c r="BM366" s="239" t="s">
        <v>921</v>
      </c>
    </row>
    <row r="367" s="13" customFormat="1">
      <c r="A367" s="13"/>
      <c r="B367" s="259"/>
      <c r="C367" s="260"/>
      <c r="D367" s="241" t="s">
        <v>196</v>
      </c>
      <c r="E367" s="260"/>
      <c r="F367" s="262" t="s">
        <v>922</v>
      </c>
      <c r="G367" s="260"/>
      <c r="H367" s="263">
        <v>1411.662</v>
      </c>
      <c r="I367" s="264"/>
      <c r="J367" s="260"/>
      <c r="K367" s="260"/>
      <c r="L367" s="265"/>
      <c r="M367" s="266"/>
      <c r="N367" s="267"/>
      <c r="O367" s="267"/>
      <c r="P367" s="267"/>
      <c r="Q367" s="267"/>
      <c r="R367" s="267"/>
      <c r="S367" s="267"/>
      <c r="T367" s="26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9" t="s">
        <v>196</v>
      </c>
      <c r="AU367" s="269" t="s">
        <v>83</v>
      </c>
      <c r="AV367" s="13" t="s">
        <v>83</v>
      </c>
      <c r="AW367" s="13" t="s">
        <v>4</v>
      </c>
      <c r="AX367" s="13" t="s">
        <v>81</v>
      </c>
      <c r="AY367" s="269" t="s">
        <v>125</v>
      </c>
    </row>
    <row r="368" s="11" customFormat="1" ht="25.92" customHeight="1">
      <c r="A368" s="11"/>
      <c r="B368" s="213"/>
      <c r="C368" s="214"/>
      <c r="D368" s="215" t="s">
        <v>72</v>
      </c>
      <c r="E368" s="216" t="s">
        <v>923</v>
      </c>
      <c r="F368" s="216" t="s">
        <v>924</v>
      </c>
      <c r="G368" s="214"/>
      <c r="H368" s="214"/>
      <c r="I368" s="217"/>
      <c r="J368" s="218">
        <f>BK368</f>
        <v>0</v>
      </c>
      <c r="K368" s="214"/>
      <c r="L368" s="219"/>
      <c r="M368" s="220"/>
      <c r="N368" s="221"/>
      <c r="O368" s="221"/>
      <c r="P368" s="222">
        <f>P369</f>
        <v>0</v>
      </c>
      <c r="Q368" s="221"/>
      <c r="R368" s="222">
        <f>R369</f>
        <v>1.3941474</v>
      </c>
      <c r="S368" s="221"/>
      <c r="T368" s="223">
        <f>T369</f>
        <v>0</v>
      </c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R368" s="224" t="s">
        <v>83</v>
      </c>
      <c r="AT368" s="225" t="s">
        <v>72</v>
      </c>
      <c r="AU368" s="225" t="s">
        <v>73</v>
      </c>
      <c r="AY368" s="224" t="s">
        <v>125</v>
      </c>
      <c r="BK368" s="226">
        <f>BK369</f>
        <v>0</v>
      </c>
    </row>
    <row r="369" s="11" customFormat="1" ht="22.8" customHeight="1">
      <c r="A369" s="11"/>
      <c r="B369" s="213"/>
      <c r="C369" s="214"/>
      <c r="D369" s="215" t="s">
        <v>72</v>
      </c>
      <c r="E369" s="257" t="s">
        <v>925</v>
      </c>
      <c r="F369" s="257" t="s">
        <v>926</v>
      </c>
      <c r="G369" s="214"/>
      <c r="H369" s="214"/>
      <c r="I369" s="217"/>
      <c r="J369" s="258">
        <f>BK369</f>
        <v>0</v>
      </c>
      <c r="K369" s="214"/>
      <c r="L369" s="219"/>
      <c r="M369" s="220"/>
      <c r="N369" s="221"/>
      <c r="O369" s="221"/>
      <c r="P369" s="222">
        <f>SUM(P370:P403)</f>
        <v>0</v>
      </c>
      <c r="Q369" s="221"/>
      <c r="R369" s="222">
        <f>SUM(R370:R403)</f>
        <v>1.3941474</v>
      </c>
      <c r="S369" s="221"/>
      <c r="T369" s="223">
        <f>SUM(T370:T403)</f>
        <v>0</v>
      </c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R369" s="224" t="s">
        <v>83</v>
      </c>
      <c r="AT369" s="225" t="s">
        <v>72</v>
      </c>
      <c r="AU369" s="225" t="s">
        <v>81</v>
      </c>
      <c r="AY369" s="224" t="s">
        <v>125</v>
      </c>
      <c r="BK369" s="226">
        <f>SUM(BK370:BK403)</f>
        <v>0</v>
      </c>
    </row>
    <row r="370" s="2" customFormat="1" ht="21.75" customHeight="1">
      <c r="A370" s="38"/>
      <c r="B370" s="39"/>
      <c r="C370" s="227" t="s">
        <v>927</v>
      </c>
      <c r="D370" s="227" t="s">
        <v>126</v>
      </c>
      <c r="E370" s="228" t="s">
        <v>928</v>
      </c>
      <c r="F370" s="229" t="s">
        <v>929</v>
      </c>
      <c r="G370" s="230" t="s">
        <v>184</v>
      </c>
      <c r="H370" s="231">
        <v>22.760000000000002</v>
      </c>
      <c r="I370" s="232"/>
      <c r="J370" s="233">
        <f>ROUND(I370*H370,2)</f>
        <v>0</v>
      </c>
      <c r="K370" s="234"/>
      <c r="L370" s="44"/>
      <c r="M370" s="235" t="s">
        <v>1</v>
      </c>
      <c r="N370" s="236" t="s">
        <v>38</v>
      </c>
      <c r="O370" s="91"/>
      <c r="P370" s="237">
        <f>O370*H370</f>
        <v>0</v>
      </c>
      <c r="Q370" s="237">
        <v>0.00040000000000000002</v>
      </c>
      <c r="R370" s="237">
        <f>Q370*H370</f>
        <v>0.009104000000000001</v>
      </c>
      <c r="S370" s="237">
        <v>0</v>
      </c>
      <c r="T370" s="23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9" t="s">
        <v>264</v>
      </c>
      <c r="AT370" s="239" t="s">
        <v>126</v>
      </c>
      <c r="AU370" s="239" t="s">
        <v>83</v>
      </c>
      <c r="AY370" s="17" t="s">
        <v>125</v>
      </c>
      <c r="BE370" s="240">
        <f>IF(N370="základní",J370,0)</f>
        <v>0</v>
      </c>
      <c r="BF370" s="240">
        <f>IF(N370="snížená",J370,0)</f>
        <v>0</v>
      </c>
      <c r="BG370" s="240">
        <f>IF(N370="zákl. přenesená",J370,0)</f>
        <v>0</v>
      </c>
      <c r="BH370" s="240">
        <f>IF(N370="sníž. přenesená",J370,0)</f>
        <v>0</v>
      </c>
      <c r="BI370" s="240">
        <f>IF(N370="nulová",J370,0)</f>
        <v>0</v>
      </c>
      <c r="BJ370" s="17" t="s">
        <v>81</v>
      </c>
      <c r="BK370" s="240">
        <f>ROUND(I370*H370,2)</f>
        <v>0</v>
      </c>
      <c r="BL370" s="17" t="s">
        <v>264</v>
      </c>
      <c r="BM370" s="239" t="s">
        <v>930</v>
      </c>
    </row>
    <row r="371" s="13" customFormat="1">
      <c r="A371" s="13"/>
      <c r="B371" s="259"/>
      <c r="C371" s="260"/>
      <c r="D371" s="241" t="s">
        <v>196</v>
      </c>
      <c r="E371" s="261" t="s">
        <v>1</v>
      </c>
      <c r="F371" s="262" t="s">
        <v>931</v>
      </c>
      <c r="G371" s="260"/>
      <c r="H371" s="263">
        <v>8.7200000000000006</v>
      </c>
      <c r="I371" s="264"/>
      <c r="J371" s="260"/>
      <c r="K371" s="260"/>
      <c r="L371" s="265"/>
      <c r="M371" s="266"/>
      <c r="N371" s="267"/>
      <c r="O371" s="267"/>
      <c r="P371" s="267"/>
      <c r="Q371" s="267"/>
      <c r="R371" s="267"/>
      <c r="S371" s="267"/>
      <c r="T371" s="26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9" t="s">
        <v>196</v>
      </c>
      <c r="AU371" s="269" t="s">
        <v>83</v>
      </c>
      <c r="AV371" s="13" t="s">
        <v>83</v>
      </c>
      <c r="AW371" s="13" t="s">
        <v>30</v>
      </c>
      <c r="AX371" s="13" t="s">
        <v>73</v>
      </c>
      <c r="AY371" s="269" t="s">
        <v>125</v>
      </c>
    </row>
    <row r="372" s="13" customFormat="1">
      <c r="A372" s="13"/>
      <c r="B372" s="259"/>
      <c r="C372" s="260"/>
      <c r="D372" s="241" t="s">
        <v>196</v>
      </c>
      <c r="E372" s="261" t="s">
        <v>1</v>
      </c>
      <c r="F372" s="262" t="s">
        <v>932</v>
      </c>
      <c r="G372" s="260"/>
      <c r="H372" s="263">
        <v>14.039999999999999</v>
      </c>
      <c r="I372" s="264"/>
      <c r="J372" s="260"/>
      <c r="K372" s="260"/>
      <c r="L372" s="265"/>
      <c r="M372" s="266"/>
      <c r="N372" s="267"/>
      <c r="O372" s="267"/>
      <c r="P372" s="267"/>
      <c r="Q372" s="267"/>
      <c r="R372" s="267"/>
      <c r="S372" s="267"/>
      <c r="T372" s="26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9" t="s">
        <v>196</v>
      </c>
      <c r="AU372" s="269" t="s">
        <v>83</v>
      </c>
      <c r="AV372" s="13" t="s">
        <v>83</v>
      </c>
      <c r="AW372" s="13" t="s">
        <v>30</v>
      </c>
      <c r="AX372" s="13" t="s">
        <v>73</v>
      </c>
      <c r="AY372" s="269" t="s">
        <v>125</v>
      </c>
    </row>
    <row r="373" s="14" customFormat="1">
      <c r="A373" s="14"/>
      <c r="B373" s="270"/>
      <c r="C373" s="271"/>
      <c r="D373" s="241" t="s">
        <v>196</v>
      </c>
      <c r="E373" s="272" t="s">
        <v>1</v>
      </c>
      <c r="F373" s="273" t="s">
        <v>199</v>
      </c>
      <c r="G373" s="271"/>
      <c r="H373" s="274">
        <v>22.759999999999998</v>
      </c>
      <c r="I373" s="275"/>
      <c r="J373" s="271"/>
      <c r="K373" s="271"/>
      <c r="L373" s="276"/>
      <c r="M373" s="277"/>
      <c r="N373" s="278"/>
      <c r="O373" s="278"/>
      <c r="P373" s="278"/>
      <c r="Q373" s="278"/>
      <c r="R373" s="278"/>
      <c r="S373" s="278"/>
      <c r="T373" s="27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0" t="s">
        <v>196</v>
      </c>
      <c r="AU373" s="280" t="s">
        <v>83</v>
      </c>
      <c r="AV373" s="14" t="s">
        <v>130</v>
      </c>
      <c r="AW373" s="14" t="s">
        <v>30</v>
      </c>
      <c r="AX373" s="14" t="s">
        <v>81</v>
      </c>
      <c r="AY373" s="280" t="s">
        <v>125</v>
      </c>
    </row>
    <row r="374" s="2" customFormat="1" ht="33" customHeight="1">
      <c r="A374" s="38"/>
      <c r="B374" s="39"/>
      <c r="C374" s="281" t="s">
        <v>933</v>
      </c>
      <c r="D374" s="281" t="s">
        <v>223</v>
      </c>
      <c r="E374" s="282" t="s">
        <v>934</v>
      </c>
      <c r="F374" s="283" t="s">
        <v>935</v>
      </c>
      <c r="G374" s="284" t="s">
        <v>184</v>
      </c>
      <c r="H374" s="285">
        <v>238.221</v>
      </c>
      <c r="I374" s="286"/>
      <c r="J374" s="287">
        <f>ROUND(I374*H374,2)</f>
        <v>0</v>
      </c>
      <c r="K374" s="288"/>
      <c r="L374" s="289"/>
      <c r="M374" s="290" t="s">
        <v>1</v>
      </c>
      <c r="N374" s="291" t="s">
        <v>38</v>
      </c>
      <c r="O374" s="91"/>
      <c r="P374" s="237">
        <f>O374*H374</f>
        <v>0</v>
      </c>
      <c r="Q374" s="237">
        <v>0.0047999999999999996</v>
      </c>
      <c r="R374" s="237">
        <f>Q374*H374</f>
        <v>1.1434607999999999</v>
      </c>
      <c r="S374" s="237">
        <v>0</v>
      </c>
      <c r="T374" s="238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9" t="s">
        <v>447</v>
      </c>
      <c r="AT374" s="239" t="s">
        <v>223</v>
      </c>
      <c r="AU374" s="239" t="s">
        <v>83</v>
      </c>
      <c r="AY374" s="17" t="s">
        <v>125</v>
      </c>
      <c r="BE374" s="240">
        <f>IF(N374="základní",J374,0)</f>
        <v>0</v>
      </c>
      <c r="BF374" s="240">
        <f>IF(N374="snížená",J374,0)</f>
        <v>0</v>
      </c>
      <c r="BG374" s="240">
        <f>IF(N374="zákl. přenesená",J374,0)</f>
        <v>0</v>
      </c>
      <c r="BH374" s="240">
        <f>IF(N374="sníž. přenesená",J374,0)</f>
        <v>0</v>
      </c>
      <c r="BI374" s="240">
        <f>IF(N374="nulová",J374,0)</f>
        <v>0</v>
      </c>
      <c r="BJ374" s="17" t="s">
        <v>81</v>
      </c>
      <c r="BK374" s="240">
        <f>ROUND(I374*H374,2)</f>
        <v>0</v>
      </c>
      <c r="BL374" s="17" t="s">
        <v>264</v>
      </c>
      <c r="BM374" s="239" t="s">
        <v>936</v>
      </c>
    </row>
    <row r="375" s="13" customFormat="1">
      <c r="A375" s="13"/>
      <c r="B375" s="259"/>
      <c r="C375" s="260"/>
      <c r="D375" s="241" t="s">
        <v>196</v>
      </c>
      <c r="E375" s="261" t="s">
        <v>1</v>
      </c>
      <c r="F375" s="262" t="s">
        <v>852</v>
      </c>
      <c r="G375" s="260"/>
      <c r="H375" s="263">
        <v>29.68</v>
      </c>
      <c r="I375" s="264"/>
      <c r="J375" s="260"/>
      <c r="K375" s="260"/>
      <c r="L375" s="265"/>
      <c r="M375" s="266"/>
      <c r="N375" s="267"/>
      <c r="O375" s="267"/>
      <c r="P375" s="267"/>
      <c r="Q375" s="267"/>
      <c r="R375" s="267"/>
      <c r="S375" s="267"/>
      <c r="T375" s="26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9" t="s">
        <v>196</v>
      </c>
      <c r="AU375" s="269" t="s">
        <v>83</v>
      </c>
      <c r="AV375" s="13" t="s">
        <v>83</v>
      </c>
      <c r="AW375" s="13" t="s">
        <v>30</v>
      </c>
      <c r="AX375" s="13" t="s">
        <v>73</v>
      </c>
      <c r="AY375" s="269" t="s">
        <v>125</v>
      </c>
    </row>
    <row r="376" s="13" customFormat="1">
      <c r="A376" s="13"/>
      <c r="B376" s="259"/>
      <c r="C376" s="260"/>
      <c r="D376" s="241" t="s">
        <v>196</v>
      </c>
      <c r="E376" s="261" t="s">
        <v>1</v>
      </c>
      <c r="F376" s="262" t="s">
        <v>853</v>
      </c>
      <c r="G376" s="260"/>
      <c r="H376" s="263">
        <v>41.799999999999997</v>
      </c>
      <c r="I376" s="264"/>
      <c r="J376" s="260"/>
      <c r="K376" s="260"/>
      <c r="L376" s="265"/>
      <c r="M376" s="266"/>
      <c r="N376" s="267"/>
      <c r="O376" s="267"/>
      <c r="P376" s="267"/>
      <c r="Q376" s="267"/>
      <c r="R376" s="267"/>
      <c r="S376" s="267"/>
      <c r="T376" s="26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9" t="s">
        <v>196</v>
      </c>
      <c r="AU376" s="269" t="s">
        <v>83</v>
      </c>
      <c r="AV376" s="13" t="s">
        <v>83</v>
      </c>
      <c r="AW376" s="13" t="s">
        <v>30</v>
      </c>
      <c r="AX376" s="13" t="s">
        <v>73</v>
      </c>
      <c r="AY376" s="269" t="s">
        <v>125</v>
      </c>
    </row>
    <row r="377" s="13" customFormat="1">
      <c r="A377" s="13"/>
      <c r="B377" s="259"/>
      <c r="C377" s="260"/>
      <c r="D377" s="241" t="s">
        <v>196</v>
      </c>
      <c r="E377" s="261" t="s">
        <v>1</v>
      </c>
      <c r="F377" s="262" t="s">
        <v>854</v>
      </c>
      <c r="G377" s="260"/>
      <c r="H377" s="263">
        <v>60.936</v>
      </c>
      <c r="I377" s="264"/>
      <c r="J377" s="260"/>
      <c r="K377" s="260"/>
      <c r="L377" s="265"/>
      <c r="M377" s="266"/>
      <c r="N377" s="267"/>
      <c r="O377" s="267"/>
      <c r="P377" s="267"/>
      <c r="Q377" s="267"/>
      <c r="R377" s="267"/>
      <c r="S377" s="267"/>
      <c r="T377" s="26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9" t="s">
        <v>196</v>
      </c>
      <c r="AU377" s="269" t="s">
        <v>83</v>
      </c>
      <c r="AV377" s="13" t="s">
        <v>83</v>
      </c>
      <c r="AW377" s="13" t="s">
        <v>30</v>
      </c>
      <c r="AX377" s="13" t="s">
        <v>73</v>
      </c>
      <c r="AY377" s="269" t="s">
        <v>125</v>
      </c>
    </row>
    <row r="378" s="13" customFormat="1">
      <c r="A378" s="13"/>
      <c r="B378" s="259"/>
      <c r="C378" s="260"/>
      <c r="D378" s="241" t="s">
        <v>196</v>
      </c>
      <c r="E378" s="261" t="s">
        <v>1</v>
      </c>
      <c r="F378" s="262" t="s">
        <v>855</v>
      </c>
      <c r="G378" s="260"/>
      <c r="H378" s="263">
        <v>53.813000000000002</v>
      </c>
      <c r="I378" s="264"/>
      <c r="J378" s="260"/>
      <c r="K378" s="260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196</v>
      </c>
      <c r="AU378" s="269" t="s">
        <v>83</v>
      </c>
      <c r="AV378" s="13" t="s">
        <v>83</v>
      </c>
      <c r="AW378" s="13" t="s">
        <v>30</v>
      </c>
      <c r="AX378" s="13" t="s">
        <v>73</v>
      </c>
      <c r="AY378" s="269" t="s">
        <v>125</v>
      </c>
    </row>
    <row r="379" s="13" customFormat="1">
      <c r="A379" s="13"/>
      <c r="B379" s="259"/>
      <c r="C379" s="260"/>
      <c r="D379" s="241" t="s">
        <v>196</v>
      </c>
      <c r="E379" s="261" t="s">
        <v>1</v>
      </c>
      <c r="F379" s="262" t="s">
        <v>856</v>
      </c>
      <c r="G379" s="260"/>
      <c r="H379" s="263">
        <v>20.920000000000002</v>
      </c>
      <c r="I379" s="264"/>
      <c r="J379" s="260"/>
      <c r="K379" s="260"/>
      <c r="L379" s="265"/>
      <c r="M379" s="266"/>
      <c r="N379" s="267"/>
      <c r="O379" s="267"/>
      <c r="P379" s="267"/>
      <c r="Q379" s="267"/>
      <c r="R379" s="267"/>
      <c r="S379" s="267"/>
      <c r="T379" s="26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9" t="s">
        <v>196</v>
      </c>
      <c r="AU379" s="269" t="s">
        <v>83</v>
      </c>
      <c r="AV379" s="13" t="s">
        <v>83</v>
      </c>
      <c r="AW379" s="13" t="s">
        <v>30</v>
      </c>
      <c r="AX379" s="13" t="s">
        <v>73</v>
      </c>
      <c r="AY379" s="269" t="s">
        <v>125</v>
      </c>
    </row>
    <row r="380" s="14" customFormat="1">
      <c r="A380" s="14"/>
      <c r="B380" s="270"/>
      <c r="C380" s="271"/>
      <c r="D380" s="241" t="s">
        <v>196</v>
      </c>
      <c r="E380" s="272" t="s">
        <v>1</v>
      </c>
      <c r="F380" s="273" t="s">
        <v>199</v>
      </c>
      <c r="G380" s="271"/>
      <c r="H380" s="274">
        <v>207.149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196</v>
      </c>
      <c r="AU380" s="280" t="s">
        <v>83</v>
      </c>
      <c r="AV380" s="14" t="s">
        <v>130</v>
      </c>
      <c r="AW380" s="14" t="s">
        <v>30</v>
      </c>
      <c r="AX380" s="14" t="s">
        <v>81</v>
      </c>
      <c r="AY380" s="280" t="s">
        <v>125</v>
      </c>
    </row>
    <row r="381" s="13" customFormat="1">
      <c r="A381" s="13"/>
      <c r="B381" s="259"/>
      <c r="C381" s="260"/>
      <c r="D381" s="241" t="s">
        <v>196</v>
      </c>
      <c r="E381" s="260"/>
      <c r="F381" s="262" t="s">
        <v>937</v>
      </c>
      <c r="G381" s="260"/>
      <c r="H381" s="263">
        <v>238.221</v>
      </c>
      <c r="I381" s="264"/>
      <c r="J381" s="260"/>
      <c r="K381" s="260"/>
      <c r="L381" s="265"/>
      <c r="M381" s="266"/>
      <c r="N381" s="267"/>
      <c r="O381" s="267"/>
      <c r="P381" s="267"/>
      <c r="Q381" s="267"/>
      <c r="R381" s="267"/>
      <c r="S381" s="267"/>
      <c r="T381" s="26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9" t="s">
        <v>196</v>
      </c>
      <c r="AU381" s="269" t="s">
        <v>83</v>
      </c>
      <c r="AV381" s="13" t="s">
        <v>83</v>
      </c>
      <c r="AW381" s="13" t="s">
        <v>4</v>
      </c>
      <c r="AX381" s="13" t="s">
        <v>81</v>
      </c>
      <c r="AY381" s="269" t="s">
        <v>125</v>
      </c>
    </row>
    <row r="382" s="2" customFormat="1" ht="21.75" customHeight="1">
      <c r="A382" s="38"/>
      <c r="B382" s="39"/>
      <c r="C382" s="227" t="s">
        <v>938</v>
      </c>
      <c r="D382" s="227" t="s">
        <v>126</v>
      </c>
      <c r="E382" s="228" t="s">
        <v>939</v>
      </c>
      <c r="F382" s="229" t="s">
        <v>940</v>
      </c>
      <c r="G382" s="230" t="s">
        <v>184</v>
      </c>
      <c r="H382" s="231">
        <v>184.38900000000001</v>
      </c>
      <c r="I382" s="232"/>
      <c r="J382" s="233">
        <f>ROUND(I382*H382,2)</f>
        <v>0</v>
      </c>
      <c r="K382" s="234"/>
      <c r="L382" s="44"/>
      <c r="M382" s="235" t="s">
        <v>1</v>
      </c>
      <c r="N382" s="236" t="s">
        <v>38</v>
      </c>
      <c r="O382" s="91"/>
      <c r="P382" s="237">
        <f>O382*H382</f>
        <v>0</v>
      </c>
      <c r="Q382" s="237">
        <v>0.00040000000000000002</v>
      </c>
      <c r="R382" s="237">
        <f>Q382*H382</f>
        <v>0.073755600000000004</v>
      </c>
      <c r="S382" s="237">
        <v>0</v>
      </c>
      <c r="T382" s="23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9" t="s">
        <v>264</v>
      </c>
      <c r="AT382" s="239" t="s">
        <v>126</v>
      </c>
      <c r="AU382" s="239" t="s">
        <v>83</v>
      </c>
      <c r="AY382" s="17" t="s">
        <v>125</v>
      </c>
      <c r="BE382" s="240">
        <f>IF(N382="základní",J382,0)</f>
        <v>0</v>
      </c>
      <c r="BF382" s="240">
        <f>IF(N382="snížená",J382,0)</f>
        <v>0</v>
      </c>
      <c r="BG382" s="240">
        <f>IF(N382="zákl. přenesená",J382,0)</f>
        <v>0</v>
      </c>
      <c r="BH382" s="240">
        <f>IF(N382="sníž. přenesená",J382,0)</f>
        <v>0</v>
      </c>
      <c r="BI382" s="240">
        <f>IF(N382="nulová",J382,0)</f>
        <v>0</v>
      </c>
      <c r="BJ382" s="17" t="s">
        <v>81</v>
      </c>
      <c r="BK382" s="240">
        <f>ROUND(I382*H382,2)</f>
        <v>0</v>
      </c>
      <c r="BL382" s="17" t="s">
        <v>264</v>
      </c>
      <c r="BM382" s="239" t="s">
        <v>941</v>
      </c>
    </row>
    <row r="383" s="13" customFormat="1">
      <c r="A383" s="13"/>
      <c r="B383" s="259"/>
      <c r="C383" s="260"/>
      <c r="D383" s="241" t="s">
        <v>196</v>
      </c>
      <c r="E383" s="261" t="s">
        <v>1</v>
      </c>
      <c r="F383" s="262" t="s">
        <v>942</v>
      </c>
      <c r="G383" s="260"/>
      <c r="H383" s="263">
        <v>20.960000000000001</v>
      </c>
      <c r="I383" s="264"/>
      <c r="J383" s="260"/>
      <c r="K383" s="260"/>
      <c r="L383" s="265"/>
      <c r="M383" s="266"/>
      <c r="N383" s="267"/>
      <c r="O383" s="267"/>
      <c r="P383" s="267"/>
      <c r="Q383" s="267"/>
      <c r="R383" s="267"/>
      <c r="S383" s="267"/>
      <c r="T383" s="26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9" t="s">
        <v>196</v>
      </c>
      <c r="AU383" s="269" t="s">
        <v>83</v>
      </c>
      <c r="AV383" s="13" t="s">
        <v>83</v>
      </c>
      <c r="AW383" s="13" t="s">
        <v>30</v>
      </c>
      <c r="AX383" s="13" t="s">
        <v>73</v>
      </c>
      <c r="AY383" s="269" t="s">
        <v>125</v>
      </c>
    </row>
    <row r="384" s="13" customFormat="1">
      <c r="A384" s="13"/>
      <c r="B384" s="259"/>
      <c r="C384" s="260"/>
      <c r="D384" s="241" t="s">
        <v>196</v>
      </c>
      <c r="E384" s="261" t="s">
        <v>1</v>
      </c>
      <c r="F384" s="262" t="s">
        <v>943</v>
      </c>
      <c r="G384" s="260"/>
      <c r="H384" s="263">
        <v>27.760000000000002</v>
      </c>
      <c r="I384" s="264"/>
      <c r="J384" s="260"/>
      <c r="K384" s="260"/>
      <c r="L384" s="265"/>
      <c r="M384" s="266"/>
      <c r="N384" s="267"/>
      <c r="O384" s="267"/>
      <c r="P384" s="267"/>
      <c r="Q384" s="267"/>
      <c r="R384" s="267"/>
      <c r="S384" s="267"/>
      <c r="T384" s="26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9" t="s">
        <v>196</v>
      </c>
      <c r="AU384" s="269" t="s">
        <v>83</v>
      </c>
      <c r="AV384" s="13" t="s">
        <v>83</v>
      </c>
      <c r="AW384" s="13" t="s">
        <v>30</v>
      </c>
      <c r="AX384" s="13" t="s">
        <v>73</v>
      </c>
      <c r="AY384" s="269" t="s">
        <v>125</v>
      </c>
    </row>
    <row r="385" s="13" customFormat="1">
      <c r="A385" s="13"/>
      <c r="B385" s="259"/>
      <c r="C385" s="260"/>
      <c r="D385" s="241" t="s">
        <v>196</v>
      </c>
      <c r="E385" s="261" t="s">
        <v>1</v>
      </c>
      <c r="F385" s="262" t="s">
        <v>854</v>
      </c>
      <c r="G385" s="260"/>
      <c r="H385" s="263">
        <v>60.936</v>
      </c>
      <c r="I385" s="264"/>
      <c r="J385" s="260"/>
      <c r="K385" s="260"/>
      <c r="L385" s="265"/>
      <c r="M385" s="266"/>
      <c r="N385" s="267"/>
      <c r="O385" s="267"/>
      <c r="P385" s="267"/>
      <c r="Q385" s="267"/>
      <c r="R385" s="267"/>
      <c r="S385" s="267"/>
      <c r="T385" s="26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9" t="s">
        <v>196</v>
      </c>
      <c r="AU385" s="269" t="s">
        <v>83</v>
      </c>
      <c r="AV385" s="13" t="s">
        <v>83</v>
      </c>
      <c r="AW385" s="13" t="s">
        <v>30</v>
      </c>
      <c r="AX385" s="13" t="s">
        <v>73</v>
      </c>
      <c r="AY385" s="269" t="s">
        <v>125</v>
      </c>
    </row>
    <row r="386" s="13" customFormat="1">
      <c r="A386" s="13"/>
      <c r="B386" s="259"/>
      <c r="C386" s="260"/>
      <c r="D386" s="241" t="s">
        <v>196</v>
      </c>
      <c r="E386" s="261" t="s">
        <v>1</v>
      </c>
      <c r="F386" s="262" t="s">
        <v>855</v>
      </c>
      <c r="G386" s="260"/>
      <c r="H386" s="263">
        <v>53.813000000000002</v>
      </c>
      <c r="I386" s="264"/>
      <c r="J386" s="260"/>
      <c r="K386" s="260"/>
      <c r="L386" s="265"/>
      <c r="M386" s="266"/>
      <c r="N386" s="267"/>
      <c r="O386" s="267"/>
      <c r="P386" s="267"/>
      <c r="Q386" s="267"/>
      <c r="R386" s="267"/>
      <c r="S386" s="267"/>
      <c r="T386" s="26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9" t="s">
        <v>196</v>
      </c>
      <c r="AU386" s="269" t="s">
        <v>83</v>
      </c>
      <c r="AV386" s="13" t="s">
        <v>83</v>
      </c>
      <c r="AW386" s="13" t="s">
        <v>30</v>
      </c>
      <c r="AX386" s="13" t="s">
        <v>73</v>
      </c>
      <c r="AY386" s="269" t="s">
        <v>125</v>
      </c>
    </row>
    <row r="387" s="13" customFormat="1">
      <c r="A387" s="13"/>
      <c r="B387" s="259"/>
      <c r="C387" s="260"/>
      <c r="D387" s="241" t="s">
        <v>196</v>
      </c>
      <c r="E387" s="261" t="s">
        <v>1</v>
      </c>
      <c r="F387" s="262" t="s">
        <v>856</v>
      </c>
      <c r="G387" s="260"/>
      <c r="H387" s="263">
        <v>20.920000000000002</v>
      </c>
      <c r="I387" s="264"/>
      <c r="J387" s="260"/>
      <c r="K387" s="260"/>
      <c r="L387" s="265"/>
      <c r="M387" s="266"/>
      <c r="N387" s="267"/>
      <c r="O387" s="267"/>
      <c r="P387" s="267"/>
      <c r="Q387" s="267"/>
      <c r="R387" s="267"/>
      <c r="S387" s="267"/>
      <c r="T387" s="26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9" t="s">
        <v>196</v>
      </c>
      <c r="AU387" s="269" t="s">
        <v>83</v>
      </c>
      <c r="AV387" s="13" t="s">
        <v>83</v>
      </c>
      <c r="AW387" s="13" t="s">
        <v>30</v>
      </c>
      <c r="AX387" s="13" t="s">
        <v>73</v>
      </c>
      <c r="AY387" s="269" t="s">
        <v>125</v>
      </c>
    </row>
    <row r="388" s="14" customFormat="1">
      <c r="A388" s="14"/>
      <c r="B388" s="270"/>
      <c r="C388" s="271"/>
      <c r="D388" s="241" t="s">
        <v>196</v>
      </c>
      <c r="E388" s="272" t="s">
        <v>1</v>
      </c>
      <c r="F388" s="273" t="s">
        <v>199</v>
      </c>
      <c r="G388" s="271"/>
      <c r="H388" s="274">
        <v>184.38900000000001</v>
      </c>
      <c r="I388" s="275"/>
      <c r="J388" s="271"/>
      <c r="K388" s="271"/>
      <c r="L388" s="276"/>
      <c r="M388" s="277"/>
      <c r="N388" s="278"/>
      <c r="O388" s="278"/>
      <c r="P388" s="278"/>
      <c r="Q388" s="278"/>
      <c r="R388" s="278"/>
      <c r="S388" s="278"/>
      <c r="T388" s="27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80" t="s">
        <v>196</v>
      </c>
      <c r="AU388" s="280" t="s">
        <v>83</v>
      </c>
      <c r="AV388" s="14" t="s">
        <v>130</v>
      </c>
      <c r="AW388" s="14" t="s">
        <v>30</v>
      </c>
      <c r="AX388" s="14" t="s">
        <v>81</v>
      </c>
      <c r="AY388" s="280" t="s">
        <v>125</v>
      </c>
    </row>
    <row r="389" s="2" customFormat="1" ht="16.5" customHeight="1">
      <c r="A389" s="38"/>
      <c r="B389" s="39"/>
      <c r="C389" s="227" t="s">
        <v>944</v>
      </c>
      <c r="D389" s="227" t="s">
        <v>126</v>
      </c>
      <c r="E389" s="228" t="s">
        <v>945</v>
      </c>
      <c r="F389" s="229" t="s">
        <v>946</v>
      </c>
      <c r="G389" s="230" t="s">
        <v>184</v>
      </c>
      <c r="H389" s="231">
        <v>73.340000000000003</v>
      </c>
      <c r="I389" s="232"/>
      <c r="J389" s="233">
        <f>ROUND(I389*H389,2)</f>
        <v>0</v>
      </c>
      <c r="K389" s="234"/>
      <c r="L389" s="44"/>
      <c r="M389" s="235" t="s">
        <v>1</v>
      </c>
      <c r="N389" s="236" t="s">
        <v>38</v>
      </c>
      <c r="O389" s="91"/>
      <c r="P389" s="237">
        <f>O389*H389</f>
        <v>0</v>
      </c>
      <c r="Q389" s="237">
        <v>0</v>
      </c>
      <c r="R389" s="237">
        <f>Q389*H389</f>
        <v>0</v>
      </c>
      <c r="S389" s="237">
        <v>0</v>
      </c>
      <c r="T389" s="238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9" t="s">
        <v>264</v>
      </c>
      <c r="AT389" s="239" t="s">
        <v>126</v>
      </c>
      <c r="AU389" s="239" t="s">
        <v>83</v>
      </c>
      <c r="AY389" s="17" t="s">
        <v>125</v>
      </c>
      <c r="BE389" s="240">
        <f>IF(N389="základní",J389,0)</f>
        <v>0</v>
      </c>
      <c r="BF389" s="240">
        <f>IF(N389="snížená",J389,0)</f>
        <v>0</v>
      </c>
      <c r="BG389" s="240">
        <f>IF(N389="zákl. přenesená",J389,0)</f>
        <v>0</v>
      </c>
      <c r="BH389" s="240">
        <f>IF(N389="sníž. přenesená",J389,0)</f>
        <v>0</v>
      </c>
      <c r="BI389" s="240">
        <f>IF(N389="nulová",J389,0)</f>
        <v>0</v>
      </c>
      <c r="BJ389" s="17" t="s">
        <v>81</v>
      </c>
      <c r="BK389" s="240">
        <f>ROUND(I389*H389,2)</f>
        <v>0</v>
      </c>
      <c r="BL389" s="17" t="s">
        <v>264</v>
      </c>
      <c r="BM389" s="239" t="s">
        <v>947</v>
      </c>
    </row>
    <row r="390" s="13" customFormat="1">
      <c r="A390" s="13"/>
      <c r="B390" s="259"/>
      <c r="C390" s="260"/>
      <c r="D390" s="241" t="s">
        <v>196</v>
      </c>
      <c r="E390" s="261" t="s">
        <v>1</v>
      </c>
      <c r="F390" s="262" t="s">
        <v>948</v>
      </c>
      <c r="G390" s="260"/>
      <c r="H390" s="263">
        <v>73.340000000000003</v>
      </c>
      <c r="I390" s="264"/>
      <c r="J390" s="260"/>
      <c r="K390" s="260"/>
      <c r="L390" s="265"/>
      <c r="M390" s="266"/>
      <c r="N390" s="267"/>
      <c r="O390" s="267"/>
      <c r="P390" s="267"/>
      <c r="Q390" s="267"/>
      <c r="R390" s="267"/>
      <c r="S390" s="267"/>
      <c r="T390" s="26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9" t="s">
        <v>196</v>
      </c>
      <c r="AU390" s="269" t="s">
        <v>83</v>
      </c>
      <c r="AV390" s="13" t="s">
        <v>83</v>
      </c>
      <c r="AW390" s="13" t="s">
        <v>30</v>
      </c>
      <c r="AX390" s="13" t="s">
        <v>81</v>
      </c>
      <c r="AY390" s="269" t="s">
        <v>125</v>
      </c>
    </row>
    <row r="391" s="2" customFormat="1" ht="21.75" customHeight="1">
      <c r="A391" s="38"/>
      <c r="B391" s="39"/>
      <c r="C391" s="227" t="s">
        <v>949</v>
      </c>
      <c r="D391" s="227" t="s">
        <v>126</v>
      </c>
      <c r="E391" s="228" t="s">
        <v>950</v>
      </c>
      <c r="F391" s="229" t="s">
        <v>951</v>
      </c>
      <c r="G391" s="230" t="s">
        <v>184</v>
      </c>
      <c r="H391" s="231">
        <v>288.76499999999999</v>
      </c>
      <c r="I391" s="232"/>
      <c r="J391" s="233">
        <f>ROUND(I391*H391,2)</f>
        <v>0</v>
      </c>
      <c r="K391" s="234"/>
      <c r="L391" s="44"/>
      <c r="M391" s="235" t="s">
        <v>1</v>
      </c>
      <c r="N391" s="236" t="s">
        <v>38</v>
      </c>
      <c r="O391" s="91"/>
      <c r="P391" s="237">
        <f>O391*H391</f>
        <v>0</v>
      </c>
      <c r="Q391" s="237">
        <v>0</v>
      </c>
      <c r="R391" s="237">
        <f>Q391*H391</f>
        <v>0</v>
      </c>
      <c r="S391" s="237">
        <v>0</v>
      </c>
      <c r="T391" s="238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9" t="s">
        <v>264</v>
      </c>
      <c r="AT391" s="239" t="s">
        <v>126</v>
      </c>
      <c r="AU391" s="239" t="s">
        <v>83</v>
      </c>
      <c r="AY391" s="17" t="s">
        <v>125</v>
      </c>
      <c r="BE391" s="240">
        <f>IF(N391="základní",J391,0)</f>
        <v>0</v>
      </c>
      <c r="BF391" s="240">
        <f>IF(N391="snížená",J391,0)</f>
        <v>0</v>
      </c>
      <c r="BG391" s="240">
        <f>IF(N391="zákl. přenesená",J391,0)</f>
        <v>0</v>
      </c>
      <c r="BH391" s="240">
        <f>IF(N391="sníž. přenesená",J391,0)</f>
        <v>0</v>
      </c>
      <c r="BI391" s="240">
        <f>IF(N391="nulová",J391,0)</f>
        <v>0</v>
      </c>
      <c r="BJ391" s="17" t="s">
        <v>81</v>
      </c>
      <c r="BK391" s="240">
        <f>ROUND(I391*H391,2)</f>
        <v>0</v>
      </c>
      <c r="BL391" s="17" t="s">
        <v>264</v>
      </c>
      <c r="BM391" s="239" t="s">
        <v>952</v>
      </c>
    </row>
    <row r="392" s="13" customFormat="1">
      <c r="A392" s="13"/>
      <c r="B392" s="259"/>
      <c r="C392" s="260"/>
      <c r="D392" s="241" t="s">
        <v>196</v>
      </c>
      <c r="E392" s="261" t="s">
        <v>1</v>
      </c>
      <c r="F392" s="262" t="s">
        <v>953</v>
      </c>
      <c r="G392" s="260"/>
      <c r="H392" s="263">
        <v>288.76499999999999</v>
      </c>
      <c r="I392" s="264"/>
      <c r="J392" s="260"/>
      <c r="K392" s="260"/>
      <c r="L392" s="265"/>
      <c r="M392" s="266"/>
      <c r="N392" s="267"/>
      <c r="O392" s="267"/>
      <c r="P392" s="267"/>
      <c r="Q392" s="267"/>
      <c r="R392" s="267"/>
      <c r="S392" s="267"/>
      <c r="T392" s="26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9" t="s">
        <v>196</v>
      </c>
      <c r="AU392" s="269" t="s">
        <v>83</v>
      </c>
      <c r="AV392" s="13" t="s">
        <v>83</v>
      </c>
      <c r="AW392" s="13" t="s">
        <v>30</v>
      </c>
      <c r="AX392" s="13" t="s">
        <v>81</v>
      </c>
      <c r="AY392" s="269" t="s">
        <v>125</v>
      </c>
    </row>
    <row r="393" s="2" customFormat="1" ht="21.75" customHeight="1">
      <c r="A393" s="38"/>
      <c r="B393" s="39"/>
      <c r="C393" s="227" t="s">
        <v>954</v>
      </c>
      <c r="D393" s="227" t="s">
        <v>126</v>
      </c>
      <c r="E393" s="228" t="s">
        <v>955</v>
      </c>
      <c r="F393" s="229" t="s">
        <v>956</v>
      </c>
      <c r="G393" s="230" t="s">
        <v>184</v>
      </c>
      <c r="H393" s="231">
        <v>88.329999999999998</v>
      </c>
      <c r="I393" s="232"/>
      <c r="J393" s="233">
        <f>ROUND(I393*H393,2)</f>
        <v>0</v>
      </c>
      <c r="K393" s="234"/>
      <c r="L393" s="44"/>
      <c r="M393" s="235" t="s">
        <v>1</v>
      </c>
      <c r="N393" s="236" t="s">
        <v>38</v>
      </c>
      <c r="O393" s="91"/>
      <c r="P393" s="237">
        <f>O393*H393</f>
        <v>0</v>
      </c>
      <c r="Q393" s="237">
        <v>0</v>
      </c>
      <c r="R393" s="237">
        <f>Q393*H393</f>
        <v>0</v>
      </c>
      <c r="S393" s="237">
        <v>0</v>
      </c>
      <c r="T393" s="238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9" t="s">
        <v>264</v>
      </c>
      <c r="AT393" s="239" t="s">
        <v>126</v>
      </c>
      <c r="AU393" s="239" t="s">
        <v>83</v>
      </c>
      <c r="AY393" s="17" t="s">
        <v>125</v>
      </c>
      <c r="BE393" s="240">
        <f>IF(N393="základní",J393,0)</f>
        <v>0</v>
      </c>
      <c r="BF393" s="240">
        <f>IF(N393="snížená",J393,0)</f>
        <v>0</v>
      </c>
      <c r="BG393" s="240">
        <f>IF(N393="zákl. přenesená",J393,0)</f>
        <v>0</v>
      </c>
      <c r="BH393" s="240">
        <f>IF(N393="sníž. přenesená",J393,0)</f>
        <v>0</v>
      </c>
      <c r="BI393" s="240">
        <f>IF(N393="nulová",J393,0)</f>
        <v>0</v>
      </c>
      <c r="BJ393" s="17" t="s">
        <v>81</v>
      </c>
      <c r="BK393" s="240">
        <f>ROUND(I393*H393,2)</f>
        <v>0</v>
      </c>
      <c r="BL393" s="17" t="s">
        <v>264</v>
      </c>
      <c r="BM393" s="239" t="s">
        <v>957</v>
      </c>
    </row>
    <row r="394" s="13" customFormat="1">
      <c r="A394" s="13"/>
      <c r="B394" s="259"/>
      <c r="C394" s="260"/>
      <c r="D394" s="241" t="s">
        <v>196</v>
      </c>
      <c r="E394" s="261" t="s">
        <v>1</v>
      </c>
      <c r="F394" s="262" t="s">
        <v>958</v>
      </c>
      <c r="G394" s="260"/>
      <c r="H394" s="263">
        <v>39.676000000000002</v>
      </c>
      <c r="I394" s="264"/>
      <c r="J394" s="260"/>
      <c r="K394" s="260"/>
      <c r="L394" s="265"/>
      <c r="M394" s="266"/>
      <c r="N394" s="267"/>
      <c r="O394" s="267"/>
      <c r="P394" s="267"/>
      <c r="Q394" s="267"/>
      <c r="R394" s="267"/>
      <c r="S394" s="267"/>
      <c r="T394" s="26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9" t="s">
        <v>196</v>
      </c>
      <c r="AU394" s="269" t="s">
        <v>83</v>
      </c>
      <c r="AV394" s="13" t="s">
        <v>83</v>
      </c>
      <c r="AW394" s="13" t="s">
        <v>30</v>
      </c>
      <c r="AX394" s="13" t="s">
        <v>73</v>
      </c>
      <c r="AY394" s="269" t="s">
        <v>125</v>
      </c>
    </row>
    <row r="395" s="13" customFormat="1">
      <c r="A395" s="13"/>
      <c r="B395" s="259"/>
      <c r="C395" s="260"/>
      <c r="D395" s="241" t="s">
        <v>196</v>
      </c>
      <c r="E395" s="261" t="s">
        <v>1</v>
      </c>
      <c r="F395" s="262" t="s">
        <v>959</v>
      </c>
      <c r="G395" s="260"/>
      <c r="H395" s="263">
        <v>48.654000000000003</v>
      </c>
      <c r="I395" s="264"/>
      <c r="J395" s="260"/>
      <c r="K395" s="260"/>
      <c r="L395" s="265"/>
      <c r="M395" s="266"/>
      <c r="N395" s="267"/>
      <c r="O395" s="267"/>
      <c r="P395" s="267"/>
      <c r="Q395" s="267"/>
      <c r="R395" s="267"/>
      <c r="S395" s="267"/>
      <c r="T395" s="26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9" t="s">
        <v>196</v>
      </c>
      <c r="AU395" s="269" t="s">
        <v>83</v>
      </c>
      <c r="AV395" s="13" t="s">
        <v>83</v>
      </c>
      <c r="AW395" s="13" t="s">
        <v>30</v>
      </c>
      <c r="AX395" s="13" t="s">
        <v>73</v>
      </c>
      <c r="AY395" s="269" t="s">
        <v>125</v>
      </c>
    </row>
    <row r="396" s="14" customFormat="1">
      <c r="A396" s="14"/>
      <c r="B396" s="270"/>
      <c r="C396" s="271"/>
      <c r="D396" s="241" t="s">
        <v>196</v>
      </c>
      <c r="E396" s="272" t="s">
        <v>1</v>
      </c>
      <c r="F396" s="273" t="s">
        <v>199</v>
      </c>
      <c r="G396" s="271"/>
      <c r="H396" s="274">
        <v>88.330000000000013</v>
      </c>
      <c r="I396" s="275"/>
      <c r="J396" s="271"/>
      <c r="K396" s="271"/>
      <c r="L396" s="276"/>
      <c r="M396" s="277"/>
      <c r="N396" s="278"/>
      <c r="O396" s="278"/>
      <c r="P396" s="278"/>
      <c r="Q396" s="278"/>
      <c r="R396" s="278"/>
      <c r="S396" s="278"/>
      <c r="T396" s="27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0" t="s">
        <v>196</v>
      </c>
      <c r="AU396" s="280" t="s">
        <v>83</v>
      </c>
      <c r="AV396" s="14" t="s">
        <v>130</v>
      </c>
      <c r="AW396" s="14" t="s">
        <v>30</v>
      </c>
      <c r="AX396" s="14" t="s">
        <v>81</v>
      </c>
      <c r="AY396" s="280" t="s">
        <v>125</v>
      </c>
    </row>
    <row r="397" s="2" customFormat="1" ht="16.5" customHeight="1">
      <c r="A397" s="38"/>
      <c r="B397" s="39"/>
      <c r="C397" s="281" t="s">
        <v>960</v>
      </c>
      <c r="D397" s="281" t="s">
        <v>223</v>
      </c>
      <c r="E397" s="282" t="s">
        <v>961</v>
      </c>
      <c r="F397" s="283" t="s">
        <v>962</v>
      </c>
      <c r="G397" s="284" t="s">
        <v>184</v>
      </c>
      <c r="H397" s="285">
        <v>88.329999999999998</v>
      </c>
      <c r="I397" s="286"/>
      <c r="J397" s="287">
        <f>ROUND(I397*H397,2)</f>
        <v>0</v>
      </c>
      <c r="K397" s="288"/>
      <c r="L397" s="289"/>
      <c r="M397" s="290" t="s">
        <v>1</v>
      </c>
      <c r="N397" s="291" t="s">
        <v>38</v>
      </c>
      <c r="O397" s="91"/>
      <c r="P397" s="237">
        <f>O397*H397</f>
        <v>0</v>
      </c>
      <c r="Q397" s="237">
        <v>0.0019</v>
      </c>
      <c r="R397" s="237">
        <f>Q397*H397</f>
        <v>0.167827</v>
      </c>
      <c r="S397" s="237">
        <v>0</v>
      </c>
      <c r="T397" s="238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9" t="s">
        <v>447</v>
      </c>
      <c r="AT397" s="239" t="s">
        <v>223</v>
      </c>
      <c r="AU397" s="239" t="s">
        <v>83</v>
      </c>
      <c r="AY397" s="17" t="s">
        <v>125</v>
      </c>
      <c r="BE397" s="240">
        <f>IF(N397="základní",J397,0)</f>
        <v>0</v>
      </c>
      <c r="BF397" s="240">
        <f>IF(N397="snížená",J397,0)</f>
        <v>0</v>
      </c>
      <c r="BG397" s="240">
        <f>IF(N397="zákl. přenesená",J397,0)</f>
        <v>0</v>
      </c>
      <c r="BH397" s="240">
        <f>IF(N397="sníž. přenesená",J397,0)</f>
        <v>0</v>
      </c>
      <c r="BI397" s="240">
        <f>IF(N397="nulová",J397,0)</f>
        <v>0</v>
      </c>
      <c r="BJ397" s="17" t="s">
        <v>81</v>
      </c>
      <c r="BK397" s="240">
        <f>ROUND(I397*H397,2)</f>
        <v>0</v>
      </c>
      <c r="BL397" s="17" t="s">
        <v>264</v>
      </c>
      <c r="BM397" s="239" t="s">
        <v>963</v>
      </c>
    </row>
    <row r="398" s="13" customFormat="1">
      <c r="A398" s="13"/>
      <c r="B398" s="259"/>
      <c r="C398" s="260"/>
      <c r="D398" s="241" t="s">
        <v>196</v>
      </c>
      <c r="E398" s="261" t="s">
        <v>1</v>
      </c>
      <c r="F398" s="262" t="s">
        <v>958</v>
      </c>
      <c r="G398" s="260"/>
      <c r="H398" s="263">
        <v>39.676000000000002</v>
      </c>
      <c r="I398" s="264"/>
      <c r="J398" s="260"/>
      <c r="K398" s="260"/>
      <c r="L398" s="265"/>
      <c r="M398" s="266"/>
      <c r="N398" s="267"/>
      <c r="O398" s="267"/>
      <c r="P398" s="267"/>
      <c r="Q398" s="267"/>
      <c r="R398" s="267"/>
      <c r="S398" s="267"/>
      <c r="T398" s="26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9" t="s">
        <v>196</v>
      </c>
      <c r="AU398" s="269" t="s">
        <v>83</v>
      </c>
      <c r="AV398" s="13" t="s">
        <v>83</v>
      </c>
      <c r="AW398" s="13" t="s">
        <v>30</v>
      </c>
      <c r="AX398" s="13" t="s">
        <v>73</v>
      </c>
      <c r="AY398" s="269" t="s">
        <v>125</v>
      </c>
    </row>
    <row r="399" s="13" customFormat="1">
      <c r="A399" s="13"/>
      <c r="B399" s="259"/>
      <c r="C399" s="260"/>
      <c r="D399" s="241" t="s">
        <v>196</v>
      </c>
      <c r="E399" s="261" t="s">
        <v>1</v>
      </c>
      <c r="F399" s="262" t="s">
        <v>959</v>
      </c>
      <c r="G399" s="260"/>
      <c r="H399" s="263">
        <v>48.654000000000003</v>
      </c>
      <c r="I399" s="264"/>
      <c r="J399" s="260"/>
      <c r="K399" s="260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196</v>
      </c>
      <c r="AU399" s="269" t="s">
        <v>83</v>
      </c>
      <c r="AV399" s="13" t="s">
        <v>83</v>
      </c>
      <c r="AW399" s="13" t="s">
        <v>30</v>
      </c>
      <c r="AX399" s="13" t="s">
        <v>73</v>
      </c>
      <c r="AY399" s="269" t="s">
        <v>125</v>
      </c>
    </row>
    <row r="400" s="14" customFormat="1">
      <c r="A400" s="14"/>
      <c r="B400" s="270"/>
      <c r="C400" s="271"/>
      <c r="D400" s="241" t="s">
        <v>196</v>
      </c>
      <c r="E400" s="272" t="s">
        <v>1</v>
      </c>
      <c r="F400" s="273" t="s">
        <v>199</v>
      </c>
      <c r="G400" s="271"/>
      <c r="H400" s="274">
        <v>88.330000000000013</v>
      </c>
      <c r="I400" s="275"/>
      <c r="J400" s="271"/>
      <c r="K400" s="271"/>
      <c r="L400" s="276"/>
      <c r="M400" s="277"/>
      <c r="N400" s="278"/>
      <c r="O400" s="278"/>
      <c r="P400" s="278"/>
      <c r="Q400" s="278"/>
      <c r="R400" s="278"/>
      <c r="S400" s="278"/>
      <c r="T400" s="27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0" t="s">
        <v>196</v>
      </c>
      <c r="AU400" s="280" t="s">
        <v>83</v>
      </c>
      <c r="AV400" s="14" t="s">
        <v>130</v>
      </c>
      <c r="AW400" s="14" t="s">
        <v>30</v>
      </c>
      <c r="AX400" s="14" t="s">
        <v>81</v>
      </c>
      <c r="AY400" s="280" t="s">
        <v>125</v>
      </c>
    </row>
    <row r="401" s="2" customFormat="1" ht="21.75" customHeight="1">
      <c r="A401" s="38"/>
      <c r="B401" s="39"/>
      <c r="C401" s="227" t="s">
        <v>964</v>
      </c>
      <c r="D401" s="227" t="s">
        <v>126</v>
      </c>
      <c r="E401" s="228" t="s">
        <v>965</v>
      </c>
      <c r="F401" s="229" t="s">
        <v>966</v>
      </c>
      <c r="G401" s="230" t="s">
        <v>226</v>
      </c>
      <c r="H401" s="231">
        <v>1.3939999999999999</v>
      </c>
      <c r="I401" s="232"/>
      <c r="J401" s="233">
        <f>ROUND(I401*H401,2)</f>
        <v>0</v>
      </c>
      <c r="K401" s="234"/>
      <c r="L401" s="44"/>
      <c r="M401" s="235" t="s">
        <v>1</v>
      </c>
      <c r="N401" s="236" t="s">
        <v>38</v>
      </c>
      <c r="O401" s="91"/>
      <c r="P401" s="237">
        <f>O401*H401</f>
        <v>0</v>
      </c>
      <c r="Q401" s="237">
        <v>0</v>
      </c>
      <c r="R401" s="237">
        <f>Q401*H401</f>
        <v>0</v>
      </c>
      <c r="S401" s="237">
        <v>0</v>
      </c>
      <c r="T401" s="238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9" t="s">
        <v>264</v>
      </c>
      <c r="AT401" s="239" t="s">
        <v>126</v>
      </c>
      <c r="AU401" s="239" t="s">
        <v>83</v>
      </c>
      <c r="AY401" s="17" t="s">
        <v>125</v>
      </c>
      <c r="BE401" s="240">
        <f>IF(N401="základní",J401,0)</f>
        <v>0</v>
      </c>
      <c r="BF401" s="240">
        <f>IF(N401="snížená",J401,0)</f>
        <v>0</v>
      </c>
      <c r="BG401" s="240">
        <f>IF(N401="zákl. přenesená",J401,0)</f>
        <v>0</v>
      </c>
      <c r="BH401" s="240">
        <f>IF(N401="sníž. přenesená",J401,0)</f>
        <v>0</v>
      </c>
      <c r="BI401" s="240">
        <f>IF(N401="nulová",J401,0)</f>
        <v>0</v>
      </c>
      <c r="BJ401" s="17" t="s">
        <v>81</v>
      </c>
      <c r="BK401" s="240">
        <f>ROUND(I401*H401,2)</f>
        <v>0</v>
      </c>
      <c r="BL401" s="17" t="s">
        <v>264</v>
      </c>
      <c r="BM401" s="239" t="s">
        <v>967</v>
      </c>
    </row>
    <row r="402" s="2" customFormat="1" ht="21.75" customHeight="1">
      <c r="A402" s="38"/>
      <c r="B402" s="39"/>
      <c r="C402" s="227" t="s">
        <v>968</v>
      </c>
      <c r="D402" s="227" t="s">
        <v>126</v>
      </c>
      <c r="E402" s="228" t="s">
        <v>969</v>
      </c>
      <c r="F402" s="229" t="s">
        <v>970</v>
      </c>
      <c r="G402" s="230" t="s">
        <v>226</v>
      </c>
      <c r="H402" s="231">
        <v>26.486000000000001</v>
      </c>
      <c r="I402" s="232"/>
      <c r="J402" s="233">
        <f>ROUND(I402*H402,2)</f>
        <v>0</v>
      </c>
      <c r="K402" s="234"/>
      <c r="L402" s="44"/>
      <c r="M402" s="235" t="s">
        <v>1</v>
      </c>
      <c r="N402" s="236" t="s">
        <v>38</v>
      </c>
      <c r="O402" s="91"/>
      <c r="P402" s="237">
        <f>O402*H402</f>
        <v>0</v>
      </c>
      <c r="Q402" s="237">
        <v>0</v>
      </c>
      <c r="R402" s="237">
        <f>Q402*H402</f>
        <v>0</v>
      </c>
      <c r="S402" s="237">
        <v>0</v>
      </c>
      <c r="T402" s="238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9" t="s">
        <v>264</v>
      </c>
      <c r="AT402" s="239" t="s">
        <v>126</v>
      </c>
      <c r="AU402" s="239" t="s">
        <v>83</v>
      </c>
      <c r="AY402" s="17" t="s">
        <v>125</v>
      </c>
      <c r="BE402" s="240">
        <f>IF(N402="základní",J402,0)</f>
        <v>0</v>
      </c>
      <c r="BF402" s="240">
        <f>IF(N402="snížená",J402,0)</f>
        <v>0</v>
      </c>
      <c r="BG402" s="240">
        <f>IF(N402="zákl. přenesená",J402,0)</f>
        <v>0</v>
      </c>
      <c r="BH402" s="240">
        <f>IF(N402="sníž. přenesená",J402,0)</f>
        <v>0</v>
      </c>
      <c r="BI402" s="240">
        <f>IF(N402="nulová",J402,0)</f>
        <v>0</v>
      </c>
      <c r="BJ402" s="17" t="s">
        <v>81</v>
      </c>
      <c r="BK402" s="240">
        <f>ROUND(I402*H402,2)</f>
        <v>0</v>
      </c>
      <c r="BL402" s="17" t="s">
        <v>264</v>
      </c>
      <c r="BM402" s="239" t="s">
        <v>971</v>
      </c>
    </row>
    <row r="403" s="13" customFormat="1">
      <c r="A403" s="13"/>
      <c r="B403" s="259"/>
      <c r="C403" s="260"/>
      <c r="D403" s="241" t="s">
        <v>196</v>
      </c>
      <c r="E403" s="260"/>
      <c r="F403" s="262" t="s">
        <v>972</v>
      </c>
      <c r="G403" s="260"/>
      <c r="H403" s="263">
        <v>26.486000000000001</v>
      </c>
      <c r="I403" s="264"/>
      <c r="J403" s="260"/>
      <c r="K403" s="260"/>
      <c r="L403" s="265"/>
      <c r="M403" s="266"/>
      <c r="N403" s="267"/>
      <c r="O403" s="267"/>
      <c r="P403" s="267"/>
      <c r="Q403" s="267"/>
      <c r="R403" s="267"/>
      <c r="S403" s="267"/>
      <c r="T403" s="26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9" t="s">
        <v>196</v>
      </c>
      <c r="AU403" s="269" t="s">
        <v>83</v>
      </c>
      <c r="AV403" s="13" t="s">
        <v>83</v>
      </c>
      <c r="AW403" s="13" t="s">
        <v>4</v>
      </c>
      <c r="AX403" s="13" t="s">
        <v>81</v>
      </c>
      <c r="AY403" s="269" t="s">
        <v>125</v>
      </c>
    </row>
    <row r="404" s="11" customFormat="1" ht="25.92" customHeight="1">
      <c r="A404" s="11"/>
      <c r="B404" s="213"/>
      <c r="C404" s="214"/>
      <c r="D404" s="215" t="s">
        <v>72</v>
      </c>
      <c r="E404" s="216" t="s">
        <v>973</v>
      </c>
      <c r="F404" s="216" t="s">
        <v>974</v>
      </c>
      <c r="G404" s="214"/>
      <c r="H404" s="214"/>
      <c r="I404" s="217"/>
      <c r="J404" s="218">
        <f>BK404</f>
        <v>0</v>
      </c>
      <c r="K404" s="214"/>
      <c r="L404" s="219"/>
      <c r="M404" s="220"/>
      <c r="N404" s="221"/>
      <c r="O404" s="221"/>
      <c r="P404" s="222">
        <f>P405</f>
        <v>0</v>
      </c>
      <c r="Q404" s="221"/>
      <c r="R404" s="222">
        <f>R405</f>
        <v>0</v>
      </c>
      <c r="S404" s="221"/>
      <c r="T404" s="223">
        <f>T405</f>
        <v>0</v>
      </c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R404" s="224" t="s">
        <v>146</v>
      </c>
      <c r="AT404" s="225" t="s">
        <v>72</v>
      </c>
      <c r="AU404" s="225" t="s">
        <v>73</v>
      </c>
      <c r="AY404" s="224" t="s">
        <v>125</v>
      </c>
      <c r="BK404" s="226">
        <f>BK405</f>
        <v>0</v>
      </c>
    </row>
    <row r="405" s="11" customFormat="1" ht="22.8" customHeight="1">
      <c r="A405" s="11"/>
      <c r="B405" s="213"/>
      <c r="C405" s="214"/>
      <c r="D405" s="215" t="s">
        <v>72</v>
      </c>
      <c r="E405" s="257" t="s">
        <v>975</v>
      </c>
      <c r="F405" s="257" t="s">
        <v>976</v>
      </c>
      <c r="G405" s="214"/>
      <c r="H405" s="214"/>
      <c r="I405" s="217"/>
      <c r="J405" s="258">
        <f>BK405</f>
        <v>0</v>
      </c>
      <c r="K405" s="214"/>
      <c r="L405" s="219"/>
      <c r="M405" s="220"/>
      <c r="N405" s="221"/>
      <c r="O405" s="221"/>
      <c r="P405" s="222">
        <f>SUM(P406:P407)</f>
        <v>0</v>
      </c>
      <c r="Q405" s="221"/>
      <c r="R405" s="222">
        <f>SUM(R406:R407)</f>
        <v>0</v>
      </c>
      <c r="S405" s="221"/>
      <c r="T405" s="223">
        <f>SUM(T406:T407)</f>
        <v>0</v>
      </c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R405" s="224" t="s">
        <v>146</v>
      </c>
      <c r="AT405" s="225" t="s">
        <v>72</v>
      </c>
      <c r="AU405" s="225" t="s">
        <v>81</v>
      </c>
      <c r="AY405" s="224" t="s">
        <v>125</v>
      </c>
      <c r="BK405" s="226">
        <f>SUM(BK406:BK407)</f>
        <v>0</v>
      </c>
    </row>
    <row r="406" s="2" customFormat="1" ht="16.5" customHeight="1">
      <c r="A406" s="38"/>
      <c r="B406" s="39"/>
      <c r="C406" s="227" t="s">
        <v>977</v>
      </c>
      <c r="D406" s="227" t="s">
        <v>126</v>
      </c>
      <c r="E406" s="228" t="s">
        <v>978</v>
      </c>
      <c r="F406" s="229" t="s">
        <v>979</v>
      </c>
      <c r="G406" s="230" t="s">
        <v>980</v>
      </c>
      <c r="H406" s="231">
        <v>1</v>
      </c>
      <c r="I406" s="232"/>
      <c r="J406" s="233">
        <f>ROUND(I406*H406,2)</f>
        <v>0</v>
      </c>
      <c r="K406" s="234"/>
      <c r="L406" s="44"/>
      <c r="M406" s="235" t="s">
        <v>1</v>
      </c>
      <c r="N406" s="236" t="s">
        <v>38</v>
      </c>
      <c r="O406" s="91"/>
      <c r="P406" s="237">
        <f>O406*H406</f>
        <v>0</v>
      </c>
      <c r="Q406" s="237">
        <v>0</v>
      </c>
      <c r="R406" s="237">
        <f>Q406*H406</f>
        <v>0</v>
      </c>
      <c r="S406" s="237">
        <v>0</v>
      </c>
      <c r="T406" s="238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9" t="s">
        <v>981</v>
      </c>
      <c r="AT406" s="239" t="s">
        <v>126</v>
      </c>
      <c r="AU406" s="239" t="s">
        <v>83</v>
      </c>
      <c r="AY406" s="17" t="s">
        <v>125</v>
      </c>
      <c r="BE406" s="240">
        <f>IF(N406="základní",J406,0)</f>
        <v>0</v>
      </c>
      <c r="BF406" s="240">
        <f>IF(N406="snížená",J406,0)</f>
        <v>0</v>
      </c>
      <c r="BG406" s="240">
        <f>IF(N406="zákl. přenesená",J406,0)</f>
        <v>0</v>
      </c>
      <c r="BH406" s="240">
        <f>IF(N406="sníž. přenesená",J406,0)</f>
        <v>0</v>
      </c>
      <c r="BI406" s="240">
        <f>IF(N406="nulová",J406,0)</f>
        <v>0</v>
      </c>
      <c r="BJ406" s="17" t="s">
        <v>81</v>
      </c>
      <c r="BK406" s="240">
        <f>ROUND(I406*H406,2)</f>
        <v>0</v>
      </c>
      <c r="BL406" s="17" t="s">
        <v>981</v>
      </c>
      <c r="BM406" s="239" t="s">
        <v>982</v>
      </c>
    </row>
    <row r="407" s="2" customFormat="1">
      <c r="A407" s="38"/>
      <c r="B407" s="39"/>
      <c r="C407" s="40"/>
      <c r="D407" s="241" t="s">
        <v>132</v>
      </c>
      <c r="E407" s="40"/>
      <c r="F407" s="242" t="s">
        <v>983</v>
      </c>
      <c r="G407" s="40"/>
      <c r="H407" s="40"/>
      <c r="I407" s="144"/>
      <c r="J407" s="40"/>
      <c r="K407" s="40"/>
      <c r="L407" s="44"/>
      <c r="M407" s="302"/>
      <c r="N407" s="303"/>
      <c r="O407" s="247"/>
      <c r="P407" s="247"/>
      <c r="Q407" s="247"/>
      <c r="R407" s="247"/>
      <c r="S407" s="247"/>
      <c r="T407" s="304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132</v>
      </c>
      <c r="AU407" s="17" t="s">
        <v>83</v>
      </c>
    </row>
    <row r="408" s="2" customFormat="1" ht="6.96" customHeight="1">
      <c r="A408" s="38"/>
      <c r="B408" s="66"/>
      <c r="C408" s="67"/>
      <c r="D408" s="67"/>
      <c r="E408" s="67"/>
      <c r="F408" s="67"/>
      <c r="G408" s="67"/>
      <c r="H408" s="67"/>
      <c r="I408" s="183"/>
      <c r="J408" s="67"/>
      <c r="K408" s="67"/>
      <c r="L408" s="44"/>
      <c r="M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</row>
  </sheetData>
  <sheetProtection sheet="1" autoFilter="0" formatColumns="0" formatRows="0" objects="1" scenarios="1" spinCount="100000" saltValue="s8/VaVe2Yg/+FBGcbcQFPvIELvfkAwgnh1+G6QPhrMmjK9YYXLScNWlAPgR9BHcOo4ljAwmAUpLmZmIM8kvspw==" hashValue="uE3EDfVdPT8w4GrX37dRriqT2YqfoNFBogR1Cnv99C61gcd2zFaNjNhe/LCOeHp4EbAxfYDYb/Y8e0kSfapp9w==" algorithmName="SHA-512" password="CC35"/>
  <autoFilter ref="C128:K407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="1" customFormat="1" ht="24.96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Karlovy Vary - Most u letního kina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984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105</v>
      </c>
      <c r="G12" s="38"/>
      <c r="H12" s="38"/>
      <c r="I12" s="147" t="s">
        <v>22</v>
      </c>
      <c r="J12" s="148" t="str">
        <f>'Rekapitulace stavby'!AN8</f>
        <v>8. 10. 2020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ROUND((SUM(BE125:BE213)),  2)</f>
        <v>0</v>
      </c>
      <c r="G33" s="38"/>
      <c r="H33" s="38"/>
      <c r="I33" s="162">
        <v>0.20999999999999999</v>
      </c>
      <c r="J33" s="161">
        <f>ROUND(((SUM(BE125:BE213))*I33),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ROUND((SUM(BF125:BF213)),  2)</f>
        <v>0</v>
      </c>
      <c r="G34" s="38"/>
      <c r="H34" s="38"/>
      <c r="I34" s="162">
        <v>0.14999999999999999</v>
      </c>
      <c r="J34" s="161">
        <f>ROUND(((SUM(BF125:BF213))*I34),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ROUND((SUM(BG125:BG213)),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ROUND((SUM(BH125:BH213)),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ROUND((SUM(BI125:BI213)),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87" t="str">
        <f>E7</f>
        <v>Karlovy Vary - Most u letního kina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 301 - Přeložka vodovodu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147" t="s">
        <v>22</v>
      </c>
      <c r="J89" s="79" t="str">
        <f>IF(J12="","",J12)</f>
        <v>8. 10. 2020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hidden="1" s="9" customFormat="1" ht="24.96" customHeight="1">
      <c r="A97" s="9"/>
      <c r="B97" s="193"/>
      <c r="C97" s="194"/>
      <c r="D97" s="195" t="s">
        <v>174</v>
      </c>
      <c r="E97" s="196"/>
      <c r="F97" s="196"/>
      <c r="G97" s="196"/>
      <c r="H97" s="196"/>
      <c r="I97" s="197"/>
      <c r="J97" s="198">
        <f>J126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2" customFormat="1" ht="19.92" customHeight="1">
      <c r="A98" s="12"/>
      <c r="B98" s="250"/>
      <c r="C98" s="251"/>
      <c r="D98" s="252" t="s">
        <v>175</v>
      </c>
      <c r="E98" s="253"/>
      <c r="F98" s="253"/>
      <c r="G98" s="253"/>
      <c r="H98" s="253"/>
      <c r="I98" s="254"/>
      <c r="J98" s="255">
        <f>J127</f>
        <v>0</v>
      </c>
      <c r="K98" s="251"/>
      <c r="L98" s="256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hidden="1" s="12" customFormat="1" ht="19.92" customHeight="1">
      <c r="A99" s="12"/>
      <c r="B99" s="250"/>
      <c r="C99" s="251"/>
      <c r="D99" s="252" t="s">
        <v>467</v>
      </c>
      <c r="E99" s="253"/>
      <c r="F99" s="253"/>
      <c r="G99" s="253"/>
      <c r="H99" s="253"/>
      <c r="I99" s="254"/>
      <c r="J99" s="255">
        <f>J147</f>
        <v>0</v>
      </c>
      <c r="K99" s="251"/>
      <c r="L99" s="256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hidden="1" s="12" customFormat="1" ht="19.92" customHeight="1">
      <c r="A100" s="12"/>
      <c r="B100" s="250"/>
      <c r="C100" s="251"/>
      <c r="D100" s="252" t="s">
        <v>985</v>
      </c>
      <c r="E100" s="253"/>
      <c r="F100" s="253"/>
      <c r="G100" s="253"/>
      <c r="H100" s="253"/>
      <c r="I100" s="254"/>
      <c r="J100" s="255">
        <f>J152</f>
        <v>0</v>
      </c>
      <c r="K100" s="251"/>
      <c r="L100" s="256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hidden="1" s="12" customFormat="1" ht="19.92" customHeight="1">
      <c r="A101" s="12"/>
      <c r="B101" s="250"/>
      <c r="C101" s="251"/>
      <c r="D101" s="252" t="s">
        <v>176</v>
      </c>
      <c r="E101" s="253"/>
      <c r="F101" s="253"/>
      <c r="G101" s="253"/>
      <c r="H101" s="253"/>
      <c r="I101" s="254"/>
      <c r="J101" s="255">
        <f>J198</f>
        <v>0</v>
      </c>
      <c r="K101" s="251"/>
      <c r="L101" s="256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hidden="1" s="12" customFormat="1" ht="19.92" customHeight="1">
      <c r="A102" s="12"/>
      <c r="B102" s="250"/>
      <c r="C102" s="251"/>
      <c r="D102" s="252" t="s">
        <v>177</v>
      </c>
      <c r="E102" s="253"/>
      <c r="F102" s="253"/>
      <c r="G102" s="253"/>
      <c r="H102" s="253"/>
      <c r="I102" s="254"/>
      <c r="J102" s="255">
        <f>J201</f>
        <v>0</v>
      </c>
      <c r="K102" s="251"/>
      <c r="L102" s="256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hidden="1" s="12" customFormat="1" ht="19.92" customHeight="1">
      <c r="A103" s="12"/>
      <c r="B103" s="250"/>
      <c r="C103" s="251"/>
      <c r="D103" s="252" t="s">
        <v>178</v>
      </c>
      <c r="E103" s="253"/>
      <c r="F103" s="253"/>
      <c r="G103" s="253"/>
      <c r="H103" s="253"/>
      <c r="I103" s="254"/>
      <c r="J103" s="255">
        <f>J206</f>
        <v>0</v>
      </c>
      <c r="K103" s="251"/>
      <c r="L103" s="256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hidden="1" s="9" customFormat="1" ht="24.96" customHeight="1">
      <c r="A104" s="9"/>
      <c r="B104" s="193"/>
      <c r="C104" s="194"/>
      <c r="D104" s="195" t="s">
        <v>472</v>
      </c>
      <c r="E104" s="196"/>
      <c r="F104" s="196"/>
      <c r="G104" s="196"/>
      <c r="H104" s="196"/>
      <c r="I104" s="197"/>
      <c r="J104" s="198">
        <f>J210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2" customFormat="1" ht="19.92" customHeight="1">
      <c r="A105" s="12"/>
      <c r="B105" s="250"/>
      <c r="C105" s="251"/>
      <c r="D105" s="252" t="s">
        <v>473</v>
      </c>
      <c r="E105" s="253"/>
      <c r="F105" s="253"/>
      <c r="G105" s="253"/>
      <c r="H105" s="253"/>
      <c r="I105" s="254"/>
      <c r="J105" s="255">
        <f>J211</f>
        <v>0</v>
      </c>
      <c r="K105" s="251"/>
      <c r="L105" s="256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hidden="1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idden="1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183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hidden="1"/>
    <row r="109" hidden="1"/>
    <row r="110" hidden="1"/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186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112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87" t="str">
        <f>E7</f>
        <v>Karlovy Vary - Most u letního kina</v>
      </c>
      <c r="F115" s="32"/>
      <c r="G115" s="32"/>
      <c r="H115" s="32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103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SO 301 - Přeložka vodovodu</v>
      </c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Karlovy Vary</v>
      </c>
      <c r="G119" s="40"/>
      <c r="H119" s="40"/>
      <c r="I119" s="147" t="s">
        <v>22</v>
      </c>
      <c r="J119" s="79" t="str">
        <f>IF(J12="","",J12)</f>
        <v>8. 10. 2020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147" t="s">
        <v>29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27</v>
      </c>
      <c r="D122" s="40"/>
      <c r="E122" s="40"/>
      <c r="F122" s="27" t="str">
        <f>IF(E18="","",E18)</f>
        <v>Vyplň údaj</v>
      </c>
      <c r="G122" s="40"/>
      <c r="H122" s="40"/>
      <c r="I122" s="147" t="s">
        <v>31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0" customFormat="1" ht="29.28" customHeight="1">
      <c r="A124" s="200"/>
      <c r="B124" s="201"/>
      <c r="C124" s="202" t="s">
        <v>113</v>
      </c>
      <c r="D124" s="203" t="s">
        <v>58</v>
      </c>
      <c r="E124" s="203" t="s">
        <v>54</v>
      </c>
      <c r="F124" s="203" t="s">
        <v>55</v>
      </c>
      <c r="G124" s="203" t="s">
        <v>114</v>
      </c>
      <c r="H124" s="203" t="s">
        <v>115</v>
      </c>
      <c r="I124" s="204" t="s">
        <v>116</v>
      </c>
      <c r="J124" s="205" t="s">
        <v>108</v>
      </c>
      <c r="K124" s="206" t="s">
        <v>117</v>
      </c>
      <c r="L124" s="207"/>
      <c r="M124" s="100" t="s">
        <v>1</v>
      </c>
      <c r="N124" s="101" t="s">
        <v>37</v>
      </c>
      <c r="O124" s="101" t="s">
        <v>118</v>
      </c>
      <c r="P124" s="101" t="s">
        <v>119</v>
      </c>
      <c r="Q124" s="101" t="s">
        <v>120</v>
      </c>
      <c r="R124" s="101" t="s">
        <v>121</v>
      </c>
      <c r="S124" s="101" t="s">
        <v>122</v>
      </c>
      <c r="T124" s="102" t="s">
        <v>123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="2" customFormat="1" ht="22.8" customHeight="1">
      <c r="A125" s="38"/>
      <c r="B125" s="39"/>
      <c r="C125" s="107" t="s">
        <v>124</v>
      </c>
      <c r="D125" s="40"/>
      <c r="E125" s="40"/>
      <c r="F125" s="40"/>
      <c r="G125" s="40"/>
      <c r="H125" s="40"/>
      <c r="I125" s="144"/>
      <c r="J125" s="208">
        <f>BK125</f>
        <v>0</v>
      </c>
      <c r="K125" s="40"/>
      <c r="L125" s="44"/>
      <c r="M125" s="103"/>
      <c r="N125" s="209"/>
      <c r="O125" s="104"/>
      <c r="P125" s="210">
        <f>P126+P210</f>
        <v>0</v>
      </c>
      <c r="Q125" s="104"/>
      <c r="R125" s="210">
        <f>R126+R210</f>
        <v>16.49191029</v>
      </c>
      <c r="S125" s="104"/>
      <c r="T125" s="211">
        <f>T126+T210</f>
        <v>3.5503800000000001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72</v>
      </c>
      <c r="AU125" s="17" t="s">
        <v>110</v>
      </c>
      <c r="BK125" s="212">
        <f>BK126+BK210</f>
        <v>0</v>
      </c>
    </row>
    <row r="126" s="11" customFormat="1" ht="25.92" customHeight="1">
      <c r="A126" s="11"/>
      <c r="B126" s="213"/>
      <c r="C126" s="214"/>
      <c r="D126" s="215" t="s">
        <v>72</v>
      </c>
      <c r="E126" s="216" t="s">
        <v>179</v>
      </c>
      <c r="F126" s="216" t="s">
        <v>180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P127+P147+P152+P198+P201+P206</f>
        <v>0</v>
      </c>
      <c r="Q126" s="221"/>
      <c r="R126" s="222">
        <f>R127+R147+R152+R198+R201+R206</f>
        <v>16.49191029</v>
      </c>
      <c r="S126" s="221"/>
      <c r="T126" s="223">
        <f>T127+T147+T152+T198+T201+T206</f>
        <v>3.5503800000000001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24" t="s">
        <v>81</v>
      </c>
      <c r="AT126" s="225" t="s">
        <v>72</v>
      </c>
      <c r="AU126" s="225" t="s">
        <v>73</v>
      </c>
      <c r="AY126" s="224" t="s">
        <v>125</v>
      </c>
      <c r="BK126" s="226">
        <f>BK127+BK147+BK152+BK198+BK201+BK206</f>
        <v>0</v>
      </c>
    </row>
    <row r="127" s="11" customFormat="1" ht="22.8" customHeight="1">
      <c r="A127" s="11"/>
      <c r="B127" s="213"/>
      <c r="C127" s="214"/>
      <c r="D127" s="215" t="s">
        <v>72</v>
      </c>
      <c r="E127" s="257" t="s">
        <v>81</v>
      </c>
      <c r="F127" s="257" t="s">
        <v>181</v>
      </c>
      <c r="G127" s="214"/>
      <c r="H127" s="214"/>
      <c r="I127" s="217"/>
      <c r="J127" s="258">
        <f>BK127</f>
        <v>0</v>
      </c>
      <c r="K127" s="214"/>
      <c r="L127" s="219"/>
      <c r="M127" s="220"/>
      <c r="N127" s="221"/>
      <c r="O127" s="221"/>
      <c r="P127" s="222">
        <f>SUM(P128:P146)</f>
        <v>0</v>
      </c>
      <c r="Q127" s="221"/>
      <c r="R127" s="222">
        <f>SUM(R128:R146)</f>
        <v>16.463999999999999</v>
      </c>
      <c r="S127" s="221"/>
      <c r="T127" s="223">
        <f>SUM(T128:T146)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24" t="s">
        <v>81</v>
      </c>
      <c r="AT127" s="225" t="s">
        <v>72</v>
      </c>
      <c r="AU127" s="225" t="s">
        <v>81</v>
      </c>
      <c r="AY127" s="224" t="s">
        <v>125</v>
      </c>
      <c r="BK127" s="226">
        <f>SUM(BK128:BK146)</f>
        <v>0</v>
      </c>
    </row>
    <row r="128" s="2" customFormat="1" ht="21.75" customHeight="1">
      <c r="A128" s="38"/>
      <c r="B128" s="39"/>
      <c r="C128" s="227" t="s">
        <v>81</v>
      </c>
      <c r="D128" s="227" t="s">
        <v>126</v>
      </c>
      <c r="E128" s="228" t="s">
        <v>986</v>
      </c>
      <c r="F128" s="229" t="s">
        <v>987</v>
      </c>
      <c r="G128" s="230" t="s">
        <v>214</v>
      </c>
      <c r="H128" s="231">
        <v>12.6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38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130</v>
      </c>
      <c r="AT128" s="239" t="s">
        <v>126</v>
      </c>
      <c r="AU128" s="239" t="s">
        <v>83</v>
      </c>
      <c r="AY128" s="17" t="s">
        <v>125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81</v>
      </c>
      <c r="BK128" s="240">
        <f>ROUND(I128*H128,2)</f>
        <v>0</v>
      </c>
      <c r="BL128" s="17" t="s">
        <v>130</v>
      </c>
      <c r="BM128" s="239" t="s">
        <v>988</v>
      </c>
    </row>
    <row r="129" s="13" customFormat="1">
      <c r="A129" s="13"/>
      <c r="B129" s="259"/>
      <c r="C129" s="260"/>
      <c r="D129" s="241" t="s">
        <v>196</v>
      </c>
      <c r="E129" s="261" t="s">
        <v>1</v>
      </c>
      <c r="F129" s="262" t="s">
        <v>989</v>
      </c>
      <c r="G129" s="260"/>
      <c r="H129" s="263">
        <v>12.6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196</v>
      </c>
      <c r="AU129" s="269" t="s">
        <v>83</v>
      </c>
      <c r="AV129" s="13" t="s">
        <v>83</v>
      </c>
      <c r="AW129" s="13" t="s">
        <v>30</v>
      </c>
      <c r="AX129" s="13" t="s">
        <v>81</v>
      </c>
      <c r="AY129" s="269" t="s">
        <v>125</v>
      </c>
    </row>
    <row r="130" s="2" customFormat="1" ht="21.75" customHeight="1">
      <c r="A130" s="38"/>
      <c r="B130" s="39"/>
      <c r="C130" s="227" t="s">
        <v>83</v>
      </c>
      <c r="D130" s="227" t="s">
        <v>126</v>
      </c>
      <c r="E130" s="228" t="s">
        <v>990</v>
      </c>
      <c r="F130" s="229" t="s">
        <v>991</v>
      </c>
      <c r="G130" s="230" t="s">
        <v>214</v>
      </c>
      <c r="H130" s="231">
        <v>10.08</v>
      </c>
      <c r="I130" s="232"/>
      <c r="J130" s="233">
        <f>ROUND(I130*H130,2)</f>
        <v>0</v>
      </c>
      <c r="K130" s="234"/>
      <c r="L130" s="44"/>
      <c r="M130" s="235" t="s">
        <v>1</v>
      </c>
      <c r="N130" s="236" t="s">
        <v>38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130</v>
      </c>
      <c r="AT130" s="239" t="s">
        <v>126</v>
      </c>
      <c r="AU130" s="239" t="s">
        <v>83</v>
      </c>
      <c r="AY130" s="17" t="s">
        <v>125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81</v>
      </c>
      <c r="BK130" s="240">
        <f>ROUND(I130*H130,2)</f>
        <v>0</v>
      </c>
      <c r="BL130" s="17" t="s">
        <v>130</v>
      </c>
      <c r="BM130" s="239" t="s">
        <v>992</v>
      </c>
    </row>
    <row r="131" s="13" customFormat="1">
      <c r="A131" s="13"/>
      <c r="B131" s="259"/>
      <c r="C131" s="260"/>
      <c r="D131" s="241" t="s">
        <v>196</v>
      </c>
      <c r="E131" s="261" t="s">
        <v>1</v>
      </c>
      <c r="F131" s="262" t="s">
        <v>993</v>
      </c>
      <c r="G131" s="260"/>
      <c r="H131" s="263">
        <v>10.08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9" t="s">
        <v>196</v>
      </c>
      <c r="AU131" s="269" t="s">
        <v>83</v>
      </c>
      <c r="AV131" s="13" t="s">
        <v>83</v>
      </c>
      <c r="AW131" s="13" t="s">
        <v>30</v>
      </c>
      <c r="AX131" s="13" t="s">
        <v>81</v>
      </c>
      <c r="AY131" s="269" t="s">
        <v>125</v>
      </c>
    </row>
    <row r="132" s="2" customFormat="1" ht="21.75" customHeight="1">
      <c r="A132" s="38"/>
      <c r="B132" s="39"/>
      <c r="C132" s="227" t="s">
        <v>137</v>
      </c>
      <c r="D132" s="227" t="s">
        <v>126</v>
      </c>
      <c r="E132" s="228" t="s">
        <v>255</v>
      </c>
      <c r="F132" s="229" t="s">
        <v>256</v>
      </c>
      <c r="G132" s="230" t="s">
        <v>226</v>
      </c>
      <c r="H132" s="231">
        <v>21.184999999999999</v>
      </c>
      <c r="I132" s="232"/>
      <c r="J132" s="233">
        <f>ROUND(I132*H132,2)</f>
        <v>0</v>
      </c>
      <c r="K132" s="234"/>
      <c r="L132" s="44"/>
      <c r="M132" s="235" t="s">
        <v>1</v>
      </c>
      <c r="N132" s="236" t="s">
        <v>38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130</v>
      </c>
      <c r="AT132" s="239" t="s">
        <v>126</v>
      </c>
      <c r="AU132" s="239" t="s">
        <v>83</v>
      </c>
      <c r="AY132" s="17" t="s">
        <v>125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81</v>
      </c>
      <c r="BK132" s="240">
        <f>ROUND(I132*H132,2)</f>
        <v>0</v>
      </c>
      <c r="BL132" s="17" t="s">
        <v>130</v>
      </c>
      <c r="BM132" s="239" t="s">
        <v>994</v>
      </c>
    </row>
    <row r="133" s="13" customFormat="1">
      <c r="A133" s="13"/>
      <c r="B133" s="259"/>
      <c r="C133" s="260"/>
      <c r="D133" s="241" t="s">
        <v>196</v>
      </c>
      <c r="E133" s="261" t="s">
        <v>1</v>
      </c>
      <c r="F133" s="262" t="s">
        <v>995</v>
      </c>
      <c r="G133" s="260"/>
      <c r="H133" s="263">
        <v>21.184999999999999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196</v>
      </c>
      <c r="AU133" s="269" t="s">
        <v>83</v>
      </c>
      <c r="AV133" s="13" t="s">
        <v>83</v>
      </c>
      <c r="AW133" s="13" t="s">
        <v>30</v>
      </c>
      <c r="AX133" s="13" t="s">
        <v>81</v>
      </c>
      <c r="AY133" s="269" t="s">
        <v>125</v>
      </c>
    </row>
    <row r="134" s="2" customFormat="1" ht="16.5" customHeight="1">
      <c r="A134" s="38"/>
      <c r="B134" s="39"/>
      <c r="C134" s="227" t="s">
        <v>130</v>
      </c>
      <c r="D134" s="227" t="s">
        <v>126</v>
      </c>
      <c r="E134" s="228" t="s">
        <v>260</v>
      </c>
      <c r="F134" s="229" t="s">
        <v>261</v>
      </c>
      <c r="G134" s="230" t="s">
        <v>214</v>
      </c>
      <c r="H134" s="231">
        <v>11.15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38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130</v>
      </c>
      <c r="AT134" s="239" t="s">
        <v>126</v>
      </c>
      <c r="AU134" s="239" t="s">
        <v>83</v>
      </c>
      <c r="AY134" s="17" t="s">
        <v>125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7" t="s">
        <v>81</v>
      </c>
      <c r="BK134" s="240">
        <f>ROUND(I134*H134,2)</f>
        <v>0</v>
      </c>
      <c r="BL134" s="17" t="s">
        <v>130</v>
      </c>
      <c r="BM134" s="239" t="s">
        <v>996</v>
      </c>
    </row>
    <row r="135" s="13" customFormat="1">
      <c r="A135" s="13"/>
      <c r="B135" s="259"/>
      <c r="C135" s="260"/>
      <c r="D135" s="241" t="s">
        <v>196</v>
      </c>
      <c r="E135" s="261" t="s">
        <v>1</v>
      </c>
      <c r="F135" s="262" t="s">
        <v>997</v>
      </c>
      <c r="G135" s="260"/>
      <c r="H135" s="263">
        <v>11.15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196</v>
      </c>
      <c r="AU135" s="269" t="s">
        <v>83</v>
      </c>
      <c r="AV135" s="13" t="s">
        <v>83</v>
      </c>
      <c r="AW135" s="13" t="s">
        <v>30</v>
      </c>
      <c r="AX135" s="13" t="s">
        <v>81</v>
      </c>
      <c r="AY135" s="269" t="s">
        <v>125</v>
      </c>
    </row>
    <row r="136" s="2" customFormat="1" ht="21.75" customHeight="1">
      <c r="A136" s="38"/>
      <c r="B136" s="39"/>
      <c r="C136" s="227" t="s">
        <v>146</v>
      </c>
      <c r="D136" s="227" t="s">
        <v>126</v>
      </c>
      <c r="E136" s="228" t="s">
        <v>998</v>
      </c>
      <c r="F136" s="229" t="s">
        <v>999</v>
      </c>
      <c r="G136" s="230" t="s">
        <v>214</v>
      </c>
      <c r="H136" s="231">
        <v>7.8399999999999999</v>
      </c>
      <c r="I136" s="232"/>
      <c r="J136" s="233">
        <f>ROUND(I136*H136,2)</f>
        <v>0</v>
      </c>
      <c r="K136" s="234"/>
      <c r="L136" s="44"/>
      <c r="M136" s="235" t="s">
        <v>1</v>
      </c>
      <c r="N136" s="236" t="s">
        <v>38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130</v>
      </c>
      <c r="AT136" s="239" t="s">
        <v>126</v>
      </c>
      <c r="AU136" s="239" t="s">
        <v>83</v>
      </c>
      <c r="AY136" s="17" t="s">
        <v>125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7" t="s">
        <v>81</v>
      </c>
      <c r="BK136" s="240">
        <f>ROUND(I136*H136,2)</f>
        <v>0</v>
      </c>
      <c r="BL136" s="17" t="s">
        <v>130</v>
      </c>
      <c r="BM136" s="239" t="s">
        <v>1000</v>
      </c>
    </row>
    <row r="137" s="15" customFormat="1">
      <c r="A137" s="15"/>
      <c r="B137" s="292"/>
      <c r="C137" s="293"/>
      <c r="D137" s="241" t="s">
        <v>196</v>
      </c>
      <c r="E137" s="294" t="s">
        <v>1</v>
      </c>
      <c r="F137" s="295" t="s">
        <v>1001</v>
      </c>
      <c r="G137" s="293"/>
      <c r="H137" s="294" t="s">
        <v>1</v>
      </c>
      <c r="I137" s="296"/>
      <c r="J137" s="293"/>
      <c r="K137" s="293"/>
      <c r="L137" s="297"/>
      <c r="M137" s="298"/>
      <c r="N137" s="299"/>
      <c r="O137" s="299"/>
      <c r="P137" s="299"/>
      <c r="Q137" s="299"/>
      <c r="R137" s="299"/>
      <c r="S137" s="299"/>
      <c r="T137" s="30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301" t="s">
        <v>196</v>
      </c>
      <c r="AU137" s="301" t="s">
        <v>83</v>
      </c>
      <c r="AV137" s="15" t="s">
        <v>81</v>
      </c>
      <c r="AW137" s="15" t="s">
        <v>30</v>
      </c>
      <c r="AX137" s="15" t="s">
        <v>73</v>
      </c>
      <c r="AY137" s="301" t="s">
        <v>125</v>
      </c>
    </row>
    <row r="138" s="13" customFormat="1">
      <c r="A138" s="13"/>
      <c r="B138" s="259"/>
      <c r="C138" s="260"/>
      <c r="D138" s="241" t="s">
        <v>196</v>
      </c>
      <c r="E138" s="261" t="s">
        <v>1</v>
      </c>
      <c r="F138" s="262" t="s">
        <v>1002</v>
      </c>
      <c r="G138" s="260"/>
      <c r="H138" s="263">
        <v>6.4000000000000004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196</v>
      </c>
      <c r="AU138" s="269" t="s">
        <v>83</v>
      </c>
      <c r="AV138" s="13" t="s">
        <v>83</v>
      </c>
      <c r="AW138" s="13" t="s">
        <v>30</v>
      </c>
      <c r="AX138" s="13" t="s">
        <v>73</v>
      </c>
      <c r="AY138" s="269" t="s">
        <v>125</v>
      </c>
    </row>
    <row r="139" s="13" customFormat="1">
      <c r="A139" s="13"/>
      <c r="B139" s="259"/>
      <c r="C139" s="260"/>
      <c r="D139" s="241" t="s">
        <v>196</v>
      </c>
      <c r="E139" s="261" t="s">
        <v>1</v>
      </c>
      <c r="F139" s="262" t="s">
        <v>1003</v>
      </c>
      <c r="G139" s="260"/>
      <c r="H139" s="263">
        <v>1.44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196</v>
      </c>
      <c r="AU139" s="269" t="s">
        <v>83</v>
      </c>
      <c r="AV139" s="13" t="s">
        <v>83</v>
      </c>
      <c r="AW139" s="13" t="s">
        <v>30</v>
      </c>
      <c r="AX139" s="13" t="s">
        <v>73</v>
      </c>
      <c r="AY139" s="269" t="s">
        <v>125</v>
      </c>
    </row>
    <row r="140" s="14" customFormat="1">
      <c r="A140" s="14"/>
      <c r="B140" s="270"/>
      <c r="C140" s="271"/>
      <c r="D140" s="241" t="s">
        <v>196</v>
      </c>
      <c r="E140" s="272" t="s">
        <v>1</v>
      </c>
      <c r="F140" s="273" t="s">
        <v>199</v>
      </c>
      <c r="G140" s="271"/>
      <c r="H140" s="274">
        <v>7.8399999999999999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0" t="s">
        <v>196</v>
      </c>
      <c r="AU140" s="280" t="s">
        <v>83</v>
      </c>
      <c r="AV140" s="14" t="s">
        <v>130</v>
      </c>
      <c r="AW140" s="14" t="s">
        <v>30</v>
      </c>
      <c r="AX140" s="14" t="s">
        <v>81</v>
      </c>
      <c r="AY140" s="280" t="s">
        <v>125</v>
      </c>
    </row>
    <row r="141" s="2" customFormat="1" ht="16.5" customHeight="1">
      <c r="A141" s="38"/>
      <c r="B141" s="39"/>
      <c r="C141" s="281" t="s">
        <v>151</v>
      </c>
      <c r="D141" s="281" t="s">
        <v>223</v>
      </c>
      <c r="E141" s="282" t="s">
        <v>1004</v>
      </c>
      <c r="F141" s="283" t="s">
        <v>1005</v>
      </c>
      <c r="G141" s="284" t="s">
        <v>226</v>
      </c>
      <c r="H141" s="285">
        <v>16.463999999999999</v>
      </c>
      <c r="I141" s="286"/>
      <c r="J141" s="287">
        <f>ROUND(I141*H141,2)</f>
        <v>0</v>
      </c>
      <c r="K141" s="288"/>
      <c r="L141" s="289"/>
      <c r="M141" s="290" t="s">
        <v>1</v>
      </c>
      <c r="N141" s="291" t="s">
        <v>38</v>
      </c>
      <c r="O141" s="91"/>
      <c r="P141" s="237">
        <f>O141*H141</f>
        <v>0</v>
      </c>
      <c r="Q141" s="237">
        <v>1</v>
      </c>
      <c r="R141" s="237">
        <f>Q141*H141</f>
        <v>16.463999999999999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160</v>
      </c>
      <c r="AT141" s="239" t="s">
        <v>223</v>
      </c>
      <c r="AU141" s="239" t="s">
        <v>83</v>
      </c>
      <c r="AY141" s="17" t="s">
        <v>125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7" t="s">
        <v>81</v>
      </c>
      <c r="BK141" s="240">
        <f>ROUND(I141*H141,2)</f>
        <v>0</v>
      </c>
      <c r="BL141" s="17" t="s">
        <v>130</v>
      </c>
      <c r="BM141" s="239" t="s">
        <v>1006</v>
      </c>
    </row>
    <row r="142" s="13" customFormat="1">
      <c r="A142" s="13"/>
      <c r="B142" s="259"/>
      <c r="C142" s="260"/>
      <c r="D142" s="241" t="s">
        <v>196</v>
      </c>
      <c r="E142" s="261" t="s">
        <v>1</v>
      </c>
      <c r="F142" s="262" t="s">
        <v>1007</v>
      </c>
      <c r="G142" s="260"/>
      <c r="H142" s="263">
        <v>16.463999999999999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196</v>
      </c>
      <c r="AU142" s="269" t="s">
        <v>83</v>
      </c>
      <c r="AV142" s="13" t="s">
        <v>83</v>
      </c>
      <c r="AW142" s="13" t="s">
        <v>30</v>
      </c>
      <c r="AX142" s="13" t="s">
        <v>81</v>
      </c>
      <c r="AY142" s="269" t="s">
        <v>125</v>
      </c>
    </row>
    <row r="143" s="2" customFormat="1" ht="21.75" customHeight="1">
      <c r="A143" s="38"/>
      <c r="B143" s="39"/>
      <c r="C143" s="227" t="s">
        <v>155</v>
      </c>
      <c r="D143" s="227" t="s">
        <v>126</v>
      </c>
      <c r="E143" s="228" t="s">
        <v>1008</v>
      </c>
      <c r="F143" s="229" t="s">
        <v>1009</v>
      </c>
      <c r="G143" s="230" t="s">
        <v>214</v>
      </c>
      <c r="H143" s="231">
        <v>11.529999999999999</v>
      </c>
      <c r="I143" s="232"/>
      <c r="J143" s="233">
        <f>ROUND(I143*H143,2)</f>
        <v>0</v>
      </c>
      <c r="K143" s="234"/>
      <c r="L143" s="44"/>
      <c r="M143" s="235" t="s">
        <v>1</v>
      </c>
      <c r="N143" s="236" t="s">
        <v>38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130</v>
      </c>
      <c r="AT143" s="239" t="s">
        <v>126</v>
      </c>
      <c r="AU143" s="239" t="s">
        <v>83</v>
      </c>
      <c r="AY143" s="17" t="s">
        <v>125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7" t="s">
        <v>81</v>
      </c>
      <c r="BK143" s="240">
        <f>ROUND(I143*H143,2)</f>
        <v>0</v>
      </c>
      <c r="BL143" s="17" t="s">
        <v>130</v>
      </c>
      <c r="BM143" s="239" t="s">
        <v>1010</v>
      </c>
    </row>
    <row r="144" s="13" customFormat="1">
      <c r="A144" s="13"/>
      <c r="B144" s="259"/>
      <c r="C144" s="260"/>
      <c r="D144" s="241" t="s">
        <v>196</v>
      </c>
      <c r="E144" s="261" t="s">
        <v>1</v>
      </c>
      <c r="F144" s="262" t="s">
        <v>1011</v>
      </c>
      <c r="G144" s="260"/>
      <c r="H144" s="263">
        <v>2.0800000000000001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196</v>
      </c>
      <c r="AU144" s="269" t="s">
        <v>83</v>
      </c>
      <c r="AV144" s="13" t="s">
        <v>83</v>
      </c>
      <c r="AW144" s="13" t="s">
        <v>30</v>
      </c>
      <c r="AX144" s="13" t="s">
        <v>73</v>
      </c>
      <c r="AY144" s="269" t="s">
        <v>125</v>
      </c>
    </row>
    <row r="145" s="13" customFormat="1">
      <c r="A145" s="13"/>
      <c r="B145" s="259"/>
      <c r="C145" s="260"/>
      <c r="D145" s="241" t="s">
        <v>196</v>
      </c>
      <c r="E145" s="261" t="s">
        <v>1</v>
      </c>
      <c r="F145" s="262" t="s">
        <v>1012</v>
      </c>
      <c r="G145" s="260"/>
      <c r="H145" s="263">
        <v>9.4499999999999993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196</v>
      </c>
      <c r="AU145" s="269" t="s">
        <v>83</v>
      </c>
      <c r="AV145" s="13" t="s">
        <v>83</v>
      </c>
      <c r="AW145" s="13" t="s">
        <v>30</v>
      </c>
      <c r="AX145" s="13" t="s">
        <v>73</v>
      </c>
      <c r="AY145" s="269" t="s">
        <v>125</v>
      </c>
    </row>
    <row r="146" s="14" customFormat="1">
      <c r="A146" s="14"/>
      <c r="B146" s="270"/>
      <c r="C146" s="271"/>
      <c r="D146" s="241" t="s">
        <v>196</v>
      </c>
      <c r="E146" s="272" t="s">
        <v>1</v>
      </c>
      <c r="F146" s="273" t="s">
        <v>199</v>
      </c>
      <c r="G146" s="271"/>
      <c r="H146" s="274">
        <v>11.529999999999999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196</v>
      </c>
      <c r="AU146" s="280" t="s">
        <v>83</v>
      </c>
      <c r="AV146" s="14" t="s">
        <v>130</v>
      </c>
      <c r="AW146" s="14" t="s">
        <v>30</v>
      </c>
      <c r="AX146" s="14" t="s">
        <v>81</v>
      </c>
      <c r="AY146" s="280" t="s">
        <v>125</v>
      </c>
    </row>
    <row r="147" s="11" customFormat="1" ht="22.8" customHeight="1">
      <c r="A147" s="11"/>
      <c r="B147" s="213"/>
      <c r="C147" s="214"/>
      <c r="D147" s="215" t="s">
        <v>72</v>
      </c>
      <c r="E147" s="257" t="s">
        <v>130</v>
      </c>
      <c r="F147" s="257" t="s">
        <v>636</v>
      </c>
      <c r="G147" s="214"/>
      <c r="H147" s="214"/>
      <c r="I147" s="217"/>
      <c r="J147" s="258">
        <f>BK147</f>
        <v>0</v>
      </c>
      <c r="K147" s="214"/>
      <c r="L147" s="219"/>
      <c r="M147" s="220"/>
      <c r="N147" s="221"/>
      <c r="O147" s="221"/>
      <c r="P147" s="222">
        <f>SUM(P148:P151)</f>
        <v>0</v>
      </c>
      <c r="Q147" s="221"/>
      <c r="R147" s="222">
        <f>SUM(R148:R151)</f>
        <v>0</v>
      </c>
      <c r="S147" s="221"/>
      <c r="T147" s="223">
        <f>SUM(T148:T151)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24" t="s">
        <v>81</v>
      </c>
      <c r="AT147" s="225" t="s">
        <v>72</v>
      </c>
      <c r="AU147" s="225" t="s">
        <v>81</v>
      </c>
      <c r="AY147" s="224" t="s">
        <v>125</v>
      </c>
      <c r="BK147" s="226">
        <f>SUM(BK148:BK151)</f>
        <v>0</v>
      </c>
    </row>
    <row r="148" s="2" customFormat="1" ht="16.5" customHeight="1">
      <c r="A148" s="38"/>
      <c r="B148" s="39"/>
      <c r="C148" s="227" t="s">
        <v>160</v>
      </c>
      <c r="D148" s="227" t="s">
        <v>126</v>
      </c>
      <c r="E148" s="228" t="s">
        <v>1013</v>
      </c>
      <c r="F148" s="229" t="s">
        <v>1014</v>
      </c>
      <c r="G148" s="230" t="s">
        <v>214</v>
      </c>
      <c r="H148" s="231">
        <v>1.96</v>
      </c>
      <c r="I148" s="232"/>
      <c r="J148" s="233">
        <f>ROUND(I148*H148,2)</f>
        <v>0</v>
      </c>
      <c r="K148" s="234"/>
      <c r="L148" s="44"/>
      <c r="M148" s="235" t="s">
        <v>1</v>
      </c>
      <c r="N148" s="236" t="s">
        <v>38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130</v>
      </c>
      <c r="AT148" s="239" t="s">
        <v>126</v>
      </c>
      <c r="AU148" s="239" t="s">
        <v>83</v>
      </c>
      <c r="AY148" s="17" t="s">
        <v>125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7" t="s">
        <v>81</v>
      </c>
      <c r="BK148" s="240">
        <f>ROUND(I148*H148,2)</f>
        <v>0</v>
      </c>
      <c r="BL148" s="17" t="s">
        <v>130</v>
      </c>
      <c r="BM148" s="239" t="s">
        <v>1015</v>
      </c>
    </row>
    <row r="149" s="13" customFormat="1">
      <c r="A149" s="13"/>
      <c r="B149" s="259"/>
      <c r="C149" s="260"/>
      <c r="D149" s="241" t="s">
        <v>196</v>
      </c>
      <c r="E149" s="261" t="s">
        <v>1</v>
      </c>
      <c r="F149" s="262" t="s">
        <v>1016</v>
      </c>
      <c r="G149" s="260"/>
      <c r="H149" s="263">
        <v>1.6000000000000001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196</v>
      </c>
      <c r="AU149" s="269" t="s">
        <v>83</v>
      </c>
      <c r="AV149" s="13" t="s">
        <v>83</v>
      </c>
      <c r="AW149" s="13" t="s">
        <v>30</v>
      </c>
      <c r="AX149" s="13" t="s">
        <v>73</v>
      </c>
      <c r="AY149" s="269" t="s">
        <v>125</v>
      </c>
    </row>
    <row r="150" s="13" customFormat="1">
      <c r="A150" s="13"/>
      <c r="B150" s="259"/>
      <c r="C150" s="260"/>
      <c r="D150" s="241" t="s">
        <v>196</v>
      </c>
      <c r="E150" s="261" t="s">
        <v>1</v>
      </c>
      <c r="F150" s="262" t="s">
        <v>1017</v>
      </c>
      <c r="G150" s="260"/>
      <c r="H150" s="263">
        <v>0.35999999999999999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196</v>
      </c>
      <c r="AU150" s="269" t="s">
        <v>83</v>
      </c>
      <c r="AV150" s="13" t="s">
        <v>83</v>
      </c>
      <c r="AW150" s="13" t="s">
        <v>30</v>
      </c>
      <c r="AX150" s="13" t="s">
        <v>73</v>
      </c>
      <c r="AY150" s="269" t="s">
        <v>125</v>
      </c>
    </row>
    <row r="151" s="14" customFormat="1">
      <c r="A151" s="14"/>
      <c r="B151" s="270"/>
      <c r="C151" s="271"/>
      <c r="D151" s="241" t="s">
        <v>196</v>
      </c>
      <c r="E151" s="272" t="s">
        <v>1</v>
      </c>
      <c r="F151" s="273" t="s">
        <v>199</v>
      </c>
      <c r="G151" s="271"/>
      <c r="H151" s="274">
        <v>1.96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196</v>
      </c>
      <c r="AU151" s="280" t="s">
        <v>83</v>
      </c>
      <c r="AV151" s="14" t="s">
        <v>130</v>
      </c>
      <c r="AW151" s="14" t="s">
        <v>30</v>
      </c>
      <c r="AX151" s="14" t="s">
        <v>81</v>
      </c>
      <c r="AY151" s="280" t="s">
        <v>125</v>
      </c>
    </row>
    <row r="152" s="11" customFormat="1" ht="22.8" customHeight="1">
      <c r="A152" s="11"/>
      <c r="B152" s="213"/>
      <c r="C152" s="214"/>
      <c r="D152" s="215" t="s">
        <v>72</v>
      </c>
      <c r="E152" s="257" t="s">
        <v>160</v>
      </c>
      <c r="F152" s="257" t="s">
        <v>1018</v>
      </c>
      <c r="G152" s="214"/>
      <c r="H152" s="214"/>
      <c r="I152" s="217"/>
      <c r="J152" s="258">
        <f>BK152</f>
        <v>0</v>
      </c>
      <c r="K152" s="214"/>
      <c r="L152" s="219"/>
      <c r="M152" s="220"/>
      <c r="N152" s="221"/>
      <c r="O152" s="221"/>
      <c r="P152" s="222">
        <f>SUM(P153:P197)</f>
        <v>0</v>
      </c>
      <c r="Q152" s="221"/>
      <c r="R152" s="222">
        <f>SUM(R153:R197)</f>
        <v>0.027910289999999997</v>
      </c>
      <c r="S152" s="221"/>
      <c r="T152" s="223">
        <f>SUM(T153:T197)</f>
        <v>3.5503800000000001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24" t="s">
        <v>81</v>
      </c>
      <c r="AT152" s="225" t="s">
        <v>72</v>
      </c>
      <c r="AU152" s="225" t="s">
        <v>81</v>
      </c>
      <c r="AY152" s="224" t="s">
        <v>125</v>
      </c>
      <c r="BK152" s="226">
        <f>SUM(BK153:BK197)</f>
        <v>0</v>
      </c>
    </row>
    <row r="153" s="2" customFormat="1" ht="21.75" customHeight="1">
      <c r="A153" s="38"/>
      <c r="B153" s="39"/>
      <c r="C153" s="227" t="s">
        <v>164</v>
      </c>
      <c r="D153" s="227" t="s">
        <v>126</v>
      </c>
      <c r="E153" s="228" t="s">
        <v>1019</v>
      </c>
      <c r="F153" s="229" t="s">
        <v>1020</v>
      </c>
      <c r="G153" s="230" t="s">
        <v>292</v>
      </c>
      <c r="H153" s="231">
        <v>2.6499999999999999</v>
      </c>
      <c r="I153" s="232"/>
      <c r="J153" s="233">
        <f>ROUND(I153*H153,2)</f>
        <v>0</v>
      </c>
      <c r="K153" s="234"/>
      <c r="L153" s="44"/>
      <c r="M153" s="235" t="s">
        <v>1</v>
      </c>
      <c r="N153" s="236" t="s">
        <v>38</v>
      </c>
      <c r="O153" s="91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9" t="s">
        <v>130</v>
      </c>
      <c r="AT153" s="239" t="s">
        <v>126</v>
      </c>
      <c r="AU153" s="239" t="s">
        <v>83</v>
      </c>
      <c r="AY153" s="17" t="s">
        <v>125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7" t="s">
        <v>81</v>
      </c>
      <c r="BK153" s="240">
        <f>ROUND(I153*H153,2)</f>
        <v>0</v>
      </c>
      <c r="BL153" s="17" t="s">
        <v>130</v>
      </c>
      <c r="BM153" s="239" t="s">
        <v>1021</v>
      </c>
    </row>
    <row r="154" s="13" customFormat="1">
      <c r="A154" s="13"/>
      <c r="B154" s="259"/>
      <c r="C154" s="260"/>
      <c r="D154" s="241" t="s">
        <v>196</v>
      </c>
      <c r="E154" s="261" t="s">
        <v>1</v>
      </c>
      <c r="F154" s="262" t="s">
        <v>1022</v>
      </c>
      <c r="G154" s="260"/>
      <c r="H154" s="263">
        <v>2.6499999999999999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196</v>
      </c>
      <c r="AU154" s="269" t="s">
        <v>83</v>
      </c>
      <c r="AV154" s="13" t="s">
        <v>83</v>
      </c>
      <c r="AW154" s="13" t="s">
        <v>30</v>
      </c>
      <c r="AX154" s="13" t="s">
        <v>81</v>
      </c>
      <c r="AY154" s="269" t="s">
        <v>125</v>
      </c>
    </row>
    <row r="155" s="2" customFormat="1" ht="21.75" customHeight="1">
      <c r="A155" s="38"/>
      <c r="B155" s="39"/>
      <c r="C155" s="281" t="s">
        <v>169</v>
      </c>
      <c r="D155" s="281" t="s">
        <v>223</v>
      </c>
      <c r="E155" s="282" t="s">
        <v>1023</v>
      </c>
      <c r="F155" s="283" t="s">
        <v>1024</v>
      </c>
      <c r="G155" s="284" t="s">
        <v>292</v>
      </c>
      <c r="H155" s="285">
        <v>2.6899999999999999</v>
      </c>
      <c r="I155" s="286"/>
      <c r="J155" s="287">
        <f>ROUND(I155*H155,2)</f>
        <v>0</v>
      </c>
      <c r="K155" s="288"/>
      <c r="L155" s="289"/>
      <c r="M155" s="290" t="s">
        <v>1</v>
      </c>
      <c r="N155" s="291" t="s">
        <v>38</v>
      </c>
      <c r="O155" s="91"/>
      <c r="P155" s="237">
        <f>O155*H155</f>
        <v>0</v>
      </c>
      <c r="Q155" s="237">
        <v>0.00027999999999999998</v>
      </c>
      <c r="R155" s="237">
        <f>Q155*H155</f>
        <v>0.00075319999999999988</v>
      </c>
      <c r="S155" s="237">
        <v>0</v>
      </c>
      <c r="T155" s="23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9" t="s">
        <v>160</v>
      </c>
      <c r="AT155" s="239" t="s">
        <v>223</v>
      </c>
      <c r="AU155" s="239" t="s">
        <v>83</v>
      </c>
      <c r="AY155" s="17" t="s">
        <v>125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7" t="s">
        <v>81</v>
      </c>
      <c r="BK155" s="240">
        <f>ROUND(I155*H155,2)</f>
        <v>0</v>
      </c>
      <c r="BL155" s="17" t="s">
        <v>130</v>
      </c>
      <c r="BM155" s="239" t="s">
        <v>1025</v>
      </c>
    </row>
    <row r="156" s="13" customFormat="1">
      <c r="A156" s="13"/>
      <c r="B156" s="259"/>
      <c r="C156" s="260"/>
      <c r="D156" s="241" t="s">
        <v>196</v>
      </c>
      <c r="E156" s="260"/>
      <c r="F156" s="262" t="s">
        <v>1026</v>
      </c>
      <c r="G156" s="260"/>
      <c r="H156" s="263">
        <v>2.6899999999999999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196</v>
      </c>
      <c r="AU156" s="269" t="s">
        <v>83</v>
      </c>
      <c r="AV156" s="13" t="s">
        <v>83</v>
      </c>
      <c r="AW156" s="13" t="s">
        <v>4</v>
      </c>
      <c r="AX156" s="13" t="s">
        <v>81</v>
      </c>
      <c r="AY156" s="269" t="s">
        <v>125</v>
      </c>
    </row>
    <row r="157" s="2" customFormat="1" ht="21.75" customHeight="1">
      <c r="A157" s="38"/>
      <c r="B157" s="39"/>
      <c r="C157" s="227" t="s">
        <v>230</v>
      </c>
      <c r="D157" s="227" t="s">
        <v>126</v>
      </c>
      <c r="E157" s="228" t="s">
        <v>1027</v>
      </c>
      <c r="F157" s="229" t="s">
        <v>1028</v>
      </c>
      <c r="G157" s="230" t="s">
        <v>292</v>
      </c>
      <c r="H157" s="231">
        <v>37.5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38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130</v>
      </c>
      <c r="AT157" s="239" t="s">
        <v>126</v>
      </c>
      <c r="AU157" s="239" t="s">
        <v>83</v>
      </c>
      <c r="AY157" s="17" t="s">
        <v>125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7" t="s">
        <v>81</v>
      </c>
      <c r="BK157" s="240">
        <f>ROUND(I157*H157,2)</f>
        <v>0</v>
      </c>
      <c r="BL157" s="17" t="s">
        <v>130</v>
      </c>
      <c r="BM157" s="239" t="s">
        <v>1029</v>
      </c>
    </row>
    <row r="158" s="13" customFormat="1">
      <c r="A158" s="13"/>
      <c r="B158" s="259"/>
      <c r="C158" s="260"/>
      <c r="D158" s="241" t="s">
        <v>196</v>
      </c>
      <c r="E158" s="261" t="s">
        <v>1</v>
      </c>
      <c r="F158" s="262" t="s">
        <v>1030</v>
      </c>
      <c r="G158" s="260"/>
      <c r="H158" s="263">
        <v>37.5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196</v>
      </c>
      <c r="AU158" s="269" t="s">
        <v>83</v>
      </c>
      <c r="AV158" s="13" t="s">
        <v>83</v>
      </c>
      <c r="AW158" s="13" t="s">
        <v>30</v>
      </c>
      <c r="AX158" s="13" t="s">
        <v>81</v>
      </c>
      <c r="AY158" s="269" t="s">
        <v>125</v>
      </c>
    </row>
    <row r="159" s="2" customFormat="1" ht="21.75" customHeight="1">
      <c r="A159" s="38"/>
      <c r="B159" s="39"/>
      <c r="C159" s="281" t="s">
        <v>235</v>
      </c>
      <c r="D159" s="281" t="s">
        <v>223</v>
      </c>
      <c r="E159" s="282" t="s">
        <v>1031</v>
      </c>
      <c r="F159" s="283" t="s">
        <v>1032</v>
      </c>
      <c r="G159" s="284" t="s">
        <v>292</v>
      </c>
      <c r="H159" s="285">
        <v>38.063000000000002</v>
      </c>
      <c r="I159" s="286"/>
      <c r="J159" s="287">
        <f>ROUND(I159*H159,2)</f>
        <v>0</v>
      </c>
      <c r="K159" s="288"/>
      <c r="L159" s="289"/>
      <c r="M159" s="290" t="s">
        <v>1</v>
      </c>
      <c r="N159" s="291" t="s">
        <v>38</v>
      </c>
      <c r="O159" s="91"/>
      <c r="P159" s="237">
        <f>O159*H159</f>
        <v>0</v>
      </c>
      <c r="Q159" s="237">
        <v>0.00042999999999999999</v>
      </c>
      <c r="R159" s="237">
        <f>Q159*H159</f>
        <v>0.016367090000000001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160</v>
      </c>
      <c r="AT159" s="239" t="s">
        <v>223</v>
      </c>
      <c r="AU159" s="239" t="s">
        <v>83</v>
      </c>
      <c r="AY159" s="17" t="s">
        <v>125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7" t="s">
        <v>81</v>
      </c>
      <c r="BK159" s="240">
        <f>ROUND(I159*H159,2)</f>
        <v>0</v>
      </c>
      <c r="BL159" s="17" t="s">
        <v>130</v>
      </c>
      <c r="BM159" s="239" t="s">
        <v>1033</v>
      </c>
    </row>
    <row r="160" s="13" customFormat="1">
      <c r="A160" s="13"/>
      <c r="B160" s="259"/>
      <c r="C160" s="260"/>
      <c r="D160" s="241" t="s">
        <v>196</v>
      </c>
      <c r="E160" s="260"/>
      <c r="F160" s="262" t="s">
        <v>1034</v>
      </c>
      <c r="G160" s="260"/>
      <c r="H160" s="263">
        <v>38.063000000000002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196</v>
      </c>
      <c r="AU160" s="269" t="s">
        <v>83</v>
      </c>
      <c r="AV160" s="13" t="s">
        <v>83</v>
      </c>
      <c r="AW160" s="13" t="s">
        <v>4</v>
      </c>
      <c r="AX160" s="13" t="s">
        <v>81</v>
      </c>
      <c r="AY160" s="269" t="s">
        <v>125</v>
      </c>
    </row>
    <row r="161" s="2" customFormat="1" ht="16.5" customHeight="1">
      <c r="A161" s="38"/>
      <c r="B161" s="39"/>
      <c r="C161" s="227" t="s">
        <v>240</v>
      </c>
      <c r="D161" s="227" t="s">
        <v>126</v>
      </c>
      <c r="E161" s="228" t="s">
        <v>1035</v>
      </c>
      <c r="F161" s="229" t="s">
        <v>1036</v>
      </c>
      <c r="G161" s="230" t="s">
        <v>292</v>
      </c>
      <c r="H161" s="231">
        <v>43.399999999999999</v>
      </c>
      <c r="I161" s="232"/>
      <c r="J161" s="233">
        <f>ROUND(I161*H161,2)</f>
        <v>0</v>
      </c>
      <c r="K161" s="234"/>
      <c r="L161" s="44"/>
      <c r="M161" s="235" t="s">
        <v>1</v>
      </c>
      <c r="N161" s="236" t="s">
        <v>38</v>
      </c>
      <c r="O161" s="91"/>
      <c r="P161" s="237">
        <f>O161*H161</f>
        <v>0</v>
      </c>
      <c r="Q161" s="237">
        <v>0</v>
      </c>
      <c r="R161" s="237">
        <f>Q161*H161</f>
        <v>0</v>
      </c>
      <c r="S161" s="237">
        <v>0.00069999999999999999</v>
      </c>
      <c r="T161" s="238">
        <f>S161*H161</f>
        <v>0.030379999999999997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130</v>
      </c>
      <c r="AT161" s="239" t="s">
        <v>126</v>
      </c>
      <c r="AU161" s="239" t="s">
        <v>83</v>
      </c>
      <c r="AY161" s="17" t="s">
        <v>125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7" t="s">
        <v>81</v>
      </c>
      <c r="BK161" s="240">
        <f>ROUND(I161*H161,2)</f>
        <v>0</v>
      </c>
      <c r="BL161" s="17" t="s">
        <v>130</v>
      </c>
      <c r="BM161" s="239" t="s">
        <v>1037</v>
      </c>
    </row>
    <row r="162" s="13" customFormat="1">
      <c r="A162" s="13"/>
      <c r="B162" s="259"/>
      <c r="C162" s="260"/>
      <c r="D162" s="241" t="s">
        <v>196</v>
      </c>
      <c r="E162" s="261" t="s">
        <v>1</v>
      </c>
      <c r="F162" s="262" t="s">
        <v>1030</v>
      </c>
      <c r="G162" s="260"/>
      <c r="H162" s="263">
        <v>37.5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196</v>
      </c>
      <c r="AU162" s="269" t="s">
        <v>83</v>
      </c>
      <c r="AV162" s="13" t="s">
        <v>83</v>
      </c>
      <c r="AW162" s="13" t="s">
        <v>30</v>
      </c>
      <c r="AX162" s="13" t="s">
        <v>73</v>
      </c>
      <c r="AY162" s="269" t="s">
        <v>125</v>
      </c>
    </row>
    <row r="163" s="13" customFormat="1">
      <c r="A163" s="13"/>
      <c r="B163" s="259"/>
      <c r="C163" s="260"/>
      <c r="D163" s="241" t="s">
        <v>196</v>
      </c>
      <c r="E163" s="261" t="s">
        <v>1</v>
      </c>
      <c r="F163" s="262" t="s">
        <v>1038</v>
      </c>
      <c r="G163" s="260"/>
      <c r="H163" s="263">
        <v>5.9000000000000004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196</v>
      </c>
      <c r="AU163" s="269" t="s">
        <v>83</v>
      </c>
      <c r="AV163" s="13" t="s">
        <v>83</v>
      </c>
      <c r="AW163" s="13" t="s">
        <v>30</v>
      </c>
      <c r="AX163" s="13" t="s">
        <v>73</v>
      </c>
      <c r="AY163" s="269" t="s">
        <v>125</v>
      </c>
    </row>
    <row r="164" s="14" customFormat="1">
      <c r="A164" s="14"/>
      <c r="B164" s="270"/>
      <c r="C164" s="271"/>
      <c r="D164" s="241" t="s">
        <v>196</v>
      </c>
      <c r="E164" s="272" t="s">
        <v>1</v>
      </c>
      <c r="F164" s="273" t="s">
        <v>199</v>
      </c>
      <c r="G164" s="271"/>
      <c r="H164" s="274">
        <v>43.399999999999999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196</v>
      </c>
      <c r="AU164" s="280" t="s">
        <v>83</v>
      </c>
      <c r="AV164" s="14" t="s">
        <v>130</v>
      </c>
      <c r="AW164" s="14" t="s">
        <v>30</v>
      </c>
      <c r="AX164" s="14" t="s">
        <v>81</v>
      </c>
      <c r="AY164" s="280" t="s">
        <v>125</v>
      </c>
    </row>
    <row r="165" s="2" customFormat="1" ht="21.75" customHeight="1">
      <c r="A165" s="38"/>
      <c r="B165" s="39"/>
      <c r="C165" s="227" t="s">
        <v>254</v>
      </c>
      <c r="D165" s="227" t="s">
        <v>126</v>
      </c>
      <c r="E165" s="228" t="s">
        <v>1039</v>
      </c>
      <c r="F165" s="229" t="s">
        <v>1040</v>
      </c>
      <c r="G165" s="230" t="s">
        <v>188</v>
      </c>
      <c r="H165" s="231">
        <v>1</v>
      </c>
      <c r="I165" s="232"/>
      <c r="J165" s="233">
        <f>ROUND(I165*H165,2)</f>
        <v>0</v>
      </c>
      <c r="K165" s="234"/>
      <c r="L165" s="44"/>
      <c r="M165" s="235" t="s">
        <v>1</v>
      </c>
      <c r="N165" s="236" t="s">
        <v>38</v>
      </c>
      <c r="O165" s="91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9" t="s">
        <v>130</v>
      </c>
      <c r="AT165" s="239" t="s">
        <v>126</v>
      </c>
      <c r="AU165" s="239" t="s">
        <v>83</v>
      </c>
      <c r="AY165" s="17" t="s">
        <v>125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7" t="s">
        <v>81</v>
      </c>
      <c r="BK165" s="240">
        <f>ROUND(I165*H165,2)</f>
        <v>0</v>
      </c>
      <c r="BL165" s="17" t="s">
        <v>130</v>
      </c>
      <c r="BM165" s="239" t="s">
        <v>1041</v>
      </c>
    </row>
    <row r="166" s="13" customFormat="1">
      <c r="A166" s="13"/>
      <c r="B166" s="259"/>
      <c r="C166" s="260"/>
      <c r="D166" s="241" t="s">
        <v>196</v>
      </c>
      <c r="E166" s="261" t="s">
        <v>1</v>
      </c>
      <c r="F166" s="262" t="s">
        <v>1042</v>
      </c>
      <c r="G166" s="260"/>
      <c r="H166" s="263">
        <v>1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196</v>
      </c>
      <c r="AU166" s="269" t="s">
        <v>83</v>
      </c>
      <c r="AV166" s="13" t="s">
        <v>83</v>
      </c>
      <c r="AW166" s="13" t="s">
        <v>30</v>
      </c>
      <c r="AX166" s="13" t="s">
        <v>81</v>
      </c>
      <c r="AY166" s="269" t="s">
        <v>125</v>
      </c>
    </row>
    <row r="167" s="2" customFormat="1" ht="16.5" customHeight="1">
      <c r="A167" s="38"/>
      <c r="B167" s="39"/>
      <c r="C167" s="281" t="s">
        <v>8</v>
      </c>
      <c r="D167" s="281" t="s">
        <v>223</v>
      </c>
      <c r="E167" s="282" t="s">
        <v>1043</v>
      </c>
      <c r="F167" s="283" t="s">
        <v>1044</v>
      </c>
      <c r="G167" s="284" t="s">
        <v>188</v>
      </c>
      <c r="H167" s="285">
        <v>1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38</v>
      </c>
      <c r="O167" s="91"/>
      <c r="P167" s="237">
        <f>O167*H167</f>
        <v>0</v>
      </c>
      <c r="Q167" s="237">
        <v>6.0000000000000002E-05</v>
      </c>
      <c r="R167" s="237">
        <f>Q167*H167</f>
        <v>6.0000000000000002E-05</v>
      </c>
      <c r="S167" s="237">
        <v>0</v>
      </c>
      <c r="T167" s="23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9" t="s">
        <v>160</v>
      </c>
      <c r="AT167" s="239" t="s">
        <v>223</v>
      </c>
      <c r="AU167" s="239" t="s">
        <v>83</v>
      </c>
      <c r="AY167" s="17" t="s">
        <v>125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7" t="s">
        <v>81</v>
      </c>
      <c r="BK167" s="240">
        <f>ROUND(I167*H167,2)</f>
        <v>0</v>
      </c>
      <c r="BL167" s="17" t="s">
        <v>130</v>
      </c>
      <c r="BM167" s="239" t="s">
        <v>1045</v>
      </c>
    </row>
    <row r="168" s="2" customFormat="1" ht="21.75" customHeight="1">
      <c r="A168" s="38"/>
      <c r="B168" s="39"/>
      <c r="C168" s="227" t="s">
        <v>264</v>
      </c>
      <c r="D168" s="227" t="s">
        <v>126</v>
      </c>
      <c r="E168" s="228" t="s">
        <v>1046</v>
      </c>
      <c r="F168" s="229" t="s">
        <v>1047</v>
      </c>
      <c r="G168" s="230" t="s">
        <v>188</v>
      </c>
      <c r="H168" s="231">
        <v>2</v>
      </c>
      <c r="I168" s="232"/>
      <c r="J168" s="233">
        <f>ROUND(I168*H168,2)</f>
        <v>0</v>
      </c>
      <c r="K168" s="234"/>
      <c r="L168" s="44"/>
      <c r="M168" s="235" t="s">
        <v>1</v>
      </c>
      <c r="N168" s="236" t="s">
        <v>38</v>
      </c>
      <c r="O168" s="91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9" t="s">
        <v>130</v>
      </c>
      <c r="AT168" s="239" t="s">
        <v>126</v>
      </c>
      <c r="AU168" s="239" t="s">
        <v>83</v>
      </c>
      <c r="AY168" s="17" t="s">
        <v>125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7" t="s">
        <v>81</v>
      </c>
      <c r="BK168" s="240">
        <f>ROUND(I168*H168,2)</f>
        <v>0</v>
      </c>
      <c r="BL168" s="17" t="s">
        <v>130</v>
      </c>
      <c r="BM168" s="239" t="s">
        <v>1048</v>
      </c>
    </row>
    <row r="169" s="13" customFormat="1">
      <c r="A169" s="13"/>
      <c r="B169" s="259"/>
      <c r="C169" s="260"/>
      <c r="D169" s="241" t="s">
        <v>196</v>
      </c>
      <c r="E169" s="261" t="s">
        <v>1</v>
      </c>
      <c r="F169" s="262" t="s">
        <v>1049</v>
      </c>
      <c r="G169" s="260"/>
      <c r="H169" s="263">
        <v>2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196</v>
      </c>
      <c r="AU169" s="269" t="s">
        <v>83</v>
      </c>
      <c r="AV169" s="13" t="s">
        <v>83</v>
      </c>
      <c r="AW169" s="13" t="s">
        <v>30</v>
      </c>
      <c r="AX169" s="13" t="s">
        <v>81</v>
      </c>
      <c r="AY169" s="269" t="s">
        <v>125</v>
      </c>
    </row>
    <row r="170" s="2" customFormat="1" ht="16.5" customHeight="1">
      <c r="A170" s="38"/>
      <c r="B170" s="39"/>
      <c r="C170" s="281" t="s">
        <v>271</v>
      </c>
      <c r="D170" s="281" t="s">
        <v>223</v>
      </c>
      <c r="E170" s="282" t="s">
        <v>1050</v>
      </c>
      <c r="F170" s="283" t="s">
        <v>1051</v>
      </c>
      <c r="G170" s="284" t="s">
        <v>188</v>
      </c>
      <c r="H170" s="285">
        <v>2</v>
      </c>
      <c r="I170" s="286"/>
      <c r="J170" s="287">
        <f>ROUND(I170*H170,2)</f>
        <v>0</v>
      </c>
      <c r="K170" s="288"/>
      <c r="L170" s="289"/>
      <c r="M170" s="290" t="s">
        <v>1</v>
      </c>
      <c r="N170" s="291" t="s">
        <v>38</v>
      </c>
      <c r="O170" s="91"/>
      <c r="P170" s="237">
        <f>O170*H170</f>
        <v>0</v>
      </c>
      <c r="Q170" s="237">
        <v>8.0000000000000007E-05</v>
      </c>
      <c r="R170" s="237">
        <f>Q170*H170</f>
        <v>0.00016000000000000001</v>
      </c>
      <c r="S170" s="237">
        <v>0</v>
      </c>
      <c r="T170" s="23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9" t="s">
        <v>160</v>
      </c>
      <c r="AT170" s="239" t="s">
        <v>223</v>
      </c>
      <c r="AU170" s="239" t="s">
        <v>83</v>
      </c>
      <c r="AY170" s="17" t="s">
        <v>125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7" t="s">
        <v>81</v>
      </c>
      <c r="BK170" s="240">
        <f>ROUND(I170*H170,2)</f>
        <v>0</v>
      </c>
      <c r="BL170" s="17" t="s">
        <v>130</v>
      </c>
      <c r="BM170" s="239" t="s">
        <v>1052</v>
      </c>
    </row>
    <row r="171" s="2" customFormat="1" ht="21.75" customHeight="1">
      <c r="A171" s="38"/>
      <c r="B171" s="39"/>
      <c r="C171" s="227" t="s">
        <v>278</v>
      </c>
      <c r="D171" s="227" t="s">
        <v>126</v>
      </c>
      <c r="E171" s="228" t="s">
        <v>1053</v>
      </c>
      <c r="F171" s="229" t="s">
        <v>1054</v>
      </c>
      <c r="G171" s="230" t="s">
        <v>188</v>
      </c>
      <c r="H171" s="231">
        <v>2</v>
      </c>
      <c r="I171" s="232"/>
      <c r="J171" s="233">
        <f>ROUND(I171*H171,2)</f>
        <v>0</v>
      </c>
      <c r="K171" s="234"/>
      <c r="L171" s="44"/>
      <c r="M171" s="235" t="s">
        <v>1</v>
      </c>
      <c r="N171" s="236" t="s">
        <v>38</v>
      </c>
      <c r="O171" s="91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130</v>
      </c>
      <c r="AT171" s="239" t="s">
        <v>126</v>
      </c>
      <c r="AU171" s="239" t="s">
        <v>83</v>
      </c>
      <c r="AY171" s="17" t="s">
        <v>125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7" t="s">
        <v>81</v>
      </c>
      <c r="BK171" s="240">
        <f>ROUND(I171*H171,2)</f>
        <v>0</v>
      </c>
      <c r="BL171" s="17" t="s">
        <v>130</v>
      </c>
      <c r="BM171" s="239" t="s">
        <v>1055</v>
      </c>
    </row>
    <row r="172" s="13" customFormat="1">
      <c r="A172" s="13"/>
      <c r="B172" s="259"/>
      <c r="C172" s="260"/>
      <c r="D172" s="241" t="s">
        <v>196</v>
      </c>
      <c r="E172" s="261" t="s">
        <v>1</v>
      </c>
      <c r="F172" s="262" t="s">
        <v>1056</v>
      </c>
      <c r="G172" s="260"/>
      <c r="H172" s="263">
        <v>2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196</v>
      </c>
      <c r="AU172" s="269" t="s">
        <v>83</v>
      </c>
      <c r="AV172" s="13" t="s">
        <v>83</v>
      </c>
      <c r="AW172" s="13" t="s">
        <v>30</v>
      </c>
      <c r="AX172" s="13" t="s">
        <v>81</v>
      </c>
      <c r="AY172" s="269" t="s">
        <v>125</v>
      </c>
    </row>
    <row r="173" s="2" customFormat="1" ht="16.5" customHeight="1">
      <c r="A173" s="38"/>
      <c r="B173" s="39"/>
      <c r="C173" s="281" t="s">
        <v>285</v>
      </c>
      <c r="D173" s="281" t="s">
        <v>223</v>
      </c>
      <c r="E173" s="282" t="s">
        <v>1057</v>
      </c>
      <c r="F173" s="283" t="s">
        <v>1058</v>
      </c>
      <c r="G173" s="284" t="s">
        <v>188</v>
      </c>
      <c r="H173" s="285">
        <v>2</v>
      </c>
      <c r="I173" s="286"/>
      <c r="J173" s="287">
        <f>ROUND(I173*H173,2)</f>
        <v>0</v>
      </c>
      <c r="K173" s="288"/>
      <c r="L173" s="289"/>
      <c r="M173" s="290" t="s">
        <v>1</v>
      </c>
      <c r="N173" s="291" t="s">
        <v>38</v>
      </c>
      <c r="O173" s="91"/>
      <c r="P173" s="237">
        <f>O173*H173</f>
        <v>0</v>
      </c>
      <c r="Q173" s="237">
        <v>8.0000000000000007E-05</v>
      </c>
      <c r="R173" s="237">
        <f>Q173*H173</f>
        <v>0.00016000000000000001</v>
      </c>
      <c r="S173" s="237">
        <v>0</v>
      </c>
      <c r="T173" s="23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9" t="s">
        <v>160</v>
      </c>
      <c r="AT173" s="239" t="s">
        <v>223</v>
      </c>
      <c r="AU173" s="239" t="s">
        <v>83</v>
      </c>
      <c r="AY173" s="17" t="s">
        <v>125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7" t="s">
        <v>81</v>
      </c>
      <c r="BK173" s="240">
        <f>ROUND(I173*H173,2)</f>
        <v>0</v>
      </c>
      <c r="BL173" s="17" t="s">
        <v>130</v>
      </c>
      <c r="BM173" s="239" t="s">
        <v>1059</v>
      </c>
    </row>
    <row r="174" s="2" customFormat="1" ht="16.5" customHeight="1">
      <c r="A174" s="38"/>
      <c r="B174" s="39"/>
      <c r="C174" s="227" t="s">
        <v>289</v>
      </c>
      <c r="D174" s="227" t="s">
        <v>126</v>
      </c>
      <c r="E174" s="228" t="s">
        <v>1060</v>
      </c>
      <c r="F174" s="229" t="s">
        <v>1061</v>
      </c>
      <c r="G174" s="230" t="s">
        <v>188</v>
      </c>
      <c r="H174" s="231">
        <v>2</v>
      </c>
      <c r="I174" s="232"/>
      <c r="J174" s="233">
        <f>ROUND(I174*H174,2)</f>
        <v>0</v>
      </c>
      <c r="K174" s="234"/>
      <c r="L174" s="44"/>
      <c r="M174" s="235" t="s">
        <v>1</v>
      </c>
      <c r="N174" s="236" t="s">
        <v>38</v>
      </c>
      <c r="O174" s="91"/>
      <c r="P174" s="237">
        <f>O174*H174</f>
        <v>0</v>
      </c>
      <c r="Q174" s="237">
        <v>0.00038000000000000002</v>
      </c>
      <c r="R174" s="237">
        <f>Q174*H174</f>
        <v>0.00076000000000000004</v>
      </c>
      <c r="S174" s="237">
        <v>0</v>
      </c>
      <c r="T174" s="23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9" t="s">
        <v>130</v>
      </c>
      <c r="AT174" s="239" t="s">
        <v>126</v>
      </c>
      <c r="AU174" s="239" t="s">
        <v>83</v>
      </c>
      <c r="AY174" s="17" t="s">
        <v>125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7" t="s">
        <v>81</v>
      </c>
      <c r="BK174" s="240">
        <f>ROUND(I174*H174,2)</f>
        <v>0</v>
      </c>
      <c r="BL174" s="17" t="s">
        <v>130</v>
      </c>
      <c r="BM174" s="239" t="s">
        <v>1062</v>
      </c>
    </row>
    <row r="175" s="2" customFormat="1" ht="16.5" customHeight="1">
      <c r="A175" s="38"/>
      <c r="B175" s="39"/>
      <c r="C175" s="227" t="s">
        <v>7</v>
      </c>
      <c r="D175" s="227" t="s">
        <v>126</v>
      </c>
      <c r="E175" s="228" t="s">
        <v>1063</v>
      </c>
      <c r="F175" s="229" t="s">
        <v>1064</v>
      </c>
      <c r="G175" s="230" t="s">
        <v>188</v>
      </c>
      <c r="H175" s="231">
        <v>2</v>
      </c>
      <c r="I175" s="232"/>
      <c r="J175" s="233">
        <f>ROUND(I175*H175,2)</f>
        <v>0</v>
      </c>
      <c r="K175" s="234"/>
      <c r="L175" s="44"/>
      <c r="M175" s="235" t="s">
        <v>1</v>
      </c>
      <c r="N175" s="236" t="s">
        <v>38</v>
      </c>
      <c r="O175" s="91"/>
      <c r="P175" s="237">
        <f>O175*H175</f>
        <v>0</v>
      </c>
      <c r="Q175" s="237">
        <v>0.00067000000000000002</v>
      </c>
      <c r="R175" s="237">
        <f>Q175*H175</f>
        <v>0.0013400000000000001</v>
      </c>
      <c r="S175" s="237">
        <v>0</v>
      </c>
      <c r="T175" s="23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9" t="s">
        <v>130</v>
      </c>
      <c r="AT175" s="239" t="s">
        <v>126</v>
      </c>
      <c r="AU175" s="239" t="s">
        <v>83</v>
      </c>
      <c r="AY175" s="17" t="s">
        <v>125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7" t="s">
        <v>81</v>
      </c>
      <c r="BK175" s="240">
        <f>ROUND(I175*H175,2)</f>
        <v>0</v>
      </c>
      <c r="BL175" s="17" t="s">
        <v>130</v>
      </c>
      <c r="BM175" s="239" t="s">
        <v>1065</v>
      </c>
    </row>
    <row r="176" s="2" customFormat="1" ht="21.75" customHeight="1">
      <c r="A176" s="38"/>
      <c r="B176" s="39"/>
      <c r="C176" s="227" t="s">
        <v>300</v>
      </c>
      <c r="D176" s="227" t="s">
        <v>126</v>
      </c>
      <c r="E176" s="228" t="s">
        <v>1066</v>
      </c>
      <c r="F176" s="229" t="s">
        <v>1067</v>
      </c>
      <c r="G176" s="230" t="s">
        <v>214</v>
      </c>
      <c r="H176" s="231">
        <v>2</v>
      </c>
      <c r="I176" s="232"/>
      <c r="J176" s="233">
        <f>ROUND(I176*H176,2)</f>
        <v>0</v>
      </c>
      <c r="K176" s="234"/>
      <c r="L176" s="44"/>
      <c r="M176" s="235" t="s">
        <v>1</v>
      </c>
      <c r="N176" s="236" t="s">
        <v>38</v>
      </c>
      <c r="O176" s="91"/>
      <c r="P176" s="237">
        <f>O176*H176</f>
        <v>0</v>
      </c>
      <c r="Q176" s="237">
        <v>0</v>
      </c>
      <c r="R176" s="237">
        <f>Q176*H176</f>
        <v>0</v>
      </c>
      <c r="S176" s="237">
        <v>1.76</v>
      </c>
      <c r="T176" s="238">
        <f>S176*H176</f>
        <v>3.52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9" t="s">
        <v>130</v>
      </c>
      <c r="AT176" s="239" t="s">
        <v>126</v>
      </c>
      <c r="AU176" s="239" t="s">
        <v>83</v>
      </c>
      <c r="AY176" s="17" t="s">
        <v>125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7" t="s">
        <v>81</v>
      </c>
      <c r="BK176" s="240">
        <f>ROUND(I176*H176,2)</f>
        <v>0</v>
      </c>
      <c r="BL176" s="17" t="s">
        <v>130</v>
      </c>
      <c r="BM176" s="239" t="s">
        <v>1068</v>
      </c>
    </row>
    <row r="177" s="13" customFormat="1">
      <c r="A177" s="13"/>
      <c r="B177" s="259"/>
      <c r="C177" s="260"/>
      <c r="D177" s="241" t="s">
        <v>196</v>
      </c>
      <c r="E177" s="261" t="s">
        <v>1</v>
      </c>
      <c r="F177" s="262" t="s">
        <v>1069</v>
      </c>
      <c r="G177" s="260"/>
      <c r="H177" s="263">
        <v>2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196</v>
      </c>
      <c r="AU177" s="269" t="s">
        <v>83</v>
      </c>
      <c r="AV177" s="13" t="s">
        <v>83</v>
      </c>
      <c r="AW177" s="13" t="s">
        <v>30</v>
      </c>
      <c r="AX177" s="13" t="s">
        <v>81</v>
      </c>
      <c r="AY177" s="269" t="s">
        <v>125</v>
      </c>
    </row>
    <row r="178" s="2" customFormat="1" ht="21.75" customHeight="1">
      <c r="A178" s="38"/>
      <c r="B178" s="39"/>
      <c r="C178" s="227" t="s">
        <v>304</v>
      </c>
      <c r="D178" s="227" t="s">
        <v>126</v>
      </c>
      <c r="E178" s="228" t="s">
        <v>1070</v>
      </c>
      <c r="F178" s="229" t="s">
        <v>1071</v>
      </c>
      <c r="G178" s="230" t="s">
        <v>188</v>
      </c>
      <c r="H178" s="231">
        <v>1</v>
      </c>
      <c r="I178" s="232"/>
      <c r="J178" s="233">
        <f>ROUND(I178*H178,2)</f>
        <v>0</v>
      </c>
      <c r="K178" s="234"/>
      <c r="L178" s="44"/>
      <c r="M178" s="235" t="s">
        <v>1</v>
      </c>
      <c r="N178" s="236" t="s">
        <v>38</v>
      </c>
      <c r="O178" s="91"/>
      <c r="P178" s="237">
        <f>O178*H178</f>
        <v>0</v>
      </c>
      <c r="Q178" s="237">
        <v>2.0000000000000002E-05</v>
      </c>
      <c r="R178" s="237">
        <f>Q178*H178</f>
        <v>2.0000000000000002E-05</v>
      </c>
      <c r="S178" s="237">
        <v>0</v>
      </c>
      <c r="T178" s="23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9" t="s">
        <v>130</v>
      </c>
      <c r="AT178" s="239" t="s">
        <v>126</v>
      </c>
      <c r="AU178" s="239" t="s">
        <v>83</v>
      </c>
      <c r="AY178" s="17" t="s">
        <v>125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7" t="s">
        <v>81</v>
      </c>
      <c r="BK178" s="240">
        <f>ROUND(I178*H178,2)</f>
        <v>0</v>
      </c>
      <c r="BL178" s="17" t="s">
        <v>130</v>
      </c>
      <c r="BM178" s="239" t="s">
        <v>1072</v>
      </c>
    </row>
    <row r="179" s="13" customFormat="1">
      <c r="A179" s="13"/>
      <c r="B179" s="259"/>
      <c r="C179" s="260"/>
      <c r="D179" s="241" t="s">
        <v>196</v>
      </c>
      <c r="E179" s="261" t="s">
        <v>1</v>
      </c>
      <c r="F179" s="262" t="s">
        <v>1073</v>
      </c>
      <c r="G179" s="260"/>
      <c r="H179" s="263">
        <v>1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196</v>
      </c>
      <c r="AU179" s="269" t="s">
        <v>83</v>
      </c>
      <c r="AV179" s="13" t="s">
        <v>83</v>
      </c>
      <c r="AW179" s="13" t="s">
        <v>30</v>
      </c>
      <c r="AX179" s="13" t="s">
        <v>81</v>
      </c>
      <c r="AY179" s="269" t="s">
        <v>125</v>
      </c>
    </row>
    <row r="180" s="2" customFormat="1" ht="16.5" customHeight="1">
      <c r="A180" s="38"/>
      <c r="B180" s="39"/>
      <c r="C180" s="281" t="s">
        <v>308</v>
      </c>
      <c r="D180" s="281" t="s">
        <v>223</v>
      </c>
      <c r="E180" s="282" t="s">
        <v>1074</v>
      </c>
      <c r="F180" s="283" t="s">
        <v>1075</v>
      </c>
      <c r="G180" s="284" t="s">
        <v>188</v>
      </c>
      <c r="H180" s="285">
        <v>1</v>
      </c>
      <c r="I180" s="286"/>
      <c r="J180" s="287">
        <f>ROUND(I180*H180,2)</f>
        <v>0</v>
      </c>
      <c r="K180" s="288"/>
      <c r="L180" s="289"/>
      <c r="M180" s="290" t="s">
        <v>1</v>
      </c>
      <c r="N180" s="291" t="s">
        <v>38</v>
      </c>
      <c r="O180" s="91"/>
      <c r="P180" s="237">
        <f>O180*H180</f>
        <v>0</v>
      </c>
      <c r="Q180" s="237">
        <v>0.0011000000000000001</v>
      </c>
      <c r="R180" s="237">
        <f>Q180*H180</f>
        <v>0.0011000000000000001</v>
      </c>
      <c r="S180" s="237">
        <v>0</v>
      </c>
      <c r="T180" s="23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9" t="s">
        <v>160</v>
      </c>
      <c r="AT180" s="239" t="s">
        <v>223</v>
      </c>
      <c r="AU180" s="239" t="s">
        <v>83</v>
      </c>
      <c r="AY180" s="17" t="s">
        <v>125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7" t="s">
        <v>81</v>
      </c>
      <c r="BK180" s="240">
        <f>ROUND(I180*H180,2)</f>
        <v>0</v>
      </c>
      <c r="BL180" s="17" t="s">
        <v>130</v>
      </c>
      <c r="BM180" s="239" t="s">
        <v>1076</v>
      </c>
    </row>
    <row r="181" s="2" customFormat="1" ht="16.5" customHeight="1">
      <c r="A181" s="38"/>
      <c r="B181" s="39"/>
      <c r="C181" s="227" t="s">
        <v>312</v>
      </c>
      <c r="D181" s="227" t="s">
        <v>126</v>
      </c>
      <c r="E181" s="228" t="s">
        <v>1077</v>
      </c>
      <c r="F181" s="229" t="s">
        <v>1078</v>
      </c>
      <c r="G181" s="230" t="s">
        <v>188</v>
      </c>
      <c r="H181" s="231">
        <v>2</v>
      </c>
      <c r="I181" s="232"/>
      <c r="J181" s="233">
        <f>ROUND(I181*H181,2)</f>
        <v>0</v>
      </c>
      <c r="K181" s="234"/>
      <c r="L181" s="44"/>
      <c r="M181" s="235" t="s">
        <v>1</v>
      </c>
      <c r="N181" s="236" t="s">
        <v>38</v>
      </c>
      <c r="O181" s="91"/>
      <c r="P181" s="237">
        <f>O181*H181</f>
        <v>0</v>
      </c>
      <c r="Q181" s="237">
        <v>0.00068999999999999997</v>
      </c>
      <c r="R181" s="237">
        <f>Q181*H181</f>
        <v>0.0013799999999999999</v>
      </c>
      <c r="S181" s="237">
        <v>0</v>
      </c>
      <c r="T181" s="23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9" t="s">
        <v>130</v>
      </c>
      <c r="AT181" s="239" t="s">
        <v>126</v>
      </c>
      <c r="AU181" s="239" t="s">
        <v>83</v>
      </c>
      <c r="AY181" s="17" t="s">
        <v>125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7" t="s">
        <v>81</v>
      </c>
      <c r="BK181" s="240">
        <f>ROUND(I181*H181,2)</f>
        <v>0</v>
      </c>
      <c r="BL181" s="17" t="s">
        <v>130</v>
      </c>
      <c r="BM181" s="239" t="s">
        <v>1079</v>
      </c>
    </row>
    <row r="182" s="13" customFormat="1">
      <c r="A182" s="13"/>
      <c r="B182" s="259"/>
      <c r="C182" s="260"/>
      <c r="D182" s="241" t="s">
        <v>196</v>
      </c>
      <c r="E182" s="261" t="s">
        <v>1</v>
      </c>
      <c r="F182" s="262" t="s">
        <v>1080</v>
      </c>
      <c r="G182" s="260"/>
      <c r="H182" s="263">
        <v>1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196</v>
      </c>
      <c r="AU182" s="269" t="s">
        <v>83</v>
      </c>
      <c r="AV182" s="13" t="s">
        <v>83</v>
      </c>
      <c r="AW182" s="13" t="s">
        <v>30</v>
      </c>
      <c r="AX182" s="13" t="s">
        <v>73</v>
      </c>
      <c r="AY182" s="269" t="s">
        <v>125</v>
      </c>
    </row>
    <row r="183" s="13" customFormat="1">
      <c r="A183" s="13"/>
      <c r="B183" s="259"/>
      <c r="C183" s="260"/>
      <c r="D183" s="241" t="s">
        <v>196</v>
      </c>
      <c r="E183" s="261" t="s">
        <v>1</v>
      </c>
      <c r="F183" s="262" t="s">
        <v>1081</v>
      </c>
      <c r="G183" s="260"/>
      <c r="H183" s="263">
        <v>1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196</v>
      </c>
      <c r="AU183" s="269" t="s">
        <v>83</v>
      </c>
      <c r="AV183" s="13" t="s">
        <v>83</v>
      </c>
      <c r="AW183" s="13" t="s">
        <v>30</v>
      </c>
      <c r="AX183" s="13" t="s">
        <v>73</v>
      </c>
      <c r="AY183" s="269" t="s">
        <v>125</v>
      </c>
    </row>
    <row r="184" s="14" customFormat="1">
      <c r="A184" s="14"/>
      <c r="B184" s="270"/>
      <c r="C184" s="271"/>
      <c r="D184" s="241" t="s">
        <v>196</v>
      </c>
      <c r="E184" s="272" t="s">
        <v>1</v>
      </c>
      <c r="F184" s="273" t="s">
        <v>199</v>
      </c>
      <c r="G184" s="271"/>
      <c r="H184" s="274">
        <v>2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196</v>
      </c>
      <c r="AU184" s="280" t="s">
        <v>83</v>
      </c>
      <c r="AV184" s="14" t="s">
        <v>130</v>
      </c>
      <c r="AW184" s="14" t="s">
        <v>30</v>
      </c>
      <c r="AX184" s="14" t="s">
        <v>81</v>
      </c>
      <c r="AY184" s="280" t="s">
        <v>125</v>
      </c>
    </row>
    <row r="185" s="2" customFormat="1" ht="16.5" customHeight="1">
      <c r="A185" s="38"/>
      <c r="B185" s="39"/>
      <c r="C185" s="281" t="s">
        <v>319</v>
      </c>
      <c r="D185" s="281" t="s">
        <v>223</v>
      </c>
      <c r="E185" s="282" t="s">
        <v>1082</v>
      </c>
      <c r="F185" s="283" t="s">
        <v>1083</v>
      </c>
      <c r="G185" s="284" t="s">
        <v>188</v>
      </c>
      <c r="H185" s="285">
        <v>1</v>
      </c>
      <c r="I185" s="286"/>
      <c r="J185" s="287">
        <f>ROUND(I185*H185,2)</f>
        <v>0</v>
      </c>
      <c r="K185" s="288"/>
      <c r="L185" s="289"/>
      <c r="M185" s="290" t="s">
        <v>1</v>
      </c>
      <c r="N185" s="291" t="s">
        <v>38</v>
      </c>
      <c r="O185" s="91"/>
      <c r="P185" s="237">
        <f>O185*H185</f>
        <v>0</v>
      </c>
      <c r="Q185" s="237">
        <v>0.00023000000000000001</v>
      </c>
      <c r="R185" s="237">
        <f>Q185*H185</f>
        <v>0.00023000000000000001</v>
      </c>
      <c r="S185" s="237">
        <v>0</v>
      </c>
      <c r="T185" s="23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160</v>
      </c>
      <c r="AT185" s="239" t="s">
        <v>223</v>
      </c>
      <c r="AU185" s="239" t="s">
        <v>83</v>
      </c>
      <c r="AY185" s="17" t="s">
        <v>125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7" t="s">
        <v>81</v>
      </c>
      <c r="BK185" s="240">
        <f>ROUND(I185*H185,2)</f>
        <v>0</v>
      </c>
      <c r="BL185" s="17" t="s">
        <v>130</v>
      </c>
      <c r="BM185" s="239" t="s">
        <v>1084</v>
      </c>
    </row>
    <row r="186" s="2" customFormat="1" ht="16.5" customHeight="1">
      <c r="A186" s="38"/>
      <c r="B186" s="39"/>
      <c r="C186" s="281" t="s">
        <v>323</v>
      </c>
      <c r="D186" s="281" t="s">
        <v>223</v>
      </c>
      <c r="E186" s="282" t="s">
        <v>1085</v>
      </c>
      <c r="F186" s="283" t="s">
        <v>1086</v>
      </c>
      <c r="G186" s="284" t="s">
        <v>188</v>
      </c>
      <c r="H186" s="285">
        <v>1</v>
      </c>
      <c r="I186" s="286"/>
      <c r="J186" s="287">
        <f>ROUND(I186*H186,2)</f>
        <v>0</v>
      </c>
      <c r="K186" s="288"/>
      <c r="L186" s="289"/>
      <c r="M186" s="290" t="s">
        <v>1</v>
      </c>
      <c r="N186" s="291" t="s">
        <v>38</v>
      </c>
      <c r="O186" s="91"/>
      <c r="P186" s="237">
        <f>O186*H186</f>
        <v>0</v>
      </c>
      <c r="Q186" s="237">
        <v>0.00029999999999999997</v>
      </c>
      <c r="R186" s="237">
        <f>Q186*H186</f>
        <v>0.00029999999999999997</v>
      </c>
      <c r="S186" s="237">
        <v>0</v>
      </c>
      <c r="T186" s="23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9" t="s">
        <v>160</v>
      </c>
      <c r="AT186" s="239" t="s">
        <v>223</v>
      </c>
      <c r="AU186" s="239" t="s">
        <v>83</v>
      </c>
      <c r="AY186" s="17" t="s">
        <v>125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7" t="s">
        <v>81</v>
      </c>
      <c r="BK186" s="240">
        <f>ROUND(I186*H186,2)</f>
        <v>0</v>
      </c>
      <c r="BL186" s="17" t="s">
        <v>130</v>
      </c>
      <c r="BM186" s="239" t="s">
        <v>1087</v>
      </c>
    </row>
    <row r="187" s="2" customFormat="1">
      <c r="A187" s="38"/>
      <c r="B187" s="39"/>
      <c r="C187" s="40"/>
      <c r="D187" s="241" t="s">
        <v>132</v>
      </c>
      <c r="E187" s="40"/>
      <c r="F187" s="242" t="s">
        <v>1088</v>
      </c>
      <c r="G187" s="40"/>
      <c r="H187" s="40"/>
      <c r="I187" s="144"/>
      <c r="J187" s="40"/>
      <c r="K187" s="40"/>
      <c r="L187" s="44"/>
      <c r="M187" s="243"/>
      <c r="N187" s="244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132</v>
      </c>
      <c r="AU187" s="17" t="s">
        <v>83</v>
      </c>
    </row>
    <row r="188" s="2" customFormat="1" ht="21.75" customHeight="1">
      <c r="A188" s="38"/>
      <c r="B188" s="39"/>
      <c r="C188" s="227" t="s">
        <v>327</v>
      </c>
      <c r="D188" s="227" t="s">
        <v>126</v>
      </c>
      <c r="E188" s="228" t="s">
        <v>1089</v>
      </c>
      <c r="F188" s="229" t="s">
        <v>1090</v>
      </c>
      <c r="G188" s="230" t="s">
        <v>188</v>
      </c>
      <c r="H188" s="231">
        <v>1</v>
      </c>
      <c r="I188" s="232"/>
      <c r="J188" s="233">
        <f>ROUND(I188*H188,2)</f>
        <v>0</v>
      </c>
      <c r="K188" s="234"/>
      <c r="L188" s="44"/>
      <c r="M188" s="235" t="s">
        <v>1</v>
      </c>
      <c r="N188" s="236" t="s">
        <v>38</v>
      </c>
      <c r="O188" s="91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9" t="s">
        <v>130</v>
      </c>
      <c r="AT188" s="239" t="s">
        <v>126</v>
      </c>
      <c r="AU188" s="239" t="s">
        <v>83</v>
      </c>
      <c r="AY188" s="17" t="s">
        <v>125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7" t="s">
        <v>81</v>
      </c>
      <c r="BK188" s="240">
        <f>ROUND(I188*H188,2)</f>
        <v>0</v>
      </c>
      <c r="BL188" s="17" t="s">
        <v>130</v>
      </c>
      <c r="BM188" s="239" t="s">
        <v>1091</v>
      </c>
    </row>
    <row r="189" s="13" customFormat="1">
      <c r="A189" s="13"/>
      <c r="B189" s="259"/>
      <c r="C189" s="260"/>
      <c r="D189" s="241" t="s">
        <v>196</v>
      </c>
      <c r="E189" s="261" t="s">
        <v>1</v>
      </c>
      <c r="F189" s="262" t="s">
        <v>1092</v>
      </c>
      <c r="G189" s="260"/>
      <c r="H189" s="263">
        <v>1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196</v>
      </c>
      <c r="AU189" s="269" t="s">
        <v>83</v>
      </c>
      <c r="AV189" s="13" t="s">
        <v>83</v>
      </c>
      <c r="AW189" s="13" t="s">
        <v>30</v>
      </c>
      <c r="AX189" s="13" t="s">
        <v>81</v>
      </c>
      <c r="AY189" s="269" t="s">
        <v>125</v>
      </c>
    </row>
    <row r="190" s="2" customFormat="1" ht="16.5" customHeight="1">
      <c r="A190" s="38"/>
      <c r="B190" s="39"/>
      <c r="C190" s="281" t="s">
        <v>245</v>
      </c>
      <c r="D190" s="281" t="s">
        <v>223</v>
      </c>
      <c r="E190" s="282" t="s">
        <v>1093</v>
      </c>
      <c r="F190" s="283" t="s">
        <v>1094</v>
      </c>
      <c r="G190" s="284" t="s">
        <v>188</v>
      </c>
      <c r="H190" s="285">
        <v>1</v>
      </c>
      <c r="I190" s="286"/>
      <c r="J190" s="287">
        <f>ROUND(I190*H190,2)</f>
        <v>0</v>
      </c>
      <c r="K190" s="288"/>
      <c r="L190" s="289"/>
      <c r="M190" s="290" t="s">
        <v>1</v>
      </c>
      <c r="N190" s="291" t="s">
        <v>38</v>
      </c>
      <c r="O190" s="91"/>
      <c r="P190" s="237">
        <f>O190*H190</f>
        <v>0</v>
      </c>
      <c r="Q190" s="237">
        <v>0.0045999999999999999</v>
      </c>
      <c r="R190" s="237">
        <f>Q190*H190</f>
        <v>0.0045999999999999999</v>
      </c>
      <c r="S190" s="237">
        <v>0</v>
      </c>
      <c r="T190" s="23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9" t="s">
        <v>160</v>
      </c>
      <c r="AT190" s="239" t="s">
        <v>223</v>
      </c>
      <c r="AU190" s="239" t="s">
        <v>83</v>
      </c>
      <c r="AY190" s="17" t="s">
        <v>125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7" t="s">
        <v>81</v>
      </c>
      <c r="BK190" s="240">
        <f>ROUND(I190*H190,2)</f>
        <v>0</v>
      </c>
      <c r="BL190" s="17" t="s">
        <v>130</v>
      </c>
      <c r="BM190" s="239" t="s">
        <v>1095</v>
      </c>
    </row>
    <row r="191" s="2" customFormat="1" ht="16.5" customHeight="1">
      <c r="A191" s="38"/>
      <c r="B191" s="39"/>
      <c r="C191" s="227" t="s">
        <v>249</v>
      </c>
      <c r="D191" s="227" t="s">
        <v>126</v>
      </c>
      <c r="E191" s="228" t="s">
        <v>1096</v>
      </c>
      <c r="F191" s="229" t="s">
        <v>1097</v>
      </c>
      <c r="G191" s="230" t="s">
        <v>292</v>
      </c>
      <c r="H191" s="231">
        <v>40.149999999999999</v>
      </c>
      <c r="I191" s="232"/>
      <c r="J191" s="233">
        <f>ROUND(I191*H191,2)</f>
        <v>0</v>
      </c>
      <c r="K191" s="234"/>
      <c r="L191" s="44"/>
      <c r="M191" s="235" t="s">
        <v>1</v>
      </c>
      <c r="N191" s="236" t="s">
        <v>38</v>
      </c>
      <c r="O191" s="91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9" t="s">
        <v>130</v>
      </c>
      <c r="AT191" s="239" t="s">
        <v>126</v>
      </c>
      <c r="AU191" s="239" t="s">
        <v>83</v>
      </c>
      <c r="AY191" s="17" t="s">
        <v>125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7" t="s">
        <v>81</v>
      </c>
      <c r="BK191" s="240">
        <f>ROUND(I191*H191,2)</f>
        <v>0</v>
      </c>
      <c r="BL191" s="17" t="s">
        <v>130</v>
      </c>
      <c r="BM191" s="239" t="s">
        <v>1098</v>
      </c>
    </row>
    <row r="192" s="2" customFormat="1" ht="16.5" customHeight="1">
      <c r="A192" s="38"/>
      <c r="B192" s="39"/>
      <c r="C192" s="227" t="s">
        <v>443</v>
      </c>
      <c r="D192" s="227" t="s">
        <v>126</v>
      </c>
      <c r="E192" s="228" t="s">
        <v>1099</v>
      </c>
      <c r="F192" s="229" t="s">
        <v>1100</v>
      </c>
      <c r="G192" s="230" t="s">
        <v>188</v>
      </c>
      <c r="H192" s="231">
        <v>1</v>
      </c>
      <c r="I192" s="232"/>
      <c r="J192" s="233">
        <f>ROUND(I192*H192,2)</f>
        <v>0</v>
      </c>
      <c r="K192" s="234"/>
      <c r="L192" s="44"/>
      <c r="M192" s="235" t="s">
        <v>1</v>
      </c>
      <c r="N192" s="236" t="s">
        <v>38</v>
      </c>
      <c r="O192" s="91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9" t="s">
        <v>130</v>
      </c>
      <c r="AT192" s="239" t="s">
        <v>126</v>
      </c>
      <c r="AU192" s="239" t="s">
        <v>83</v>
      </c>
      <c r="AY192" s="17" t="s">
        <v>125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7" t="s">
        <v>81</v>
      </c>
      <c r="BK192" s="240">
        <f>ROUND(I192*H192,2)</f>
        <v>0</v>
      </c>
      <c r="BL192" s="17" t="s">
        <v>130</v>
      </c>
      <c r="BM192" s="239" t="s">
        <v>1101</v>
      </c>
    </row>
    <row r="193" s="2" customFormat="1">
      <c r="A193" s="38"/>
      <c r="B193" s="39"/>
      <c r="C193" s="40"/>
      <c r="D193" s="241" t="s">
        <v>132</v>
      </c>
      <c r="E193" s="40"/>
      <c r="F193" s="242" t="s">
        <v>1102</v>
      </c>
      <c r="G193" s="40"/>
      <c r="H193" s="40"/>
      <c r="I193" s="144"/>
      <c r="J193" s="40"/>
      <c r="K193" s="40"/>
      <c r="L193" s="44"/>
      <c r="M193" s="243"/>
      <c r="N193" s="244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132</v>
      </c>
      <c r="AU193" s="17" t="s">
        <v>83</v>
      </c>
    </row>
    <row r="194" s="2" customFormat="1" ht="16.5" customHeight="1">
      <c r="A194" s="38"/>
      <c r="B194" s="39"/>
      <c r="C194" s="227" t="s">
        <v>447</v>
      </c>
      <c r="D194" s="227" t="s">
        <v>126</v>
      </c>
      <c r="E194" s="228" t="s">
        <v>1103</v>
      </c>
      <c r="F194" s="229" t="s">
        <v>1104</v>
      </c>
      <c r="G194" s="230" t="s">
        <v>188</v>
      </c>
      <c r="H194" s="231">
        <v>1</v>
      </c>
      <c r="I194" s="232"/>
      <c r="J194" s="233">
        <f>ROUND(I194*H194,2)</f>
        <v>0</v>
      </c>
      <c r="K194" s="234"/>
      <c r="L194" s="44"/>
      <c r="M194" s="235" t="s">
        <v>1</v>
      </c>
      <c r="N194" s="236" t="s">
        <v>38</v>
      </c>
      <c r="O194" s="91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9" t="s">
        <v>130</v>
      </c>
      <c r="AT194" s="239" t="s">
        <v>126</v>
      </c>
      <c r="AU194" s="239" t="s">
        <v>83</v>
      </c>
      <c r="AY194" s="17" t="s">
        <v>125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7" t="s">
        <v>81</v>
      </c>
      <c r="BK194" s="240">
        <f>ROUND(I194*H194,2)</f>
        <v>0</v>
      </c>
      <c r="BL194" s="17" t="s">
        <v>130</v>
      </c>
      <c r="BM194" s="239" t="s">
        <v>1105</v>
      </c>
    </row>
    <row r="195" s="2" customFormat="1">
      <c r="A195" s="38"/>
      <c r="B195" s="39"/>
      <c r="C195" s="40"/>
      <c r="D195" s="241" t="s">
        <v>132</v>
      </c>
      <c r="E195" s="40"/>
      <c r="F195" s="242" t="s">
        <v>1106</v>
      </c>
      <c r="G195" s="40"/>
      <c r="H195" s="40"/>
      <c r="I195" s="144"/>
      <c r="J195" s="40"/>
      <c r="K195" s="40"/>
      <c r="L195" s="44"/>
      <c r="M195" s="243"/>
      <c r="N195" s="244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132</v>
      </c>
      <c r="AU195" s="17" t="s">
        <v>83</v>
      </c>
    </row>
    <row r="196" s="2" customFormat="1" ht="16.5" customHeight="1">
      <c r="A196" s="38"/>
      <c r="B196" s="39"/>
      <c r="C196" s="227" t="s">
        <v>454</v>
      </c>
      <c r="D196" s="227" t="s">
        <v>126</v>
      </c>
      <c r="E196" s="228" t="s">
        <v>1107</v>
      </c>
      <c r="F196" s="229" t="s">
        <v>1108</v>
      </c>
      <c r="G196" s="230" t="s">
        <v>188</v>
      </c>
      <c r="H196" s="231">
        <v>4</v>
      </c>
      <c r="I196" s="232"/>
      <c r="J196" s="233">
        <f>ROUND(I196*H196,2)</f>
        <v>0</v>
      </c>
      <c r="K196" s="234"/>
      <c r="L196" s="44"/>
      <c r="M196" s="235" t="s">
        <v>1</v>
      </c>
      <c r="N196" s="236" t="s">
        <v>38</v>
      </c>
      <c r="O196" s="91"/>
      <c r="P196" s="237">
        <f>O196*H196</f>
        <v>0</v>
      </c>
      <c r="Q196" s="237">
        <v>0.00017000000000000001</v>
      </c>
      <c r="R196" s="237">
        <f>Q196*H196</f>
        <v>0.00068000000000000005</v>
      </c>
      <c r="S196" s="237">
        <v>0</v>
      </c>
      <c r="T196" s="23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9" t="s">
        <v>264</v>
      </c>
      <c r="AT196" s="239" t="s">
        <v>126</v>
      </c>
      <c r="AU196" s="239" t="s">
        <v>83</v>
      </c>
      <c r="AY196" s="17" t="s">
        <v>125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7" t="s">
        <v>81</v>
      </c>
      <c r="BK196" s="240">
        <f>ROUND(I196*H196,2)</f>
        <v>0</v>
      </c>
      <c r="BL196" s="17" t="s">
        <v>264</v>
      </c>
      <c r="BM196" s="239" t="s">
        <v>1109</v>
      </c>
    </row>
    <row r="197" s="2" customFormat="1" ht="21.75" customHeight="1">
      <c r="A197" s="38"/>
      <c r="B197" s="39"/>
      <c r="C197" s="227" t="s">
        <v>460</v>
      </c>
      <c r="D197" s="227" t="s">
        <v>126</v>
      </c>
      <c r="E197" s="228" t="s">
        <v>1110</v>
      </c>
      <c r="F197" s="229" t="s">
        <v>1111</v>
      </c>
      <c r="G197" s="230" t="s">
        <v>292</v>
      </c>
      <c r="H197" s="231">
        <v>22.5</v>
      </c>
      <c r="I197" s="232"/>
      <c r="J197" s="233">
        <f>ROUND(I197*H197,2)</f>
        <v>0</v>
      </c>
      <c r="K197" s="234"/>
      <c r="L197" s="44"/>
      <c r="M197" s="235" t="s">
        <v>1</v>
      </c>
      <c r="N197" s="236" t="s">
        <v>38</v>
      </c>
      <c r="O197" s="91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9" t="s">
        <v>264</v>
      </c>
      <c r="AT197" s="239" t="s">
        <v>126</v>
      </c>
      <c r="AU197" s="239" t="s">
        <v>83</v>
      </c>
      <c r="AY197" s="17" t="s">
        <v>125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7" t="s">
        <v>81</v>
      </c>
      <c r="BK197" s="240">
        <f>ROUND(I197*H197,2)</f>
        <v>0</v>
      </c>
      <c r="BL197" s="17" t="s">
        <v>264</v>
      </c>
      <c r="BM197" s="239" t="s">
        <v>1112</v>
      </c>
    </row>
    <row r="198" s="11" customFormat="1" ht="22.8" customHeight="1">
      <c r="A198" s="11"/>
      <c r="B198" s="213"/>
      <c r="C198" s="214"/>
      <c r="D198" s="215" t="s">
        <v>72</v>
      </c>
      <c r="E198" s="257" t="s">
        <v>164</v>
      </c>
      <c r="F198" s="257" t="s">
        <v>263</v>
      </c>
      <c r="G198" s="214"/>
      <c r="H198" s="214"/>
      <c r="I198" s="217"/>
      <c r="J198" s="258">
        <f>BK198</f>
        <v>0</v>
      </c>
      <c r="K198" s="214"/>
      <c r="L198" s="219"/>
      <c r="M198" s="220"/>
      <c r="N198" s="221"/>
      <c r="O198" s="221"/>
      <c r="P198" s="222">
        <f>SUM(P199:P200)</f>
        <v>0</v>
      </c>
      <c r="Q198" s="221"/>
      <c r="R198" s="222">
        <f>SUM(R199:R200)</f>
        <v>0</v>
      </c>
      <c r="S198" s="221"/>
      <c r="T198" s="223">
        <f>SUM(T199:T200)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224" t="s">
        <v>81</v>
      </c>
      <c r="AT198" s="225" t="s">
        <v>72</v>
      </c>
      <c r="AU198" s="225" t="s">
        <v>81</v>
      </c>
      <c r="AY198" s="224" t="s">
        <v>125</v>
      </c>
      <c r="BK198" s="226">
        <f>SUM(BK199:BK200)</f>
        <v>0</v>
      </c>
    </row>
    <row r="199" s="2" customFormat="1" ht="16.5" customHeight="1">
      <c r="A199" s="38"/>
      <c r="B199" s="39"/>
      <c r="C199" s="227" t="s">
        <v>602</v>
      </c>
      <c r="D199" s="227" t="s">
        <v>126</v>
      </c>
      <c r="E199" s="228" t="s">
        <v>1113</v>
      </c>
      <c r="F199" s="229" t="s">
        <v>1114</v>
      </c>
      <c r="G199" s="230" t="s">
        <v>188</v>
      </c>
      <c r="H199" s="231">
        <v>10</v>
      </c>
      <c r="I199" s="232"/>
      <c r="J199" s="233">
        <f>ROUND(I199*H199,2)</f>
        <v>0</v>
      </c>
      <c r="K199" s="234"/>
      <c r="L199" s="44"/>
      <c r="M199" s="235" t="s">
        <v>1</v>
      </c>
      <c r="N199" s="236" t="s">
        <v>38</v>
      </c>
      <c r="O199" s="91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9" t="s">
        <v>130</v>
      </c>
      <c r="AT199" s="239" t="s">
        <v>126</v>
      </c>
      <c r="AU199" s="239" t="s">
        <v>83</v>
      </c>
      <c r="AY199" s="17" t="s">
        <v>125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7" t="s">
        <v>81</v>
      </c>
      <c r="BK199" s="240">
        <f>ROUND(I199*H199,2)</f>
        <v>0</v>
      </c>
      <c r="BL199" s="17" t="s">
        <v>130</v>
      </c>
      <c r="BM199" s="239" t="s">
        <v>1115</v>
      </c>
    </row>
    <row r="200" s="2" customFormat="1">
      <c r="A200" s="38"/>
      <c r="B200" s="39"/>
      <c r="C200" s="40"/>
      <c r="D200" s="241" t="s">
        <v>132</v>
      </c>
      <c r="E200" s="40"/>
      <c r="F200" s="242" t="s">
        <v>1116</v>
      </c>
      <c r="G200" s="40"/>
      <c r="H200" s="40"/>
      <c r="I200" s="144"/>
      <c r="J200" s="40"/>
      <c r="K200" s="40"/>
      <c r="L200" s="44"/>
      <c r="M200" s="243"/>
      <c r="N200" s="244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132</v>
      </c>
      <c r="AU200" s="17" t="s">
        <v>83</v>
      </c>
    </row>
    <row r="201" s="11" customFormat="1" ht="22.8" customHeight="1">
      <c r="A201" s="11"/>
      <c r="B201" s="213"/>
      <c r="C201" s="214"/>
      <c r="D201" s="215" t="s">
        <v>72</v>
      </c>
      <c r="E201" s="257" t="s">
        <v>295</v>
      </c>
      <c r="F201" s="257" t="s">
        <v>296</v>
      </c>
      <c r="G201" s="214"/>
      <c r="H201" s="214"/>
      <c r="I201" s="217"/>
      <c r="J201" s="258">
        <f>BK201</f>
        <v>0</v>
      </c>
      <c r="K201" s="214"/>
      <c r="L201" s="219"/>
      <c r="M201" s="220"/>
      <c r="N201" s="221"/>
      <c r="O201" s="221"/>
      <c r="P201" s="222">
        <f>SUM(P202:P205)</f>
        <v>0</v>
      </c>
      <c r="Q201" s="221"/>
      <c r="R201" s="222">
        <f>SUM(R202:R205)</f>
        <v>0</v>
      </c>
      <c r="S201" s="221"/>
      <c r="T201" s="223">
        <f>SUM(T202:T205)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224" t="s">
        <v>81</v>
      </c>
      <c r="AT201" s="225" t="s">
        <v>72</v>
      </c>
      <c r="AU201" s="225" t="s">
        <v>81</v>
      </c>
      <c r="AY201" s="224" t="s">
        <v>125</v>
      </c>
      <c r="BK201" s="226">
        <f>SUM(BK202:BK205)</f>
        <v>0</v>
      </c>
    </row>
    <row r="202" s="2" customFormat="1" ht="21.75" customHeight="1">
      <c r="A202" s="38"/>
      <c r="B202" s="39"/>
      <c r="C202" s="227" t="s">
        <v>607</v>
      </c>
      <c r="D202" s="227" t="s">
        <v>126</v>
      </c>
      <c r="E202" s="228" t="s">
        <v>309</v>
      </c>
      <c r="F202" s="229" t="s">
        <v>310</v>
      </c>
      <c r="G202" s="230" t="s">
        <v>226</v>
      </c>
      <c r="H202" s="231">
        <v>3.5499999999999998</v>
      </c>
      <c r="I202" s="232"/>
      <c r="J202" s="233">
        <f>ROUND(I202*H202,2)</f>
        <v>0</v>
      </c>
      <c r="K202" s="234"/>
      <c r="L202" s="44"/>
      <c r="M202" s="235" t="s">
        <v>1</v>
      </c>
      <c r="N202" s="236" t="s">
        <v>38</v>
      </c>
      <c r="O202" s="91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9" t="s">
        <v>130</v>
      </c>
      <c r="AT202" s="239" t="s">
        <v>126</v>
      </c>
      <c r="AU202" s="239" t="s">
        <v>83</v>
      </c>
      <c r="AY202" s="17" t="s">
        <v>125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7" t="s">
        <v>81</v>
      </c>
      <c r="BK202" s="240">
        <f>ROUND(I202*H202,2)</f>
        <v>0</v>
      </c>
      <c r="BL202" s="17" t="s">
        <v>130</v>
      </c>
      <c r="BM202" s="239" t="s">
        <v>1117</v>
      </c>
    </row>
    <row r="203" s="2" customFormat="1" ht="16.5" customHeight="1">
      <c r="A203" s="38"/>
      <c r="B203" s="39"/>
      <c r="C203" s="227" t="s">
        <v>612</v>
      </c>
      <c r="D203" s="227" t="s">
        <v>126</v>
      </c>
      <c r="E203" s="228" t="s">
        <v>313</v>
      </c>
      <c r="F203" s="229" t="s">
        <v>314</v>
      </c>
      <c r="G203" s="230" t="s">
        <v>226</v>
      </c>
      <c r="H203" s="231">
        <v>67.450000000000003</v>
      </c>
      <c r="I203" s="232"/>
      <c r="J203" s="233">
        <f>ROUND(I203*H203,2)</f>
        <v>0</v>
      </c>
      <c r="K203" s="234"/>
      <c r="L203" s="44"/>
      <c r="M203" s="235" t="s">
        <v>1</v>
      </c>
      <c r="N203" s="236" t="s">
        <v>38</v>
      </c>
      <c r="O203" s="91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9" t="s">
        <v>130</v>
      </c>
      <c r="AT203" s="239" t="s">
        <v>126</v>
      </c>
      <c r="AU203" s="239" t="s">
        <v>83</v>
      </c>
      <c r="AY203" s="17" t="s">
        <v>125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7" t="s">
        <v>81</v>
      </c>
      <c r="BK203" s="240">
        <f>ROUND(I203*H203,2)</f>
        <v>0</v>
      </c>
      <c r="BL203" s="17" t="s">
        <v>130</v>
      </c>
      <c r="BM203" s="239" t="s">
        <v>1118</v>
      </c>
    </row>
    <row r="204" s="13" customFormat="1">
      <c r="A204" s="13"/>
      <c r="B204" s="259"/>
      <c r="C204" s="260"/>
      <c r="D204" s="241" t="s">
        <v>196</v>
      </c>
      <c r="E204" s="260"/>
      <c r="F204" s="262" t="s">
        <v>1119</v>
      </c>
      <c r="G204" s="260"/>
      <c r="H204" s="263">
        <v>67.450000000000003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196</v>
      </c>
      <c r="AU204" s="269" t="s">
        <v>83</v>
      </c>
      <c r="AV204" s="13" t="s">
        <v>83</v>
      </c>
      <c r="AW204" s="13" t="s">
        <v>4</v>
      </c>
      <c r="AX204" s="13" t="s">
        <v>81</v>
      </c>
      <c r="AY204" s="269" t="s">
        <v>125</v>
      </c>
    </row>
    <row r="205" s="2" customFormat="1" ht="33" customHeight="1">
      <c r="A205" s="38"/>
      <c r="B205" s="39"/>
      <c r="C205" s="227" t="s">
        <v>617</v>
      </c>
      <c r="D205" s="227" t="s">
        <v>126</v>
      </c>
      <c r="E205" s="228" t="s">
        <v>1120</v>
      </c>
      <c r="F205" s="229" t="s">
        <v>1121</v>
      </c>
      <c r="G205" s="230" t="s">
        <v>226</v>
      </c>
      <c r="H205" s="231">
        <v>3.5499999999999998</v>
      </c>
      <c r="I205" s="232"/>
      <c r="J205" s="233">
        <f>ROUND(I205*H205,2)</f>
        <v>0</v>
      </c>
      <c r="K205" s="234"/>
      <c r="L205" s="44"/>
      <c r="M205" s="235" t="s">
        <v>1</v>
      </c>
      <c r="N205" s="236" t="s">
        <v>38</v>
      </c>
      <c r="O205" s="91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9" t="s">
        <v>130</v>
      </c>
      <c r="AT205" s="239" t="s">
        <v>126</v>
      </c>
      <c r="AU205" s="239" t="s">
        <v>83</v>
      </c>
      <c r="AY205" s="17" t="s">
        <v>125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7" t="s">
        <v>81</v>
      </c>
      <c r="BK205" s="240">
        <f>ROUND(I205*H205,2)</f>
        <v>0</v>
      </c>
      <c r="BL205" s="17" t="s">
        <v>130</v>
      </c>
      <c r="BM205" s="239" t="s">
        <v>1122</v>
      </c>
    </row>
    <row r="206" s="11" customFormat="1" ht="22.8" customHeight="1">
      <c r="A206" s="11"/>
      <c r="B206" s="213"/>
      <c r="C206" s="214"/>
      <c r="D206" s="215" t="s">
        <v>72</v>
      </c>
      <c r="E206" s="257" t="s">
        <v>317</v>
      </c>
      <c r="F206" s="257" t="s">
        <v>318</v>
      </c>
      <c r="G206" s="214"/>
      <c r="H206" s="214"/>
      <c r="I206" s="217"/>
      <c r="J206" s="258">
        <f>BK206</f>
        <v>0</v>
      </c>
      <c r="K206" s="214"/>
      <c r="L206" s="219"/>
      <c r="M206" s="220"/>
      <c r="N206" s="221"/>
      <c r="O206" s="221"/>
      <c r="P206" s="222">
        <f>SUM(P207:P209)</f>
        <v>0</v>
      </c>
      <c r="Q206" s="221"/>
      <c r="R206" s="222">
        <f>SUM(R207:R209)</f>
        <v>0</v>
      </c>
      <c r="S206" s="221"/>
      <c r="T206" s="223">
        <f>SUM(T207:T209)</f>
        <v>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R206" s="224" t="s">
        <v>81</v>
      </c>
      <c r="AT206" s="225" t="s">
        <v>72</v>
      </c>
      <c r="AU206" s="225" t="s">
        <v>81</v>
      </c>
      <c r="AY206" s="224" t="s">
        <v>125</v>
      </c>
      <c r="BK206" s="226">
        <f>SUM(BK207:BK209)</f>
        <v>0</v>
      </c>
    </row>
    <row r="207" s="2" customFormat="1" ht="21.75" customHeight="1">
      <c r="A207" s="38"/>
      <c r="B207" s="39"/>
      <c r="C207" s="227" t="s">
        <v>622</v>
      </c>
      <c r="D207" s="227" t="s">
        <v>126</v>
      </c>
      <c r="E207" s="228" t="s">
        <v>1123</v>
      </c>
      <c r="F207" s="229" t="s">
        <v>1124</v>
      </c>
      <c r="G207" s="230" t="s">
        <v>226</v>
      </c>
      <c r="H207" s="231">
        <v>16.491</v>
      </c>
      <c r="I207" s="232"/>
      <c r="J207" s="233">
        <f>ROUND(I207*H207,2)</f>
        <v>0</v>
      </c>
      <c r="K207" s="234"/>
      <c r="L207" s="44"/>
      <c r="M207" s="235" t="s">
        <v>1</v>
      </c>
      <c r="N207" s="236" t="s">
        <v>38</v>
      </c>
      <c r="O207" s="91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9" t="s">
        <v>130</v>
      </c>
      <c r="AT207" s="239" t="s">
        <v>126</v>
      </c>
      <c r="AU207" s="239" t="s">
        <v>83</v>
      </c>
      <c r="AY207" s="17" t="s">
        <v>125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7" t="s">
        <v>81</v>
      </c>
      <c r="BK207" s="240">
        <f>ROUND(I207*H207,2)</f>
        <v>0</v>
      </c>
      <c r="BL207" s="17" t="s">
        <v>130</v>
      </c>
      <c r="BM207" s="239" t="s">
        <v>1125</v>
      </c>
    </row>
    <row r="208" s="2" customFormat="1" ht="21.75" customHeight="1">
      <c r="A208" s="38"/>
      <c r="B208" s="39"/>
      <c r="C208" s="227" t="s">
        <v>626</v>
      </c>
      <c r="D208" s="227" t="s">
        <v>126</v>
      </c>
      <c r="E208" s="228" t="s">
        <v>1126</v>
      </c>
      <c r="F208" s="229" t="s">
        <v>1127</v>
      </c>
      <c r="G208" s="230" t="s">
        <v>226</v>
      </c>
      <c r="H208" s="231">
        <v>16.491</v>
      </c>
      <c r="I208" s="232"/>
      <c r="J208" s="233">
        <f>ROUND(I208*H208,2)</f>
        <v>0</v>
      </c>
      <c r="K208" s="234"/>
      <c r="L208" s="44"/>
      <c r="M208" s="235" t="s">
        <v>1</v>
      </c>
      <c r="N208" s="236" t="s">
        <v>38</v>
      </c>
      <c r="O208" s="91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9" t="s">
        <v>130</v>
      </c>
      <c r="AT208" s="239" t="s">
        <v>126</v>
      </c>
      <c r="AU208" s="239" t="s">
        <v>83</v>
      </c>
      <c r="AY208" s="17" t="s">
        <v>125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7" t="s">
        <v>81</v>
      </c>
      <c r="BK208" s="240">
        <f>ROUND(I208*H208,2)</f>
        <v>0</v>
      </c>
      <c r="BL208" s="17" t="s">
        <v>130</v>
      </c>
      <c r="BM208" s="239" t="s">
        <v>1128</v>
      </c>
    </row>
    <row r="209" s="2" customFormat="1" ht="21.75" customHeight="1">
      <c r="A209" s="38"/>
      <c r="B209" s="39"/>
      <c r="C209" s="227" t="s">
        <v>630</v>
      </c>
      <c r="D209" s="227" t="s">
        <v>126</v>
      </c>
      <c r="E209" s="228" t="s">
        <v>1129</v>
      </c>
      <c r="F209" s="229" t="s">
        <v>1130</v>
      </c>
      <c r="G209" s="230" t="s">
        <v>226</v>
      </c>
      <c r="H209" s="231">
        <v>16.491</v>
      </c>
      <c r="I209" s="232"/>
      <c r="J209" s="233">
        <f>ROUND(I209*H209,2)</f>
        <v>0</v>
      </c>
      <c r="K209" s="234"/>
      <c r="L209" s="44"/>
      <c r="M209" s="235" t="s">
        <v>1</v>
      </c>
      <c r="N209" s="236" t="s">
        <v>38</v>
      </c>
      <c r="O209" s="91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9" t="s">
        <v>130</v>
      </c>
      <c r="AT209" s="239" t="s">
        <v>126</v>
      </c>
      <c r="AU209" s="239" t="s">
        <v>83</v>
      </c>
      <c r="AY209" s="17" t="s">
        <v>125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7" t="s">
        <v>81</v>
      </c>
      <c r="BK209" s="240">
        <f>ROUND(I209*H209,2)</f>
        <v>0</v>
      </c>
      <c r="BL209" s="17" t="s">
        <v>130</v>
      </c>
      <c r="BM209" s="239" t="s">
        <v>1131</v>
      </c>
    </row>
    <row r="210" s="11" customFormat="1" ht="25.92" customHeight="1">
      <c r="A210" s="11"/>
      <c r="B210" s="213"/>
      <c r="C210" s="214"/>
      <c r="D210" s="215" t="s">
        <v>72</v>
      </c>
      <c r="E210" s="216" t="s">
        <v>973</v>
      </c>
      <c r="F210" s="216" t="s">
        <v>974</v>
      </c>
      <c r="G210" s="214"/>
      <c r="H210" s="214"/>
      <c r="I210" s="217"/>
      <c r="J210" s="218">
        <f>BK210</f>
        <v>0</v>
      </c>
      <c r="K210" s="214"/>
      <c r="L210" s="219"/>
      <c r="M210" s="220"/>
      <c r="N210" s="221"/>
      <c r="O210" s="221"/>
      <c r="P210" s="222">
        <f>P211</f>
        <v>0</v>
      </c>
      <c r="Q210" s="221"/>
      <c r="R210" s="222">
        <f>R211</f>
        <v>0</v>
      </c>
      <c r="S210" s="221"/>
      <c r="T210" s="223">
        <f>T211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224" t="s">
        <v>146</v>
      </c>
      <c r="AT210" s="225" t="s">
        <v>72</v>
      </c>
      <c r="AU210" s="225" t="s">
        <v>73</v>
      </c>
      <c r="AY210" s="224" t="s">
        <v>125</v>
      </c>
      <c r="BK210" s="226">
        <f>BK211</f>
        <v>0</v>
      </c>
    </row>
    <row r="211" s="11" customFormat="1" ht="22.8" customHeight="1">
      <c r="A211" s="11"/>
      <c r="B211" s="213"/>
      <c r="C211" s="214"/>
      <c r="D211" s="215" t="s">
        <v>72</v>
      </c>
      <c r="E211" s="257" t="s">
        <v>975</v>
      </c>
      <c r="F211" s="257" t="s">
        <v>976</v>
      </c>
      <c r="G211" s="214"/>
      <c r="H211" s="214"/>
      <c r="I211" s="217"/>
      <c r="J211" s="258">
        <f>BK211</f>
        <v>0</v>
      </c>
      <c r="K211" s="214"/>
      <c r="L211" s="219"/>
      <c r="M211" s="220"/>
      <c r="N211" s="221"/>
      <c r="O211" s="221"/>
      <c r="P211" s="222">
        <f>SUM(P212:P213)</f>
        <v>0</v>
      </c>
      <c r="Q211" s="221"/>
      <c r="R211" s="222">
        <f>SUM(R212:R213)</f>
        <v>0</v>
      </c>
      <c r="S211" s="221"/>
      <c r="T211" s="223">
        <f>SUM(T212:T213)</f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224" t="s">
        <v>146</v>
      </c>
      <c r="AT211" s="225" t="s">
        <v>72</v>
      </c>
      <c r="AU211" s="225" t="s">
        <v>81</v>
      </c>
      <c r="AY211" s="224" t="s">
        <v>125</v>
      </c>
      <c r="BK211" s="226">
        <f>SUM(BK212:BK213)</f>
        <v>0</v>
      </c>
    </row>
    <row r="212" s="2" customFormat="1" ht="16.5" customHeight="1">
      <c r="A212" s="38"/>
      <c r="B212" s="39"/>
      <c r="C212" s="227" t="s">
        <v>637</v>
      </c>
      <c r="D212" s="227" t="s">
        <v>126</v>
      </c>
      <c r="E212" s="228" t="s">
        <v>1132</v>
      </c>
      <c r="F212" s="229" t="s">
        <v>976</v>
      </c>
      <c r="G212" s="230" t="s">
        <v>980</v>
      </c>
      <c r="H212" s="231">
        <v>1</v>
      </c>
      <c r="I212" s="232"/>
      <c r="J212" s="233">
        <f>ROUND(I212*H212,2)</f>
        <v>0</v>
      </c>
      <c r="K212" s="234"/>
      <c r="L212" s="44"/>
      <c r="M212" s="235" t="s">
        <v>1</v>
      </c>
      <c r="N212" s="236" t="s">
        <v>38</v>
      </c>
      <c r="O212" s="91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9" t="s">
        <v>981</v>
      </c>
      <c r="AT212" s="239" t="s">
        <v>126</v>
      </c>
      <c r="AU212" s="239" t="s">
        <v>83</v>
      </c>
      <c r="AY212" s="17" t="s">
        <v>125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7" t="s">
        <v>81</v>
      </c>
      <c r="BK212" s="240">
        <f>ROUND(I212*H212,2)</f>
        <v>0</v>
      </c>
      <c r="BL212" s="17" t="s">
        <v>981</v>
      </c>
      <c r="BM212" s="239" t="s">
        <v>1133</v>
      </c>
    </row>
    <row r="213" s="2" customFormat="1">
      <c r="A213" s="38"/>
      <c r="B213" s="39"/>
      <c r="C213" s="40"/>
      <c r="D213" s="241" t="s">
        <v>132</v>
      </c>
      <c r="E213" s="40"/>
      <c r="F213" s="242" t="s">
        <v>1134</v>
      </c>
      <c r="G213" s="40"/>
      <c r="H213" s="40"/>
      <c r="I213" s="144"/>
      <c r="J213" s="40"/>
      <c r="K213" s="40"/>
      <c r="L213" s="44"/>
      <c r="M213" s="302"/>
      <c r="N213" s="303"/>
      <c r="O213" s="247"/>
      <c r="P213" s="247"/>
      <c r="Q213" s="247"/>
      <c r="R213" s="247"/>
      <c r="S213" s="247"/>
      <c r="T213" s="304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132</v>
      </c>
      <c r="AU213" s="17" t="s">
        <v>83</v>
      </c>
    </row>
    <row r="214" s="2" customFormat="1" ht="6.96" customHeight="1">
      <c r="A214" s="38"/>
      <c r="B214" s="66"/>
      <c r="C214" s="67"/>
      <c r="D214" s="67"/>
      <c r="E214" s="67"/>
      <c r="F214" s="67"/>
      <c r="G214" s="67"/>
      <c r="H214" s="67"/>
      <c r="I214" s="183"/>
      <c r="J214" s="67"/>
      <c r="K214" s="67"/>
      <c r="L214" s="44"/>
      <c r="M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</sheetData>
  <sheetProtection sheet="1" autoFilter="0" formatColumns="0" formatRows="0" objects="1" scenarios="1" spinCount="100000" saltValue="pKahTFs6SKUdPRwUQWILSDV/7WZwwP+4cUtRjBWFFVbGOEtc2JAJt8gO8lVovBtCdxIBefHrJqXgck2DGQNxsg==" hashValue="+KntE7hiNQjg7eUOt8gDWcNB73m5O6N1Y+mPY7XzJMTO1obZwWsfsF5FYbmGLLwSGPb0TQocwOlzVaYK2GClAQ==" algorithmName="SHA-512" password="CC35"/>
  <autoFilter ref="C124:K21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="1" customFormat="1" ht="24.96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Karlovy Vary - Most u letního kina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1135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105</v>
      </c>
      <c r="G12" s="38"/>
      <c r="H12" s="38"/>
      <c r="I12" s="147" t="s">
        <v>22</v>
      </c>
      <c r="J12" s="148" t="str">
        <f>'Rekapitulace stavby'!AN8</f>
        <v>8. 10. 2020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ROUND(J126,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ROUND((SUM(BE126:BE190)),  2)</f>
        <v>0</v>
      </c>
      <c r="G33" s="38"/>
      <c r="H33" s="38"/>
      <c r="I33" s="162">
        <v>0.20999999999999999</v>
      </c>
      <c r="J33" s="161">
        <f>ROUND(((SUM(BE126:BE190))*I33),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ROUND((SUM(BF126:BF190)),  2)</f>
        <v>0</v>
      </c>
      <c r="G34" s="38"/>
      <c r="H34" s="38"/>
      <c r="I34" s="162">
        <v>0.14999999999999999</v>
      </c>
      <c r="J34" s="161">
        <f>ROUND(((SUM(BF126:BF190))*I34),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ROUND((SUM(BG126:BG190)),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ROUND((SUM(BH126:BH190)),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ROUND((SUM(BI126:BI190)),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87" t="str">
        <f>E7</f>
        <v>Karlovy Vary - Most u letního kina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 302 - Přeložka kanalizace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147" t="s">
        <v>22</v>
      </c>
      <c r="J89" s="79" t="str">
        <f>IF(J12="","",J12)</f>
        <v>8. 10. 2020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hidden="1" s="9" customFormat="1" ht="24.96" customHeight="1">
      <c r="A97" s="9"/>
      <c r="B97" s="193"/>
      <c r="C97" s="194"/>
      <c r="D97" s="195" t="s">
        <v>174</v>
      </c>
      <c r="E97" s="196"/>
      <c r="F97" s="196"/>
      <c r="G97" s="196"/>
      <c r="H97" s="196"/>
      <c r="I97" s="197"/>
      <c r="J97" s="198">
        <f>J127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2" customFormat="1" ht="19.92" customHeight="1">
      <c r="A98" s="12"/>
      <c r="B98" s="250"/>
      <c r="C98" s="251"/>
      <c r="D98" s="252" t="s">
        <v>175</v>
      </c>
      <c r="E98" s="253"/>
      <c r="F98" s="253"/>
      <c r="G98" s="253"/>
      <c r="H98" s="253"/>
      <c r="I98" s="254"/>
      <c r="J98" s="255">
        <f>J128</f>
        <v>0</v>
      </c>
      <c r="K98" s="251"/>
      <c r="L98" s="256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hidden="1" s="12" customFormat="1" ht="19.92" customHeight="1">
      <c r="A99" s="12"/>
      <c r="B99" s="250"/>
      <c r="C99" s="251"/>
      <c r="D99" s="252" t="s">
        <v>466</v>
      </c>
      <c r="E99" s="253"/>
      <c r="F99" s="253"/>
      <c r="G99" s="253"/>
      <c r="H99" s="253"/>
      <c r="I99" s="254"/>
      <c r="J99" s="255">
        <f>J147</f>
        <v>0</v>
      </c>
      <c r="K99" s="251"/>
      <c r="L99" s="256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hidden="1" s="12" customFormat="1" ht="19.92" customHeight="1">
      <c r="A100" s="12"/>
      <c r="B100" s="250"/>
      <c r="C100" s="251"/>
      <c r="D100" s="252" t="s">
        <v>467</v>
      </c>
      <c r="E100" s="253"/>
      <c r="F100" s="253"/>
      <c r="G100" s="253"/>
      <c r="H100" s="253"/>
      <c r="I100" s="254"/>
      <c r="J100" s="255">
        <f>J149</f>
        <v>0</v>
      </c>
      <c r="K100" s="251"/>
      <c r="L100" s="256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hidden="1" s="12" customFormat="1" ht="19.92" customHeight="1">
      <c r="A101" s="12"/>
      <c r="B101" s="250"/>
      <c r="C101" s="251"/>
      <c r="D101" s="252" t="s">
        <v>985</v>
      </c>
      <c r="E101" s="253"/>
      <c r="F101" s="253"/>
      <c r="G101" s="253"/>
      <c r="H101" s="253"/>
      <c r="I101" s="254"/>
      <c r="J101" s="255">
        <f>J156</f>
        <v>0</v>
      </c>
      <c r="K101" s="251"/>
      <c r="L101" s="256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hidden="1" s="12" customFormat="1" ht="19.92" customHeight="1">
      <c r="A102" s="12"/>
      <c r="B102" s="250"/>
      <c r="C102" s="251"/>
      <c r="D102" s="252" t="s">
        <v>176</v>
      </c>
      <c r="E102" s="253"/>
      <c r="F102" s="253"/>
      <c r="G102" s="253"/>
      <c r="H102" s="253"/>
      <c r="I102" s="254"/>
      <c r="J102" s="255">
        <f>J175</f>
        <v>0</v>
      </c>
      <c r="K102" s="251"/>
      <c r="L102" s="256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hidden="1" s="12" customFormat="1" ht="19.92" customHeight="1">
      <c r="A103" s="12"/>
      <c r="B103" s="250"/>
      <c r="C103" s="251"/>
      <c r="D103" s="252" t="s">
        <v>177</v>
      </c>
      <c r="E103" s="253"/>
      <c r="F103" s="253"/>
      <c r="G103" s="253"/>
      <c r="H103" s="253"/>
      <c r="I103" s="254"/>
      <c r="J103" s="255">
        <f>J178</f>
        <v>0</v>
      </c>
      <c r="K103" s="251"/>
      <c r="L103" s="256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hidden="1" s="12" customFormat="1" ht="19.92" customHeight="1">
      <c r="A104" s="12"/>
      <c r="B104" s="250"/>
      <c r="C104" s="251"/>
      <c r="D104" s="252" t="s">
        <v>178</v>
      </c>
      <c r="E104" s="253"/>
      <c r="F104" s="253"/>
      <c r="G104" s="253"/>
      <c r="H104" s="253"/>
      <c r="I104" s="254"/>
      <c r="J104" s="255">
        <f>J183</f>
        <v>0</v>
      </c>
      <c r="K104" s="251"/>
      <c r="L104" s="256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hidden="1" s="9" customFormat="1" ht="24.96" customHeight="1">
      <c r="A105" s="9"/>
      <c r="B105" s="193"/>
      <c r="C105" s="194"/>
      <c r="D105" s="195" t="s">
        <v>472</v>
      </c>
      <c r="E105" s="196"/>
      <c r="F105" s="196"/>
      <c r="G105" s="196"/>
      <c r="H105" s="196"/>
      <c r="I105" s="197"/>
      <c r="J105" s="198">
        <f>J187</f>
        <v>0</v>
      </c>
      <c r="K105" s="194"/>
      <c r="L105" s="19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2" customFormat="1" ht="19.92" customHeight="1">
      <c r="A106" s="12"/>
      <c r="B106" s="250"/>
      <c r="C106" s="251"/>
      <c r="D106" s="252" t="s">
        <v>473</v>
      </c>
      <c r="E106" s="253"/>
      <c r="F106" s="253"/>
      <c r="G106" s="253"/>
      <c r="H106" s="253"/>
      <c r="I106" s="254"/>
      <c r="J106" s="255">
        <f>J188</f>
        <v>0</v>
      </c>
      <c r="K106" s="251"/>
      <c r="L106" s="256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hidden="1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hidden="1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18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hidden="1"/>
    <row r="110" hidden="1"/>
    <row r="111" hidden="1"/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18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112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187" t="str">
        <f>E7</f>
        <v>Karlovy Vary - Most u letního kina</v>
      </c>
      <c r="F116" s="32"/>
      <c r="G116" s="32"/>
      <c r="H116" s="32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103</v>
      </c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E9</f>
        <v>SO 302 - Přeložka kanalizace</v>
      </c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Karlovy Vary</v>
      </c>
      <c r="G120" s="40"/>
      <c r="H120" s="40"/>
      <c r="I120" s="147" t="s">
        <v>22</v>
      </c>
      <c r="J120" s="79" t="str">
        <f>IF(J12="","",J12)</f>
        <v>8. 10. 2020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 xml:space="preserve"> </v>
      </c>
      <c r="G122" s="40"/>
      <c r="H122" s="40"/>
      <c r="I122" s="147" t="s">
        <v>29</v>
      </c>
      <c r="J122" s="36" t="str">
        <f>E21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27</v>
      </c>
      <c r="D123" s="40"/>
      <c r="E123" s="40"/>
      <c r="F123" s="27" t="str">
        <f>IF(E18="","",E18)</f>
        <v>Vyplň údaj</v>
      </c>
      <c r="G123" s="40"/>
      <c r="H123" s="40"/>
      <c r="I123" s="147" t="s">
        <v>31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0" customFormat="1" ht="29.28" customHeight="1">
      <c r="A125" s="200"/>
      <c r="B125" s="201"/>
      <c r="C125" s="202" t="s">
        <v>113</v>
      </c>
      <c r="D125" s="203" t="s">
        <v>58</v>
      </c>
      <c r="E125" s="203" t="s">
        <v>54</v>
      </c>
      <c r="F125" s="203" t="s">
        <v>55</v>
      </c>
      <c r="G125" s="203" t="s">
        <v>114</v>
      </c>
      <c r="H125" s="203" t="s">
        <v>115</v>
      </c>
      <c r="I125" s="204" t="s">
        <v>116</v>
      </c>
      <c r="J125" s="205" t="s">
        <v>108</v>
      </c>
      <c r="K125" s="206" t="s">
        <v>117</v>
      </c>
      <c r="L125" s="207"/>
      <c r="M125" s="100" t="s">
        <v>1</v>
      </c>
      <c r="N125" s="101" t="s">
        <v>37</v>
      </c>
      <c r="O125" s="101" t="s">
        <v>118</v>
      </c>
      <c r="P125" s="101" t="s">
        <v>119</v>
      </c>
      <c r="Q125" s="101" t="s">
        <v>120</v>
      </c>
      <c r="R125" s="101" t="s">
        <v>121</v>
      </c>
      <c r="S125" s="101" t="s">
        <v>122</v>
      </c>
      <c r="T125" s="102" t="s">
        <v>123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="2" customFormat="1" ht="22.8" customHeight="1">
      <c r="A126" s="38"/>
      <c r="B126" s="39"/>
      <c r="C126" s="107" t="s">
        <v>124</v>
      </c>
      <c r="D126" s="40"/>
      <c r="E126" s="40"/>
      <c r="F126" s="40"/>
      <c r="G126" s="40"/>
      <c r="H126" s="40"/>
      <c r="I126" s="144"/>
      <c r="J126" s="208">
        <f>BK126</f>
        <v>0</v>
      </c>
      <c r="K126" s="40"/>
      <c r="L126" s="44"/>
      <c r="M126" s="103"/>
      <c r="N126" s="209"/>
      <c r="O126" s="104"/>
      <c r="P126" s="210">
        <f>P127+P187</f>
        <v>0</v>
      </c>
      <c r="Q126" s="104"/>
      <c r="R126" s="210">
        <f>R127+R187</f>
        <v>14.047613800000001</v>
      </c>
      <c r="S126" s="104"/>
      <c r="T126" s="211">
        <f>T127+T187</f>
        <v>3.5564999999999998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110</v>
      </c>
      <c r="BK126" s="212">
        <f>BK127+BK187</f>
        <v>0</v>
      </c>
    </row>
    <row r="127" s="11" customFormat="1" ht="25.92" customHeight="1">
      <c r="A127" s="11"/>
      <c r="B127" s="213"/>
      <c r="C127" s="214"/>
      <c r="D127" s="215" t="s">
        <v>72</v>
      </c>
      <c r="E127" s="216" t="s">
        <v>179</v>
      </c>
      <c r="F127" s="216" t="s">
        <v>180</v>
      </c>
      <c r="G127" s="214"/>
      <c r="H127" s="214"/>
      <c r="I127" s="217"/>
      <c r="J127" s="218">
        <f>BK127</f>
        <v>0</v>
      </c>
      <c r="K127" s="214"/>
      <c r="L127" s="219"/>
      <c r="M127" s="220"/>
      <c r="N127" s="221"/>
      <c r="O127" s="221"/>
      <c r="P127" s="222">
        <f>P128+P147+P149+P156+P175+P178+P183</f>
        <v>0</v>
      </c>
      <c r="Q127" s="221"/>
      <c r="R127" s="222">
        <f>R128+R147+R149+R156+R175+R178+R183</f>
        <v>14.047613800000001</v>
      </c>
      <c r="S127" s="221"/>
      <c r="T127" s="223">
        <f>T128+T147+T149+T156+T175+T178+T183</f>
        <v>3.5564999999999998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24" t="s">
        <v>81</v>
      </c>
      <c r="AT127" s="225" t="s">
        <v>72</v>
      </c>
      <c r="AU127" s="225" t="s">
        <v>73</v>
      </c>
      <c r="AY127" s="224" t="s">
        <v>125</v>
      </c>
      <c r="BK127" s="226">
        <f>BK128+BK147+BK149+BK156+BK175+BK178+BK183</f>
        <v>0</v>
      </c>
    </row>
    <row r="128" s="11" customFormat="1" ht="22.8" customHeight="1">
      <c r="A128" s="11"/>
      <c r="B128" s="213"/>
      <c r="C128" s="214"/>
      <c r="D128" s="215" t="s">
        <v>72</v>
      </c>
      <c r="E128" s="257" t="s">
        <v>81</v>
      </c>
      <c r="F128" s="257" t="s">
        <v>181</v>
      </c>
      <c r="G128" s="214"/>
      <c r="H128" s="214"/>
      <c r="I128" s="217"/>
      <c r="J128" s="258">
        <f>BK128</f>
        <v>0</v>
      </c>
      <c r="K128" s="214"/>
      <c r="L128" s="219"/>
      <c r="M128" s="220"/>
      <c r="N128" s="221"/>
      <c r="O128" s="221"/>
      <c r="P128" s="222">
        <f>SUM(P129:P146)</f>
        <v>0</v>
      </c>
      <c r="Q128" s="221"/>
      <c r="R128" s="222">
        <f>SUM(R129:R146)</f>
        <v>13.852</v>
      </c>
      <c r="S128" s="221"/>
      <c r="T128" s="223">
        <f>SUM(T129:T146)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24" t="s">
        <v>81</v>
      </c>
      <c r="AT128" s="225" t="s">
        <v>72</v>
      </c>
      <c r="AU128" s="225" t="s">
        <v>81</v>
      </c>
      <c r="AY128" s="224" t="s">
        <v>125</v>
      </c>
      <c r="BK128" s="226">
        <f>SUM(BK129:BK146)</f>
        <v>0</v>
      </c>
    </row>
    <row r="129" s="2" customFormat="1" ht="21.75" customHeight="1">
      <c r="A129" s="38"/>
      <c r="B129" s="39"/>
      <c r="C129" s="227" t="s">
        <v>81</v>
      </c>
      <c r="D129" s="227" t="s">
        <v>126</v>
      </c>
      <c r="E129" s="228" t="s">
        <v>986</v>
      </c>
      <c r="F129" s="229" t="s">
        <v>987</v>
      </c>
      <c r="G129" s="230" t="s">
        <v>214</v>
      </c>
      <c r="H129" s="231">
        <v>10.140000000000001</v>
      </c>
      <c r="I129" s="232"/>
      <c r="J129" s="233">
        <f>ROUND(I129*H129,2)</f>
        <v>0</v>
      </c>
      <c r="K129" s="234"/>
      <c r="L129" s="44"/>
      <c r="M129" s="235" t="s">
        <v>1</v>
      </c>
      <c r="N129" s="236" t="s">
        <v>38</v>
      </c>
      <c r="O129" s="91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9" t="s">
        <v>130</v>
      </c>
      <c r="AT129" s="239" t="s">
        <v>126</v>
      </c>
      <c r="AU129" s="239" t="s">
        <v>83</v>
      </c>
      <c r="AY129" s="17" t="s">
        <v>125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7" t="s">
        <v>81</v>
      </c>
      <c r="BK129" s="240">
        <f>ROUND(I129*H129,2)</f>
        <v>0</v>
      </c>
      <c r="BL129" s="17" t="s">
        <v>130</v>
      </c>
      <c r="BM129" s="239" t="s">
        <v>988</v>
      </c>
    </row>
    <row r="130" s="13" customFormat="1">
      <c r="A130" s="13"/>
      <c r="B130" s="259"/>
      <c r="C130" s="260"/>
      <c r="D130" s="241" t="s">
        <v>196</v>
      </c>
      <c r="E130" s="261" t="s">
        <v>1</v>
      </c>
      <c r="F130" s="262" t="s">
        <v>1136</v>
      </c>
      <c r="G130" s="260"/>
      <c r="H130" s="263">
        <v>10.140000000000001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196</v>
      </c>
      <c r="AU130" s="269" t="s">
        <v>83</v>
      </c>
      <c r="AV130" s="13" t="s">
        <v>83</v>
      </c>
      <c r="AW130" s="13" t="s">
        <v>30</v>
      </c>
      <c r="AX130" s="13" t="s">
        <v>81</v>
      </c>
      <c r="AY130" s="269" t="s">
        <v>125</v>
      </c>
    </row>
    <row r="131" s="2" customFormat="1" ht="21.75" customHeight="1">
      <c r="A131" s="38"/>
      <c r="B131" s="39"/>
      <c r="C131" s="227" t="s">
        <v>83</v>
      </c>
      <c r="D131" s="227" t="s">
        <v>126</v>
      </c>
      <c r="E131" s="228" t="s">
        <v>1137</v>
      </c>
      <c r="F131" s="229" t="s">
        <v>1138</v>
      </c>
      <c r="G131" s="230" t="s">
        <v>214</v>
      </c>
      <c r="H131" s="231">
        <v>15.455</v>
      </c>
      <c r="I131" s="232"/>
      <c r="J131" s="233">
        <f>ROUND(I131*H131,2)</f>
        <v>0</v>
      </c>
      <c r="K131" s="234"/>
      <c r="L131" s="44"/>
      <c r="M131" s="235" t="s">
        <v>1</v>
      </c>
      <c r="N131" s="236" t="s">
        <v>38</v>
      </c>
      <c r="O131" s="91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9" t="s">
        <v>130</v>
      </c>
      <c r="AT131" s="239" t="s">
        <v>126</v>
      </c>
      <c r="AU131" s="239" t="s">
        <v>83</v>
      </c>
      <c r="AY131" s="17" t="s">
        <v>125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7" t="s">
        <v>81</v>
      </c>
      <c r="BK131" s="240">
        <f>ROUND(I131*H131,2)</f>
        <v>0</v>
      </c>
      <c r="BL131" s="17" t="s">
        <v>130</v>
      </c>
      <c r="BM131" s="239" t="s">
        <v>992</v>
      </c>
    </row>
    <row r="132" s="13" customFormat="1">
      <c r="A132" s="13"/>
      <c r="B132" s="259"/>
      <c r="C132" s="260"/>
      <c r="D132" s="241" t="s">
        <v>196</v>
      </c>
      <c r="E132" s="261" t="s">
        <v>1</v>
      </c>
      <c r="F132" s="262" t="s">
        <v>1139</v>
      </c>
      <c r="G132" s="260"/>
      <c r="H132" s="263">
        <v>15.455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196</v>
      </c>
      <c r="AU132" s="269" t="s">
        <v>83</v>
      </c>
      <c r="AV132" s="13" t="s">
        <v>83</v>
      </c>
      <c r="AW132" s="13" t="s">
        <v>30</v>
      </c>
      <c r="AX132" s="13" t="s">
        <v>81</v>
      </c>
      <c r="AY132" s="269" t="s">
        <v>125</v>
      </c>
    </row>
    <row r="133" s="2" customFormat="1" ht="21.75" customHeight="1">
      <c r="A133" s="38"/>
      <c r="B133" s="39"/>
      <c r="C133" s="227" t="s">
        <v>137</v>
      </c>
      <c r="D133" s="227" t="s">
        <v>126</v>
      </c>
      <c r="E133" s="228" t="s">
        <v>255</v>
      </c>
      <c r="F133" s="229" t="s">
        <v>256</v>
      </c>
      <c r="G133" s="230" t="s">
        <v>226</v>
      </c>
      <c r="H133" s="231">
        <v>6.9240000000000004</v>
      </c>
      <c r="I133" s="232"/>
      <c r="J133" s="233">
        <f>ROUND(I133*H133,2)</f>
        <v>0</v>
      </c>
      <c r="K133" s="234"/>
      <c r="L133" s="44"/>
      <c r="M133" s="235" t="s">
        <v>1</v>
      </c>
      <c r="N133" s="236" t="s">
        <v>38</v>
      </c>
      <c r="O133" s="91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9" t="s">
        <v>130</v>
      </c>
      <c r="AT133" s="239" t="s">
        <v>126</v>
      </c>
      <c r="AU133" s="239" t="s">
        <v>83</v>
      </c>
      <c r="AY133" s="17" t="s">
        <v>125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7" t="s">
        <v>81</v>
      </c>
      <c r="BK133" s="240">
        <f>ROUND(I133*H133,2)</f>
        <v>0</v>
      </c>
      <c r="BL133" s="17" t="s">
        <v>130</v>
      </c>
      <c r="BM133" s="239" t="s">
        <v>994</v>
      </c>
    </row>
    <row r="134" s="13" customFormat="1">
      <c r="A134" s="13"/>
      <c r="B134" s="259"/>
      <c r="C134" s="260"/>
      <c r="D134" s="241" t="s">
        <v>196</v>
      </c>
      <c r="E134" s="261" t="s">
        <v>1</v>
      </c>
      <c r="F134" s="262" t="s">
        <v>1140</v>
      </c>
      <c r="G134" s="260"/>
      <c r="H134" s="263">
        <v>6.9240000000000004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196</v>
      </c>
      <c r="AU134" s="269" t="s">
        <v>83</v>
      </c>
      <c r="AV134" s="13" t="s">
        <v>83</v>
      </c>
      <c r="AW134" s="13" t="s">
        <v>30</v>
      </c>
      <c r="AX134" s="13" t="s">
        <v>81</v>
      </c>
      <c r="AY134" s="269" t="s">
        <v>125</v>
      </c>
    </row>
    <row r="135" s="2" customFormat="1" ht="16.5" customHeight="1">
      <c r="A135" s="38"/>
      <c r="B135" s="39"/>
      <c r="C135" s="227" t="s">
        <v>130</v>
      </c>
      <c r="D135" s="227" t="s">
        <v>126</v>
      </c>
      <c r="E135" s="228" t="s">
        <v>260</v>
      </c>
      <c r="F135" s="229" t="s">
        <v>261</v>
      </c>
      <c r="G135" s="230" t="s">
        <v>214</v>
      </c>
      <c r="H135" s="231">
        <v>3.6440000000000001</v>
      </c>
      <c r="I135" s="232"/>
      <c r="J135" s="233">
        <f>ROUND(I135*H135,2)</f>
        <v>0</v>
      </c>
      <c r="K135" s="234"/>
      <c r="L135" s="44"/>
      <c r="M135" s="235" t="s">
        <v>1</v>
      </c>
      <c r="N135" s="236" t="s">
        <v>38</v>
      </c>
      <c r="O135" s="91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9" t="s">
        <v>130</v>
      </c>
      <c r="AT135" s="239" t="s">
        <v>126</v>
      </c>
      <c r="AU135" s="239" t="s">
        <v>83</v>
      </c>
      <c r="AY135" s="17" t="s">
        <v>125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7" t="s">
        <v>81</v>
      </c>
      <c r="BK135" s="240">
        <f>ROUND(I135*H135,2)</f>
        <v>0</v>
      </c>
      <c r="BL135" s="17" t="s">
        <v>130</v>
      </c>
      <c r="BM135" s="239" t="s">
        <v>996</v>
      </c>
    </row>
    <row r="136" s="13" customFormat="1">
      <c r="A136" s="13"/>
      <c r="B136" s="259"/>
      <c r="C136" s="260"/>
      <c r="D136" s="241" t="s">
        <v>196</v>
      </c>
      <c r="E136" s="261" t="s">
        <v>1</v>
      </c>
      <c r="F136" s="262" t="s">
        <v>1141</v>
      </c>
      <c r="G136" s="260"/>
      <c r="H136" s="263">
        <v>3.6440000000000001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196</v>
      </c>
      <c r="AU136" s="269" t="s">
        <v>83</v>
      </c>
      <c r="AV136" s="13" t="s">
        <v>83</v>
      </c>
      <c r="AW136" s="13" t="s">
        <v>30</v>
      </c>
      <c r="AX136" s="13" t="s">
        <v>81</v>
      </c>
      <c r="AY136" s="269" t="s">
        <v>125</v>
      </c>
    </row>
    <row r="137" s="2" customFormat="1" ht="21.75" customHeight="1">
      <c r="A137" s="38"/>
      <c r="B137" s="39"/>
      <c r="C137" s="227" t="s">
        <v>146</v>
      </c>
      <c r="D137" s="227" t="s">
        <v>126</v>
      </c>
      <c r="E137" s="228" t="s">
        <v>998</v>
      </c>
      <c r="F137" s="229" t="s">
        <v>999</v>
      </c>
      <c r="G137" s="230" t="s">
        <v>214</v>
      </c>
      <c r="H137" s="231">
        <v>6.5960000000000001</v>
      </c>
      <c r="I137" s="232"/>
      <c r="J137" s="233">
        <f>ROUND(I137*H137,2)</f>
        <v>0</v>
      </c>
      <c r="K137" s="234"/>
      <c r="L137" s="44"/>
      <c r="M137" s="235" t="s">
        <v>1</v>
      </c>
      <c r="N137" s="236" t="s">
        <v>38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130</v>
      </c>
      <c r="AT137" s="239" t="s">
        <v>126</v>
      </c>
      <c r="AU137" s="239" t="s">
        <v>83</v>
      </c>
      <c r="AY137" s="17" t="s">
        <v>125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7" t="s">
        <v>81</v>
      </c>
      <c r="BK137" s="240">
        <f>ROUND(I137*H137,2)</f>
        <v>0</v>
      </c>
      <c r="BL137" s="17" t="s">
        <v>130</v>
      </c>
      <c r="BM137" s="239" t="s">
        <v>1000</v>
      </c>
    </row>
    <row r="138" s="15" customFormat="1">
      <c r="A138" s="15"/>
      <c r="B138" s="292"/>
      <c r="C138" s="293"/>
      <c r="D138" s="241" t="s">
        <v>196</v>
      </c>
      <c r="E138" s="294" t="s">
        <v>1</v>
      </c>
      <c r="F138" s="295" t="s">
        <v>1001</v>
      </c>
      <c r="G138" s="293"/>
      <c r="H138" s="294" t="s">
        <v>1</v>
      </c>
      <c r="I138" s="296"/>
      <c r="J138" s="293"/>
      <c r="K138" s="293"/>
      <c r="L138" s="297"/>
      <c r="M138" s="298"/>
      <c r="N138" s="299"/>
      <c r="O138" s="299"/>
      <c r="P138" s="299"/>
      <c r="Q138" s="299"/>
      <c r="R138" s="299"/>
      <c r="S138" s="299"/>
      <c r="T138" s="30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301" t="s">
        <v>196</v>
      </c>
      <c r="AU138" s="301" t="s">
        <v>83</v>
      </c>
      <c r="AV138" s="15" t="s">
        <v>81</v>
      </c>
      <c r="AW138" s="15" t="s">
        <v>30</v>
      </c>
      <c r="AX138" s="15" t="s">
        <v>73</v>
      </c>
      <c r="AY138" s="301" t="s">
        <v>125</v>
      </c>
    </row>
    <row r="139" s="13" customFormat="1">
      <c r="A139" s="13"/>
      <c r="B139" s="259"/>
      <c r="C139" s="260"/>
      <c r="D139" s="241" t="s">
        <v>196</v>
      </c>
      <c r="E139" s="261" t="s">
        <v>1</v>
      </c>
      <c r="F139" s="262" t="s">
        <v>1142</v>
      </c>
      <c r="G139" s="260"/>
      <c r="H139" s="263">
        <v>6.5960000000000001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196</v>
      </c>
      <c r="AU139" s="269" t="s">
        <v>83</v>
      </c>
      <c r="AV139" s="13" t="s">
        <v>83</v>
      </c>
      <c r="AW139" s="13" t="s">
        <v>30</v>
      </c>
      <c r="AX139" s="13" t="s">
        <v>73</v>
      </c>
      <c r="AY139" s="269" t="s">
        <v>125</v>
      </c>
    </row>
    <row r="140" s="14" customFormat="1">
      <c r="A140" s="14"/>
      <c r="B140" s="270"/>
      <c r="C140" s="271"/>
      <c r="D140" s="241" t="s">
        <v>196</v>
      </c>
      <c r="E140" s="272" t="s">
        <v>1</v>
      </c>
      <c r="F140" s="273" t="s">
        <v>199</v>
      </c>
      <c r="G140" s="271"/>
      <c r="H140" s="274">
        <v>6.5960000000000001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0" t="s">
        <v>196</v>
      </c>
      <c r="AU140" s="280" t="s">
        <v>83</v>
      </c>
      <c r="AV140" s="14" t="s">
        <v>130</v>
      </c>
      <c r="AW140" s="14" t="s">
        <v>30</v>
      </c>
      <c r="AX140" s="14" t="s">
        <v>81</v>
      </c>
      <c r="AY140" s="280" t="s">
        <v>125</v>
      </c>
    </row>
    <row r="141" s="2" customFormat="1" ht="16.5" customHeight="1">
      <c r="A141" s="38"/>
      <c r="B141" s="39"/>
      <c r="C141" s="281" t="s">
        <v>151</v>
      </c>
      <c r="D141" s="281" t="s">
        <v>223</v>
      </c>
      <c r="E141" s="282" t="s">
        <v>1004</v>
      </c>
      <c r="F141" s="283" t="s">
        <v>1005</v>
      </c>
      <c r="G141" s="284" t="s">
        <v>226</v>
      </c>
      <c r="H141" s="285">
        <v>13.852</v>
      </c>
      <c r="I141" s="286"/>
      <c r="J141" s="287">
        <f>ROUND(I141*H141,2)</f>
        <v>0</v>
      </c>
      <c r="K141" s="288"/>
      <c r="L141" s="289"/>
      <c r="M141" s="290" t="s">
        <v>1</v>
      </c>
      <c r="N141" s="291" t="s">
        <v>38</v>
      </c>
      <c r="O141" s="91"/>
      <c r="P141" s="237">
        <f>O141*H141</f>
        <v>0</v>
      </c>
      <c r="Q141" s="237">
        <v>1</v>
      </c>
      <c r="R141" s="237">
        <f>Q141*H141</f>
        <v>13.852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160</v>
      </c>
      <c r="AT141" s="239" t="s">
        <v>223</v>
      </c>
      <c r="AU141" s="239" t="s">
        <v>83</v>
      </c>
      <c r="AY141" s="17" t="s">
        <v>125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7" t="s">
        <v>81</v>
      </c>
      <c r="BK141" s="240">
        <f>ROUND(I141*H141,2)</f>
        <v>0</v>
      </c>
      <c r="BL141" s="17" t="s">
        <v>130</v>
      </c>
      <c r="BM141" s="239" t="s">
        <v>1006</v>
      </c>
    </row>
    <row r="142" s="13" customFormat="1">
      <c r="A142" s="13"/>
      <c r="B142" s="259"/>
      <c r="C142" s="260"/>
      <c r="D142" s="241" t="s">
        <v>196</v>
      </c>
      <c r="E142" s="261" t="s">
        <v>1</v>
      </c>
      <c r="F142" s="262" t="s">
        <v>1143</v>
      </c>
      <c r="G142" s="260"/>
      <c r="H142" s="263">
        <v>13.852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196</v>
      </c>
      <c r="AU142" s="269" t="s">
        <v>83</v>
      </c>
      <c r="AV142" s="13" t="s">
        <v>83</v>
      </c>
      <c r="AW142" s="13" t="s">
        <v>30</v>
      </c>
      <c r="AX142" s="13" t="s">
        <v>81</v>
      </c>
      <c r="AY142" s="269" t="s">
        <v>125</v>
      </c>
    </row>
    <row r="143" s="2" customFormat="1" ht="21.75" customHeight="1">
      <c r="A143" s="38"/>
      <c r="B143" s="39"/>
      <c r="C143" s="227" t="s">
        <v>155</v>
      </c>
      <c r="D143" s="227" t="s">
        <v>126</v>
      </c>
      <c r="E143" s="228" t="s">
        <v>1008</v>
      </c>
      <c r="F143" s="229" t="s">
        <v>1009</v>
      </c>
      <c r="G143" s="230" t="s">
        <v>214</v>
      </c>
      <c r="H143" s="231">
        <v>21.951000000000001</v>
      </c>
      <c r="I143" s="232"/>
      <c r="J143" s="233">
        <f>ROUND(I143*H143,2)</f>
        <v>0</v>
      </c>
      <c r="K143" s="234"/>
      <c r="L143" s="44"/>
      <c r="M143" s="235" t="s">
        <v>1</v>
      </c>
      <c r="N143" s="236" t="s">
        <v>38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130</v>
      </c>
      <c r="AT143" s="239" t="s">
        <v>126</v>
      </c>
      <c r="AU143" s="239" t="s">
        <v>83</v>
      </c>
      <c r="AY143" s="17" t="s">
        <v>125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7" t="s">
        <v>81</v>
      </c>
      <c r="BK143" s="240">
        <f>ROUND(I143*H143,2)</f>
        <v>0</v>
      </c>
      <c r="BL143" s="17" t="s">
        <v>130</v>
      </c>
      <c r="BM143" s="239" t="s">
        <v>1010</v>
      </c>
    </row>
    <row r="144" s="13" customFormat="1">
      <c r="A144" s="13"/>
      <c r="B144" s="259"/>
      <c r="C144" s="260"/>
      <c r="D144" s="241" t="s">
        <v>196</v>
      </c>
      <c r="E144" s="261" t="s">
        <v>1</v>
      </c>
      <c r="F144" s="262" t="s">
        <v>1144</v>
      </c>
      <c r="G144" s="260"/>
      <c r="H144" s="263">
        <v>14.151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196</v>
      </c>
      <c r="AU144" s="269" t="s">
        <v>83</v>
      </c>
      <c r="AV144" s="13" t="s">
        <v>83</v>
      </c>
      <c r="AW144" s="13" t="s">
        <v>30</v>
      </c>
      <c r="AX144" s="13" t="s">
        <v>73</v>
      </c>
      <c r="AY144" s="269" t="s">
        <v>125</v>
      </c>
    </row>
    <row r="145" s="13" customFormat="1">
      <c r="A145" s="13"/>
      <c r="B145" s="259"/>
      <c r="C145" s="260"/>
      <c r="D145" s="241" t="s">
        <v>196</v>
      </c>
      <c r="E145" s="261" t="s">
        <v>1</v>
      </c>
      <c r="F145" s="262" t="s">
        <v>1145</v>
      </c>
      <c r="G145" s="260"/>
      <c r="H145" s="263">
        <v>7.7999999999999998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196</v>
      </c>
      <c r="AU145" s="269" t="s">
        <v>83</v>
      </c>
      <c r="AV145" s="13" t="s">
        <v>83</v>
      </c>
      <c r="AW145" s="13" t="s">
        <v>30</v>
      </c>
      <c r="AX145" s="13" t="s">
        <v>73</v>
      </c>
      <c r="AY145" s="269" t="s">
        <v>125</v>
      </c>
    </row>
    <row r="146" s="14" customFormat="1">
      <c r="A146" s="14"/>
      <c r="B146" s="270"/>
      <c r="C146" s="271"/>
      <c r="D146" s="241" t="s">
        <v>196</v>
      </c>
      <c r="E146" s="272" t="s">
        <v>1</v>
      </c>
      <c r="F146" s="273" t="s">
        <v>199</v>
      </c>
      <c r="G146" s="271"/>
      <c r="H146" s="274">
        <v>21.951000000000001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196</v>
      </c>
      <c r="AU146" s="280" t="s">
        <v>83</v>
      </c>
      <c r="AV146" s="14" t="s">
        <v>130</v>
      </c>
      <c r="AW146" s="14" t="s">
        <v>30</v>
      </c>
      <c r="AX146" s="14" t="s">
        <v>81</v>
      </c>
      <c r="AY146" s="280" t="s">
        <v>125</v>
      </c>
    </row>
    <row r="147" s="11" customFormat="1" ht="22.8" customHeight="1">
      <c r="A147" s="11"/>
      <c r="B147" s="213"/>
      <c r="C147" s="214"/>
      <c r="D147" s="215" t="s">
        <v>72</v>
      </c>
      <c r="E147" s="257" t="s">
        <v>137</v>
      </c>
      <c r="F147" s="257" t="s">
        <v>537</v>
      </c>
      <c r="G147" s="214"/>
      <c r="H147" s="214"/>
      <c r="I147" s="217"/>
      <c r="J147" s="258">
        <f>BK147</f>
        <v>0</v>
      </c>
      <c r="K147" s="214"/>
      <c r="L147" s="219"/>
      <c r="M147" s="220"/>
      <c r="N147" s="221"/>
      <c r="O147" s="221"/>
      <c r="P147" s="222">
        <f>P148</f>
        <v>0</v>
      </c>
      <c r="Q147" s="221"/>
      <c r="R147" s="222">
        <f>R148</f>
        <v>0</v>
      </c>
      <c r="S147" s="221"/>
      <c r="T147" s="223">
        <f>T148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24" t="s">
        <v>81</v>
      </c>
      <c r="AT147" s="225" t="s">
        <v>72</v>
      </c>
      <c r="AU147" s="225" t="s">
        <v>81</v>
      </c>
      <c r="AY147" s="224" t="s">
        <v>125</v>
      </c>
      <c r="BK147" s="226">
        <f>BK148</f>
        <v>0</v>
      </c>
    </row>
    <row r="148" s="2" customFormat="1" ht="16.5" customHeight="1">
      <c r="A148" s="38"/>
      <c r="B148" s="39"/>
      <c r="C148" s="227" t="s">
        <v>160</v>
      </c>
      <c r="D148" s="227" t="s">
        <v>126</v>
      </c>
      <c r="E148" s="228" t="s">
        <v>1146</v>
      </c>
      <c r="F148" s="229" t="s">
        <v>1147</v>
      </c>
      <c r="G148" s="230" t="s">
        <v>292</v>
      </c>
      <c r="H148" s="231">
        <v>38.719999999999999</v>
      </c>
      <c r="I148" s="232"/>
      <c r="J148" s="233">
        <f>ROUND(I148*H148,2)</f>
        <v>0</v>
      </c>
      <c r="K148" s="234"/>
      <c r="L148" s="44"/>
      <c r="M148" s="235" t="s">
        <v>1</v>
      </c>
      <c r="N148" s="236" t="s">
        <v>38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130</v>
      </c>
      <c r="AT148" s="239" t="s">
        <v>126</v>
      </c>
      <c r="AU148" s="239" t="s">
        <v>83</v>
      </c>
      <c r="AY148" s="17" t="s">
        <v>125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7" t="s">
        <v>81</v>
      </c>
      <c r="BK148" s="240">
        <f>ROUND(I148*H148,2)</f>
        <v>0</v>
      </c>
      <c r="BL148" s="17" t="s">
        <v>130</v>
      </c>
      <c r="BM148" s="239" t="s">
        <v>1148</v>
      </c>
    </row>
    <row r="149" s="11" customFormat="1" ht="22.8" customHeight="1">
      <c r="A149" s="11"/>
      <c r="B149" s="213"/>
      <c r="C149" s="214"/>
      <c r="D149" s="215" t="s">
        <v>72</v>
      </c>
      <c r="E149" s="257" t="s">
        <v>130</v>
      </c>
      <c r="F149" s="257" t="s">
        <v>636</v>
      </c>
      <c r="G149" s="214"/>
      <c r="H149" s="214"/>
      <c r="I149" s="217"/>
      <c r="J149" s="258">
        <f>BK149</f>
        <v>0</v>
      </c>
      <c r="K149" s="214"/>
      <c r="L149" s="219"/>
      <c r="M149" s="220"/>
      <c r="N149" s="221"/>
      <c r="O149" s="221"/>
      <c r="P149" s="222">
        <f>SUM(P150:P155)</f>
        <v>0</v>
      </c>
      <c r="Q149" s="221"/>
      <c r="R149" s="222">
        <f>SUM(R150:R155)</f>
        <v>0</v>
      </c>
      <c r="S149" s="221"/>
      <c r="T149" s="223">
        <f>SUM(T150:T155)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24" t="s">
        <v>81</v>
      </c>
      <c r="AT149" s="225" t="s">
        <v>72</v>
      </c>
      <c r="AU149" s="225" t="s">
        <v>81</v>
      </c>
      <c r="AY149" s="224" t="s">
        <v>125</v>
      </c>
      <c r="BK149" s="226">
        <f>SUM(BK150:BK155)</f>
        <v>0</v>
      </c>
    </row>
    <row r="150" s="2" customFormat="1" ht="16.5" customHeight="1">
      <c r="A150" s="38"/>
      <c r="B150" s="39"/>
      <c r="C150" s="227" t="s">
        <v>164</v>
      </c>
      <c r="D150" s="227" t="s">
        <v>126</v>
      </c>
      <c r="E150" s="228" t="s">
        <v>1013</v>
      </c>
      <c r="F150" s="229" t="s">
        <v>1014</v>
      </c>
      <c r="G150" s="230" t="s">
        <v>214</v>
      </c>
      <c r="H150" s="231">
        <v>3.9540000000000002</v>
      </c>
      <c r="I150" s="232"/>
      <c r="J150" s="233">
        <f>ROUND(I150*H150,2)</f>
        <v>0</v>
      </c>
      <c r="K150" s="234"/>
      <c r="L150" s="44"/>
      <c r="M150" s="235" t="s">
        <v>1</v>
      </c>
      <c r="N150" s="236" t="s">
        <v>38</v>
      </c>
      <c r="O150" s="91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130</v>
      </c>
      <c r="AT150" s="239" t="s">
        <v>126</v>
      </c>
      <c r="AU150" s="239" t="s">
        <v>83</v>
      </c>
      <c r="AY150" s="17" t="s">
        <v>125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7" t="s">
        <v>81</v>
      </c>
      <c r="BK150" s="240">
        <f>ROUND(I150*H150,2)</f>
        <v>0</v>
      </c>
      <c r="BL150" s="17" t="s">
        <v>130</v>
      </c>
      <c r="BM150" s="239" t="s">
        <v>1015</v>
      </c>
    </row>
    <row r="151" s="13" customFormat="1">
      <c r="A151" s="13"/>
      <c r="B151" s="259"/>
      <c r="C151" s="260"/>
      <c r="D151" s="241" t="s">
        <v>196</v>
      </c>
      <c r="E151" s="261" t="s">
        <v>1</v>
      </c>
      <c r="F151" s="262" t="s">
        <v>1149</v>
      </c>
      <c r="G151" s="260"/>
      <c r="H151" s="263">
        <v>1.4339999999999999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196</v>
      </c>
      <c r="AU151" s="269" t="s">
        <v>83</v>
      </c>
      <c r="AV151" s="13" t="s">
        <v>83</v>
      </c>
      <c r="AW151" s="13" t="s">
        <v>30</v>
      </c>
      <c r="AX151" s="13" t="s">
        <v>73</v>
      </c>
      <c r="AY151" s="269" t="s">
        <v>125</v>
      </c>
    </row>
    <row r="152" s="13" customFormat="1">
      <c r="A152" s="13"/>
      <c r="B152" s="259"/>
      <c r="C152" s="260"/>
      <c r="D152" s="241" t="s">
        <v>196</v>
      </c>
      <c r="E152" s="261" t="s">
        <v>1</v>
      </c>
      <c r="F152" s="262" t="s">
        <v>1150</v>
      </c>
      <c r="G152" s="260"/>
      <c r="H152" s="263">
        <v>2.52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196</v>
      </c>
      <c r="AU152" s="269" t="s">
        <v>83</v>
      </c>
      <c r="AV152" s="13" t="s">
        <v>83</v>
      </c>
      <c r="AW152" s="13" t="s">
        <v>30</v>
      </c>
      <c r="AX152" s="13" t="s">
        <v>73</v>
      </c>
      <c r="AY152" s="269" t="s">
        <v>125</v>
      </c>
    </row>
    <row r="153" s="14" customFormat="1">
      <c r="A153" s="14"/>
      <c r="B153" s="270"/>
      <c r="C153" s="271"/>
      <c r="D153" s="241" t="s">
        <v>196</v>
      </c>
      <c r="E153" s="272" t="s">
        <v>1</v>
      </c>
      <c r="F153" s="273" t="s">
        <v>199</v>
      </c>
      <c r="G153" s="271"/>
      <c r="H153" s="274">
        <v>3.9539999999999997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196</v>
      </c>
      <c r="AU153" s="280" t="s">
        <v>83</v>
      </c>
      <c r="AV153" s="14" t="s">
        <v>130</v>
      </c>
      <c r="AW153" s="14" t="s">
        <v>30</v>
      </c>
      <c r="AX153" s="14" t="s">
        <v>81</v>
      </c>
      <c r="AY153" s="280" t="s">
        <v>125</v>
      </c>
    </row>
    <row r="154" s="2" customFormat="1" ht="21.75" customHeight="1">
      <c r="A154" s="38"/>
      <c r="B154" s="39"/>
      <c r="C154" s="227" t="s">
        <v>169</v>
      </c>
      <c r="D154" s="227" t="s">
        <v>126</v>
      </c>
      <c r="E154" s="228" t="s">
        <v>1151</v>
      </c>
      <c r="F154" s="229" t="s">
        <v>1152</v>
      </c>
      <c r="G154" s="230" t="s">
        <v>214</v>
      </c>
      <c r="H154" s="231">
        <v>0.76100000000000001</v>
      </c>
      <c r="I154" s="232"/>
      <c r="J154" s="233">
        <f>ROUND(I154*H154,2)</f>
        <v>0</v>
      </c>
      <c r="K154" s="234"/>
      <c r="L154" s="44"/>
      <c r="M154" s="235" t="s">
        <v>1</v>
      </c>
      <c r="N154" s="236" t="s">
        <v>38</v>
      </c>
      <c r="O154" s="91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9" t="s">
        <v>130</v>
      </c>
      <c r="AT154" s="239" t="s">
        <v>126</v>
      </c>
      <c r="AU154" s="239" t="s">
        <v>83</v>
      </c>
      <c r="AY154" s="17" t="s">
        <v>125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7" t="s">
        <v>81</v>
      </c>
      <c r="BK154" s="240">
        <f>ROUND(I154*H154,2)</f>
        <v>0</v>
      </c>
      <c r="BL154" s="17" t="s">
        <v>130</v>
      </c>
      <c r="BM154" s="239" t="s">
        <v>1153</v>
      </c>
    </row>
    <row r="155" s="13" customFormat="1">
      <c r="A155" s="13"/>
      <c r="B155" s="259"/>
      <c r="C155" s="260"/>
      <c r="D155" s="241" t="s">
        <v>196</v>
      </c>
      <c r="E155" s="261" t="s">
        <v>1</v>
      </c>
      <c r="F155" s="262" t="s">
        <v>1154</v>
      </c>
      <c r="G155" s="260"/>
      <c r="H155" s="263">
        <v>0.76100000000000001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196</v>
      </c>
      <c r="AU155" s="269" t="s">
        <v>83</v>
      </c>
      <c r="AV155" s="13" t="s">
        <v>83</v>
      </c>
      <c r="AW155" s="13" t="s">
        <v>30</v>
      </c>
      <c r="AX155" s="13" t="s">
        <v>81</v>
      </c>
      <c r="AY155" s="269" t="s">
        <v>125</v>
      </c>
    </row>
    <row r="156" s="11" customFormat="1" ht="22.8" customHeight="1">
      <c r="A156" s="11"/>
      <c r="B156" s="213"/>
      <c r="C156" s="214"/>
      <c r="D156" s="215" t="s">
        <v>72</v>
      </c>
      <c r="E156" s="257" t="s">
        <v>160</v>
      </c>
      <c r="F156" s="257" t="s">
        <v>1018</v>
      </c>
      <c r="G156" s="214"/>
      <c r="H156" s="214"/>
      <c r="I156" s="217"/>
      <c r="J156" s="258">
        <f>BK156</f>
        <v>0</v>
      </c>
      <c r="K156" s="214"/>
      <c r="L156" s="219"/>
      <c r="M156" s="220"/>
      <c r="N156" s="221"/>
      <c r="O156" s="221"/>
      <c r="P156" s="222">
        <f>SUM(P157:P174)</f>
        <v>0</v>
      </c>
      <c r="Q156" s="221"/>
      <c r="R156" s="222">
        <f>SUM(R157:R174)</f>
        <v>0.1956138</v>
      </c>
      <c r="S156" s="221"/>
      <c r="T156" s="223">
        <f>SUM(T157:T174)</f>
        <v>3.5564999999999998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24" t="s">
        <v>81</v>
      </c>
      <c r="AT156" s="225" t="s">
        <v>72</v>
      </c>
      <c r="AU156" s="225" t="s">
        <v>81</v>
      </c>
      <c r="AY156" s="224" t="s">
        <v>125</v>
      </c>
      <c r="BK156" s="226">
        <f>SUM(BK157:BK174)</f>
        <v>0</v>
      </c>
    </row>
    <row r="157" s="2" customFormat="1" ht="16.5" customHeight="1">
      <c r="A157" s="38"/>
      <c r="B157" s="39"/>
      <c r="C157" s="227" t="s">
        <v>230</v>
      </c>
      <c r="D157" s="227" t="s">
        <v>126</v>
      </c>
      <c r="E157" s="228" t="s">
        <v>1155</v>
      </c>
      <c r="F157" s="229" t="s">
        <v>1156</v>
      </c>
      <c r="G157" s="230" t="s">
        <v>188</v>
      </c>
      <c r="H157" s="231">
        <v>4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38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130</v>
      </c>
      <c r="AT157" s="239" t="s">
        <v>126</v>
      </c>
      <c r="AU157" s="239" t="s">
        <v>83</v>
      </c>
      <c r="AY157" s="17" t="s">
        <v>125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7" t="s">
        <v>81</v>
      </c>
      <c r="BK157" s="240">
        <f>ROUND(I157*H157,2)</f>
        <v>0</v>
      </c>
      <c r="BL157" s="17" t="s">
        <v>130</v>
      </c>
      <c r="BM157" s="239" t="s">
        <v>1157</v>
      </c>
    </row>
    <row r="158" s="13" customFormat="1">
      <c r="A158" s="13"/>
      <c r="B158" s="259"/>
      <c r="C158" s="260"/>
      <c r="D158" s="241" t="s">
        <v>196</v>
      </c>
      <c r="E158" s="261" t="s">
        <v>1</v>
      </c>
      <c r="F158" s="262" t="s">
        <v>1158</v>
      </c>
      <c r="G158" s="260"/>
      <c r="H158" s="263">
        <v>4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196</v>
      </c>
      <c r="AU158" s="269" t="s">
        <v>83</v>
      </c>
      <c r="AV158" s="13" t="s">
        <v>83</v>
      </c>
      <c r="AW158" s="13" t="s">
        <v>30</v>
      </c>
      <c r="AX158" s="13" t="s">
        <v>81</v>
      </c>
      <c r="AY158" s="269" t="s">
        <v>125</v>
      </c>
    </row>
    <row r="159" s="2" customFormat="1" ht="21.75" customHeight="1">
      <c r="A159" s="38"/>
      <c r="B159" s="39"/>
      <c r="C159" s="227" t="s">
        <v>235</v>
      </c>
      <c r="D159" s="227" t="s">
        <v>126</v>
      </c>
      <c r="E159" s="228" t="s">
        <v>1159</v>
      </c>
      <c r="F159" s="229" t="s">
        <v>1160</v>
      </c>
      <c r="G159" s="230" t="s">
        <v>292</v>
      </c>
      <c r="H159" s="231">
        <v>37.100000000000001</v>
      </c>
      <c r="I159" s="232"/>
      <c r="J159" s="233">
        <f>ROUND(I159*H159,2)</f>
        <v>0</v>
      </c>
      <c r="K159" s="234"/>
      <c r="L159" s="44"/>
      <c r="M159" s="235" t="s">
        <v>1</v>
      </c>
      <c r="N159" s="236" t="s">
        <v>38</v>
      </c>
      <c r="O159" s="91"/>
      <c r="P159" s="237">
        <f>O159*H159</f>
        <v>0</v>
      </c>
      <c r="Q159" s="237">
        <v>0</v>
      </c>
      <c r="R159" s="237">
        <f>Q159*H159</f>
        <v>0</v>
      </c>
      <c r="S159" s="237">
        <v>0.014999999999999999</v>
      </c>
      <c r="T159" s="238">
        <f>S159*H159</f>
        <v>0.55649999999999999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130</v>
      </c>
      <c r="AT159" s="239" t="s">
        <v>126</v>
      </c>
      <c r="AU159" s="239" t="s">
        <v>83</v>
      </c>
      <c r="AY159" s="17" t="s">
        <v>125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7" t="s">
        <v>81</v>
      </c>
      <c r="BK159" s="240">
        <f>ROUND(I159*H159,2)</f>
        <v>0</v>
      </c>
      <c r="BL159" s="17" t="s">
        <v>130</v>
      </c>
      <c r="BM159" s="239" t="s">
        <v>1037</v>
      </c>
    </row>
    <row r="160" s="13" customFormat="1">
      <c r="A160" s="13"/>
      <c r="B160" s="259"/>
      <c r="C160" s="260"/>
      <c r="D160" s="241" t="s">
        <v>196</v>
      </c>
      <c r="E160" s="261" t="s">
        <v>1</v>
      </c>
      <c r="F160" s="262" t="s">
        <v>1161</v>
      </c>
      <c r="G160" s="260"/>
      <c r="H160" s="263">
        <v>37.100000000000001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196</v>
      </c>
      <c r="AU160" s="269" t="s">
        <v>83</v>
      </c>
      <c r="AV160" s="13" t="s">
        <v>83</v>
      </c>
      <c r="AW160" s="13" t="s">
        <v>30</v>
      </c>
      <c r="AX160" s="13" t="s">
        <v>81</v>
      </c>
      <c r="AY160" s="269" t="s">
        <v>125</v>
      </c>
    </row>
    <row r="161" s="2" customFormat="1" ht="21.75" customHeight="1">
      <c r="A161" s="38"/>
      <c r="B161" s="39"/>
      <c r="C161" s="227" t="s">
        <v>240</v>
      </c>
      <c r="D161" s="227" t="s">
        <v>126</v>
      </c>
      <c r="E161" s="228" t="s">
        <v>1162</v>
      </c>
      <c r="F161" s="229" t="s">
        <v>1163</v>
      </c>
      <c r="G161" s="230" t="s">
        <v>292</v>
      </c>
      <c r="H161" s="231">
        <v>40.219999999999999</v>
      </c>
      <c r="I161" s="232"/>
      <c r="J161" s="233">
        <f>ROUND(I161*H161,2)</f>
        <v>0</v>
      </c>
      <c r="K161" s="234"/>
      <c r="L161" s="44"/>
      <c r="M161" s="235" t="s">
        <v>1</v>
      </c>
      <c r="N161" s="236" t="s">
        <v>38</v>
      </c>
      <c r="O161" s="91"/>
      <c r="P161" s="237">
        <f>O161*H161</f>
        <v>0</v>
      </c>
      <c r="Q161" s="237">
        <v>1.0000000000000001E-05</v>
      </c>
      <c r="R161" s="237">
        <f>Q161*H161</f>
        <v>0.00040220000000000002</v>
      </c>
      <c r="S161" s="237">
        <v>0</v>
      </c>
      <c r="T161" s="23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130</v>
      </c>
      <c r="AT161" s="239" t="s">
        <v>126</v>
      </c>
      <c r="AU161" s="239" t="s">
        <v>83</v>
      </c>
      <c r="AY161" s="17" t="s">
        <v>125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7" t="s">
        <v>81</v>
      </c>
      <c r="BK161" s="240">
        <f>ROUND(I161*H161,2)</f>
        <v>0</v>
      </c>
      <c r="BL161" s="17" t="s">
        <v>130</v>
      </c>
      <c r="BM161" s="239" t="s">
        <v>1164</v>
      </c>
    </row>
    <row r="162" s="13" customFormat="1">
      <c r="A162" s="13"/>
      <c r="B162" s="259"/>
      <c r="C162" s="260"/>
      <c r="D162" s="241" t="s">
        <v>196</v>
      </c>
      <c r="E162" s="261" t="s">
        <v>1</v>
      </c>
      <c r="F162" s="262" t="s">
        <v>1165</v>
      </c>
      <c r="G162" s="260"/>
      <c r="H162" s="263">
        <v>40.219999999999999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196</v>
      </c>
      <c r="AU162" s="269" t="s">
        <v>83</v>
      </c>
      <c r="AV162" s="13" t="s">
        <v>83</v>
      </c>
      <c r="AW162" s="13" t="s">
        <v>30</v>
      </c>
      <c r="AX162" s="13" t="s">
        <v>81</v>
      </c>
      <c r="AY162" s="269" t="s">
        <v>125</v>
      </c>
    </row>
    <row r="163" s="2" customFormat="1" ht="21.75" customHeight="1">
      <c r="A163" s="38"/>
      <c r="B163" s="39"/>
      <c r="C163" s="281" t="s">
        <v>254</v>
      </c>
      <c r="D163" s="281" t="s">
        <v>223</v>
      </c>
      <c r="E163" s="282" t="s">
        <v>1166</v>
      </c>
      <c r="F163" s="283" t="s">
        <v>1167</v>
      </c>
      <c r="G163" s="284" t="s">
        <v>292</v>
      </c>
      <c r="H163" s="285">
        <v>40.219999999999999</v>
      </c>
      <c r="I163" s="286"/>
      <c r="J163" s="287">
        <f>ROUND(I163*H163,2)</f>
        <v>0</v>
      </c>
      <c r="K163" s="288"/>
      <c r="L163" s="289"/>
      <c r="M163" s="290" t="s">
        <v>1</v>
      </c>
      <c r="N163" s="291" t="s">
        <v>38</v>
      </c>
      <c r="O163" s="91"/>
      <c r="P163" s="237">
        <f>O163*H163</f>
        <v>0</v>
      </c>
      <c r="Q163" s="237">
        <v>0.0047800000000000004</v>
      </c>
      <c r="R163" s="237">
        <f>Q163*H163</f>
        <v>0.19225160000000002</v>
      </c>
      <c r="S163" s="237">
        <v>0</v>
      </c>
      <c r="T163" s="23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9" t="s">
        <v>160</v>
      </c>
      <c r="AT163" s="239" t="s">
        <v>223</v>
      </c>
      <c r="AU163" s="239" t="s">
        <v>83</v>
      </c>
      <c r="AY163" s="17" t="s">
        <v>125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7" t="s">
        <v>81</v>
      </c>
      <c r="BK163" s="240">
        <f>ROUND(I163*H163,2)</f>
        <v>0</v>
      </c>
      <c r="BL163" s="17" t="s">
        <v>130</v>
      </c>
      <c r="BM163" s="239" t="s">
        <v>1168</v>
      </c>
    </row>
    <row r="164" s="2" customFormat="1">
      <c r="A164" s="38"/>
      <c r="B164" s="39"/>
      <c r="C164" s="40"/>
      <c r="D164" s="241" t="s">
        <v>132</v>
      </c>
      <c r="E164" s="40"/>
      <c r="F164" s="242" t="s">
        <v>1169</v>
      </c>
      <c r="G164" s="40"/>
      <c r="H164" s="40"/>
      <c r="I164" s="144"/>
      <c r="J164" s="40"/>
      <c r="K164" s="40"/>
      <c r="L164" s="44"/>
      <c r="M164" s="243"/>
      <c r="N164" s="244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132</v>
      </c>
      <c r="AU164" s="17" t="s">
        <v>83</v>
      </c>
    </row>
    <row r="165" s="13" customFormat="1">
      <c r="A165" s="13"/>
      <c r="B165" s="259"/>
      <c r="C165" s="260"/>
      <c r="D165" s="241" t="s">
        <v>196</v>
      </c>
      <c r="E165" s="261" t="s">
        <v>1</v>
      </c>
      <c r="F165" s="262" t="s">
        <v>1165</v>
      </c>
      <c r="G165" s="260"/>
      <c r="H165" s="263">
        <v>40.219999999999999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196</v>
      </c>
      <c r="AU165" s="269" t="s">
        <v>83</v>
      </c>
      <c r="AV165" s="13" t="s">
        <v>83</v>
      </c>
      <c r="AW165" s="13" t="s">
        <v>30</v>
      </c>
      <c r="AX165" s="13" t="s">
        <v>81</v>
      </c>
      <c r="AY165" s="269" t="s">
        <v>125</v>
      </c>
    </row>
    <row r="166" s="2" customFormat="1" ht="21.75" customHeight="1">
      <c r="A166" s="38"/>
      <c r="B166" s="39"/>
      <c r="C166" s="227" t="s">
        <v>8</v>
      </c>
      <c r="D166" s="227" t="s">
        <v>126</v>
      </c>
      <c r="E166" s="228" t="s">
        <v>1170</v>
      </c>
      <c r="F166" s="229" t="s">
        <v>1171</v>
      </c>
      <c r="G166" s="230" t="s">
        <v>214</v>
      </c>
      <c r="H166" s="231">
        <v>5</v>
      </c>
      <c r="I166" s="232"/>
      <c r="J166" s="233">
        <f>ROUND(I166*H166,2)</f>
        <v>0</v>
      </c>
      <c r="K166" s="234"/>
      <c r="L166" s="44"/>
      <c r="M166" s="235" t="s">
        <v>1</v>
      </c>
      <c r="N166" s="236" t="s">
        <v>38</v>
      </c>
      <c r="O166" s="91"/>
      <c r="P166" s="237">
        <f>O166*H166</f>
        <v>0</v>
      </c>
      <c r="Q166" s="237">
        <v>0</v>
      </c>
      <c r="R166" s="237">
        <f>Q166*H166</f>
        <v>0</v>
      </c>
      <c r="S166" s="237">
        <v>0.59999999999999998</v>
      </c>
      <c r="T166" s="238">
        <f>S166*H166</f>
        <v>3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9" t="s">
        <v>130</v>
      </c>
      <c r="AT166" s="239" t="s">
        <v>126</v>
      </c>
      <c r="AU166" s="239" t="s">
        <v>83</v>
      </c>
      <c r="AY166" s="17" t="s">
        <v>125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7" t="s">
        <v>81</v>
      </c>
      <c r="BK166" s="240">
        <f>ROUND(I166*H166,2)</f>
        <v>0</v>
      </c>
      <c r="BL166" s="17" t="s">
        <v>130</v>
      </c>
      <c r="BM166" s="239" t="s">
        <v>1068</v>
      </c>
    </row>
    <row r="167" s="13" customFormat="1">
      <c r="A167" s="13"/>
      <c r="B167" s="259"/>
      <c r="C167" s="260"/>
      <c r="D167" s="241" t="s">
        <v>196</v>
      </c>
      <c r="E167" s="261" t="s">
        <v>1</v>
      </c>
      <c r="F167" s="262" t="s">
        <v>1172</v>
      </c>
      <c r="G167" s="260"/>
      <c r="H167" s="263">
        <v>5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196</v>
      </c>
      <c r="AU167" s="269" t="s">
        <v>83</v>
      </c>
      <c r="AV167" s="13" t="s">
        <v>83</v>
      </c>
      <c r="AW167" s="13" t="s">
        <v>30</v>
      </c>
      <c r="AX167" s="13" t="s">
        <v>81</v>
      </c>
      <c r="AY167" s="269" t="s">
        <v>125</v>
      </c>
    </row>
    <row r="168" s="2" customFormat="1" ht="16.5" customHeight="1">
      <c r="A168" s="38"/>
      <c r="B168" s="39"/>
      <c r="C168" s="227" t="s">
        <v>264</v>
      </c>
      <c r="D168" s="227" t="s">
        <v>126</v>
      </c>
      <c r="E168" s="228" t="s">
        <v>1173</v>
      </c>
      <c r="F168" s="229" t="s">
        <v>1174</v>
      </c>
      <c r="G168" s="230" t="s">
        <v>292</v>
      </c>
      <c r="H168" s="231">
        <v>38.719999999999999</v>
      </c>
      <c r="I168" s="232"/>
      <c r="J168" s="233">
        <f>ROUND(I168*H168,2)</f>
        <v>0</v>
      </c>
      <c r="K168" s="234"/>
      <c r="L168" s="44"/>
      <c r="M168" s="235" t="s">
        <v>1</v>
      </c>
      <c r="N168" s="236" t="s">
        <v>38</v>
      </c>
      <c r="O168" s="91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9" t="s">
        <v>130</v>
      </c>
      <c r="AT168" s="239" t="s">
        <v>126</v>
      </c>
      <c r="AU168" s="239" t="s">
        <v>83</v>
      </c>
      <c r="AY168" s="17" t="s">
        <v>125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7" t="s">
        <v>81</v>
      </c>
      <c r="BK168" s="240">
        <f>ROUND(I168*H168,2)</f>
        <v>0</v>
      </c>
      <c r="BL168" s="17" t="s">
        <v>130</v>
      </c>
      <c r="BM168" s="239" t="s">
        <v>1098</v>
      </c>
    </row>
    <row r="169" s="2" customFormat="1" ht="21.75" customHeight="1">
      <c r="A169" s="38"/>
      <c r="B169" s="39"/>
      <c r="C169" s="227" t="s">
        <v>271</v>
      </c>
      <c r="D169" s="227" t="s">
        <v>126</v>
      </c>
      <c r="E169" s="228" t="s">
        <v>1175</v>
      </c>
      <c r="F169" s="229" t="s">
        <v>1176</v>
      </c>
      <c r="G169" s="230" t="s">
        <v>188</v>
      </c>
      <c r="H169" s="231">
        <v>3</v>
      </c>
      <c r="I169" s="232"/>
      <c r="J169" s="233">
        <f>ROUND(I169*H169,2)</f>
        <v>0</v>
      </c>
      <c r="K169" s="234"/>
      <c r="L169" s="44"/>
      <c r="M169" s="235" t="s">
        <v>1</v>
      </c>
      <c r="N169" s="236" t="s">
        <v>38</v>
      </c>
      <c r="O169" s="91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130</v>
      </c>
      <c r="AT169" s="239" t="s">
        <v>126</v>
      </c>
      <c r="AU169" s="239" t="s">
        <v>83</v>
      </c>
      <c r="AY169" s="17" t="s">
        <v>125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7" t="s">
        <v>81</v>
      </c>
      <c r="BK169" s="240">
        <f>ROUND(I169*H169,2)</f>
        <v>0</v>
      </c>
      <c r="BL169" s="17" t="s">
        <v>130</v>
      </c>
      <c r="BM169" s="239" t="s">
        <v>1177</v>
      </c>
    </row>
    <row r="170" s="2" customFormat="1">
      <c r="A170" s="38"/>
      <c r="B170" s="39"/>
      <c r="C170" s="40"/>
      <c r="D170" s="241" t="s">
        <v>132</v>
      </c>
      <c r="E170" s="40"/>
      <c r="F170" s="242" t="s">
        <v>1106</v>
      </c>
      <c r="G170" s="40"/>
      <c r="H170" s="40"/>
      <c r="I170" s="144"/>
      <c r="J170" s="40"/>
      <c r="K170" s="40"/>
      <c r="L170" s="44"/>
      <c r="M170" s="243"/>
      <c r="N170" s="244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132</v>
      </c>
      <c r="AU170" s="17" t="s">
        <v>83</v>
      </c>
    </row>
    <row r="171" s="2" customFormat="1" ht="21.75" customHeight="1">
      <c r="A171" s="38"/>
      <c r="B171" s="39"/>
      <c r="C171" s="227" t="s">
        <v>278</v>
      </c>
      <c r="D171" s="227" t="s">
        <v>126</v>
      </c>
      <c r="E171" s="228" t="s">
        <v>1178</v>
      </c>
      <c r="F171" s="229" t="s">
        <v>1179</v>
      </c>
      <c r="G171" s="230" t="s">
        <v>214</v>
      </c>
      <c r="H171" s="231">
        <v>1.327</v>
      </c>
      <c r="I171" s="232"/>
      <c r="J171" s="233">
        <f>ROUND(I171*H171,2)</f>
        <v>0</v>
      </c>
      <c r="K171" s="234"/>
      <c r="L171" s="44"/>
      <c r="M171" s="235" t="s">
        <v>1</v>
      </c>
      <c r="N171" s="236" t="s">
        <v>38</v>
      </c>
      <c r="O171" s="91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130</v>
      </c>
      <c r="AT171" s="239" t="s">
        <v>126</v>
      </c>
      <c r="AU171" s="239" t="s">
        <v>83</v>
      </c>
      <c r="AY171" s="17" t="s">
        <v>125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7" t="s">
        <v>81</v>
      </c>
      <c r="BK171" s="240">
        <f>ROUND(I171*H171,2)</f>
        <v>0</v>
      </c>
      <c r="BL171" s="17" t="s">
        <v>130</v>
      </c>
      <c r="BM171" s="239" t="s">
        <v>1180</v>
      </c>
    </row>
    <row r="172" s="13" customFormat="1">
      <c r="A172" s="13"/>
      <c r="B172" s="259"/>
      <c r="C172" s="260"/>
      <c r="D172" s="241" t="s">
        <v>196</v>
      </c>
      <c r="E172" s="261" t="s">
        <v>1</v>
      </c>
      <c r="F172" s="262" t="s">
        <v>1181</v>
      </c>
      <c r="G172" s="260"/>
      <c r="H172" s="263">
        <v>1.327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196</v>
      </c>
      <c r="AU172" s="269" t="s">
        <v>83</v>
      </c>
      <c r="AV172" s="13" t="s">
        <v>83</v>
      </c>
      <c r="AW172" s="13" t="s">
        <v>30</v>
      </c>
      <c r="AX172" s="13" t="s">
        <v>81</v>
      </c>
      <c r="AY172" s="269" t="s">
        <v>125</v>
      </c>
    </row>
    <row r="173" s="2" customFormat="1" ht="21.75" customHeight="1">
      <c r="A173" s="38"/>
      <c r="B173" s="39"/>
      <c r="C173" s="227" t="s">
        <v>285</v>
      </c>
      <c r="D173" s="227" t="s">
        <v>126</v>
      </c>
      <c r="E173" s="228" t="s">
        <v>1110</v>
      </c>
      <c r="F173" s="229" t="s">
        <v>1111</v>
      </c>
      <c r="G173" s="230" t="s">
        <v>292</v>
      </c>
      <c r="H173" s="231">
        <v>22.300000000000001</v>
      </c>
      <c r="I173" s="232"/>
      <c r="J173" s="233">
        <f>ROUND(I173*H173,2)</f>
        <v>0</v>
      </c>
      <c r="K173" s="234"/>
      <c r="L173" s="44"/>
      <c r="M173" s="235" t="s">
        <v>1</v>
      </c>
      <c r="N173" s="236" t="s">
        <v>38</v>
      </c>
      <c r="O173" s="91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9" t="s">
        <v>264</v>
      </c>
      <c r="AT173" s="239" t="s">
        <v>126</v>
      </c>
      <c r="AU173" s="239" t="s">
        <v>83</v>
      </c>
      <c r="AY173" s="17" t="s">
        <v>125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7" t="s">
        <v>81</v>
      </c>
      <c r="BK173" s="240">
        <f>ROUND(I173*H173,2)</f>
        <v>0</v>
      </c>
      <c r="BL173" s="17" t="s">
        <v>264</v>
      </c>
      <c r="BM173" s="239" t="s">
        <v>1112</v>
      </c>
    </row>
    <row r="174" s="2" customFormat="1" ht="16.5" customHeight="1">
      <c r="A174" s="38"/>
      <c r="B174" s="39"/>
      <c r="C174" s="227" t="s">
        <v>289</v>
      </c>
      <c r="D174" s="227" t="s">
        <v>126</v>
      </c>
      <c r="E174" s="228" t="s">
        <v>1182</v>
      </c>
      <c r="F174" s="229" t="s">
        <v>1183</v>
      </c>
      <c r="G174" s="230" t="s">
        <v>188</v>
      </c>
      <c r="H174" s="231">
        <v>4</v>
      </c>
      <c r="I174" s="232"/>
      <c r="J174" s="233">
        <f>ROUND(I174*H174,2)</f>
        <v>0</v>
      </c>
      <c r="K174" s="234"/>
      <c r="L174" s="44"/>
      <c r="M174" s="235" t="s">
        <v>1</v>
      </c>
      <c r="N174" s="236" t="s">
        <v>38</v>
      </c>
      <c r="O174" s="91"/>
      <c r="P174" s="237">
        <f>O174*H174</f>
        <v>0</v>
      </c>
      <c r="Q174" s="237">
        <v>0.00073999999999999999</v>
      </c>
      <c r="R174" s="237">
        <f>Q174*H174</f>
        <v>0.00296</v>
      </c>
      <c r="S174" s="237">
        <v>0</v>
      </c>
      <c r="T174" s="23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9" t="s">
        <v>130</v>
      </c>
      <c r="AT174" s="239" t="s">
        <v>126</v>
      </c>
      <c r="AU174" s="239" t="s">
        <v>83</v>
      </c>
      <c r="AY174" s="17" t="s">
        <v>125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7" t="s">
        <v>81</v>
      </c>
      <c r="BK174" s="240">
        <f>ROUND(I174*H174,2)</f>
        <v>0</v>
      </c>
      <c r="BL174" s="17" t="s">
        <v>130</v>
      </c>
      <c r="BM174" s="239" t="s">
        <v>1184</v>
      </c>
    </row>
    <row r="175" s="11" customFormat="1" ht="22.8" customHeight="1">
      <c r="A175" s="11"/>
      <c r="B175" s="213"/>
      <c r="C175" s="214"/>
      <c r="D175" s="215" t="s">
        <v>72</v>
      </c>
      <c r="E175" s="257" t="s">
        <v>164</v>
      </c>
      <c r="F175" s="257" t="s">
        <v>263</v>
      </c>
      <c r="G175" s="214"/>
      <c r="H175" s="214"/>
      <c r="I175" s="217"/>
      <c r="J175" s="258">
        <f>BK175</f>
        <v>0</v>
      </c>
      <c r="K175" s="214"/>
      <c r="L175" s="219"/>
      <c r="M175" s="220"/>
      <c r="N175" s="221"/>
      <c r="O175" s="221"/>
      <c r="P175" s="222">
        <f>SUM(P176:P177)</f>
        <v>0</v>
      </c>
      <c r="Q175" s="221"/>
      <c r="R175" s="222">
        <f>SUM(R176:R177)</f>
        <v>0</v>
      </c>
      <c r="S175" s="221"/>
      <c r="T175" s="223">
        <f>SUM(T176:T177)</f>
        <v>0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R175" s="224" t="s">
        <v>81</v>
      </c>
      <c r="AT175" s="225" t="s">
        <v>72</v>
      </c>
      <c r="AU175" s="225" t="s">
        <v>81</v>
      </c>
      <c r="AY175" s="224" t="s">
        <v>125</v>
      </c>
      <c r="BK175" s="226">
        <f>SUM(BK176:BK177)</f>
        <v>0</v>
      </c>
    </row>
    <row r="176" s="2" customFormat="1" ht="16.5" customHeight="1">
      <c r="A176" s="38"/>
      <c r="B176" s="39"/>
      <c r="C176" s="227" t="s">
        <v>7</v>
      </c>
      <c r="D176" s="227" t="s">
        <v>126</v>
      </c>
      <c r="E176" s="228" t="s">
        <v>1113</v>
      </c>
      <c r="F176" s="229" t="s">
        <v>1114</v>
      </c>
      <c r="G176" s="230" t="s">
        <v>188</v>
      </c>
      <c r="H176" s="231">
        <v>10</v>
      </c>
      <c r="I176" s="232"/>
      <c r="J176" s="233">
        <f>ROUND(I176*H176,2)</f>
        <v>0</v>
      </c>
      <c r="K176" s="234"/>
      <c r="L176" s="44"/>
      <c r="M176" s="235" t="s">
        <v>1</v>
      </c>
      <c r="N176" s="236" t="s">
        <v>38</v>
      </c>
      <c r="O176" s="91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9" t="s">
        <v>130</v>
      </c>
      <c r="AT176" s="239" t="s">
        <v>126</v>
      </c>
      <c r="AU176" s="239" t="s">
        <v>83</v>
      </c>
      <c r="AY176" s="17" t="s">
        <v>125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7" t="s">
        <v>81</v>
      </c>
      <c r="BK176" s="240">
        <f>ROUND(I176*H176,2)</f>
        <v>0</v>
      </c>
      <c r="BL176" s="17" t="s">
        <v>130</v>
      </c>
      <c r="BM176" s="239" t="s">
        <v>1115</v>
      </c>
    </row>
    <row r="177" s="2" customFormat="1">
      <c r="A177" s="38"/>
      <c r="B177" s="39"/>
      <c r="C177" s="40"/>
      <c r="D177" s="241" t="s">
        <v>132</v>
      </c>
      <c r="E177" s="40"/>
      <c r="F177" s="242" t="s">
        <v>1116</v>
      </c>
      <c r="G177" s="40"/>
      <c r="H177" s="40"/>
      <c r="I177" s="144"/>
      <c r="J177" s="40"/>
      <c r="K177" s="40"/>
      <c r="L177" s="44"/>
      <c r="M177" s="243"/>
      <c r="N177" s="244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132</v>
      </c>
      <c r="AU177" s="17" t="s">
        <v>83</v>
      </c>
    </row>
    <row r="178" s="11" customFormat="1" ht="22.8" customHeight="1">
      <c r="A178" s="11"/>
      <c r="B178" s="213"/>
      <c r="C178" s="214"/>
      <c r="D178" s="215" t="s">
        <v>72</v>
      </c>
      <c r="E178" s="257" t="s">
        <v>295</v>
      </c>
      <c r="F178" s="257" t="s">
        <v>296</v>
      </c>
      <c r="G178" s="214"/>
      <c r="H178" s="214"/>
      <c r="I178" s="217"/>
      <c r="J178" s="258">
        <f>BK178</f>
        <v>0</v>
      </c>
      <c r="K178" s="214"/>
      <c r="L178" s="219"/>
      <c r="M178" s="220"/>
      <c r="N178" s="221"/>
      <c r="O178" s="221"/>
      <c r="P178" s="222">
        <f>SUM(P179:P182)</f>
        <v>0</v>
      </c>
      <c r="Q178" s="221"/>
      <c r="R178" s="222">
        <f>SUM(R179:R182)</f>
        <v>0</v>
      </c>
      <c r="S178" s="221"/>
      <c r="T178" s="223">
        <f>SUM(T179:T182)</f>
        <v>0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R178" s="224" t="s">
        <v>81</v>
      </c>
      <c r="AT178" s="225" t="s">
        <v>72</v>
      </c>
      <c r="AU178" s="225" t="s">
        <v>81</v>
      </c>
      <c r="AY178" s="224" t="s">
        <v>125</v>
      </c>
      <c r="BK178" s="226">
        <f>SUM(BK179:BK182)</f>
        <v>0</v>
      </c>
    </row>
    <row r="179" s="2" customFormat="1" ht="21.75" customHeight="1">
      <c r="A179" s="38"/>
      <c r="B179" s="39"/>
      <c r="C179" s="227" t="s">
        <v>300</v>
      </c>
      <c r="D179" s="227" t="s">
        <v>126</v>
      </c>
      <c r="E179" s="228" t="s">
        <v>309</v>
      </c>
      <c r="F179" s="229" t="s">
        <v>310</v>
      </c>
      <c r="G179" s="230" t="s">
        <v>226</v>
      </c>
      <c r="H179" s="231">
        <v>3.5569999999999999</v>
      </c>
      <c r="I179" s="232"/>
      <c r="J179" s="233">
        <f>ROUND(I179*H179,2)</f>
        <v>0</v>
      </c>
      <c r="K179" s="234"/>
      <c r="L179" s="44"/>
      <c r="M179" s="235" t="s">
        <v>1</v>
      </c>
      <c r="N179" s="236" t="s">
        <v>38</v>
      </c>
      <c r="O179" s="91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9" t="s">
        <v>130</v>
      </c>
      <c r="AT179" s="239" t="s">
        <v>126</v>
      </c>
      <c r="AU179" s="239" t="s">
        <v>83</v>
      </c>
      <c r="AY179" s="17" t="s">
        <v>125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7" t="s">
        <v>81</v>
      </c>
      <c r="BK179" s="240">
        <f>ROUND(I179*H179,2)</f>
        <v>0</v>
      </c>
      <c r="BL179" s="17" t="s">
        <v>130</v>
      </c>
      <c r="BM179" s="239" t="s">
        <v>1117</v>
      </c>
    </row>
    <row r="180" s="2" customFormat="1" ht="16.5" customHeight="1">
      <c r="A180" s="38"/>
      <c r="B180" s="39"/>
      <c r="C180" s="227" t="s">
        <v>304</v>
      </c>
      <c r="D180" s="227" t="s">
        <v>126</v>
      </c>
      <c r="E180" s="228" t="s">
        <v>313</v>
      </c>
      <c r="F180" s="229" t="s">
        <v>314</v>
      </c>
      <c r="G180" s="230" t="s">
        <v>226</v>
      </c>
      <c r="H180" s="231">
        <v>67.582999999999998</v>
      </c>
      <c r="I180" s="232"/>
      <c r="J180" s="233">
        <f>ROUND(I180*H180,2)</f>
        <v>0</v>
      </c>
      <c r="K180" s="234"/>
      <c r="L180" s="44"/>
      <c r="M180" s="235" t="s">
        <v>1</v>
      </c>
      <c r="N180" s="236" t="s">
        <v>38</v>
      </c>
      <c r="O180" s="91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9" t="s">
        <v>130</v>
      </c>
      <c r="AT180" s="239" t="s">
        <v>126</v>
      </c>
      <c r="AU180" s="239" t="s">
        <v>83</v>
      </c>
      <c r="AY180" s="17" t="s">
        <v>125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7" t="s">
        <v>81</v>
      </c>
      <c r="BK180" s="240">
        <f>ROUND(I180*H180,2)</f>
        <v>0</v>
      </c>
      <c r="BL180" s="17" t="s">
        <v>130</v>
      </c>
      <c r="BM180" s="239" t="s">
        <v>1118</v>
      </c>
    </row>
    <row r="181" s="13" customFormat="1">
      <c r="A181" s="13"/>
      <c r="B181" s="259"/>
      <c r="C181" s="260"/>
      <c r="D181" s="241" t="s">
        <v>196</v>
      </c>
      <c r="E181" s="260"/>
      <c r="F181" s="262" t="s">
        <v>1185</v>
      </c>
      <c r="G181" s="260"/>
      <c r="H181" s="263">
        <v>67.582999999999998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196</v>
      </c>
      <c r="AU181" s="269" t="s">
        <v>83</v>
      </c>
      <c r="AV181" s="13" t="s">
        <v>83</v>
      </c>
      <c r="AW181" s="13" t="s">
        <v>4</v>
      </c>
      <c r="AX181" s="13" t="s">
        <v>81</v>
      </c>
      <c r="AY181" s="269" t="s">
        <v>125</v>
      </c>
    </row>
    <row r="182" s="2" customFormat="1" ht="33" customHeight="1">
      <c r="A182" s="38"/>
      <c r="B182" s="39"/>
      <c r="C182" s="227" t="s">
        <v>308</v>
      </c>
      <c r="D182" s="227" t="s">
        <v>126</v>
      </c>
      <c r="E182" s="228" t="s">
        <v>1186</v>
      </c>
      <c r="F182" s="229" t="s">
        <v>1187</v>
      </c>
      <c r="G182" s="230" t="s">
        <v>226</v>
      </c>
      <c r="H182" s="231">
        <v>3.5569999999999999</v>
      </c>
      <c r="I182" s="232"/>
      <c r="J182" s="233">
        <f>ROUND(I182*H182,2)</f>
        <v>0</v>
      </c>
      <c r="K182" s="234"/>
      <c r="L182" s="44"/>
      <c r="M182" s="235" t="s">
        <v>1</v>
      </c>
      <c r="N182" s="236" t="s">
        <v>38</v>
      </c>
      <c r="O182" s="91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9" t="s">
        <v>130</v>
      </c>
      <c r="AT182" s="239" t="s">
        <v>126</v>
      </c>
      <c r="AU182" s="239" t="s">
        <v>83</v>
      </c>
      <c r="AY182" s="17" t="s">
        <v>125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7" t="s">
        <v>81</v>
      </c>
      <c r="BK182" s="240">
        <f>ROUND(I182*H182,2)</f>
        <v>0</v>
      </c>
      <c r="BL182" s="17" t="s">
        <v>130</v>
      </c>
      <c r="BM182" s="239" t="s">
        <v>1122</v>
      </c>
    </row>
    <row r="183" s="11" customFormat="1" ht="22.8" customHeight="1">
      <c r="A183" s="11"/>
      <c r="B183" s="213"/>
      <c r="C183" s="214"/>
      <c r="D183" s="215" t="s">
        <v>72</v>
      </c>
      <c r="E183" s="257" t="s">
        <v>317</v>
      </c>
      <c r="F183" s="257" t="s">
        <v>318</v>
      </c>
      <c r="G183" s="214"/>
      <c r="H183" s="214"/>
      <c r="I183" s="217"/>
      <c r="J183" s="258">
        <f>BK183</f>
        <v>0</v>
      </c>
      <c r="K183" s="214"/>
      <c r="L183" s="219"/>
      <c r="M183" s="220"/>
      <c r="N183" s="221"/>
      <c r="O183" s="221"/>
      <c r="P183" s="222">
        <f>SUM(P184:P186)</f>
        <v>0</v>
      </c>
      <c r="Q183" s="221"/>
      <c r="R183" s="222">
        <f>SUM(R184:R186)</f>
        <v>0</v>
      </c>
      <c r="S183" s="221"/>
      <c r="T183" s="223">
        <f>SUM(T184:T186)</f>
        <v>0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R183" s="224" t="s">
        <v>81</v>
      </c>
      <c r="AT183" s="225" t="s">
        <v>72</v>
      </c>
      <c r="AU183" s="225" t="s">
        <v>81</v>
      </c>
      <c r="AY183" s="224" t="s">
        <v>125</v>
      </c>
      <c r="BK183" s="226">
        <f>SUM(BK184:BK186)</f>
        <v>0</v>
      </c>
    </row>
    <row r="184" s="2" customFormat="1" ht="21.75" customHeight="1">
      <c r="A184" s="38"/>
      <c r="B184" s="39"/>
      <c r="C184" s="227" t="s">
        <v>312</v>
      </c>
      <c r="D184" s="227" t="s">
        <v>126</v>
      </c>
      <c r="E184" s="228" t="s">
        <v>1123</v>
      </c>
      <c r="F184" s="229" t="s">
        <v>1124</v>
      </c>
      <c r="G184" s="230" t="s">
        <v>226</v>
      </c>
      <c r="H184" s="231">
        <v>14.048</v>
      </c>
      <c r="I184" s="232"/>
      <c r="J184" s="233">
        <f>ROUND(I184*H184,2)</f>
        <v>0</v>
      </c>
      <c r="K184" s="234"/>
      <c r="L184" s="44"/>
      <c r="M184" s="235" t="s">
        <v>1</v>
      </c>
      <c r="N184" s="236" t="s">
        <v>38</v>
      </c>
      <c r="O184" s="91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9" t="s">
        <v>130</v>
      </c>
      <c r="AT184" s="239" t="s">
        <v>126</v>
      </c>
      <c r="AU184" s="239" t="s">
        <v>83</v>
      </c>
      <c r="AY184" s="17" t="s">
        <v>125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7" t="s">
        <v>81</v>
      </c>
      <c r="BK184" s="240">
        <f>ROUND(I184*H184,2)</f>
        <v>0</v>
      </c>
      <c r="BL184" s="17" t="s">
        <v>130</v>
      </c>
      <c r="BM184" s="239" t="s">
        <v>1125</v>
      </c>
    </row>
    <row r="185" s="2" customFormat="1" ht="21.75" customHeight="1">
      <c r="A185" s="38"/>
      <c r="B185" s="39"/>
      <c r="C185" s="227" t="s">
        <v>319</v>
      </c>
      <c r="D185" s="227" t="s">
        <v>126</v>
      </c>
      <c r="E185" s="228" t="s">
        <v>1126</v>
      </c>
      <c r="F185" s="229" t="s">
        <v>1127</v>
      </c>
      <c r="G185" s="230" t="s">
        <v>226</v>
      </c>
      <c r="H185" s="231">
        <v>14.048</v>
      </c>
      <c r="I185" s="232"/>
      <c r="J185" s="233">
        <f>ROUND(I185*H185,2)</f>
        <v>0</v>
      </c>
      <c r="K185" s="234"/>
      <c r="L185" s="44"/>
      <c r="M185" s="235" t="s">
        <v>1</v>
      </c>
      <c r="N185" s="236" t="s">
        <v>38</v>
      </c>
      <c r="O185" s="91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130</v>
      </c>
      <c r="AT185" s="239" t="s">
        <v>126</v>
      </c>
      <c r="AU185" s="239" t="s">
        <v>83</v>
      </c>
      <c r="AY185" s="17" t="s">
        <v>125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7" t="s">
        <v>81</v>
      </c>
      <c r="BK185" s="240">
        <f>ROUND(I185*H185,2)</f>
        <v>0</v>
      </c>
      <c r="BL185" s="17" t="s">
        <v>130</v>
      </c>
      <c r="BM185" s="239" t="s">
        <v>1128</v>
      </c>
    </row>
    <row r="186" s="2" customFormat="1" ht="21.75" customHeight="1">
      <c r="A186" s="38"/>
      <c r="B186" s="39"/>
      <c r="C186" s="227" t="s">
        <v>323</v>
      </c>
      <c r="D186" s="227" t="s">
        <v>126</v>
      </c>
      <c r="E186" s="228" t="s">
        <v>1129</v>
      </c>
      <c r="F186" s="229" t="s">
        <v>1130</v>
      </c>
      <c r="G186" s="230" t="s">
        <v>226</v>
      </c>
      <c r="H186" s="231">
        <v>14.048</v>
      </c>
      <c r="I186" s="232"/>
      <c r="J186" s="233">
        <f>ROUND(I186*H186,2)</f>
        <v>0</v>
      </c>
      <c r="K186" s="234"/>
      <c r="L186" s="44"/>
      <c r="M186" s="235" t="s">
        <v>1</v>
      </c>
      <c r="N186" s="236" t="s">
        <v>38</v>
      </c>
      <c r="O186" s="91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9" t="s">
        <v>130</v>
      </c>
      <c r="AT186" s="239" t="s">
        <v>126</v>
      </c>
      <c r="AU186" s="239" t="s">
        <v>83</v>
      </c>
      <c r="AY186" s="17" t="s">
        <v>125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7" t="s">
        <v>81</v>
      </c>
      <c r="BK186" s="240">
        <f>ROUND(I186*H186,2)</f>
        <v>0</v>
      </c>
      <c r="BL186" s="17" t="s">
        <v>130</v>
      </c>
      <c r="BM186" s="239" t="s">
        <v>1131</v>
      </c>
    </row>
    <row r="187" s="11" customFormat="1" ht="25.92" customHeight="1">
      <c r="A187" s="11"/>
      <c r="B187" s="213"/>
      <c r="C187" s="214"/>
      <c r="D187" s="215" t="s">
        <v>72</v>
      </c>
      <c r="E187" s="216" t="s">
        <v>973</v>
      </c>
      <c r="F187" s="216" t="s">
        <v>974</v>
      </c>
      <c r="G187" s="214"/>
      <c r="H187" s="214"/>
      <c r="I187" s="217"/>
      <c r="J187" s="218">
        <f>BK187</f>
        <v>0</v>
      </c>
      <c r="K187" s="214"/>
      <c r="L187" s="219"/>
      <c r="M187" s="220"/>
      <c r="N187" s="221"/>
      <c r="O187" s="221"/>
      <c r="P187" s="222">
        <f>P188</f>
        <v>0</v>
      </c>
      <c r="Q187" s="221"/>
      <c r="R187" s="222">
        <f>R188</f>
        <v>0</v>
      </c>
      <c r="S187" s="221"/>
      <c r="T187" s="223">
        <f>T188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24" t="s">
        <v>146</v>
      </c>
      <c r="AT187" s="225" t="s">
        <v>72</v>
      </c>
      <c r="AU187" s="225" t="s">
        <v>73</v>
      </c>
      <c r="AY187" s="224" t="s">
        <v>125</v>
      </c>
      <c r="BK187" s="226">
        <f>BK188</f>
        <v>0</v>
      </c>
    </row>
    <row r="188" s="11" customFormat="1" ht="22.8" customHeight="1">
      <c r="A188" s="11"/>
      <c r="B188" s="213"/>
      <c r="C188" s="214"/>
      <c r="D188" s="215" t="s">
        <v>72</v>
      </c>
      <c r="E188" s="257" t="s">
        <v>975</v>
      </c>
      <c r="F188" s="257" t="s">
        <v>976</v>
      </c>
      <c r="G188" s="214"/>
      <c r="H188" s="214"/>
      <c r="I188" s="217"/>
      <c r="J188" s="258">
        <f>BK188</f>
        <v>0</v>
      </c>
      <c r="K188" s="214"/>
      <c r="L188" s="219"/>
      <c r="M188" s="220"/>
      <c r="N188" s="221"/>
      <c r="O188" s="221"/>
      <c r="P188" s="222">
        <f>SUM(P189:P190)</f>
        <v>0</v>
      </c>
      <c r="Q188" s="221"/>
      <c r="R188" s="222">
        <f>SUM(R189:R190)</f>
        <v>0</v>
      </c>
      <c r="S188" s="221"/>
      <c r="T188" s="223">
        <f>SUM(T189:T190)</f>
        <v>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R188" s="224" t="s">
        <v>146</v>
      </c>
      <c r="AT188" s="225" t="s">
        <v>72</v>
      </c>
      <c r="AU188" s="225" t="s">
        <v>81</v>
      </c>
      <c r="AY188" s="224" t="s">
        <v>125</v>
      </c>
      <c r="BK188" s="226">
        <f>SUM(BK189:BK190)</f>
        <v>0</v>
      </c>
    </row>
    <row r="189" s="2" customFormat="1" ht="16.5" customHeight="1">
      <c r="A189" s="38"/>
      <c r="B189" s="39"/>
      <c r="C189" s="227" t="s">
        <v>327</v>
      </c>
      <c r="D189" s="227" t="s">
        <v>126</v>
      </c>
      <c r="E189" s="228" t="s">
        <v>1132</v>
      </c>
      <c r="F189" s="229" t="s">
        <v>976</v>
      </c>
      <c r="G189" s="230" t="s">
        <v>980</v>
      </c>
      <c r="H189" s="231">
        <v>1</v>
      </c>
      <c r="I189" s="232"/>
      <c r="J189" s="233">
        <f>ROUND(I189*H189,2)</f>
        <v>0</v>
      </c>
      <c r="K189" s="234"/>
      <c r="L189" s="44"/>
      <c r="M189" s="235" t="s">
        <v>1</v>
      </c>
      <c r="N189" s="236" t="s">
        <v>38</v>
      </c>
      <c r="O189" s="91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9" t="s">
        <v>981</v>
      </c>
      <c r="AT189" s="239" t="s">
        <v>126</v>
      </c>
      <c r="AU189" s="239" t="s">
        <v>83</v>
      </c>
      <c r="AY189" s="17" t="s">
        <v>125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7" t="s">
        <v>81</v>
      </c>
      <c r="BK189" s="240">
        <f>ROUND(I189*H189,2)</f>
        <v>0</v>
      </c>
      <c r="BL189" s="17" t="s">
        <v>981</v>
      </c>
      <c r="BM189" s="239" t="s">
        <v>1188</v>
      </c>
    </row>
    <row r="190" s="2" customFormat="1">
      <c r="A190" s="38"/>
      <c r="B190" s="39"/>
      <c r="C190" s="40"/>
      <c r="D190" s="241" t="s">
        <v>132</v>
      </c>
      <c r="E190" s="40"/>
      <c r="F190" s="242" t="s">
        <v>1134</v>
      </c>
      <c r="G190" s="40"/>
      <c r="H190" s="40"/>
      <c r="I190" s="144"/>
      <c r="J190" s="40"/>
      <c r="K190" s="40"/>
      <c r="L190" s="44"/>
      <c r="M190" s="302"/>
      <c r="N190" s="303"/>
      <c r="O190" s="247"/>
      <c r="P190" s="247"/>
      <c r="Q190" s="247"/>
      <c r="R190" s="247"/>
      <c r="S190" s="247"/>
      <c r="T190" s="304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132</v>
      </c>
      <c r="AU190" s="17" t="s">
        <v>83</v>
      </c>
    </row>
    <row r="191" s="2" customFormat="1" ht="6.96" customHeight="1">
      <c r="A191" s="38"/>
      <c r="B191" s="66"/>
      <c r="C191" s="67"/>
      <c r="D191" s="67"/>
      <c r="E191" s="67"/>
      <c r="F191" s="67"/>
      <c r="G191" s="67"/>
      <c r="H191" s="67"/>
      <c r="I191" s="183"/>
      <c r="J191" s="67"/>
      <c r="K191" s="67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sheet="1" autoFilter="0" formatColumns="0" formatRows="0" objects="1" scenarios="1" spinCount="100000" saltValue="2FrDNy7aNCt/v7CBwYeOX74+8oCgO+lYdSbZQRH4UwXgXZdiTeXdvPjVmR6Z+TQLAX6g1pvRK5CSTE19fkQpuw==" hashValue="0RtsEcYOy1A9YGIBNCgLJ2H+nusWHgZrwFBUxFPJiySBHvfzHSSW88D1d22S61+DSw5HiyK3gZVlpeHoij9asg==" algorithmName="SHA-512" password="CC35"/>
  <autoFilter ref="C125:K19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="1" customFormat="1" ht="24.96" customHeight="1">
      <c r="B4" s="20"/>
      <c r="D4" s="140" t="s">
        <v>102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Karlovy Vary - Most u letního kina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103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1189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105</v>
      </c>
      <c r="G12" s="38"/>
      <c r="H12" s="38"/>
      <c r="I12" s="147" t="s">
        <v>22</v>
      </c>
      <c r="J12" s="148" t="str">
        <f>'Rekapitulace stavby'!AN8</f>
        <v>8. 10. 2020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1190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1191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1192</v>
      </c>
      <c r="F24" s="38"/>
      <c r="G24" s="38"/>
      <c r="H24" s="38"/>
      <c r="I24" s="147" t="s">
        <v>26</v>
      </c>
      <c r="J24" s="146" t="s">
        <v>1193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ROUND((SUM(BE120:BE170)),  2)</f>
        <v>0</v>
      </c>
      <c r="G33" s="38"/>
      <c r="H33" s="38"/>
      <c r="I33" s="162">
        <v>0.20999999999999999</v>
      </c>
      <c r="J33" s="161">
        <f>ROUND(((SUM(BE120:BE170))*I33),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ROUND((SUM(BF120:BF170)),  2)</f>
        <v>0</v>
      </c>
      <c r="G34" s="38"/>
      <c r="H34" s="38"/>
      <c r="I34" s="162">
        <v>0.14999999999999999</v>
      </c>
      <c r="J34" s="161">
        <f>ROUND(((SUM(BF120:BF170))*I34),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ROUND((SUM(BG120:BG170)),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ROUND((SUM(BH120:BH170)),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ROUND((SUM(BI120:BI170)),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87" t="str">
        <f>E7</f>
        <v>Karlovy Vary - Most u letního kina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 402 - Přeložka vedení NN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147" t="s">
        <v>22</v>
      </c>
      <c r="J89" s="79" t="str">
        <f>IF(J12="","",J12)</f>
        <v>8. 10. 2020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Aleš Mašek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>ELTODO, a.s.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hidden="1" s="9" customFormat="1" ht="24.96" customHeight="1">
      <c r="A97" s="9"/>
      <c r="B97" s="193"/>
      <c r="C97" s="194"/>
      <c r="D97" s="195" t="s">
        <v>333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2" customFormat="1" ht="19.92" customHeight="1">
      <c r="A98" s="12"/>
      <c r="B98" s="250"/>
      <c r="C98" s="251"/>
      <c r="D98" s="252" t="s">
        <v>334</v>
      </c>
      <c r="E98" s="253"/>
      <c r="F98" s="253"/>
      <c r="G98" s="253"/>
      <c r="H98" s="253"/>
      <c r="I98" s="254"/>
      <c r="J98" s="255">
        <f>J122</f>
        <v>0</v>
      </c>
      <c r="K98" s="251"/>
      <c r="L98" s="256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hidden="1" s="12" customFormat="1" ht="19.92" customHeight="1">
      <c r="A99" s="12"/>
      <c r="B99" s="250"/>
      <c r="C99" s="251"/>
      <c r="D99" s="252" t="s">
        <v>1194</v>
      </c>
      <c r="E99" s="253"/>
      <c r="F99" s="253"/>
      <c r="G99" s="253"/>
      <c r="H99" s="253"/>
      <c r="I99" s="254"/>
      <c r="J99" s="255">
        <f>J141</f>
        <v>0</v>
      </c>
      <c r="K99" s="251"/>
      <c r="L99" s="256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hidden="1" s="9" customFormat="1" ht="24.96" customHeight="1">
      <c r="A100" s="9"/>
      <c r="B100" s="193"/>
      <c r="C100" s="194"/>
      <c r="D100" s="195" t="s">
        <v>1195</v>
      </c>
      <c r="E100" s="196"/>
      <c r="F100" s="196"/>
      <c r="G100" s="196"/>
      <c r="H100" s="196"/>
      <c r="I100" s="197"/>
      <c r="J100" s="198">
        <f>J166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idden="1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idden="1"/>
    <row r="104" hidden="1"/>
    <row r="105" hidden="1"/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112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187" t="str">
        <f>E7</f>
        <v>Karlovy Vary - Most u letního kina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103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SO 402 - Přeložka vedení NN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Karlovy Vary</v>
      </c>
      <c r="G114" s="40"/>
      <c r="H114" s="40"/>
      <c r="I114" s="147" t="s">
        <v>22</v>
      </c>
      <c r="J114" s="79" t="str">
        <f>IF(J12="","",J12)</f>
        <v>8. 10. 2020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147" t="s">
        <v>29</v>
      </c>
      <c r="J116" s="36" t="str">
        <f>E21</f>
        <v>Aleš Mašek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27</v>
      </c>
      <c r="D117" s="40"/>
      <c r="E117" s="40"/>
      <c r="F117" s="27" t="str">
        <f>IF(E18="","",E18)</f>
        <v>Vyplň údaj</v>
      </c>
      <c r="G117" s="40"/>
      <c r="H117" s="40"/>
      <c r="I117" s="147" t="s">
        <v>31</v>
      </c>
      <c r="J117" s="36" t="str">
        <f>E24</f>
        <v>ELTODO, a.s.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0" customFormat="1" ht="29.28" customHeight="1">
      <c r="A119" s="200"/>
      <c r="B119" s="201"/>
      <c r="C119" s="202" t="s">
        <v>113</v>
      </c>
      <c r="D119" s="203" t="s">
        <v>58</v>
      </c>
      <c r="E119" s="203" t="s">
        <v>54</v>
      </c>
      <c r="F119" s="203" t="s">
        <v>55</v>
      </c>
      <c r="G119" s="203" t="s">
        <v>114</v>
      </c>
      <c r="H119" s="203" t="s">
        <v>115</v>
      </c>
      <c r="I119" s="204" t="s">
        <v>116</v>
      </c>
      <c r="J119" s="205" t="s">
        <v>108</v>
      </c>
      <c r="K119" s="206" t="s">
        <v>117</v>
      </c>
      <c r="L119" s="207"/>
      <c r="M119" s="100" t="s">
        <v>1</v>
      </c>
      <c r="N119" s="101" t="s">
        <v>37</v>
      </c>
      <c r="O119" s="101" t="s">
        <v>118</v>
      </c>
      <c r="P119" s="101" t="s">
        <v>119</v>
      </c>
      <c r="Q119" s="101" t="s">
        <v>120</v>
      </c>
      <c r="R119" s="101" t="s">
        <v>121</v>
      </c>
      <c r="S119" s="101" t="s">
        <v>122</v>
      </c>
      <c r="T119" s="102" t="s">
        <v>123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="2" customFormat="1" ht="22.8" customHeight="1">
      <c r="A120" s="38"/>
      <c r="B120" s="39"/>
      <c r="C120" s="107" t="s">
        <v>124</v>
      </c>
      <c r="D120" s="40"/>
      <c r="E120" s="40"/>
      <c r="F120" s="40"/>
      <c r="G120" s="40"/>
      <c r="H120" s="40"/>
      <c r="I120" s="144"/>
      <c r="J120" s="208">
        <f>BK120</f>
        <v>0</v>
      </c>
      <c r="K120" s="40"/>
      <c r="L120" s="44"/>
      <c r="M120" s="103"/>
      <c r="N120" s="209"/>
      <c r="O120" s="104"/>
      <c r="P120" s="210">
        <f>P121+P166</f>
        <v>0</v>
      </c>
      <c r="Q120" s="104"/>
      <c r="R120" s="210">
        <f>R121+R166</f>
        <v>0.2041</v>
      </c>
      <c r="S120" s="104"/>
      <c r="T120" s="211">
        <f>T121+T166</f>
        <v>11.687999999999999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110</v>
      </c>
      <c r="BK120" s="212">
        <f>BK121+BK166</f>
        <v>0</v>
      </c>
    </row>
    <row r="121" s="11" customFormat="1" ht="25.92" customHeight="1">
      <c r="A121" s="11"/>
      <c r="B121" s="213"/>
      <c r="C121" s="214"/>
      <c r="D121" s="215" t="s">
        <v>72</v>
      </c>
      <c r="E121" s="216" t="s">
        <v>223</v>
      </c>
      <c r="F121" s="216" t="s">
        <v>451</v>
      </c>
      <c r="G121" s="214"/>
      <c r="H121" s="214"/>
      <c r="I121" s="217"/>
      <c r="J121" s="218">
        <f>BK121</f>
        <v>0</v>
      </c>
      <c r="K121" s="214"/>
      <c r="L121" s="219"/>
      <c r="M121" s="220"/>
      <c r="N121" s="221"/>
      <c r="O121" s="221"/>
      <c r="P121" s="222">
        <f>P122+P141</f>
        <v>0</v>
      </c>
      <c r="Q121" s="221"/>
      <c r="R121" s="222">
        <f>R122+R141</f>
        <v>0.2041</v>
      </c>
      <c r="S121" s="221"/>
      <c r="T121" s="223">
        <f>T122+T141</f>
        <v>11.687999999999999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24" t="s">
        <v>137</v>
      </c>
      <c r="AT121" s="225" t="s">
        <v>72</v>
      </c>
      <c r="AU121" s="225" t="s">
        <v>73</v>
      </c>
      <c r="AY121" s="224" t="s">
        <v>125</v>
      </c>
      <c r="BK121" s="226">
        <f>BK122+BK141</f>
        <v>0</v>
      </c>
    </row>
    <row r="122" s="11" customFormat="1" ht="22.8" customHeight="1">
      <c r="A122" s="11"/>
      <c r="B122" s="213"/>
      <c r="C122" s="214"/>
      <c r="D122" s="215" t="s">
        <v>72</v>
      </c>
      <c r="E122" s="257" t="s">
        <v>452</v>
      </c>
      <c r="F122" s="257" t="s">
        <v>453</v>
      </c>
      <c r="G122" s="214"/>
      <c r="H122" s="214"/>
      <c r="I122" s="217"/>
      <c r="J122" s="258">
        <f>BK122</f>
        <v>0</v>
      </c>
      <c r="K122" s="214"/>
      <c r="L122" s="219"/>
      <c r="M122" s="220"/>
      <c r="N122" s="221"/>
      <c r="O122" s="221"/>
      <c r="P122" s="222">
        <f>SUM(P123:P140)</f>
        <v>0</v>
      </c>
      <c r="Q122" s="221"/>
      <c r="R122" s="222">
        <f>SUM(R123:R140)</f>
        <v>0.2041</v>
      </c>
      <c r="S122" s="221"/>
      <c r="T122" s="223">
        <f>SUM(T123:T140)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24" t="s">
        <v>137</v>
      </c>
      <c r="AT122" s="225" t="s">
        <v>72</v>
      </c>
      <c r="AU122" s="225" t="s">
        <v>81</v>
      </c>
      <c r="AY122" s="224" t="s">
        <v>125</v>
      </c>
      <c r="BK122" s="226">
        <f>SUM(BK123:BK140)</f>
        <v>0</v>
      </c>
    </row>
    <row r="123" s="2" customFormat="1" ht="21.75" customHeight="1">
      <c r="A123" s="38"/>
      <c r="B123" s="39"/>
      <c r="C123" s="227" t="s">
        <v>81</v>
      </c>
      <c r="D123" s="227" t="s">
        <v>126</v>
      </c>
      <c r="E123" s="228" t="s">
        <v>1196</v>
      </c>
      <c r="F123" s="229" t="s">
        <v>1197</v>
      </c>
      <c r="G123" s="230" t="s">
        <v>188</v>
      </c>
      <c r="H123" s="231">
        <v>4</v>
      </c>
      <c r="I123" s="232"/>
      <c r="J123" s="233">
        <f>ROUND(I123*H123,2)</f>
        <v>0</v>
      </c>
      <c r="K123" s="234"/>
      <c r="L123" s="44"/>
      <c r="M123" s="235" t="s">
        <v>1</v>
      </c>
      <c r="N123" s="236" t="s">
        <v>38</v>
      </c>
      <c r="O123" s="91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9" t="s">
        <v>746</v>
      </c>
      <c r="AT123" s="239" t="s">
        <v>126</v>
      </c>
      <c r="AU123" s="239" t="s">
        <v>83</v>
      </c>
      <c r="AY123" s="17" t="s">
        <v>125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7" t="s">
        <v>81</v>
      </c>
      <c r="BK123" s="240">
        <f>ROUND(I123*H123,2)</f>
        <v>0</v>
      </c>
      <c r="BL123" s="17" t="s">
        <v>746</v>
      </c>
      <c r="BM123" s="239" t="s">
        <v>1198</v>
      </c>
    </row>
    <row r="124" s="2" customFormat="1" ht="16.5" customHeight="1">
      <c r="A124" s="38"/>
      <c r="B124" s="39"/>
      <c r="C124" s="281" t="s">
        <v>83</v>
      </c>
      <c r="D124" s="281" t="s">
        <v>223</v>
      </c>
      <c r="E124" s="282" t="s">
        <v>1199</v>
      </c>
      <c r="F124" s="283" t="s">
        <v>1200</v>
      </c>
      <c r="G124" s="284" t="s">
        <v>1201</v>
      </c>
      <c r="H124" s="285">
        <v>4</v>
      </c>
      <c r="I124" s="286"/>
      <c r="J124" s="287">
        <f>ROUND(I124*H124,2)</f>
        <v>0</v>
      </c>
      <c r="K124" s="288"/>
      <c r="L124" s="289"/>
      <c r="M124" s="290" t="s">
        <v>1</v>
      </c>
      <c r="N124" s="291" t="s">
        <v>38</v>
      </c>
      <c r="O124" s="91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9" t="s">
        <v>1202</v>
      </c>
      <c r="AT124" s="239" t="s">
        <v>223</v>
      </c>
      <c r="AU124" s="239" t="s">
        <v>83</v>
      </c>
      <c r="AY124" s="17" t="s">
        <v>125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7" t="s">
        <v>81</v>
      </c>
      <c r="BK124" s="240">
        <f>ROUND(I124*H124,2)</f>
        <v>0</v>
      </c>
      <c r="BL124" s="17" t="s">
        <v>1202</v>
      </c>
      <c r="BM124" s="239" t="s">
        <v>1203</v>
      </c>
    </row>
    <row r="125" s="2" customFormat="1" ht="16.5" customHeight="1">
      <c r="A125" s="38"/>
      <c r="B125" s="39"/>
      <c r="C125" s="281" t="s">
        <v>137</v>
      </c>
      <c r="D125" s="281" t="s">
        <v>223</v>
      </c>
      <c r="E125" s="282" t="s">
        <v>1204</v>
      </c>
      <c r="F125" s="283" t="s">
        <v>1205</v>
      </c>
      <c r="G125" s="284" t="s">
        <v>1201</v>
      </c>
      <c r="H125" s="285">
        <v>4</v>
      </c>
      <c r="I125" s="286"/>
      <c r="J125" s="287">
        <f>ROUND(I125*H125,2)</f>
        <v>0</v>
      </c>
      <c r="K125" s="288"/>
      <c r="L125" s="289"/>
      <c r="M125" s="290" t="s">
        <v>1</v>
      </c>
      <c r="N125" s="291" t="s">
        <v>38</v>
      </c>
      <c r="O125" s="91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9" t="s">
        <v>1202</v>
      </c>
      <c r="AT125" s="239" t="s">
        <v>223</v>
      </c>
      <c r="AU125" s="239" t="s">
        <v>83</v>
      </c>
      <c r="AY125" s="17" t="s">
        <v>125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7" t="s">
        <v>81</v>
      </c>
      <c r="BK125" s="240">
        <f>ROUND(I125*H125,2)</f>
        <v>0</v>
      </c>
      <c r="BL125" s="17" t="s">
        <v>1202</v>
      </c>
      <c r="BM125" s="239" t="s">
        <v>1206</v>
      </c>
    </row>
    <row r="126" s="2" customFormat="1" ht="16.5" customHeight="1">
      <c r="A126" s="38"/>
      <c r="B126" s="39"/>
      <c r="C126" s="281" t="s">
        <v>130</v>
      </c>
      <c r="D126" s="281" t="s">
        <v>223</v>
      </c>
      <c r="E126" s="282" t="s">
        <v>1207</v>
      </c>
      <c r="F126" s="283" t="s">
        <v>1208</v>
      </c>
      <c r="G126" s="284" t="s">
        <v>1201</v>
      </c>
      <c r="H126" s="285">
        <v>4</v>
      </c>
      <c r="I126" s="286"/>
      <c r="J126" s="287">
        <f>ROUND(I126*H126,2)</f>
        <v>0</v>
      </c>
      <c r="K126" s="288"/>
      <c r="L126" s="289"/>
      <c r="M126" s="290" t="s">
        <v>1</v>
      </c>
      <c r="N126" s="291" t="s">
        <v>38</v>
      </c>
      <c r="O126" s="91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9" t="s">
        <v>1202</v>
      </c>
      <c r="AT126" s="239" t="s">
        <v>223</v>
      </c>
      <c r="AU126" s="239" t="s">
        <v>83</v>
      </c>
      <c r="AY126" s="17" t="s">
        <v>125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7" t="s">
        <v>81</v>
      </c>
      <c r="BK126" s="240">
        <f>ROUND(I126*H126,2)</f>
        <v>0</v>
      </c>
      <c r="BL126" s="17" t="s">
        <v>1202</v>
      </c>
      <c r="BM126" s="239" t="s">
        <v>1209</v>
      </c>
    </row>
    <row r="127" s="2" customFormat="1" ht="21.75" customHeight="1">
      <c r="A127" s="38"/>
      <c r="B127" s="39"/>
      <c r="C127" s="227" t="s">
        <v>146</v>
      </c>
      <c r="D127" s="227" t="s">
        <v>126</v>
      </c>
      <c r="E127" s="228" t="s">
        <v>1210</v>
      </c>
      <c r="F127" s="229" t="s">
        <v>1211</v>
      </c>
      <c r="G127" s="230" t="s">
        <v>188</v>
      </c>
      <c r="H127" s="231">
        <v>2</v>
      </c>
      <c r="I127" s="232"/>
      <c r="J127" s="233">
        <f>ROUND(I127*H127,2)</f>
        <v>0</v>
      </c>
      <c r="K127" s="234"/>
      <c r="L127" s="44"/>
      <c r="M127" s="235" t="s">
        <v>1</v>
      </c>
      <c r="N127" s="236" t="s">
        <v>38</v>
      </c>
      <c r="O127" s="91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9" t="s">
        <v>746</v>
      </c>
      <c r="AT127" s="239" t="s">
        <v>126</v>
      </c>
      <c r="AU127" s="239" t="s">
        <v>83</v>
      </c>
      <c r="AY127" s="17" t="s">
        <v>125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7" t="s">
        <v>81</v>
      </c>
      <c r="BK127" s="240">
        <f>ROUND(I127*H127,2)</f>
        <v>0</v>
      </c>
      <c r="BL127" s="17" t="s">
        <v>746</v>
      </c>
      <c r="BM127" s="239" t="s">
        <v>1212</v>
      </c>
    </row>
    <row r="128" s="2" customFormat="1" ht="21.75" customHeight="1">
      <c r="A128" s="38"/>
      <c r="B128" s="39"/>
      <c r="C128" s="281" t="s">
        <v>151</v>
      </c>
      <c r="D128" s="281" t="s">
        <v>223</v>
      </c>
      <c r="E128" s="282" t="s">
        <v>1213</v>
      </c>
      <c r="F128" s="283" t="s">
        <v>1214</v>
      </c>
      <c r="G128" s="284" t="s">
        <v>1201</v>
      </c>
      <c r="H128" s="285">
        <v>2</v>
      </c>
      <c r="I128" s="286"/>
      <c r="J128" s="287">
        <f>ROUND(I128*H128,2)</f>
        <v>0</v>
      </c>
      <c r="K128" s="288"/>
      <c r="L128" s="289"/>
      <c r="M128" s="290" t="s">
        <v>1</v>
      </c>
      <c r="N128" s="291" t="s">
        <v>38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1202</v>
      </c>
      <c r="AT128" s="239" t="s">
        <v>223</v>
      </c>
      <c r="AU128" s="239" t="s">
        <v>83</v>
      </c>
      <c r="AY128" s="17" t="s">
        <v>125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81</v>
      </c>
      <c r="BK128" s="240">
        <f>ROUND(I128*H128,2)</f>
        <v>0</v>
      </c>
      <c r="BL128" s="17" t="s">
        <v>1202</v>
      </c>
      <c r="BM128" s="239" t="s">
        <v>1215</v>
      </c>
    </row>
    <row r="129" s="2" customFormat="1" ht="21.75" customHeight="1">
      <c r="A129" s="38"/>
      <c r="B129" s="39"/>
      <c r="C129" s="227" t="s">
        <v>155</v>
      </c>
      <c r="D129" s="227" t="s">
        <v>126</v>
      </c>
      <c r="E129" s="228" t="s">
        <v>1216</v>
      </c>
      <c r="F129" s="229" t="s">
        <v>1217</v>
      </c>
      <c r="G129" s="230" t="s">
        <v>292</v>
      </c>
      <c r="H129" s="231">
        <v>30</v>
      </c>
      <c r="I129" s="232"/>
      <c r="J129" s="233">
        <f>ROUND(I129*H129,2)</f>
        <v>0</v>
      </c>
      <c r="K129" s="234"/>
      <c r="L129" s="44"/>
      <c r="M129" s="235" t="s">
        <v>1</v>
      </c>
      <c r="N129" s="236" t="s">
        <v>38</v>
      </c>
      <c r="O129" s="91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9" t="s">
        <v>746</v>
      </c>
      <c r="AT129" s="239" t="s">
        <v>126</v>
      </c>
      <c r="AU129" s="239" t="s">
        <v>83</v>
      </c>
      <c r="AY129" s="17" t="s">
        <v>125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7" t="s">
        <v>81</v>
      </c>
      <c r="BK129" s="240">
        <f>ROUND(I129*H129,2)</f>
        <v>0</v>
      </c>
      <c r="BL129" s="17" t="s">
        <v>746</v>
      </c>
      <c r="BM129" s="239" t="s">
        <v>1218</v>
      </c>
    </row>
    <row r="130" s="2" customFormat="1" ht="16.5" customHeight="1">
      <c r="A130" s="38"/>
      <c r="B130" s="39"/>
      <c r="C130" s="281" t="s">
        <v>160</v>
      </c>
      <c r="D130" s="281" t="s">
        <v>223</v>
      </c>
      <c r="E130" s="282" t="s">
        <v>1219</v>
      </c>
      <c r="F130" s="283" t="s">
        <v>1220</v>
      </c>
      <c r="G130" s="284" t="s">
        <v>281</v>
      </c>
      <c r="H130" s="285">
        <v>30</v>
      </c>
      <c r="I130" s="286"/>
      <c r="J130" s="287">
        <f>ROUND(I130*H130,2)</f>
        <v>0</v>
      </c>
      <c r="K130" s="288"/>
      <c r="L130" s="289"/>
      <c r="M130" s="290" t="s">
        <v>1</v>
      </c>
      <c r="N130" s="291" t="s">
        <v>38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1202</v>
      </c>
      <c r="AT130" s="239" t="s">
        <v>223</v>
      </c>
      <c r="AU130" s="239" t="s">
        <v>83</v>
      </c>
      <c r="AY130" s="17" t="s">
        <v>125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81</v>
      </c>
      <c r="BK130" s="240">
        <f>ROUND(I130*H130,2)</f>
        <v>0</v>
      </c>
      <c r="BL130" s="17" t="s">
        <v>1202</v>
      </c>
      <c r="BM130" s="239" t="s">
        <v>1221</v>
      </c>
    </row>
    <row r="131" s="2" customFormat="1" ht="16.5" customHeight="1">
      <c r="A131" s="38"/>
      <c r="B131" s="39"/>
      <c r="C131" s="227" t="s">
        <v>164</v>
      </c>
      <c r="D131" s="227" t="s">
        <v>126</v>
      </c>
      <c r="E131" s="228" t="s">
        <v>1222</v>
      </c>
      <c r="F131" s="229" t="s">
        <v>1223</v>
      </c>
      <c r="G131" s="230" t="s">
        <v>188</v>
      </c>
      <c r="H131" s="231">
        <v>5</v>
      </c>
      <c r="I131" s="232"/>
      <c r="J131" s="233">
        <f>ROUND(I131*H131,2)</f>
        <v>0</v>
      </c>
      <c r="K131" s="234"/>
      <c r="L131" s="44"/>
      <c r="M131" s="235" t="s">
        <v>1</v>
      </c>
      <c r="N131" s="236" t="s">
        <v>38</v>
      </c>
      <c r="O131" s="91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9" t="s">
        <v>746</v>
      </c>
      <c r="AT131" s="239" t="s">
        <v>126</v>
      </c>
      <c r="AU131" s="239" t="s">
        <v>83</v>
      </c>
      <c r="AY131" s="17" t="s">
        <v>125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7" t="s">
        <v>81</v>
      </c>
      <c r="BK131" s="240">
        <f>ROUND(I131*H131,2)</f>
        <v>0</v>
      </c>
      <c r="BL131" s="17" t="s">
        <v>746</v>
      </c>
      <c r="BM131" s="239" t="s">
        <v>1224</v>
      </c>
    </row>
    <row r="132" s="2" customFormat="1" ht="16.5" customHeight="1">
      <c r="A132" s="38"/>
      <c r="B132" s="39"/>
      <c r="C132" s="281" t="s">
        <v>169</v>
      </c>
      <c r="D132" s="281" t="s">
        <v>223</v>
      </c>
      <c r="E132" s="282" t="s">
        <v>1225</v>
      </c>
      <c r="F132" s="283" t="s">
        <v>1226</v>
      </c>
      <c r="G132" s="284" t="s">
        <v>1201</v>
      </c>
      <c r="H132" s="285">
        <v>5</v>
      </c>
      <c r="I132" s="286"/>
      <c r="J132" s="287">
        <f>ROUND(I132*H132,2)</f>
        <v>0</v>
      </c>
      <c r="K132" s="288"/>
      <c r="L132" s="289"/>
      <c r="M132" s="290" t="s">
        <v>1</v>
      </c>
      <c r="N132" s="291" t="s">
        <v>38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1202</v>
      </c>
      <c r="AT132" s="239" t="s">
        <v>223</v>
      </c>
      <c r="AU132" s="239" t="s">
        <v>83</v>
      </c>
      <c r="AY132" s="17" t="s">
        <v>125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81</v>
      </c>
      <c r="BK132" s="240">
        <f>ROUND(I132*H132,2)</f>
        <v>0</v>
      </c>
      <c r="BL132" s="17" t="s">
        <v>1202</v>
      </c>
      <c r="BM132" s="239" t="s">
        <v>1227</v>
      </c>
    </row>
    <row r="133" s="2" customFormat="1" ht="21.75" customHeight="1">
      <c r="A133" s="38"/>
      <c r="B133" s="39"/>
      <c r="C133" s="227" t="s">
        <v>230</v>
      </c>
      <c r="D133" s="227" t="s">
        <v>126</v>
      </c>
      <c r="E133" s="228" t="s">
        <v>1228</v>
      </c>
      <c r="F133" s="229" t="s">
        <v>1229</v>
      </c>
      <c r="G133" s="230" t="s">
        <v>188</v>
      </c>
      <c r="H133" s="231">
        <v>4</v>
      </c>
      <c r="I133" s="232"/>
      <c r="J133" s="233">
        <f>ROUND(I133*H133,2)</f>
        <v>0</v>
      </c>
      <c r="K133" s="234"/>
      <c r="L133" s="44"/>
      <c r="M133" s="235" t="s">
        <v>1</v>
      </c>
      <c r="N133" s="236" t="s">
        <v>38</v>
      </c>
      <c r="O133" s="91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9" t="s">
        <v>746</v>
      </c>
      <c r="AT133" s="239" t="s">
        <v>126</v>
      </c>
      <c r="AU133" s="239" t="s">
        <v>83</v>
      </c>
      <c r="AY133" s="17" t="s">
        <v>125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7" t="s">
        <v>81</v>
      </c>
      <c r="BK133" s="240">
        <f>ROUND(I133*H133,2)</f>
        <v>0</v>
      </c>
      <c r="BL133" s="17" t="s">
        <v>746</v>
      </c>
      <c r="BM133" s="239" t="s">
        <v>1230</v>
      </c>
    </row>
    <row r="134" s="2" customFormat="1" ht="21.75" customHeight="1">
      <c r="A134" s="38"/>
      <c r="B134" s="39"/>
      <c r="C134" s="227" t="s">
        <v>235</v>
      </c>
      <c r="D134" s="227" t="s">
        <v>126</v>
      </c>
      <c r="E134" s="228" t="s">
        <v>1231</v>
      </c>
      <c r="F134" s="229" t="s">
        <v>1232</v>
      </c>
      <c r="G134" s="230" t="s">
        <v>184</v>
      </c>
      <c r="H134" s="231">
        <v>0.5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38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746</v>
      </c>
      <c r="AT134" s="239" t="s">
        <v>126</v>
      </c>
      <c r="AU134" s="239" t="s">
        <v>83</v>
      </c>
      <c r="AY134" s="17" t="s">
        <v>125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7" t="s">
        <v>81</v>
      </c>
      <c r="BK134" s="240">
        <f>ROUND(I134*H134,2)</f>
        <v>0</v>
      </c>
      <c r="BL134" s="17" t="s">
        <v>746</v>
      </c>
      <c r="BM134" s="239" t="s">
        <v>1233</v>
      </c>
    </row>
    <row r="135" s="2" customFormat="1" ht="16.5" customHeight="1">
      <c r="A135" s="38"/>
      <c r="B135" s="39"/>
      <c r="C135" s="281" t="s">
        <v>240</v>
      </c>
      <c r="D135" s="281" t="s">
        <v>223</v>
      </c>
      <c r="E135" s="282" t="s">
        <v>1234</v>
      </c>
      <c r="F135" s="283" t="s">
        <v>1235</v>
      </c>
      <c r="G135" s="284" t="s">
        <v>1236</v>
      </c>
      <c r="H135" s="285">
        <v>0.5</v>
      </c>
      <c r="I135" s="286"/>
      <c r="J135" s="287">
        <f>ROUND(I135*H135,2)</f>
        <v>0</v>
      </c>
      <c r="K135" s="288"/>
      <c r="L135" s="289"/>
      <c r="M135" s="290" t="s">
        <v>1</v>
      </c>
      <c r="N135" s="291" t="s">
        <v>38</v>
      </c>
      <c r="O135" s="91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9" t="s">
        <v>1237</v>
      </c>
      <c r="AT135" s="239" t="s">
        <v>223</v>
      </c>
      <c r="AU135" s="239" t="s">
        <v>83</v>
      </c>
      <c r="AY135" s="17" t="s">
        <v>125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7" t="s">
        <v>81</v>
      </c>
      <c r="BK135" s="240">
        <f>ROUND(I135*H135,2)</f>
        <v>0</v>
      </c>
      <c r="BL135" s="17" t="s">
        <v>746</v>
      </c>
      <c r="BM135" s="239" t="s">
        <v>1238</v>
      </c>
    </row>
    <row r="136" s="2" customFormat="1" ht="16.5" customHeight="1">
      <c r="A136" s="38"/>
      <c r="B136" s="39"/>
      <c r="C136" s="281" t="s">
        <v>254</v>
      </c>
      <c r="D136" s="281" t="s">
        <v>223</v>
      </c>
      <c r="E136" s="282" t="s">
        <v>1239</v>
      </c>
      <c r="F136" s="283" t="s">
        <v>1240</v>
      </c>
      <c r="G136" s="284" t="s">
        <v>1236</v>
      </c>
      <c r="H136" s="285">
        <v>0.5</v>
      </c>
      <c r="I136" s="286"/>
      <c r="J136" s="287">
        <f>ROUND(I136*H136,2)</f>
        <v>0</v>
      </c>
      <c r="K136" s="288"/>
      <c r="L136" s="289"/>
      <c r="M136" s="290" t="s">
        <v>1</v>
      </c>
      <c r="N136" s="291" t="s">
        <v>38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1237</v>
      </c>
      <c r="AT136" s="239" t="s">
        <v>223</v>
      </c>
      <c r="AU136" s="239" t="s">
        <v>83</v>
      </c>
      <c r="AY136" s="17" t="s">
        <v>125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7" t="s">
        <v>81</v>
      </c>
      <c r="BK136" s="240">
        <f>ROUND(I136*H136,2)</f>
        <v>0</v>
      </c>
      <c r="BL136" s="17" t="s">
        <v>746</v>
      </c>
      <c r="BM136" s="239" t="s">
        <v>1241</v>
      </c>
    </row>
    <row r="137" s="2" customFormat="1" ht="33.75" customHeight="1">
      <c r="A137" s="38"/>
      <c r="B137" s="39"/>
      <c r="C137" s="227" t="s">
        <v>8</v>
      </c>
      <c r="D137" s="227" t="s">
        <v>126</v>
      </c>
      <c r="E137" s="228" t="s">
        <v>1242</v>
      </c>
      <c r="F137" s="229" t="s">
        <v>1243</v>
      </c>
      <c r="G137" s="230" t="s">
        <v>292</v>
      </c>
      <c r="H137" s="231">
        <v>130</v>
      </c>
      <c r="I137" s="232"/>
      <c r="J137" s="233">
        <f>ROUND(I137*H137,2)</f>
        <v>0</v>
      </c>
      <c r="K137" s="234"/>
      <c r="L137" s="44"/>
      <c r="M137" s="235" t="s">
        <v>1</v>
      </c>
      <c r="N137" s="236" t="s">
        <v>38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746</v>
      </c>
      <c r="AT137" s="239" t="s">
        <v>126</v>
      </c>
      <c r="AU137" s="239" t="s">
        <v>83</v>
      </c>
      <c r="AY137" s="17" t="s">
        <v>125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7" t="s">
        <v>81</v>
      </c>
      <c r="BK137" s="240">
        <f>ROUND(I137*H137,2)</f>
        <v>0</v>
      </c>
      <c r="BL137" s="17" t="s">
        <v>746</v>
      </c>
      <c r="BM137" s="239" t="s">
        <v>1244</v>
      </c>
    </row>
    <row r="138" s="2" customFormat="1" ht="16.5" customHeight="1">
      <c r="A138" s="38"/>
      <c r="B138" s="39"/>
      <c r="C138" s="281" t="s">
        <v>264</v>
      </c>
      <c r="D138" s="281" t="s">
        <v>223</v>
      </c>
      <c r="E138" s="282" t="s">
        <v>1245</v>
      </c>
      <c r="F138" s="283" t="s">
        <v>1246</v>
      </c>
      <c r="G138" s="284" t="s">
        <v>292</v>
      </c>
      <c r="H138" s="285">
        <v>130</v>
      </c>
      <c r="I138" s="286"/>
      <c r="J138" s="287">
        <f>ROUND(I138*H138,2)</f>
        <v>0</v>
      </c>
      <c r="K138" s="288"/>
      <c r="L138" s="289"/>
      <c r="M138" s="290" t="s">
        <v>1</v>
      </c>
      <c r="N138" s="291" t="s">
        <v>38</v>
      </c>
      <c r="O138" s="91"/>
      <c r="P138" s="237">
        <f>O138*H138</f>
        <v>0</v>
      </c>
      <c r="Q138" s="237">
        <v>0.00157</v>
      </c>
      <c r="R138" s="237">
        <f>Q138*H138</f>
        <v>0.2041</v>
      </c>
      <c r="S138" s="237">
        <v>0</v>
      </c>
      <c r="T138" s="23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9" t="s">
        <v>1237</v>
      </c>
      <c r="AT138" s="239" t="s">
        <v>223</v>
      </c>
      <c r="AU138" s="239" t="s">
        <v>83</v>
      </c>
      <c r="AY138" s="17" t="s">
        <v>125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7" t="s">
        <v>81</v>
      </c>
      <c r="BK138" s="240">
        <f>ROUND(I138*H138,2)</f>
        <v>0</v>
      </c>
      <c r="BL138" s="17" t="s">
        <v>746</v>
      </c>
      <c r="BM138" s="239" t="s">
        <v>1247</v>
      </c>
    </row>
    <row r="139" s="2" customFormat="1" ht="16.5" customHeight="1">
      <c r="A139" s="38"/>
      <c r="B139" s="39"/>
      <c r="C139" s="281" t="s">
        <v>271</v>
      </c>
      <c r="D139" s="281" t="s">
        <v>223</v>
      </c>
      <c r="E139" s="282" t="s">
        <v>1248</v>
      </c>
      <c r="F139" s="283" t="s">
        <v>1249</v>
      </c>
      <c r="G139" s="284" t="s">
        <v>1201</v>
      </c>
      <c r="H139" s="285">
        <v>10</v>
      </c>
      <c r="I139" s="286"/>
      <c r="J139" s="287">
        <f>ROUND(I139*H139,2)</f>
        <v>0</v>
      </c>
      <c r="K139" s="288"/>
      <c r="L139" s="289"/>
      <c r="M139" s="290" t="s">
        <v>1</v>
      </c>
      <c r="N139" s="291" t="s">
        <v>38</v>
      </c>
      <c r="O139" s="91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9" t="s">
        <v>1237</v>
      </c>
      <c r="AT139" s="239" t="s">
        <v>223</v>
      </c>
      <c r="AU139" s="239" t="s">
        <v>83</v>
      </c>
      <c r="AY139" s="17" t="s">
        <v>125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7" t="s">
        <v>81</v>
      </c>
      <c r="BK139" s="240">
        <f>ROUND(I139*H139,2)</f>
        <v>0</v>
      </c>
      <c r="BL139" s="17" t="s">
        <v>746</v>
      </c>
      <c r="BM139" s="239" t="s">
        <v>1250</v>
      </c>
    </row>
    <row r="140" s="2" customFormat="1" ht="16.5" customHeight="1">
      <c r="A140" s="38"/>
      <c r="B140" s="39"/>
      <c r="C140" s="281" t="s">
        <v>278</v>
      </c>
      <c r="D140" s="281" t="s">
        <v>223</v>
      </c>
      <c r="E140" s="282" t="s">
        <v>1251</v>
      </c>
      <c r="F140" s="283" t="s">
        <v>1252</v>
      </c>
      <c r="G140" s="284" t="s">
        <v>1201</v>
      </c>
      <c r="H140" s="285">
        <v>10</v>
      </c>
      <c r="I140" s="286"/>
      <c r="J140" s="287">
        <f>ROUND(I140*H140,2)</f>
        <v>0</v>
      </c>
      <c r="K140" s="288"/>
      <c r="L140" s="289"/>
      <c r="M140" s="290" t="s">
        <v>1</v>
      </c>
      <c r="N140" s="291" t="s">
        <v>38</v>
      </c>
      <c r="O140" s="91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9" t="s">
        <v>1237</v>
      </c>
      <c r="AT140" s="239" t="s">
        <v>223</v>
      </c>
      <c r="AU140" s="239" t="s">
        <v>83</v>
      </c>
      <c r="AY140" s="17" t="s">
        <v>125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7" t="s">
        <v>81</v>
      </c>
      <c r="BK140" s="240">
        <f>ROUND(I140*H140,2)</f>
        <v>0</v>
      </c>
      <c r="BL140" s="17" t="s">
        <v>746</v>
      </c>
      <c r="BM140" s="239" t="s">
        <v>1253</v>
      </c>
    </row>
    <row r="141" s="11" customFormat="1" ht="22.8" customHeight="1">
      <c r="A141" s="11"/>
      <c r="B141" s="213"/>
      <c r="C141" s="214"/>
      <c r="D141" s="215" t="s">
        <v>72</v>
      </c>
      <c r="E141" s="257" t="s">
        <v>1254</v>
      </c>
      <c r="F141" s="257" t="s">
        <v>1255</v>
      </c>
      <c r="G141" s="214"/>
      <c r="H141" s="214"/>
      <c r="I141" s="217"/>
      <c r="J141" s="258">
        <f>BK141</f>
        <v>0</v>
      </c>
      <c r="K141" s="214"/>
      <c r="L141" s="219"/>
      <c r="M141" s="220"/>
      <c r="N141" s="221"/>
      <c r="O141" s="221"/>
      <c r="P141" s="222">
        <f>SUM(P142:P165)</f>
        <v>0</v>
      </c>
      <c r="Q141" s="221"/>
      <c r="R141" s="222">
        <f>SUM(R142:R165)</f>
        <v>0</v>
      </c>
      <c r="S141" s="221"/>
      <c r="T141" s="223">
        <f>SUM(T142:T165)</f>
        <v>11.687999999999999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24" t="s">
        <v>137</v>
      </c>
      <c r="AT141" s="225" t="s">
        <v>72</v>
      </c>
      <c r="AU141" s="225" t="s">
        <v>81</v>
      </c>
      <c r="AY141" s="224" t="s">
        <v>125</v>
      </c>
      <c r="BK141" s="226">
        <f>SUM(BK142:BK165)</f>
        <v>0</v>
      </c>
    </row>
    <row r="142" s="2" customFormat="1" ht="21.75" customHeight="1">
      <c r="A142" s="38"/>
      <c r="B142" s="39"/>
      <c r="C142" s="227" t="s">
        <v>285</v>
      </c>
      <c r="D142" s="227" t="s">
        <v>126</v>
      </c>
      <c r="E142" s="228" t="s">
        <v>1256</v>
      </c>
      <c r="F142" s="229" t="s">
        <v>1257</v>
      </c>
      <c r="G142" s="230" t="s">
        <v>783</v>
      </c>
      <c r="H142" s="231">
        <v>1</v>
      </c>
      <c r="I142" s="232"/>
      <c r="J142" s="233">
        <f>ROUND(I142*H142,2)</f>
        <v>0</v>
      </c>
      <c r="K142" s="234"/>
      <c r="L142" s="44"/>
      <c r="M142" s="235" t="s">
        <v>1</v>
      </c>
      <c r="N142" s="236" t="s">
        <v>38</v>
      </c>
      <c r="O142" s="91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746</v>
      </c>
      <c r="AT142" s="239" t="s">
        <v>126</v>
      </c>
      <c r="AU142" s="239" t="s">
        <v>83</v>
      </c>
      <c r="AY142" s="17" t="s">
        <v>125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7" t="s">
        <v>81</v>
      </c>
      <c r="BK142" s="240">
        <f>ROUND(I142*H142,2)</f>
        <v>0</v>
      </c>
      <c r="BL142" s="17" t="s">
        <v>746</v>
      </c>
      <c r="BM142" s="239" t="s">
        <v>1258</v>
      </c>
    </row>
    <row r="143" s="2" customFormat="1" ht="16.5" customHeight="1">
      <c r="A143" s="38"/>
      <c r="B143" s="39"/>
      <c r="C143" s="227" t="s">
        <v>289</v>
      </c>
      <c r="D143" s="227" t="s">
        <v>126</v>
      </c>
      <c r="E143" s="228" t="s">
        <v>1259</v>
      </c>
      <c r="F143" s="229" t="s">
        <v>1260</v>
      </c>
      <c r="G143" s="230" t="s">
        <v>292</v>
      </c>
      <c r="H143" s="231">
        <v>18</v>
      </c>
      <c r="I143" s="232"/>
      <c r="J143" s="233">
        <f>ROUND(I143*H143,2)</f>
        <v>0</v>
      </c>
      <c r="K143" s="234"/>
      <c r="L143" s="44"/>
      <c r="M143" s="235" t="s">
        <v>1</v>
      </c>
      <c r="N143" s="236" t="s">
        <v>38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746</v>
      </c>
      <c r="AT143" s="239" t="s">
        <v>126</v>
      </c>
      <c r="AU143" s="239" t="s">
        <v>83</v>
      </c>
      <c r="AY143" s="17" t="s">
        <v>125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7" t="s">
        <v>81</v>
      </c>
      <c r="BK143" s="240">
        <f>ROUND(I143*H143,2)</f>
        <v>0</v>
      </c>
      <c r="BL143" s="17" t="s">
        <v>746</v>
      </c>
      <c r="BM143" s="239" t="s">
        <v>1261</v>
      </c>
    </row>
    <row r="144" s="2" customFormat="1" ht="21.75" customHeight="1">
      <c r="A144" s="38"/>
      <c r="B144" s="39"/>
      <c r="C144" s="227" t="s">
        <v>7</v>
      </c>
      <c r="D144" s="227" t="s">
        <v>126</v>
      </c>
      <c r="E144" s="228" t="s">
        <v>1262</v>
      </c>
      <c r="F144" s="229" t="s">
        <v>1263</v>
      </c>
      <c r="G144" s="230" t="s">
        <v>292</v>
      </c>
      <c r="H144" s="231">
        <v>30</v>
      </c>
      <c r="I144" s="232"/>
      <c r="J144" s="233">
        <f>ROUND(I144*H144,2)</f>
        <v>0</v>
      </c>
      <c r="K144" s="234"/>
      <c r="L144" s="44"/>
      <c r="M144" s="235" t="s">
        <v>1</v>
      </c>
      <c r="N144" s="236" t="s">
        <v>38</v>
      </c>
      <c r="O144" s="91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9" t="s">
        <v>746</v>
      </c>
      <c r="AT144" s="239" t="s">
        <v>126</v>
      </c>
      <c r="AU144" s="239" t="s">
        <v>83</v>
      </c>
      <c r="AY144" s="17" t="s">
        <v>125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7" t="s">
        <v>81</v>
      </c>
      <c r="BK144" s="240">
        <f>ROUND(I144*H144,2)</f>
        <v>0</v>
      </c>
      <c r="BL144" s="17" t="s">
        <v>746</v>
      </c>
      <c r="BM144" s="239" t="s">
        <v>1264</v>
      </c>
    </row>
    <row r="145" s="2" customFormat="1" ht="21.75" customHeight="1">
      <c r="A145" s="38"/>
      <c r="B145" s="39"/>
      <c r="C145" s="227" t="s">
        <v>300</v>
      </c>
      <c r="D145" s="227" t="s">
        <v>126</v>
      </c>
      <c r="E145" s="228" t="s">
        <v>1265</v>
      </c>
      <c r="F145" s="229" t="s">
        <v>1266</v>
      </c>
      <c r="G145" s="230" t="s">
        <v>292</v>
      </c>
      <c r="H145" s="231">
        <v>18</v>
      </c>
      <c r="I145" s="232"/>
      <c r="J145" s="233">
        <f>ROUND(I145*H145,2)</f>
        <v>0</v>
      </c>
      <c r="K145" s="234"/>
      <c r="L145" s="44"/>
      <c r="M145" s="235" t="s">
        <v>1</v>
      </c>
      <c r="N145" s="236" t="s">
        <v>38</v>
      </c>
      <c r="O145" s="91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9" t="s">
        <v>746</v>
      </c>
      <c r="AT145" s="239" t="s">
        <v>126</v>
      </c>
      <c r="AU145" s="239" t="s">
        <v>83</v>
      </c>
      <c r="AY145" s="17" t="s">
        <v>125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7" t="s">
        <v>81</v>
      </c>
      <c r="BK145" s="240">
        <f>ROUND(I145*H145,2)</f>
        <v>0</v>
      </c>
      <c r="BL145" s="17" t="s">
        <v>746</v>
      </c>
      <c r="BM145" s="239" t="s">
        <v>1267</v>
      </c>
    </row>
    <row r="146" s="2" customFormat="1" ht="21.75" customHeight="1">
      <c r="A146" s="38"/>
      <c r="B146" s="39"/>
      <c r="C146" s="227" t="s">
        <v>304</v>
      </c>
      <c r="D146" s="227" t="s">
        <v>126</v>
      </c>
      <c r="E146" s="228" t="s">
        <v>1268</v>
      </c>
      <c r="F146" s="229" t="s">
        <v>1269</v>
      </c>
      <c r="G146" s="230" t="s">
        <v>188</v>
      </c>
      <c r="H146" s="231">
        <v>2</v>
      </c>
      <c r="I146" s="232"/>
      <c r="J146" s="233">
        <f>ROUND(I146*H146,2)</f>
        <v>0</v>
      </c>
      <c r="K146" s="234"/>
      <c r="L146" s="44"/>
      <c r="M146" s="235" t="s">
        <v>1</v>
      </c>
      <c r="N146" s="236" t="s">
        <v>38</v>
      </c>
      <c r="O146" s="91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9" t="s">
        <v>746</v>
      </c>
      <c r="AT146" s="239" t="s">
        <v>126</v>
      </c>
      <c r="AU146" s="239" t="s">
        <v>83</v>
      </c>
      <c r="AY146" s="17" t="s">
        <v>125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7" t="s">
        <v>81</v>
      </c>
      <c r="BK146" s="240">
        <f>ROUND(I146*H146,2)</f>
        <v>0</v>
      </c>
      <c r="BL146" s="17" t="s">
        <v>746</v>
      </c>
      <c r="BM146" s="239" t="s">
        <v>1270</v>
      </c>
    </row>
    <row r="147" s="2" customFormat="1" ht="21.75" customHeight="1">
      <c r="A147" s="38"/>
      <c r="B147" s="39"/>
      <c r="C147" s="227" t="s">
        <v>308</v>
      </c>
      <c r="D147" s="227" t="s">
        <v>126</v>
      </c>
      <c r="E147" s="228" t="s">
        <v>1271</v>
      </c>
      <c r="F147" s="229" t="s">
        <v>1272</v>
      </c>
      <c r="G147" s="230" t="s">
        <v>292</v>
      </c>
      <c r="H147" s="231">
        <v>48</v>
      </c>
      <c r="I147" s="232"/>
      <c r="J147" s="233">
        <f>ROUND(I147*H147,2)</f>
        <v>0</v>
      </c>
      <c r="K147" s="234"/>
      <c r="L147" s="44"/>
      <c r="M147" s="235" t="s">
        <v>1</v>
      </c>
      <c r="N147" s="236" t="s">
        <v>38</v>
      </c>
      <c r="O147" s="91"/>
      <c r="P147" s="237">
        <f>O147*H147</f>
        <v>0</v>
      </c>
      <c r="Q147" s="237">
        <v>0</v>
      </c>
      <c r="R147" s="237">
        <f>Q147*H147</f>
        <v>0</v>
      </c>
      <c r="S147" s="237">
        <v>0.092999999999999999</v>
      </c>
      <c r="T147" s="238">
        <f>S147*H147</f>
        <v>4.4640000000000004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746</v>
      </c>
      <c r="AT147" s="239" t="s">
        <v>126</v>
      </c>
      <c r="AU147" s="239" t="s">
        <v>83</v>
      </c>
      <c r="AY147" s="17" t="s">
        <v>125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7" t="s">
        <v>81</v>
      </c>
      <c r="BK147" s="240">
        <f>ROUND(I147*H147,2)</f>
        <v>0</v>
      </c>
      <c r="BL147" s="17" t="s">
        <v>746</v>
      </c>
      <c r="BM147" s="239" t="s">
        <v>1273</v>
      </c>
    </row>
    <row r="148" s="2" customFormat="1" ht="16.5" customHeight="1">
      <c r="A148" s="38"/>
      <c r="B148" s="39"/>
      <c r="C148" s="281" t="s">
        <v>312</v>
      </c>
      <c r="D148" s="281" t="s">
        <v>223</v>
      </c>
      <c r="E148" s="282" t="s">
        <v>1274</v>
      </c>
      <c r="F148" s="283" t="s">
        <v>1275</v>
      </c>
      <c r="G148" s="284" t="s">
        <v>1201</v>
      </c>
      <c r="H148" s="285">
        <v>48</v>
      </c>
      <c r="I148" s="286"/>
      <c r="J148" s="287">
        <f>ROUND(I148*H148,2)</f>
        <v>0</v>
      </c>
      <c r="K148" s="288"/>
      <c r="L148" s="289"/>
      <c r="M148" s="290" t="s">
        <v>1</v>
      </c>
      <c r="N148" s="291" t="s">
        <v>38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1202</v>
      </c>
      <c r="AT148" s="239" t="s">
        <v>223</v>
      </c>
      <c r="AU148" s="239" t="s">
        <v>83</v>
      </c>
      <c r="AY148" s="17" t="s">
        <v>125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7" t="s">
        <v>81</v>
      </c>
      <c r="BK148" s="240">
        <f>ROUND(I148*H148,2)</f>
        <v>0</v>
      </c>
      <c r="BL148" s="17" t="s">
        <v>1202</v>
      </c>
      <c r="BM148" s="239" t="s">
        <v>1276</v>
      </c>
    </row>
    <row r="149" s="2" customFormat="1" ht="21.75" customHeight="1">
      <c r="A149" s="38"/>
      <c r="B149" s="39"/>
      <c r="C149" s="227" t="s">
        <v>319</v>
      </c>
      <c r="D149" s="227" t="s">
        <v>126</v>
      </c>
      <c r="E149" s="228" t="s">
        <v>1277</v>
      </c>
      <c r="F149" s="229" t="s">
        <v>1278</v>
      </c>
      <c r="G149" s="230" t="s">
        <v>292</v>
      </c>
      <c r="H149" s="231">
        <v>48</v>
      </c>
      <c r="I149" s="232"/>
      <c r="J149" s="233">
        <f>ROUND(I149*H149,2)</f>
        <v>0</v>
      </c>
      <c r="K149" s="234"/>
      <c r="L149" s="44"/>
      <c r="M149" s="235" t="s">
        <v>1</v>
      </c>
      <c r="N149" s="236" t="s">
        <v>38</v>
      </c>
      <c r="O149" s="91"/>
      <c r="P149" s="237">
        <f>O149*H149</f>
        <v>0</v>
      </c>
      <c r="Q149" s="237">
        <v>0</v>
      </c>
      <c r="R149" s="237">
        <f>Q149*H149</f>
        <v>0</v>
      </c>
      <c r="S149" s="237">
        <v>0.14599999999999999</v>
      </c>
      <c r="T149" s="238">
        <f>S149*H149</f>
        <v>7.0079999999999991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9" t="s">
        <v>746</v>
      </c>
      <c r="AT149" s="239" t="s">
        <v>126</v>
      </c>
      <c r="AU149" s="239" t="s">
        <v>83</v>
      </c>
      <c r="AY149" s="17" t="s">
        <v>125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7" t="s">
        <v>81</v>
      </c>
      <c r="BK149" s="240">
        <f>ROUND(I149*H149,2)</f>
        <v>0</v>
      </c>
      <c r="BL149" s="17" t="s">
        <v>746</v>
      </c>
      <c r="BM149" s="239" t="s">
        <v>1279</v>
      </c>
    </row>
    <row r="150" s="2" customFormat="1" ht="16.5" customHeight="1">
      <c r="A150" s="38"/>
      <c r="B150" s="39"/>
      <c r="C150" s="281" t="s">
        <v>323</v>
      </c>
      <c r="D150" s="281" t="s">
        <v>223</v>
      </c>
      <c r="E150" s="282" t="s">
        <v>1280</v>
      </c>
      <c r="F150" s="283" t="s">
        <v>1281</v>
      </c>
      <c r="G150" s="284" t="s">
        <v>1201</v>
      </c>
      <c r="H150" s="285">
        <v>96</v>
      </c>
      <c r="I150" s="286"/>
      <c r="J150" s="287">
        <f>ROUND(I150*H150,2)</f>
        <v>0</v>
      </c>
      <c r="K150" s="288"/>
      <c r="L150" s="289"/>
      <c r="M150" s="290" t="s">
        <v>1</v>
      </c>
      <c r="N150" s="291" t="s">
        <v>38</v>
      </c>
      <c r="O150" s="91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1202</v>
      </c>
      <c r="AT150" s="239" t="s">
        <v>223</v>
      </c>
      <c r="AU150" s="239" t="s">
        <v>83</v>
      </c>
      <c r="AY150" s="17" t="s">
        <v>125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7" t="s">
        <v>81</v>
      </c>
      <c r="BK150" s="240">
        <f>ROUND(I150*H150,2)</f>
        <v>0</v>
      </c>
      <c r="BL150" s="17" t="s">
        <v>1202</v>
      </c>
      <c r="BM150" s="239" t="s">
        <v>1282</v>
      </c>
    </row>
    <row r="151" s="2" customFormat="1" ht="16.5" customHeight="1">
      <c r="A151" s="38"/>
      <c r="B151" s="39"/>
      <c r="C151" s="227" t="s">
        <v>327</v>
      </c>
      <c r="D151" s="227" t="s">
        <v>126</v>
      </c>
      <c r="E151" s="228" t="s">
        <v>1283</v>
      </c>
      <c r="F151" s="229" t="s">
        <v>1284</v>
      </c>
      <c r="G151" s="230" t="s">
        <v>188</v>
      </c>
      <c r="H151" s="231">
        <v>2</v>
      </c>
      <c r="I151" s="232"/>
      <c r="J151" s="233">
        <f>ROUND(I151*H151,2)</f>
        <v>0</v>
      </c>
      <c r="K151" s="234"/>
      <c r="L151" s="44"/>
      <c r="M151" s="235" t="s">
        <v>1</v>
      </c>
      <c r="N151" s="236" t="s">
        <v>38</v>
      </c>
      <c r="O151" s="91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9" t="s">
        <v>746</v>
      </c>
      <c r="AT151" s="239" t="s">
        <v>126</v>
      </c>
      <c r="AU151" s="239" t="s">
        <v>83</v>
      </c>
      <c r="AY151" s="17" t="s">
        <v>125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7" t="s">
        <v>81</v>
      </c>
      <c r="BK151" s="240">
        <f>ROUND(I151*H151,2)</f>
        <v>0</v>
      </c>
      <c r="BL151" s="17" t="s">
        <v>746</v>
      </c>
      <c r="BM151" s="239" t="s">
        <v>1285</v>
      </c>
    </row>
    <row r="152" s="2" customFormat="1" ht="21.75" customHeight="1">
      <c r="A152" s="38"/>
      <c r="B152" s="39"/>
      <c r="C152" s="227" t="s">
        <v>245</v>
      </c>
      <c r="D152" s="227" t="s">
        <v>126</v>
      </c>
      <c r="E152" s="228" t="s">
        <v>1286</v>
      </c>
      <c r="F152" s="229" t="s">
        <v>1287</v>
      </c>
      <c r="G152" s="230" t="s">
        <v>292</v>
      </c>
      <c r="H152" s="231">
        <v>20</v>
      </c>
      <c r="I152" s="232"/>
      <c r="J152" s="233">
        <f>ROUND(I152*H152,2)</f>
        <v>0</v>
      </c>
      <c r="K152" s="234"/>
      <c r="L152" s="44"/>
      <c r="M152" s="235" t="s">
        <v>1</v>
      </c>
      <c r="N152" s="236" t="s">
        <v>38</v>
      </c>
      <c r="O152" s="91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9" t="s">
        <v>746</v>
      </c>
      <c r="AT152" s="239" t="s">
        <v>126</v>
      </c>
      <c r="AU152" s="239" t="s">
        <v>83</v>
      </c>
      <c r="AY152" s="17" t="s">
        <v>125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7" t="s">
        <v>81</v>
      </c>
      <c r="BK152" s="240">
        <f>ROUND(I152*H152,2)</f>
        <v>0</v>
      </c>
      <c r="BL152" s="17" t="s">
        <v>746</v>
      </c>
      <c r="BM152" s="239" t="s">
        <v>1288</v>
      </c>
    </row>
    <row r="153" s="2" customFormat="1" ht="21.75" customHeight="1">
      <c r="A153" s="38"/>
      <c r="B153" s="39"/>
      <c r="C153" s="227" t="s">
        <v>249</v>
      </c>
      <c r="D153" s="227" t="s">
        <v>126</v>
      </c>
      <c r="E153" s="228" t="s">
        <v>1289</v>
      </c>
      <c r="F153" s="229" t="s">
        <v>1290</v>
      </c>
      <c r="G153" s="230" t="s">
        <v>292</v>
      </c>
      <c r="H153" s="231">
        <v>18</v>
      </c>
      <c r="I153" s="232"/>
      <c r="J153" s="233">
        <f>ROUND(I153*H153,2)</f>
        <v>0</v>
      </c>
      <c r="K153" s="234"/>
      <c r="L153" s="44"/>
      <c r="M153" s="235" t="s">
        <v>1</v>
      </c>
      <c r="N153" s="236" t="s">
        <v>38</v>
      </c>
      <c r="O153" s="91"/>
      <c r="P153" s="237">
        <f>O153*H153</f>
        <v>0</v>
      </c>
      <c r="Q153" s="237">
        <v>0</v>
      </c>
      <c r="R153" s="237">
        <f>Q153*H153</f>
        <v>0</v>
      </c>
      <c r="S153" s="237">
        <v>0.012</v>
      </c>
      <c r="T153" s="238">
        <f>S153*H153</f>
        <v>0.216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9" t="s">
        <v>746</v>
      </c>
      <c r="AT153" s="239" t="s">
        <v>126</v>
      </c>
      <c r="AU153" s="239" t="s">
        <v>83</v>
      </c>
      <c r="AY153" s="17" t="s">
        <v>125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7" t="s">
        <v>81</v>
      </c>
      <c r="BK153" s="240">
        <f>ROUND(I153*H153,2)</f>
        <v>0</v>
      </c>
      <c r="BL153" s="17" t="s">
        <v>746</v>
      </c>
      <c r="BM153" s="239" t="s">
        <v>1291</v>
      </c>
    </row>
    <row r="154" s="2" customFormat="1" ht="16.5" customHeight="1">
      <c r="A154" s="38"/>
      <c r="B154" s="39"/>
      <c r="C154" s="281" t="s">
        <v>443</v>
      </c>
      <c r="D154" s="281" t="s">
        <v>223</v>
      </c>
      <c r="E154" s="282" t="s">
        <v>1292</v>
      </c>
      <c r="F154" s="283" t="s">
        <v>1293</v>
      </c>
      <c r="G154" s="284" t="s">
        <v>292</v>
      </c>
      <c r="H154" s="285">
        <v>18</v>
      </c>
      <c r="I154" s="286"/>
      <c r="J154" s="287">
        <f>ROUND(I154*H154,2)</f>
        <v>0</v>
      </c>
      <c r="K154" s="288"/>
      <c r="L154" s="289"/>
      <c r="M154" s="290" t="s">
        <v>1</v>
      </c>
      <c r="N154" s="291" t="s">
        <v>38</v>
      </c>
      <c r="O154" s="91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9" t="s">
        <v>1202</v>
      </c>
      <c r="AT154" s="239" t="s">
        <v>223</v>
      </c>
      <c r="AU154" s="239" t="s">
        <v>83</v>
      </c>
      <c r="AY154" s="17" t="s">
        <v>125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7" t="s">
        <v>81</v>
      </c>
      <c r="BK154" s="240">
        <f>ROUND(I154*H154,2)</f>
        <v>0</v>
      </c>
      <c r="BL154" s="17" t="s">
        <v>1202</v>
      </c>
      <c r="BM154" s="239" t="s">
        <v>1294</v>
      </c>
    </row>
    <row r="155" s="2" customFormat="1" ht="21.75" customHeight="1">
      <c r="A155" s="38"/>
      <c r="B155" s="39"/>
      <c r="C155" s="227" t="s">
        <v>447</v>
      </c>
      <c r="D155" s="227" t="s">
        <v>126</v>
      </c>
      <c r="E155" s="228" t="s">
        <v>1295</v>
      </c>
      <c r="F155" s="229" t="s">
        <v>1296</v>
      </c>
      <c r="G155" s="230" t="s">
        <v>292</v>
      </c>
      <c r="H155" s="231">
        <v>30</v>
      </c>
      <c r="I155" s="232"/>
      <c r="J155" s="233">
        <f>ROUND(I155*H155,2)</f>
        <v>0</v>
      </c>
      <c r="K155" s="234"/>
      <c r="L155" s="44"/>
      <c r="M155" s="235" t="s">
        <v>1</v>
      </c>
      <c r="N155" s="236" t="s">
        <v>38</v>
      </c>
      <c r="O155" s="91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9" t="s">
        <v>746</v>
      </c>
      <c r="AT155" s="239" t="s">
        <v>126</v>
      </c>
      <c r="AU155" s="239" t="s">
        <v>83</v>
      </c>
      <c r="AY155" s="17" t="s">
        <v>125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7" t="s">
        <v>81</v>
      </c>
      <c r="BK155" s="240">
        <f>ROUND(I155*H155,2)</f>
        <v>0</v>
      </c>
      <c r="BL155" s="17" t="s">
        <v>746</v>
      </c>
      <c r="BM155" s="239" t="s">
        <v>1297</v>
      </c>
    </row>
    <row r="156" s="2" customFormat="1" ht="21.75" customHeight="1">
      <c r="A156" s="38"/>
      <c r="B156" s="39"/>
      <c r="C156" s="227" t="s">
        <v>454</v>
      </c>
      <c r="D156" s="227" t="s">
        <v>126</v>
      </c>
      <c r="E156" s="228" t="s">
        <v>1298</v>
      </c>
      <c r="F156" s="229" t="s">
        <v>1299</v>
      </c>
      <c r="G156" s="230" t="s">
        <v>292</v>
      </c>
      <c r="H156" s="231">
        <v>18</v>
      </c>
      <c r="I156" s="232"/>
      <c r="J156" s="233">
        <f>ROUND(I156*H156,2)</f>
        <v>0</v>
      </c>
      <c r="K156" s="234"/>
      <c r="L156" s="44"/>
      <c r="M156" s="235" t="s">
        <v>1</v>
      </c>
      <c r="N156" s="236" t="s">
        <v>38</v>
      </c>
      <c r="O156" s="91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9" t="s">
        <v>746</v>
      </c>
      <c r="AT156" s="239" t="s">
        <v>126</v>
      </c>
      <c r="AU156" s="239" t="s">
        <v>83</v>
      </c>
      <c r="AY156" s="17" t="s">
        <v>125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7" t="s">
        <v>81</v>
      </c>
      <c r="BK156" s="240">
        <f>ROUND(I156*H156,2)</f>
        <v>0</v>
      </c>
      <c r="BL156" s="17" t="s">
        <v>746</v>
      </c>
      <c r="BM156" s="239" t="s">
        <v>1300</v>
      </c>
    </row>
    <row r="157" s="2" customFormat="1" ht="21.75" customHeight="1">
      <c r="A157" s="38"/>
      <c r="B157" s="39"/>
      <c r="C157" s="227" t="s">
        <v>460</v>
      </c>
      <c r="D157" s="227" t="s">
        <v>126</v>
      </c>
      <c r="E157" s="228" t="s">
        <v>1301</v>
      </c>
      <c r="F157" s="229" t="s">
        <v>1302</v>
      </c>
      <c r="G157" s="230" t="s">
        <v>214</v>
      </c>
      <c r="H157" s="231">
        <v>2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38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746</v>
      </c>
      <c r="AT157" s="239" t="s">
        <v>126</v>
      </c>
      <c r="AU157" s="239" t="s">
        <v>83</v>
      </c>
      <c r="AY157" s="17" t="s">
        <v>125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7" t="s">
        <v>81</v>
      </c>
      <c r="BK157" s="240">
        <f>ROUND(I157*H157,2)</f>
        <v>0</v>
      </c>
      <c r="BL157" s="17" t="s">
        <v>746</v>
      </c>
      <c r="BM157" s="239" t="s">
        <v>1303</v>
      </c>
    </row>
    <row r="158" s="2" customFormat="1" ht="16.5" customHeight="1">
      <c r="A158" s="38"/>
      <c r="B158" s="39"/>
      <c r="C158" s="227" t="s">
        <v>602</v>
      </c>
      <c r="D158" s="227" t="s">
        <v>126</v>
      </c>
      <c r="E158" s="228" t="s">
        <v>1304</v>
      </c>
      <c r="F158" s="229" t="s">
        <v>1305</v>
      </c>
      <c r="G158" s="230" t="s">
        <v>214</v>
      </c>
      <c r="H158" s="231">
        <v>11.688000000000001</v>
      </c>
      <c r="I158" s="232"/>
      <c r="J158" s="233">
        <f>ROUND(I158*H158,2)</f>
        <v>0</v>
      </c>
      <c r="K158" s="234"/>
      <c r="L158" s="44"/>
      <c r="M158" s="235" t="s">
        <v>1</v>
      </c>
      <c r="N158" s="236" t="s">
        <v>38</v>
      </c>
      <c r="O158" s="91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9" t="s">
        <v>746</v>
      </c>
      <c r="AT158" s="239" t="s">
        <v>126</v>
      </c>
      <c r="AU158" s="239" t="s">
        <v>83</v>
      </c>
      <c r="AY158" s="17" t="s">
        <v>125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7" t="s">
        <v>81</v>
      </c>
      <c r="BK158" s="240">
        <f>ROUND(I158*H158,2)</f>
        <v>0</v>
      </c>
      <c r="BL158" s="17" t="s">
        <v>746</v>
      </c>
      <c r="BM158" s="239" t="s">
        <v>1306</v>
      </c>
    </row>
    <row r="159" s="2" customFormat="1" ht="21.75" customHeight="1">
      <c r="A159" s="38"/>
      <c r="B159" s="39"/>
      <c r="C159" s="227" t="s">
        <v>607</v>
      </c>
      <c r="D159" s="227" t="s">
        <v>126</v>
      </c>
      <c r="E159" s="228" t="s">
        <v>1307</v>
      </c>
      <c r="F159" s="229" t="s">
        <v>1308</v>
      </c>
      <c r="G159" s="230" t="s">
        <v>214</v>
      </c>
      <c r="H159" s="231">
        <v>116.88</v>
      </c>
      <c r="I159" s="232"/>
      <c r="J159" s="233">
        <f>ROUND(I159*H159,2)</f>
        <v>0</v>
      </c>
      <c r="K159" s="234"/>
      <c r="L159" s="44"/>
      <c r="M159" s="235" t="s">
        <v>1</v>
      </c>
      <c r="N159" s="236" t="s">
        <v>38</v>
      </c>
      <c r="O159" s="91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746</v>
      </c>
      <c r="AT159" s="239" t="s">
        <v>126</v>
      </c>
      <c r="AU159" s="239" t="s">
        <v>83</v>
      </c>
      <c r="AY159" s="17" t="s">
        <v>125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7" t="s">
        <v>81</v>
      </c>
      <c r="BK159" s="240">
        <f>ROUND(I159*H159,2)</f>
        <v>0</v>
      </c>
      <c r="BL159" s="17" t="s">
        <v>746</v>
      </c>
      <c r="BM159" s="239" t="s">
        <v>1309</v>
      </c>
    </row>
    <row r="160" s="2" customFormat="1" ht="16.5" customHeight="1">
      <c r="A160" s="38"/>
      <c r="B160" s="39"/>
      <c r="C160" s="227" t="s">
        <v>612</v>
      </c>
      <c r="D160" s="227" t="s">
        <v>126</v>
      </c>
      <c r="E160" s="228" t="s">
        <v>1310</v>
      </c>
      <c r="F160" s="229" t="s">
        <v>1311</v>
      </c>
      <c r="G160" s="230" t="s">
        <v>214</v>
      </c>
      <c r="H160" s="231">
        <v>11.688000000000001</v>
      </c>
      <c r="I160" s="232"/>
      <c r="J160" s="233">
        <f>ROUND(I160*H160,2)</f>
        <v>0</v>
      </c>
      <c r="K160" s="234"/>
      <c r="L160" s="44"/>
      <c r="M160" s="235" t="s">
        <v>1</v>
      </c>
      <c r="N160" s="236" t="s">
        <v>38</v>
      </c>
      <c r="O160" s="91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9" t="s">
        <v>746</v>
      </c>
      <c r="AT160" s="239" t="s">
        <v>126</v>
      </c>
      <c r="AU160" s="239" t="s">
        <v>83</v>
      </c>
      <c r="AY160" s="17" t="s">
        <v>125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7" t="s">
        <v>81</v>
      </c>
      <c r="BK160" s="240">
        <f>ROUND(I160*H160,2)</f>
        <v>0</v>
      </c>
      <c r="BL160" s="17" t="s">
        <v>746</v>
      </c>
      <c r="BM160" s="239" t="s">
        <v>1312</v>
      </c>
    </row>
    <row r="161" s="2" customFormat="1" ht="16.5" customHeight="1">
      <c r="A161" s="38"/>
      <c r="B161" s="39"/>
      <c r="C161" s="227" t="s">
        <v>617</v>
      </c>
      <c r="D161" s="227" t="s">
        <v>126</v>
      </c>
      <c r="E161" s="228" t="s">
        <v>1313</v>
      </c>
      <c r="F161" s="229" t="s">
        <v>1314</v>
      </c>
      <c r="G161" s="230" t="s">
        <v>214</v>
      </c>
      <c r="H161" s="231">
        <v>0.5</v>
      </c>
      <c r="I161" s="232"/>
      <c r="J161" s="233">
        <f>ROUND(I161*H161,2)</f>
        <v>0</v>
      </c>
      <c r="K161" s="234"/>
      <c r="L161" s="44"/>
      <c r="M161" s="235" t="s">
        <v>1</v>
      </c>
      <c r="N161" s="236" t="s">
        <v>38</v>
      </c>
      <c r="O161" s="91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746</v>
      </c>
      <c r="AT161" s="239" t="s">
        <v>126</v>
      </c>
      <c r="AU161" s="239" t="s">
        <v>83</v>
      </c>
      <c r="AY161" s="17" t="s">
        <v>125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7" t="s">
        <v>81</v>
      </c>
      <c r="BK161" s="240">
        <f>ROUND(I161*H161,2)</f>
        <v>0</v>
      </c>
      <c r="BL161" s="17" t="s">
        <v>746</v>
      </c>
      <c r="BM161" s="239" t="s">
        <v>1315</v>
      </c>
    </row>
    <row r="162" s="2" customFormat="1" ht="16.5" customHeight="1">
      <c r="A162" s="38"/>
      <c r="B162" s="39"/>
      <c r="C162" s="227" t="s">
        <v>622</v>
      </c>
      <c r="D162" s="227" t="s">
        <v>126</v>
      </c>
      <c r="E162" s="228" t="s">
        <v>1316</v>
      </c>
      <c r="F162" s="229" t="s">
        <v>1317</v>
      </c>
      <c r="G162" s="230" t="s">
        <v>184</v>
      </c>
      <c r="H162" s="231">
        <v>13</v>
      </c>
      <c r="I162" s="232"/>
      <c r="J162" s="233">
        <f>ROUND(I162*H162,2)</f>
        <v>0</v>
      </c>
      <c r="K162" s="234"/>
      <c r="L162" s="44"/>
      <c r="M162" s="235" t="s">
        <v>1</v>
      </c>
      <c r="N162" s="236" t="s">
        <v>38</v>
      </c>
      <c r="O162" s="91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9" t="s">
        <v>746</v>
      </c>
      <c r="AT162" s="239" t="s">
        <v>126</v>
      </c>
      <c r="AU162" s="239" t="s">
        <v>83</v>
      </c>
      <c r="AY162" s="17" t="s">
        <v>125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7" t="s">
        <v>81</v>
      </c>
      <c r="BK162" s="240">
        <f>ROUND(I162*H162,2)</f>
        <v>0</v>
      </c>
      <c r="BL162" s="17" t="s">
        <v>746</v>
      </c>
      <c r="BM162" s="239" t="s">
        <v>1318</v>
      </c>
    </row>
    <row r="163" s="2" customFormat="1" ht="21.75" customHeight="1">
      <c r="A163" s="38"/>
      <c r="B163" s="39"/>
      <c r="C163" s="227" t="s">
        <v>626</v>
      </c>
      <c r="D163" s="227" t="s">
        <v>126</v>
      </c>
      <c r="E163" s="228" t="s">
        <v>1319</v>
      </c>
      <c r="F163" s="229" t="s">
        <v>1320</v>
      </c>
      <c r="G163" s="230" t="s">
        <v>184</v>
      </c>
      <c r="H163" s="231">
        <v>4</v>
      </c>
      <c r="I163" s="232"/>
      <c r="J163" s="233">
        <f>ROUND(I163*H163,2)</f>
        <v>0</v>
      </c>
      <c r="K163" s="234"/>
      <c r="L163" s="44"/>
      <c r="M163" s="235" t="s">
        <v>1</v>
      </c>
      <c r="N163" s="236" t="s">
        <v>38</v>
      </c>
      <c r="O163" s="91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9" t="s">
        <v>746</v>
      </c>
      <c r="AT163" s="239" t="s">
        <v>126</v>
      </c>
      <c r="AU163" s="239" t="s">
        <v>83</v>
      </c>
      <c r="AY163" s="17" t="s">
        <v>125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7" t="s">
        <v>81</v>
      </c>
      <c r="BK163" s="240">
        <f>ROUND(I163*H163,2)</f>
        <v>0</v>
      </c>
      <c r="BL163" s="17" t="s">
        <v>746</v>
      </c>
      <c r="BM163" s="239" t="s">
        <v>1321</v>
      </c>
    </row>
    <row r="164" s="2" customFormat="1" ht="16.5" customHeight="1">
      <c r="A164" s="38"/>
      <c r="B164" s="39"/>
      <c r="C164" s="227" t="s">
        <v>630</v>
      </c>
      <c r="D164" s="227" t="s">
        <v>126</v>
      </c>
      <c r="E164" s="228" t="s">
        <v>1322</v>
      </c>
      <c r="F164" s="229" t="s">
        <v>1323</v>
      </c>
      <c r="G164" s="230" t="s">
        <v>184</v>
      </c>
      <c r="H164" s="231">
        <v>4</v>
      </c>
      <c r="I164" s="232"/>
      <c r="J164" s="233">
        <f>ROUND(I164*H164,2)</f>
        <v>0</v>
      </c>
      <c r="K164" s="234"/>
      <c r="L164" s="44"/>
      <c r="M164" s="235" t="s">
        <v>1</v>
      </c>
      <c r="N164" s="236" t="s">
        <v>38</v>
      </c>
      <c r="O164" s="91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9" t="s">
        <v>746</v>
      </c>
      <c r="AT164" s="239" t="s">
        <v>126</v>
      </c>
      <c r="AU164" s="239" t="s">
        <v>83</v>
      </c>
      <c r="AY164" s="17" t="s">
        <v>125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7" t="s">
        <v>81</v>
      </c>
      <c r="BK164" s="240">
        <f>ROUND(I164*H164,2)</f>
        <v>0</v>
      </c>
      <c r="BL164" s="17" t="s">
        <v>746</v>
      </c>
      <c r="BM164" s="239" t="s">
        <v>1324</v>
      </c>
    </row>
    <row r="165" s="2" customFormat="1" ht="21.75" customHeight="1">
      <c r="A165" s="38"/>
      <c r="B165" s="39"/>
      <c r="C165" s="227" t="s">
        <v>637</v>
      </c>
      <c r="D165" s="227" t="s">
        <v>126</v>
      </c>
      <c r="E165" s="228" t="s">
        <v>1325</v>
      </c>
      <c r="F165" s="229" t="s">
        <v>1326</v>
      </c>
      <c r="G165" s="230" t="s">
        <v>292</v>
      </c>
      <c r="H165" s="231">
        <v>8</v>
      </c>
      <c r="I165" s="232"/>
      <c r="J165" s="233">
        <f>ROUND(I165*H165,2)</f>
        <v>0</v>
      </c>
      <c r="K165" s="234"/>
      <c r="L165" s="44"/>
      <c r="M165" s="235" t="s">
        <v>1</v>
      </c>
      <c r="N165" s="236" t="s">
        <v>38</v>
      </c>
      <c r="O165" s="91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9" t="s">
        <v>746</v>
      </c>
      <c r="AT165" s="239" t="s">
        <v>126</v>
      </c>
      <c r="AU165" s="239" t="s">
        <v>83</v>
      </c>
      <c r="AY165" s="17" t="s">
        <v>125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7" t="s">
        <v>81</v>
      </c>
      <c r="BK165" s="240">
        <f>ROUND(I165*H165,2)</f>
        <v>0</v>
      </c>
      <c r="BL165" s="17" t="s">
        <v>746</v>
      </c>
      <c r="BM165" s="239" t="s">
        <v>1327</v>
      </c>
    </row>
    <row r="166" s="11" customFormat="1" ht="25.92" customHeight="1">
      <c r="A166" s="11"/>
      <c r="B166" s="213"/>
      <c r="C166" s="214"/>
      <c r="D166" s="215" t="s">
        <v>72</v>
      </c>
      <c r="E166" s="216" t="s">
        <v>1328</v>
      </c>
      <c r="F166" s="216" t="s">
        <v>1329</v>
      </c>
      <c r="G166" s="214"/>
      <c r="H166" s="214"/>
      <c r="I166" s="217"/>
      <c r="J166" s="218">
        <f>BK166</f>
        <v>0</v>
      </c>
      <c r="K166" s="214"/>
      <c r="L166" s="219"/>
      <c r="M166" s="220"/>
      <c r="N166" s="221"/>
      <c r="O166" s="221"/>
      <c r="P166" s="222">
        <f>SUM(P167:P170)</f>
        <v>0</v>
      </c>
      <c r="Q166" s="221"/>
      <c r="R166" s="222">
        <f>SUM(R167:R170)</f>
        <v>0</v>
      </c>
      <c r="S166" s="221"/>
      <c r="T166" s="223">
        <f>SUM(T167:T170)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224" t="s">
        <v>130</v>
      </c>
      <c r="AT166" s="225" t="s">
        <v>72</v>
      </c>
      <c r="AU166" s="225" t="s">
        <v>73</v>
      </c>
      <c r="AY166" s="224" t="s">
        <v>125</v>
      </c>
      <c r="BK166" s="226">
        <f>SUM(BK167:BK170)</f>
        <v>0</v>
      </c>
    </row>
    <row r="167" s="2" customFormat="1" ht="16.5" customHeight="1">
      <c r="A167" s="38"/>
      <c r="B167" s="39"/>
      <c r="C167" s="227" t="s">
        <v>643</v>
      </c>
      <c r="D167" s="227" t="s">
        <v>126</v>
      </c>
      <c r="E167" s="228" t="s">
        <v>1330</v>
      </c>
      <c r="F167" s="229" t="s">
        <v>1331</v>
      </c>
      <c r="G167" s="230" t="s">
        <v>783</v>
      </c>
      <c r="H167" s="231">
        <v>1</v>
      </c>
      <c r="I167" s="232"/>
      <c r="J167" s="233">
        <f>ROUND(I167*H167,2)</f>
        <v>0</v>
      </c>
      <c r="K167" s="234"/>
      <c r="L167" s="44"/>
      <c r="M167" s="235" t="s">
        <v>1</v>
      </c>
      <c r="N167" s="236" t="s">
        <v>38</v>
      </c>
      <c r="O167" s="91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9" t="s">
        <v>1332</v>
      </c>
      <c r="AT167" s="239" t="s">
        <v>126</v>
      </c>
      <c r="AU167" s="239" t="s">
        <v>81</v>
      </c>
      <c r="AY167" s="17" t="s">
        <v>125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7" t="s">
        <v>81</v>
      </c>
      <c r="BK167" s="240">
        <f>ROUND(I167*H167,2)</f>
        <v>0</v>
      </c>
      <c r="BL167" s="17" t="s">
        <v>1332</v>
      </c>
      <c r="BM167" s="239" t="s">
        <v>1333</v>
      </c>
    </row>
    <row r="168" s="2" customFormat="1">
      <c r="A168" s="38"/>
      <c r="B168" s="39"/>
      <c r="C168" s="40"/>
      <c r="D168" s="241" t="s">
        <v>132</v>
      </c>
      <c r="E168" s="40"/>
      <c r="F168" s="242" t="s">
        <v>1334</v>
      </c>
      <c r="G168" s="40"/>
      <c r="H168" s="40"/>
      <c r="I168" s="144"/>
      <c r="J168" s="40"/>
      <c r="K168" s="40"/>
      <c r="L168" s="44"/>
      <c r="M168" s="243"/>
      <c r="N168" s="244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132</v>
      </c>
      <c r="AU168" s="17" t="s">
        <v>81</v>
      </c>
    </row>
    <row r="169" s="2" customFormat="1" ht="16.5" customHeight="1">
      <c r="A169" s="38"/>
      <c r="B169" s="39"/>
      <c r="C169" s="227" t="s">
        <v>648</v>
      </c>
      <c r="D169" s="227" t="s">
        <v>126</v>
      </c>
      <c r="E169" s="228" t="s">
        <v>1335</v>
      </c>
      <c r="F169" s="229" t="s">
        <v>1336</v>
      </c>
      <c r="G169" s="230" t="s">
        <v>783</v>
      </c>
      <c r="H169" s="231">
        <v>1</v>
      </c>
      <c r="I169" s="232"/>
      <c r="J169" s="233">
        <f>ROUND(I169*H169,2)</f>
        <v>0</v>
      </c>
      <c r="K169" s="234"/>
      <c r="L169" s="44"/>
      <c r="M169" s="235" t="s">
        <v>1</v>
      </c>
      <c r="N169" s="236" t="s">
        <v>38</v>
      </c>
      <c r="O169" s="91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1332</v>
      </c>
      <c r="AT169" s="239" t="s">
        <v>126</v>
      </c>
      <c r="AU169" s="239" t="s">
        <v>81</v>
      </c>
      <c r="AY169" s="17" t="s">
        <v>125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7" t="s">
        <v>81</v>
      </c>
      <c r="BK169" s="240">
        <f>ROUND(I169*H169,2)</f>
        <v>0</v>
      </c>
      <c r="BL169" s="17" t="s">
        <v>1332</v>
      </c>
      <c r="BM169" s="239" t="s">
        <v>1337</v>
      </c>
    </row>
    <row r="170" s="2" customFormat="1" ht="21.75" customHeight="1">
      <c r="A170" s="38"/>
      <c r="B170" s="39"/>
      <c r="C170" s="227" t="s">
        <v>652</v>
      </c>
      <c r="D170" s="227" t="s">
        <v>126</v>
      </c>
      <c r="E170" s="228" t="s">
        <v>1338</v>
      </c>
      <c r="F170" s="229" t="s">
        <v>1339</v>
      </c>
      <c r="G170" s="230" t="s">
        <v>188</v>
      </c>
      <c r="H170" s="231">
        <v>1</v>
      </c>
      <c r="I170" s="232"/>
      <c r="J170" s="233">
        <f>ROUND(I170*H170,2)</f>
        <v>0</v>
      </c>
      <c r="K170" s="234"/>
      <c r="L170" s="44"/>
      <c r="M170" s="245" t="s">
        <v>1</v>
      </c>
      <c r="N170" s="246" t="s">
        <v>38</v>
      </c>
      <c r="O170" s="247"/>
      <c r="P170" s="248">
        <f>O170*H170</f>
        <v>0</v>
      </c>
      <c r="Q170" s="248">
        <v>0</v>
      </c>
      <c r="R170" s="248">
        <f>Q170*H170</f>
        <v>0</v>
      </c>
      <c r="S170" s="248">
        <v>0</v>
      </c>
      <c r="T170" s="24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9" t="s">
        <v>1332</v>
      </c>
      <c r="AT170" s="239" t="s">
        <v>126</v>
      </c>
      <c r="AU170" s="239" t="s">
        <v>81</v>
      </c>
      <c r="AY170" s="17" t="s">
        <v>125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7" t="s">
        <v>81</v>
      </c>
      <c r="BK170" s="240">
        <f>ROUND(I170*H170,2)</f>
        <v>0</v>
      </c>
      <c r="BL170" s="17" t="s">
        <v>1332</v>
      </c>
      <c r="BM170" s="239" t="s">
        <v>1340</v>
      </c>
    </row>
    <row r="171" s="2" customFormat="1" ht="6.96" customHeight="1">
      <c r="A171" s="38"/>
      <c r="B171" s="66"/>
      <c r="C171" s="67"/>
      <c r="D171" s="67"/>
      <c r="E171" s="67"/>
      <c r="F171" s="67"/>
      <c r="G171" s="67"/>
      <c r="H171" s="67"/>
      <c r="I171" s="183"/>
      <c r="J171" s="67"/>
      <c r="K171" s="67"/>
      <c r="L171" s="44"/>
      <c r="M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</sheetData>
  <sheetProtection sheet="1" autoFilter="0" formatColumns="0" formatRows="0" objects="1" scenarios="1" spinCount="100000" saltValue="1FVtMlNXKZiSB6kWRfoHwMjbGozuKIitX1Kk0WD/ZPY0jGrCKEcJsRo2XVseNyoMUg/yepOnqQKRyPUXncWnzg==" hashValue="+osETb4WPc1I3gPT1Pxw/ICzm9kXmvlwk+ddECW4q7/ywFmaRmFyLfIGsJrgShS59R63OMOl5LkMuKITIlcmrg==" algorithmName="SHA-512" password="CC35"/>
  <autoFilter ref="C119:K17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Doležal Stanislav</dc:creator>
  <cp:lastModifiedBy>Doležal Stanislav</cp:lastModifiedBy>
  <dcterms:created xsi:type="dcterms:W3CDTF">2020-12-14T16:08:35Z</dcterms:created>
  <dcterms:modified xsi:type="dcterms:W3CDTF">2020-12-14T16:08:47Z</dcterms:modified>
</cp:coreProperties>
</file>