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102" sheetId="4" r:id="rId4"/>
  </sheets>
  <definedNames/>
  <calcPr fullCalcOnLoad="1"/>
</workbook>
</file>

<file path=xl/sharedStrings.xml><?xml version="1.0" encoding="utf-8"?>
<sst xmlns="http://schemas.openxmlformats.org/spreadsheetml/2006/main" count="1132" uniqueCount="443">
  <si>
    <t>Soupis objektů s DPH</t>
  </si>
  <si>
    <t>Stavba:20-190-2-000 - KARLOVY VARY, ULICE VÝCHODNÍ - ROZŠÍŘENÍ PARKOVIŠTĚ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</si>
  <si>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</si>
  <si>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</si>
  <si>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</si>
  <si>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</si>
  <si>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</si>
  <si>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</si>
  <si>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</si>
  <si>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</si>
  <si>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</si>
  <si>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</si>
  <si>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</si>
  <si>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</si>
  <si>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</si>
  <si>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</si>
  <si>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</si>
  <si>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</si>
  <si>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20-190-2-000</t>
  </si>
  <si>
    <t>KARLOVY VARY, ULICE VÝCHODNÍ - ROZŠÍŘENÍ PARKOVIŠTĚ</t>
  </si>
  <si>
    <t>SO 001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</si>
  <si>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</si>
  <si>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</si>
  <si>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</si>
  <si>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</si>
  <si>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</si>
  <si>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</si>
  <si>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</si>
  <si>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</si>
  <si>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</si>
  <si>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</si>
  <si>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</si>
  <si>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</si>
  <si>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</si>
  <si>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</si>
  <si>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</si>
  <si>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</si>
  <si>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</si>
  <si>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</si>
  <si>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</si>
  <si>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</si>
  <si>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</si>
  <si>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</si>
  <si>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</si>
  <si>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2021_OTSKP</t>
  </si>
  <si>
    <t>02911</t>
  </si>
  <si>
    <t>a</t>
  </si>
  <si>
    <t>OSTATNÍ POŽADAVKY - GEODETICKÉ ZAMĚŘENÍ
Vytyčení stavby a stávajících inženýrských sítí</t>
  </si>
  <si>
    <t xml:space="preserve">KPL       </t>
  </si>
  <si>
    <t>zahrnuje veškeré náklady spojené s objednatelem požadovanými pracemi</t>
  </si>
  <si>
    <t>02940</t>
  </si>
  <si>
    <t/>
  </si>
  <si>
    <t>OSTATNÍ POŽADAVKY - VYPRACOVÁNÍ DOKUMENTACE
Dokumentace skutečného provedení stavby</t>
  </si>
  <si>
    <t>02943</t>
  </si>
  <si>
    <t>OSTATNÍ POŽADAVKY - VYPRACOVÁNÍ RDS</t>
  </si>
  <si>
    <t>02990</t>
  </si>
  <si>
    <t>OSTATNÍ POŽADAVKY - INFORMAČNÍ TABULE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</si>
  <si>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</si>
  <si>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</si>
  <si>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</si>
  <si>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</si>
  <si>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</si>
  <si>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</si>
  <si>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</si>
  <si>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</si>
  <si>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</si>
  <si>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</si>
  <si>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</si>
  <si>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</si>
  <si>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Rozšíření stávající vozovky</t>
  </si>
  <si>
    <t>014101</t>
  </si>
  <si>
    <t>zem</t>
  </si>
  <si>
    <t>POPLATKY ZA SKLÁDKU</t>
  </si>
  <si>
    <t xml:space="preserve">M3        </t>
  </si>
  <si>
    <t>m3 z pol. 17120:   323,14=323,140 [A]</t>
  </si>
  <si>
    <t>zahrnuje veškeré poplatky provozovateli skládky související s uložením odpadu na skládce.</t>
  </si>
  <si>
    <t>014102</t>
  </si>
  <si>
    <t>asf</t>
  </si>
  <si>
    <t>POPLATKY ZA SKLÁDKU
STMELENÉ VRSTVY- přepočtový koeficient 2,4 t/m3 dle OTSKP (doporučené objemové hmotnosti vybouraných hmot)</t>
  </si>
  <si>
    <t xml:space="preserve">T         </t>
  </si>
  <si>
    <t xml:space="preserve">stmelené vrstvy, z pol. 113338:   16,82m3*2,4t/m3=40,368 [A]  </t>
  </si>
  <si>
    <t>bet</t>
  </si>
  <si>
    <t>POPLATKY ZA SKLÁDKU
PROSTÝ BETON - přepočtový koeficient 2,3 t/m3 dle OTSKP (doporučené objemové hmotnosti vybouraných hmot)</t>
  </si>
  <si>
    <t xml:space="preserve">beton. obrubníky z pol.č. 11352:   5,0m*0,230t/m=1,150 [A]
beton. k-ce z pol. 966158:   6,5m3*2,3t/m3=14,950 [B]
propustky z pol. 966345:   31m*0,753t/m=23,343 [C]
Celkem: A+B+C=39,443 [D]
   </t>
  </si>
  <si>
    <t>kam</t>
  </si>
  <si>
    <t>POPLATKY ZA SKLÁDKU
NESTMELENÉ VRSTVY (kamenivo)- přepočtový koeficient 2,0 t/m3 dle OTSKP (doporučené objemové hmotnosti vybouraných hmot)</t>
  </si>
  <si>
    <t xml:space="preserve">m3 z pol.č. 113328:  20,894*2,0=41,788 [A]   </t>
  </si>
  <si>
    <t>014211</t>
  </si>
  <si>
    <t>POPLATKY ZA ZEMNÍK - ORNICE
nákup a dovoz ornice pro ohumusování</t>
  </si>
  <si>
    <t>ornice pro ohumusování:   116,7*0,15=17,505 [A]</t>
  </si>
  <si>
    <t>zahrnuje veškeré poplatky majiteli zemníku související s nákupem zeminy (nikoliv s otvírkou zemníku)</t>
  </si>
  <si>
    <t>Zemní práce</t>
  </si>
  <si>
    <t>112218</t>
  </si>
  <si>
    <t>ODSTRANĚNÍ PAŘEZŮ D DO 0,5M, ODVOZ DO 20KM</t>
  </si>
  <si>
    <t xml:space="preserve">KUS       </t>
  </si>
  <si>
    <t>stáv. pařezy:   2=2,000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</si>
  <si>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
Položka zahrnuje zejména:
- vytrhání nebo vykopání pařezů
- veškeré zemní práce spojené s odstraněním pařezů
- dopravu a uložení pařezů, případně další práce s nimi dle pokynů zadávací dokumentace
- zásyp jam po pařezech.</t>
  </si>
  <si>
    <t>112238</t>
  </si>
  <si>
    <t>ODSTRANĚNÍ PAŘEZŮ D PŘES 0,9M, ODVOZ DO 20KM</t>
  </si>
  <si>
    <t>stáv. pařezy:   3=3,000 [A]</t>
  </si>
  <si>
    <t>11332</t>
  </si>
  <si>
    <t>ODSTRANĚNÍ PODKLADŮ ZPEVNĚNÝCH PLOCH Z KAMENIVA NESTMELENÉHO
s ponecháním na místě pro zpětné použití</t>
  </si>
  <si>
    <t>použití pro násyp a dosyp krajnic a zásyp:   6,0+20,0+6.93=32,930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</si>
  <si>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</si>
  <si>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</si>
  <si>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
na skládku</t>
  </si>
  <si>
    <t>v místě plné k-ce voz.:   168,2m2*0,32=53,824 [A]
odpočet potřeby N a Nd a Z z pol. 11332:   -32,93=-32,930 [B]
Celkem: A+B=20,894 [C]</t>
  </si>
  <si>
    <t>113338</t>
  </si>
  <si>
    <t>ODSTRAN PODKL ZPEVNĚNÝCH PLOCH S ASFALT POJIVEM, ODVOZ DO 20KM
na skládku</t>
  </si>
  <si>
    <t>v místě plné k-ce voz.:   168,2m2*0,1=16,820 [A]</t>
  </si>
  <si>
    <t>11352</t>
  </si>
  <si>
    <t>ODSTRANĚNÍ CHODNÍKOVÝCH A SILNIČNÍCH OBRUBNÍKŮ BETONOVÝCH
odvoz na skládku</t>
  </si>
  <si>
    <t xml:space="preserve">M         </t>
  </si>
  <si>
    <t>stáv. beton. obrubník:   5=5,000 [A]</t>
  </si>
  <si>
    <t>113534</t>
  </si>
  <si>
    <t>ODSTRANĚNÍ CHODNÍKOVÝCH KAMENNÝCH OBRUBNÍKŮ, ODVOZ DO 5KM
na skládku města</t>
  </si>
  <si>
    <t>stáv. kamen. obrubník:   10=10,000 [A]</t>
  </si>
  <si>
    <t>11372</t>
  </si>
  <si>
    <t>FRÉZOVÁNÍ ZPEVNĚNÝCH PLOCH ASFALTOVÝCH
povinný odkup zhotovitelem</t>
  </si>
  <si>
    <t xml:space="preserve">stávající vozovka v tl. 0,1 m:   1450*0,1=145,000 [A]
dodatečné frézování v prům. tl. 0,05 m na 50% plochy:   725*0,05=36,250 [B]
Celkem: A+B=181,250 [C]   </t>
  </si>
  <si>
    <t>123738</t>
  </si>
  <si>
    <t>ODKOP PRO SPOD STAVBU SILNIC A ŽELEZNIC TŘ. I, ODVOZ DO 20KM
na skládku
nevhodná zemina</t>
  </si>
  <si>
    <t>nevhodný odkop:   313,7=313,700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</si>
  <si>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</si>
  <si>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129945</t>
  </si>
  <si>
    <t>ČIŠTĚNÍ POTRUBÍ DN DO 300MM
včetně odvozu a uložení na skládku s poplatkem za uložení</t>
  </si>
  <si>
    <t>stáv. propustek DN300:   11=11,000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</si>
  <si>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</si>
  <si>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132738</t>
  </si>
  <si>
    <t>HLOUBENÍ RÝH ŠÍŘ DO 2M PAŽ I NEPAŽ TŘ. I, ODVOZ DO 20KM
na skládku</t>
  </si>
  <si>
    <t>výkop pro přípojky a UV:
1,5*1,1*1,2*2+1,4*1,4*1,5*2=9,840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</si>
  <si>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</si>
  <si>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17110</t>
  </si>
  <si>
    <t>ULOŽENÍ SYPANINY DO NÁSYPŮ SE ZHUTNĚNÍM</t>
  </si>
  <si>
    <t>násyp :   6,0=6,000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</si>
  <si>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</si>
  <si>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</si>
  <si>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</si>
  <si>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uložení nevhod.výkopu na skládku
m3 z pol. 123738:   313,3=313,300 [A]
m3 z pol. 132738:   9,84=9,840 [B]
Celkem: A+B=323,140 [C]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</si>
  <si>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</si>
  <si>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</si>
  <si>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
materiál vhodný pro aktivní zónu</t>
  </si>
  <si>
    <t>AZ v tl. 0,5 m:   349,2m2*0,5=174,600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</si>
  <si>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</si>
  <si>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</si>
  <si>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</si>
  <si>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dosypávka krajnic:   20,0=20,000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</si>
  <si>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</si>
  <si>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</si>
  <si>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</si>
  <si>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přípojka + UV:   
1,5*1,1*1,2*2-1,5*1,1*(0,1+0,225+0,3)*2+1,4*1,4*1,5*2-3,14*0,3*0,3*1,5*2=6,930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</si>
  <si>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</si>
  <si>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</si>
  <si>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</si>
  <si>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přípojky:   1,5*1,1*(0,225+0,3)*2=1,733 [A]
odpočet potrubí:   -3,14*0,112*0,112*1,5*2=-0,118 [B]
Celkem: A+B=1,615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</si>
  <si>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</si>
  <si>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</si>
  <si>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</si>
  <si>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 xml:space="preserve">M2        </t>
  </si>
  <si>
    <t>ÚP:   428,8=428,800 [A]</t>
  </si>
  <si>
    <t>položka zahrnuje úpravu pláně včetně vyrovnání výškových rozdílů. Míru zhutnění určuje projekt.</t>
  </si>
  <si>
    <t>18222</t>
  </si>
  <si>
    <t>ROZPROSTŘENÍ ORNICE VE SVAHU V TL DO 0,15M</t>
  </si>
  <si>
    <t>ohumusování:   116,7=116,700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</si>
  <si>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</si>
  <si>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</si>
  <si>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</si>
  <si>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>plocha ohumusování:   116,7=116,700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</si>
  <si>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</si>
  <si>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</si>
  <si>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</si>
  <si>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m2 z pol. 18241:   116,7=116,700 [A]</t>
  </si>
  <si>
    <t>Zahrnuje pokosení se shrabáním, naložení shrabků na dopravní prostředek, s odvozem a se složením, to vše bez ohledu na sklon terénu
zahrnuje nutné zalití a hnojení</t>
  </si>
  <si>
    <t>18351</t>
  </si>
  <si>
    <t>CHEMICKÉ ODPLEVELENÍ</t>
  </si>
  <si>
    <t>položka zahrnuje celoplošný postřik a chemickou likvidace nežádoucích rostlin nebo jejích částí a zabránění jejich dalšímu růstu na urovnaném volném terénu</t>
  </si>
  <si>
    <t>18481</t>
  </si>
  <si>
    <t>OCHRANA STROMŮ BEDNĚNÍM</t>
  </si>
  <si>
    <t>ochrana stáv. stromů během stavby, odhad 4,5m2/strom:   4,5*13=58,500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</si>
  <si>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</si>
  <si>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</si>
  <si>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21265</t>
  </si>
  <si>
    <t>TRATIVODY KOMPLET Z TRUB Z PLAST HMOT DN DO 300MM
DN 250</t>
  </si>
  <si>
    <t>dl. trativodu mimo horkovod:   170-22=148,000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</si>
  <si>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</si>
  <si>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Vodorovné konstrukce</t>
  </si>
  <si>
    <t>451314</t>
  </si>
  <si>
    <t>PODKLADNÍ A VÝPLŇOVÉ VRSTVY Z PROSTÉHO BETONU C25/30</t>
  </si>
  <si>
    <t>podklad dlažby u UV:   1,2m2*0,1=0,120 [A]
výsprava říms propustku v km 0,233, odhad:   3m3=3,000 [B]   pouze dle rozhodnutí TDI
Celkem: A+B=3,120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</si>
  <si>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</si>
  <si>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45157</t>
  </si>
  <si>
    <t>PODKLADNÍ A VÝPLŇOVÉ VRSTVY Z KAMENIVA TĚŽENÉHO</t>
  </si>
  <si>
    <t>lože přípojek UV:   1,5*1,1*0,1*2=0,330 [A]</t>
  </si>
  <si>
    <t>položka zahrnuje dodávku předepsaného kameniva, mimostaveništní a vnitrostaveništní dopravu a jeho uložení
není-li v zadávací dokumentaci uvedeno jinak, jedná se o nakupovaný materiál</t>
  </si>
  <si>
    <t>465512</t>
  </si>
  <si>
    <t>DLAŽBY Z LOMOVÉHO KAMENE NA MC</t>
  </si>
  <si>
    <t>dlažba u UV:   1,2m2*0,2=0,240 [A]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</si>
  <si>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</si>
  <si>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Komunikace</t>
  </si>
  <si>
    <t>56140</t>
  </si>
  <si>
    <t>KAMENIVO ZPEVNĚNÉ CEMENTEM</t>
  </si>
  <si>
    <t>použití u obrubníků:   1,0=1,000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</si>
  <si>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</si>
  <si>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56330</t>
  </si>
  <si>
    <t>VOZOVKOVÉ VRSTVY ZE ŠTĚRKODRTI
ŠDa 0/32 Ge</t>
  </si>
  <si>
    <t>k-ce voz. v místě rozšíření v km 0,030 - 0,231, m2 x m:
512,3*0,25+422,2*0,17=199,849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</si>
  <si>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</si>
  <si>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56933</t>
  </si>
  <si>
    <t>ZPEVNĚNÍ KRAJNIC ZE ŠTĚRKODRTI TL. DO 150MM</t>
  </si>
  <si>
    <t>krajnice:   24,4/0,15=162,667 [A]</t>
  </si>
  <si>
    <t>- dodání kameniva předepsané kvality a zrnitosti
- rozprostření a zhutnění vrstvy v předepsané tloušťce
- zřízení vrstvy bez rozlišení šířky, pokládání vrstvy po etapách</t>
  </si>
  <si>
    <t>572123</t>
  </si>
  <si>
    <t>INFILTRAČNÍ POSTŘIK Z EMULZE DO 1,0KG/M2
PI-C, 0,80 kg/m2</t>
  </si>
  <si>
    <t>k-ce voz. 
v místě rozšíření km 0,030 - 0,231:  52=52,000 [A]
v km 0,000 - 0,045 a 0,218 - 0,240, na 50% plochy:   481,5*0,5=240,750 [B]
v km 0,045 - 0,218 + na 50% plochy:   1218+609=1 827,000 [C]
Celkem: A+B+C=2 119,750 [D]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</si>
  <si>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</si>
  <si>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572214</t>
  </si>
  <si>
    <t>SPOJOVACÍ POSTŘIK Z MODIFIK EMULZE DO 0,5KG/M2
PS - CP, 0,35 kg/m2</t>
  </si>
  <si>
    <t xml:space="preserve">k-ce voz.  
v km 0,000 - 0,045 a 0,218 - 0,240 vč. v místě rozšíření: 481,5+469,5=951,000 [A]
v km 0,045 - 0,218 vč. v místě rozšíření:   1218+1191=2 409,000 [B]
Celkem: A+B=3 360,000 [C]   </t>
  </si>
  <si>
    <t>574B34</t>
  </si>
  <si>
    <t>ASFALTOVÝ BETON PRO OBRUSNÉ VRSTVY MODIFIK ACO 11+, 11S TL. 40MM
ACO 11+  PMB 25/55-60</t>
  </si>
  <si>
    <t>k-ce voz.  
v km 0,000 - 0,045 a 0,218 - 0,240 vč. v místě rozšíření: 459=459,000 [A]
v km 0,045 - 0,218 vč. v místě rozšíření:   1165=1 165,000 [B]
Celkem: A+B=1 624,000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</si>
  <si>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</si>
  <si>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574D56</t>
  </si>
  <si>
    <t>ASFALTOVÝ BETON PRO LOŽNÍ VRSTVY MODIFIK ACL 16+, 16S TL. 60MM
ACL 16+  PMB 25/55 - 60</t>
  </si>
  <si>
    <t>k-ce voz.  
v km 0,000 - 0,045 a 0,218 - 0,240 vč. v místě rozšíření: 469,5=469,500 [A]
v km 0,045 - 0,218 vč. v místě rozšíření:   1191=1 191,000 [B]
Celkem: A+B=1 660,500 [C]</t>
  </si>
  <si>
    <t>574E46</t>
  </si>
  <si>
    <t>ASFALTOVÝ BETON PRO PODKLADNÍ VRSTVY ACP 16+, 16S TL. 50MM
ACP 16+  50/70</t>
  </si>
  <si>
    <t xml:space="preserve">k-ce voz. 
v místě rozšíření km 0,030 - 0,231:   52=52,000 [A]
v km 0,000 - 0,045 a 0,218 - 0,240, na 50% plochy:  481,5*0,5=240,750 [B]
v km 0,045 - 0,218 + na 50% plochy:   1218+609=1 827,000 [C]
Celkem: A+B+C=2 119,750 [D]
</t>
  </si>
  <si>
    <t>57621</t>
  </si>
  <si>
    <t>POSYP KAMENIVEM DRCENÝM 5KG/M2
kamenivo drcené fr. 2/4 v množství 3,0 kg/m2</t>
  </si>
  <si>
    <t>- dodání kameniva předepsané kvality a zrnitosti
- posyp předepsaným množstvím</t>
  </si>
  <si>
    <t xml:space="preserve">Potrubí    </t>
  </si>
  <si>
    <t>86645</t>
  </si>
  <si>
    <t>CHRÁNIČKY Z TRUB OCELOVÝCH DN DO 300MM</t>
  </si>
  <si>
    <t>chránička potrubí v horkovodu, provedení dle TZ:   22=22,000 [A]</t>
  </si>
  <si>
    <t>položky pro zhotovení potrubí platí bez ohledu na sklon.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
- opláštění dle dokumentace a nutné opravy opláštění při jeho poškození</t>
  </si>
  <si>
    <t>87445</t>
  </si>
  <si>
    <t>POTRUBÍ Z TRUB PLASTOVÝCH ODPADNÍCH DN DO 300MM
PP DN250</t>
  </si>
  <si>
    <t>potrubí v horkovodu:   22=22,000 [A]
2 x přípojka UV:   2*1,5=3,000 [B]
Celkem: A+B=25,000 [C]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</si>
  <si>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</si>
  <si>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895112</t>
  </si>
  <si>
    <t>DRENÁŽNÍ ŠACHTICE NORMÁLNÍ Z BETON DÍLCŮ ŠN 80</t>
  </si>
  <si>
    <t>drenáž. šachtice:  9=9,000 [A]</t>
  </si>
  <si>
    <t>položka zahrnuje:
- poklopy s rámem předepsaného materiálu a tvaru
- dodání a osazení předepsaných skruží  požadovaného  tvaru  a  vlastností,  jejich  skladování,  dopravu  vnitrostaveništní i mimostaveništní
- výplň, těsnění a tmelení spár a spojů,
- očištění a ošetření úložných ploch
- předepsané podkladní konstrukce</t>
  </si>
  <si>
    <t>89712</t>
  </si>
  <si>
    <t>VPUSŤ KANALIZAČNÍ ULIČNÍ KOMPLETNÍ Z BETONOVÝCH DÍLCŮ</t>
  </si>
  <si>
    <t>UV:   2=2,000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</si>
  <si>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</si>
  <si>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Potrubí</t>
  </si>
  <si>
    <t>Ostatní konstrukce a práce</t>
  </si>
  <si>
    <t>9112A1</t>
  </si>
  <si>
    <t>ZÁBRADLÍ MOSTNÍ S VODOR MADLY - DODÁVKA A MONTÁŽ</t>
  </si>
  <si>
    <t>nové ocel. dvoumadlové zábradlí v. 1,1 m, u propustku:   3,0*2=6,000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</si>
  <si>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</si>
  <si>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9112A3</t>
  </si>
  <si>
    <t>ZÁBRADLÍ MOSTNÍ S VODOR MADLY - DEMONTÁŽ S PŘESUNEM
odvoz do šrotu</t>
  </si>
  <si>
    <t>stáv. zábradlí u propustku:   3,0*2=6,000 [A]</t>
  </si>
  <si>
    <t>položka zahrnuje:
- demontáž a odstranění zařízení
- jeho odvoz na předepsané místo</t>
  </si>
  <si>
    <t>91228</t>
  </si>
  <si>
    <t>SMĚROVÉ SLOUPKY Z PLAST HMOT VČETNĚ ODRAZNÉHO PÁSKU</t>
  </si>
  <si>
    <t>položka zahrnuje:
- dodání a osazení sloupku včetně nutných zemních prací
- vnitrostaveništní a mimostaveništní doprava
- odrazky plastové nebo z retroreflexní fólie</t>
  </si>
  <si>
    <t>914132</t>
  </si>
  <si>
    <t>DOPRAVNÍ ZNAČKY ZÁKLADNÍ VELIKOSTI OCELOVÉ FÓLIE TŘ 2 - MONTÁŽ S PŘEMÍSTĚNÍM</t>
  </si>
  <si>
    <t>přemístění stáv. DZ:   2=2,000 [A]</t>
  </si>
  <si>
    <t>položka zahrnuje:
- dopravu demontované značky z dočasné skládky
- osazení a montáž značky na místě určeném projektem
- nutnou opravu poškozených částí
nezahrnuje dodávku značky</t>
  </si>
  <si>
    <t>914133</t>
  </si>
  <si>
    <t>DOPRAVNÍ ZNAČKY ZÁKLADNÍ VELIKOSTI OCELOVÉ FÓLIE TŘ 2 - DEMONTÁŽ</t>
  </si>
  <si>
    <t>demontáž stáv. DZ:   2=2,000 [A]</t>
  </si>
  <si>
    <t>Položka zahrnuje odstranění, demontáž a odklizení materiálu s odvozem na předepsané místo</t>
  </si>
  <si>
    <t>914922</t>
  </si>
  <si>
    <t>SLOUPKY A STOJKY DZ Z OCEL TRUBEK DO PATKY MONTÁŽ S PŘESUNEM</t>
  </si>
  <si>
    <t>přemístění sloupků stáv. DZ:   2=2,000 [A]</t>
  </si>
  <si>
    <t>položka zahrnuje:
- dopravu demontovaného zařízení z dočasné skládky
- osazení a montáž zařízení na místě určeném projektem
- nutnou opravu poškozených částí
nezahrnuje dodávku sloupku, stojky a upevňovacího zařízení</t>
  </si>
  <si>
    <t>914923</t>
  </si>
  <si>
    <t>SLOUPKY A STOJKY DZ Z OCEL TRUBEK DO PATKY DEMONTÁŽ</t>
  </si>
  <si>
    <t>demontáž sloupků stáv. DZ:   2=2,000 [A]</t>
  </si>
  <si>
    <t>915111</t>
  </si>
  <si>
    <t>VODOROVNÉ DOPRAVNÍ ZNAČENÍ BARVOU HLADKÉ - DODÁVKA A POKLÁDKA</t>
  </si>
  <si>
    <t>V4/0,25:   480*0,25=120,000 [A]
V2b/0,125:   240/2*0,125=15,000 [B]
2 x přechod pro chodce:   20*0,5*2=20,000 [C]
Celkem: A+B+C=155,000 [D]</t>
  </si>
  <si>
    <t>položka zahrnuje:
- dodání a pokládku nátěrového materiálu (měří se pouze natíraná plocha)
- předznačení a reflexní úpravu</t>
  </si>
  <si>
    <t>915211</t>
  </si>
  <si>
    <t>VODOROVNÉ DOPRAVNÍ ZNAČENÍ PLASTEM HLADKÉ - DODÁVKA A POKLÁDKA</t>
  </si>
  <si>
    <t>výměra z pol. 915111:   155=155,000 [A]</t>
  </si>
  <si>
    <t>917224</t>
  </si>
  <si>
    <t>SILNIČNÍ A CHODNÍKOVÉ OBRUBY Z BETONOVÝCH OBRUBNÍKŮ ŠÍŘ 150MM</t>
  </si>
  <si>
    <t>obrubník přímý 150/250:   7=7,000 [A]
obrubník nájezdový 150/150:   5=5,000 [B]
obrubník přechodový:    2=2,000 [C]
Celkem: A+B+C=14,000 [D]</t>
  </si>
  <si>
    <t>Položka zahrnuje:
dodání a pokládku betonových obrubníků o rozměrech předepsaných zadávací dokumentací
betonové lože i boční betonovou opěrku.</t>
  </si>
  <si>
    <t>919111</t>
  </si>
  <si>
    <t>ŘEZÁNÍ ASFALTOVÉHO KRYTU VOZOVEK TL DO 50MM</t>
  </si>
  <si>
    <t>podél obrubníku:   14=14,000 [A]</t>
  </si>
  <si>
    <t>položka zahrnuje řezání vozovkové vrstvy v předepsané tloušťce, včetně spotřeby vody</t>
  </si>
  <si>
    <t>919112</t>
  </si>
  <si>
    <t>ŘEZÁNÍ ASFALTOVÉHO KRYTU VOZOVEK TL DO 100MM</t>
  </si>
  <si>
    <t>919114</t>
  </si>
  <si>
    <t>ŘEZÁNÍ ASFALTOVÉHO KRYTU VOZOVEK TL DO 200MM</t>
  </si>
  <si>
    <t>931324</t>
  </si>
  <si>
    <t>TĚSNĚNÍ DILATAČ SPAR ASF ZÁLIVKOU MODIFIK PRŮŘ DO 400MM2</t>
  </si>
  <si>
    <t>podél obrubníků:   14=14,000 [A]</t>
  </si>
  <si>
    <t>položka zahrnuje dodávku a osazení předepsaného materiálu, očištění ploch spáry před úpravou, očištění okolí spáry po úpravě
nezahrnuje těsnící profil</t>
  </si>
  <si>
    <t>931325</t>
  </si>
  <si>
    <t>TĚSNĚNÍ DILATAČ SPAR ASF ZÁLIVKOU MODIFIK PRŮŘ DO 600MM2</t>
  </si>
  <si>
    <t>pracovní spáry a podélná:   299,7=299,700 [A]
podél obrubníků:   60,5=60,500 [B]
Celkem: A+B=360,200 [C]</t>
  </si>
  <si>
    <t>966158</t>
  </si>
  <si>
    <t>BOURÁNÍ KONSTRUKCÍ Z PROST BETONU S ODVOZEM DO 20KM</t>
  </si>
  <si>
    <t>odstranění betonu ve vozovce:   5,0=5,000 [A]
odstranění odvodňovacího žlabu:   12*0,25*0,5=1,500 [B]
Celkem: A+B=6,500 [C]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</si>
  <si>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</si>
  <si>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966345</t>
  </si>
  <si>
    <t>BOURÁNÍ PROPUSTŮ Z TRUB DN DO 300MM</t>
  </si>
  <si>
    <t>DN200 + DN300:   10+21=31,000 [A]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</si>
  <si>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</si>
  <si>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99900R</t>
  </si>
  <si>
    <t>DOPRAVNÍ OPATŘENÍ PŘI VÝSTAVBĚ
DIO</t>
  </si>
  <si>
    <t>SO 102</t>
  </si>
  <si>
    <t>Parkovací stání</t>
  </si>
  <si>
    <t>2019_OTSKP</t>
  </si>
  <si>
    <t xml:space="preserve">stmelené vrstvy, z pol. 113338:   25,26m3*2,4t/m3=60,624 [A]  </t>
  </si>
  <si>
    <t xml:space="preserve">beton. obrubníky z pol.č. 11351 + 11352:   300m*0,040t/m+245,0m*0,230t/m=68,350 [A]
beton. k-ce z pol. 966158:   17,5m3*2,3t/m3=40,250 [B]
Celkem: A+B=108,600 [C]
   </t>
  </si>
  <si>
    <t xml:space="preserve">m3 z pol.č. 113328:  85,506*2,0=171,012 [A]   </t>
  </si>
  <si>
    <t>ornice pro ohumusování:   797*0,15=119,550 [A]</t>
  </si>
  <si>
    <t>112228</t>
  </si>
  <si>
    <t>ODSTRANĚNÍ PAŘEZŮ D DO 0,9M, ODVOZ DO 20KM</t>
  </si>
  <si>
    <t>stáv. pařez:   1=1,000 [A]</t>
  </si>
  <si>
    <t>11318</t>
  </si>
  <si>
    <t>ODSTRANĚNÍ KRYTU ZPEVNĚNÝCH PLOCH Z DLAŽDIC
s ponecháním na místě pro zpětné použití ( plocha pro kontejnéry)</t>
  </si>
  <si>
    <t>pod kontejnéry:   27*0,08=2,160 [A]</t>
  </si>
  <si>
    <t>113184</t>
  </si>
  <si>
    <t>ODSTRANĚNÍ KRYTU ZPEVNĚNÝCH PLOCH Z DLAŽDIC, ODVOZ DO 5KM
na skládku města</t>
  </si>
  <si>
    <t>dlažba u vjezdu s odpočtem množství zpětného použití:   171*0,08-27*0,08=11,520 [A]
dlažba chodníku:   21*0,06=1,260 [B]
Celkem: A+B=12,780 [C]</t>
  </si>
  <si>
    <t xml:space="preserve">odstranění nestmel. vrstev
vozovky:   134,4*0,19=25,536 [A]
pod dlažbou:   22,8=22,800 [B]
pod chodníkem:   177,0*0,21=37,170 [C]
Celkem: A+B+C=85,506 [D] 
      </t>
  </si>
  <si>
    <t>odstranění stmelených vrstev 
vozovky:   134,4*0,1=13,440 [A]
z chodníku:   177,0*0,04+197,0*0,02=11,020 [B]
z chodníku pro varov. a sign. pás:   16,0*0,05=0,800 [C]
Celkem: A+B+C=25,260 [D]</t>
  </si>
  <si>
    <t>11351</t>
  </si>
  <si>
    <t>ODSTRANĚNÍ ZÁHONOVÝCH OBRUBNÍKŮ
odvoz na skládku</t>
  </si>
  <si>
    <t>stáv.záhon. obrubníky:   300=300,000 [A]</t>
  </si>
  <si>
    <t>stáv. beton. obrubník:   245=245,000 [A]</t>
  </si>
  <si>
    <t>113554</t>
  </si>
  <si>
    <t>ODSTRANĚNÍ OBRUB Z DLAŽEBNÍCH KOSTEK JEDNODUCHÝCH, ODVOZ DO 5KM
na skládku města</t>
  </si>
  <si>
    <t>stáv. obruba z kamen. kostek:   115=115,000 [A]</t>
  </si>
  <si>
    <t xml:space="preserve">stávající vozovka v tl. 0,04 m + fréz. tl. 0,06 m v místě plné k-ce:   1060*0,04+134,4*0,06=50,464 [A]
dodatečné frézování v prům. tl. 0,06 m na 50% plochy:   462,8*0,06=27,768 [B]
Celkem: A+B=78,232 [C]   </t>
  </si>
  <si>
    <t>nevhodný odkop:   565,3=565,300 [A]</t>
  </si>
  <si>
    <t>výkop pro kabely:   104=104,000 [A]</t>
  </si>
  <si>
    <t>uložení nevhod.výkopu na skládku
m3 z pol. 123738:   565,3=565,300 [A]
m3 z pol. 132738:   104=104,000 [B]
Celkem: A+B=669,300 [C]</t>
  </si>
  <si>
    <t>AZ v tl. 0,5 m:   608,9m2*0,5=304,450 [A]</t>
  </si>
  <si>
    <t>ULOŽENÍ SYPANINY DO NÁSYPŮ Z NAKUPOVANÝCH MATERIÁLŮ</t>
  </si>
  <si>
    <t>násyp :   28,2=28,200 [A]</t>
  </si>
  <si>
    <t>17380</t>
  </si>
  <si>
    <t>ZEMNÍ KRAJNICE A DOSYPÁVKY Z NAKUPOVANÝCH MATERIÁLŮ</t>
  </si>
  <si>
    <t>dosypávka krajnic:   1,0=1,000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</si>
  <si>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</si>
  <si>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</si>
  <si>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</si>
  <si>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kabelů štěrkodrtí:   52=52,000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</si>
  <si>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</si>
  <si>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obsyp kabelů pískem:   52=52,000 [A]</t>
  </si>
  <si>
    <t>ÚP:   977,4=977,400 [A]</t>
  </si>
  <si>
    <t>ohumusování:   797=797,000 [A]</t>
  </si>
  <si>
    <t>plocha ohumusování:   797=797,000 [A]</t>
  </si>
  <si>
    <t>m2 z pol. 18241:   797=797,000 [A]</t>
  </si>
  <si>
    <t>ochrana stáv. stromů během stavby, odhad 4,5m2/strom:   4,5*8=36,000 [A]</t>
  </si>
  <si>
    <t>použití u obrubníků:   19,8=19,800 [A]</t>
  </si>
  <si>
    <t>plná k-ce voz. v místě parkovacích stání a rozšíření:   (599,4+591,5)*0,15=178,635 [A]   
úprava voz. na vjezdu parkoviště:   171,0*0,1=17,100 [B]
Celkem: A+B=195,735 [C]</t>
  </si>
  <si>
    <t>VOZOVKOVÉ VRSTVY ZE ŠTĚRKODRTI
ŠDb 0/32 Ge</t>
  </si>
  <si>
    <t>nová k-ce chodníku:   341,5*0,15=51,225 [A]
podklad dlažby plochy pro kontejnéry:   27,0*0,15=4,050 [B]
Celkem: A+B=55,275 [C]</t>
  </si>
  <si>
    <t>56360</t>
  </si>
  <si>
    <t>VOZOVKOVÉ VRSTVY Z RECYKLOVANÉHO MATERIÁLU
R - mat.</t>
  </si>
  <si>
    <t>k-ce chodníku, R-mat. v tl. 60 mm:   341,5*0,06=20,490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</si>
  <si>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</si>
  <si>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plná k-ce voz. v místě parkovacích stání a rozšíření:   620,7=620,700 [A]
úprava voz. u vjezdu na parkoviště:   171,0=171,000 [B]
k-ce v místě stáv. park. stání, na 50% plochy:   464,5=464,500 [C]
k-ce chodníku:   341,5=341,500 [D]
Celkem: A+B+C+D=1 597,700 [E]</t>
  </si>
  <si>
    <t>572213</t>
  </si>
  <si>
    <t>SPOJOVACÍ POSTŘIK Z EMULZE DO 0,5KG/M2
PS-C, 0,35 kg/m2</t>
  </si>
  <si>
    <t>plná k-ce voz. v místě parkovacích stání a rozšíření:   620,7=620,700 [A]
úprava voz. u vjezdu na parkoviště:   171,0=171,000 [B]
k-ce chodníku:   341,5=341,500 [C]
Celkem: A+B+C=1 133,200 [D]</t>
  </si>
  <si>
    <t>SPOJOVACÍ POSTŘIK Z EMULZE DO 0,5KG/M2
PS-C, 0,50 kg/m2</t>
  </si>
  <si>
    <t>v místě stáv. park. stání:   929,0=929,000 [A]
úprava stáv. chodníku:   193,3=193,300 [B]
Celkem: A+B=1 122,300 [C]</t>
  </si>
  <si>
    <t>574A31</t>
  </si>
  <si>
    <t>ASFALTOVÝ BETON PRO OBRUSNÉ VRSTVY ACO 8 TL. 40MM
ACO 8CH</t>
  </si>
  <si>
    <t>k-ce chodníku:   341,5=341,500 [A]
úprava stáv. chodníku:   193,3=193,300 [B]
Celkem: A+B=534,800 [C]</t>
  </si>
  <si>
    <t>574A33</t>
  </si>
  <si>
    <t>ASFALTOVÝ BETON PRO OBRUSNÉ VRSTVY ACO 11 TL. 40MM
ACO 11, 50/70</t>
  </si>
  <si>
    <t>plná k-ce voz. v místě parkovacích stání:   131,1=131,100 [A]
úprava voz. u vjezdu na parkoviště:   171,0=171,000 [B]
k-ce v místě stáv. park. stání:   437,0=437,000 [C]
Celkem: A+B+C=739,100 [D]</t>
  </si>
  <si>
    <t>ASFALTOVÝ BETON BAREVNÝ PRO OBRUSNÉ VRSTVY ACO 11 TL. 40MM
ACO 11, 50/70</t>
  </si>
  <si>
    <t>plná k-ce voz. v místě parkovacích stání:   452,0=452,000 [A]
k-ce v místě stáv. park. stání:   492,0=492,000 [B]
Celkem: A+B=944,000 [C]</t>
  </si>
  <si>
    <t>plná k-ce voz. v místě parkovacích stání:   620,7=620,700 [A]
úprava voz. u vjezdu na parkoviště:   171,0=171,000 [B]
Celkem: A+B=791,700 [C]</t>
  </si>
  <si>
    <t>574E56</t>
  </si>
  <si>
    <t>ASFALTOVÝ BETON PRO PODKLADNÍ VRSTVY ACP 16+, 16S TL. 60MM
ACP 16+, 50/70</t>
  </si>
  <si>
    <t xml:space="preserve">k-ce v místě stáv. park. stání, (50% plochy):   464,5=464,500 [A]   </t>
  </si>
  <si>
    <t xml:space="preserve">plná k-ce voz. v místě parkovacích stání:   620,7=620,700 [A]
k-ce v místě stáv. park. stání ( 50% plochy):   464,5=464,500 [B]
Celkem: A+B=1 085,200 [C]   
</t>
  </si>
  <si>
    <t>582612</t>
  </si>
  <si>
    <t xml:space="preserve">KRYTY Z BETON DLAŽDIC SE ZÁMKEM ŠEDÝCH TL 80MM DO LOŽE Z KAM
zřízení bez dodání dlažby, použije se vybouraná dlažba </t>
  </si>
  <si>
    <t>plocha pro kontejnéry:   27=27,000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</si>
  <si>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</si>
  <si>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58261A</t>
  </si>
  <si>
    <t>KRYTY Z BETON DLAŽDIC SE ZÁMKEM BAREV RELIÉF TL 60MM DO LOŽE Z KAM
varovný a signální pás</t>
  </si>
  <si>
    <t>58300</t>
  </si>
  <si>
    <t>KRYT ZE SINIČNÍCH DÍLCŮ (PANELŮ)</t>
  </si>
  <si>
    <t>zakrytí kabelové rýhy:   130*2,5*0,2=65,000 [A]</t>
  </si>
  <si>
    <t>- dodání dílců v požadované kvalitě, dodání materiálu pro předepsané  lože v tloušťce předepsané dokumentací a pro předepsanou výplň spar
- očištění podkladu
- uložení dílců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</si>
  <si>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587206</t>
  </si>
  <si>
    <t>PŘEDLÁŽDĚNÍ KRYTU Z BETONOVÝCH DLAŽDIC SE ZÁMKEM</t>
  </si>
  <si>
    <t>ve vozovce:   4=4,000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</si>
  <si>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</si>
  <si>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Přidružená stavební výroba</t>
  </si>
  <si>
    <t>7428R</t>
  </si>
  <si>
    <t>MANIPULACE S KABELY ČEZ
uložení kabelů dl. 2 x 130 m do větší hloubky ( primární kabel VN a sekundární kabel AYKY )</t>
  </si>
  <si>
    <t>1. Položka obsahuje:
 – všechny práce spojené s úpravou kabelů pro montáž včetně veškerého příslušentsví
2. Položka neobsahuje:
 X
3. Způsob měření:
Udává se počet kusů kompletní konstrukce nebo práce.</t>
  </si>
  <si>
    <t>89921</t>
  </si>
  <si>
    <t>VÝŠKOVÁ ÚPRAVA POKLOPŮ</t>
  </si>
  <si>
    <t>malé + velké poklopy:   8+2=10,000 [A]</t>
  </si>
  <si>
    <t>- položka výškové úpravy zahrnuje všechny nutné práce a materiály pro zvýšení nebo snížení zařízení (včetně nutné úpravy stávajícího povrchu vozovky nebo chodníku).</t>
  </si>
  <si>
    <t>914131</t>
  </si>
  <si>
    <t>DOPRAVNÍ ZNAČKY ZÁKLADNÍ VELIKOSTI OCELOVÉ FÓLIE TŘ 2 - DODÁVKA A MONTÁŽ</t>
  </si>
  <si>
    <t>IP11b:   2=2,000 [A]
IP11c:   1=1,000 [B]
IP12+O1:   2=2,000 [C]
E13:   1=1,000 [D]
Celkem: A+B+C+D=6,000 [E]</t>
  </si>
  <si>
    <t>položka zahrnuje:
- dodávku a montáž značek v požadovaném provedení</t>
  </si>
  <si>
    <t>přemístění stáv. IP12+O1:   1=1,000 [A]</t>
  </si>
  <si>
    <t>demontáž stáv. IP12+O1 pro přemístění:   1=1,000 [A]</t>
  </si>
  <si>
    <t>914921</t>
  </si>
  <si>
    <t>SLOUPKY A STOJKY DOPRAVNÍCH ZNAČEK Z OCEL TRUBEK DO PATKY - DODÁVKA A MONTÁŽ</t>
  </si>
  <si>
    <t>pro nové DZ:   5=5,000 [A]</t>
  </si>
  <si>
    <t>položka zahrnuje:
- sloupky a upevňovací zařízení včetně jejich osazení (betonová patka, zemní práce)</t>
  </si>
  <si>
    <t>přemístění stáv. sloupku DZ:   1=1,000 [A]</t>
  </si>
  <si>
    <t>stáv. sloupek DZ:   1=1,000 [A]</t>
  </si>
  <si>
    <t>VODOROVNÉ DOPRAVNÍ ZNAČENÍ BARVOU HLADKÉ - DODÁVKA A POKLÁDKA
bílé</t>
  </si>
  <si>
    <t>V10c:   320*0,125=40,000 [A]
V10d:   221/2*0,25=27,625 [B]
Celkem: A+B=67,625 [C]</t>
  </si>
  <si>
    <t>VODOROVNÉ DOPRAVNÍ ZNAČENÍ BARVOU HLADKÉ - DODÁVKA A POKLÁDKA
žluté</t>
  </si>
  <si>
    <t>V12c:   305*0,125=38,125 [A]</t>
  </si>
  <si>
    <t>V10c, dle pol. 915111:   67,625=67,625 [A]</t>
  </si>
  <si>
    <t>VODOROVNÉ DOPRAVNÍ ZNAČENÍ PLASTEM HLADKÉ - DODÁVKA A POKLÁDKA
žluté</t>
  </si>
  <si>
    <t>výměra z pol. 915211a:   38,125=38,125 [A]</t>
  </si>
  <si>
    <t>9154R</t>
  </si>
  <si>
    <t xml:space="preserve">BETONOVÁ PARKOVACÍ ZÁBRANA POD KOLA
rozměr v mm 130 x 1000 x 230, hmotnost 45 kg/ks, včetně montáže </t>
  </si>
  <si>
    <t>park. zábrana:   74=74,000 [A]</t>
  </si>
  <si>
    <t>91551</t>
  </si>
  <si>
    <t>VODOROVNÉ DOPRAVNÍ ZNAČENÍ - PŘEDEM PŘIPRAVENÉ SYMBOLY</t>
  </si>
  <si>
    <t>označení místa pro invalidy:   3=3,000 [A]</t>
  </si>
  <si>
    <t>položka zahrnuje:
- dodání a pokládku předepsaného symbolu
- zahrnuje předznačení a reflexní úpravu</t>
  </si>
  <si>
    <t>917212</t>
  </si>
  <si>
    <t>ZÁHONOVÉ OBRUBY Z BETONOVÝCH OBRUBNÍKŮ ŠÍŘ 80MM
obrubník 80/250</t>
  </si>
  <si>
    <t>přímé i v oblouku:   291,7=291,700 [A]</t>
  </si>
  <si>
    <t>SILNIČNÍ A CHODNÍKOVÉ OBRUBY Z BETONOVÝCH OBRUBNÍKŮ ŠÍŘ 150MM
obrubník 150/250</t>
  </si>
  <si>
    <t>přímý:   196,5=196,500 [A]
r = 0,5 m:   3=3,000 [B]
r = 1,0 m:   6=6,000 [C]
r = 1,5 m:   2=2,000 [D]
r = 2 m:   4,5=4,500 [E]
r = 3 m:   3=3,000 [F]
r = 6 m:   18=18,000 [G]
nájezdový 150/150:   33,2=33,200 [H]
přechodový:   17=17,000 [I]
Celkem: A+B+C+D+E+F+G+H+I=283,200 [J]</t>
  </si>
  <si>
    <t xml:space="preserve">podél obrubníku:   574,9=574,900 [A]
vozovka:   27,2=27,200 [B]
řezání v asf. chodníku:   63,1=63,100 [C]
Celkem: A+B+C=665,200 [D]
</t>
  </si>
  <si>
    <t>ve vozovce:   161,5=161,500 [A]
pracovní a podélná:   268,5=268,500 [B]
Celkem: A+B=430,000 [C]</t>
  </si>
  <si>
    <t>výměra z pol. 919111:   665,2=665,200 [A]</t>
  </si>
  <si>
    <t>výměra z pol. 919112:  430=430,000 [A]</t>
  </si>
  <si>
    <t>odstranění betonu ve vozovce:   17,5=17,500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</si>
</sst>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21</v>
      </c>
      <c r="C11" s="13">
        <f>'SO 001'!I33</f>
      </c>
      <c r="D11" s="13">
        <f>'SO 001'!P33</f>
      </c>
      <c r="E11" s="13">
        <f>C11+D11</f>
      </c>
    </row>
    <row r="12" spans="1:5" ht="12.75" customHeight="1">
      <c r="A12" s="7" t="s">
        <v>68</v>
      </c>
      <c r="B12" s="7" t="s">
        <v>69</v>
      </c>
      <c r="C12" s="13">
        <f>'SO 101'!I226</f>
      </c>
      <c r="D12" s="13">
        <f>'SO 101'!P226</f>
      </c>
      <c r="E12" s="13">
        <f>C12+D12</f>
      </c>
    </row>
    <row r="13" spans="1:5" ht="12.75" customHeight="1">
      <c r="A13" s="7" t="s">
        <v>312</v>
      </c>
      <c r="B13" s="7" t="s">
        <v>313</v>
      </c>
      <c r="C13" s="13">
        <f>'SO 102'!I236</f>
      </c>
      <c r="D13" s="13">
        <f>'SO 102'!P236</f>
      </c>
      <c r="E13" s="13">
        <f>C13+D13</f>
      </c>
    </row>
  </sheetData>
  <sheetProtection formatColumns="0"/>
  <hyperlinks>
    <hyperlink ref="A11" location="#'SO 001'!A1" tooltip="Odkaz na stranku objektu [SO 001]" display="SO 001"/>
    <hyperlink ref="A12" location="#'SO 101'!A1" tooltip="Odkaz na stranku objektu [SO 101]" display="SO 101"/>
    <hyperlink ref="A13" location="#'SO 102'!A1" tooltip="Odkaz na stranku objektu [SO 102]" display="SO 102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20</v>
      </c>
      <c r="D5" s="5"/>
      <c r="E5" s="5" t="s">
        <v>21</v>
      </c>
    </row>
    <row r="6" spans="1:5" ht="12.75" customHeight="1">
      <c r="A6" t="s">
        <v>17</v>
      </c>
      <c r="C6" s="5" t="s">
        <v>20</v>
      </c>
      <c r="D6" s="5"/>
      <c r="E6" s="5" t="s">
        <v>21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9"/>
      <c r="B11" s="9"/>
      <c r="C11" s="9" t="s">
        <v>43</v>
      </c>
      <c r="D11" s="9"/>
      <c r="E11" s="9" t="s">
        <v>42</v>
      </c>
      <c r="F11" s="9"/>
      <c r="G11" s="11"/>
      <c r="H11" s="9"/>
      <c r="I11" s="11"/>
    </row>
    <row r="12" spans="1:16" ht="12.75">
      <c r="A12" s="7">
        <v>1</v>
      </c>
      <c r="B12" s="7" t="s">
        <v>44</v>
      </c>
      <c r="C12" s="7" t="s">
        <v>45</v>
      </c>
      <c r="D12" s="7" t="s">
        <v>46</v>
      </c>
      <c r="E12" s="7" t="s">
        <v>47</v>
      </c>
      <c r="F12" s="7" t="s">
        <v>48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ht="114.75">
      <c r="E13" s="15" t="s">
        <v>49</v>
      </c>
    </row>
    <row r="14" spans="1:16" ht="12.75">
      <c r="A14" s="7">
        <v>2</v>
      </c>
      <c r="B14" s="7" t="s">
        <v>44</v>
      </c>
      <c r="C14" s="7" t="s">
        <v>50</v>
      </c>
      <c r="D14" s="7" t="s">
        <v>51</v>
      </c>
      <c r="E14" s="7" t="s">
        <v>52</v>
      </c>
      <c r="F14" s="7" t="s">
        <v>48</v>
      </c>
      <c r="G14" s="10">
        <v>1</v>
      </c>
      <c r="H14" s="14"/>
      <c r="I14" s="13">
        <f>ROUND((H14*G14),2)</f>
      </c>
      <c r="O14">
        <f>rekapitulace!H8</f>
      </c>
      <c r="P14">
        <f>O14/100*I14</f>
      </c>
    </row>
    <row r="15" ht="114.75">
      <c r="E15" s="15" t="s">
        <v>49</v>
      </c>
    </row>
    <row r="16" spans="1:16" ht="12.75">
      <c r="A16" s="7">
        <v>3</v>
      </c>
      <c r="B16" s="7" t="s">
        <v>44</v>
      </c>
      <c r="C16" s="7" t="s">
        <v>53</v>
      </c>
      <c r="D16" s="7" t="s">
        <v>51</v>
      </c>
      <c r="E16" s="7" t="s">
        <v>54</v>
      </c>
      <c r="F16" s="7" t="s">
        <v>48</v>
      </c>
      <c r="G16" s="10">
        <v>1</v>
      </c>
      <c r="H16" s="14"/>
      <c r="I16" s="13">
        <f>ROUND((H16*G16),2)</f>
      </c>
      <c r="O16">
        <f>rekapitulace!H8</f>
      </c>
      <c r="P16">
        <f>O16/100*I16</f>
      </c>
    </row>
    <row r="17" ht="114.75">
      <c r="E17" s="15" t="s">
        <v>49</v>
      </c>
    </row>
    <row r="18" spans="1:16" ht="12.75">
      <c r="A18" s="7">
        <v>4</v>
      </c>
      <c r="B18" s="7" t="s">
        <v>44</v>
      </c>
      <c r="C18" s="7" t="s">
        <v>55</v>
      </c>
      <c r="D18" s="7" t="s">
        <v>51</v>
      </c>
      <c r="E18" s="7" t="s">
        <v>56</v>
      </c>
      <c r="F18" s="7" t="s">
        <v>48</v>
      </c>
      <c r="G18" s="10">
        <v>1</v>
      </c>
      <c r="H18" s="14"/>
      <c r="I18" s="13">
        <f>ROUND((H18*G18),2)</f>
      </c>
      <c r="O18">
        <f>rekapitulace!H8</f>
      </c>
      <c r="P18">
        <f>O18/100*I18</f>
      </c>
    </row>
    <row r="19" ht="409.5">
      <c r="E19" s="15" t="s">
        <v>57</v>
      </c>
    </row>
    <row r="20" spans="1:16" ht="12.75">
      <c r="A20" s="7">
        <v>5</v>
      </c>
      <c r="B20" s="7" t="s">
        <v>44</v>
      </c>
      <c r="C20" s="7" t="s">
        <v>58</v>
      </c>
      <c r="D20" s="7" t="s">
        <v>51</v>
      </c>
      <c r="E20" s="7" t="s">
        <v>59</v>
      </c>
      <c r="F20" s="7" t="s">
        <v>48</v>
      </c>
      <c r="G20" s="10">
        <v>1</v>
      </c>
      <c r="H20" s="14"/>
      <c r="I20" s="13">
        <f>ROUND((H20*G20),2)</f>
      </c>
      <c r="O20">
        <f>rekapitulace!H8</f>
      </c>
      <c r="P20">
        <f>O20/100*I20</f>
      </c>
    </row>
    <row r="21" ht="216.75">
      <c r="E21" s="15" t="s">
        <v>60</v>
      </c>
    </row>
    <row r="22" spans="1:16" ht="12.75" customHeight="1">
      <c r="A22" s="16"/>
      <c r="B22" s="16"/>
      <c r="C22" s="16" t="s">
        <v>43</v>
      </c>
      <c r="D22" s="16"/>
      <c r="E22" s="16" t="s">
        <v>42</v>
      </c>
      <c r="F22" s="16"/>
      <c r="G22" s="16"/>
      <c r="H22" s="16"/>
      <c r="I22" s="16">
        <f>SUM(I12:I21)</f>
      </c>
      <c r="P22">
        <f>ROUND(SUM(P12:P21),2)</f>
      </c>
    </row>
    <row r="24" spans="1:16" ht="12.75" customHeight="1">
      <c r="A24" s="16"/>
      <c r="B24" s="16"/>
      <c r="C24" s="16"/>
      <c r="D24" s="16"/>
      <c r="E24" s="16" t="s">
        <v>61</v>
      </c>
      <c r="F24" s="16"/>
      <c r="G24" s="16"/>
      <c r="H24" s="16"/>
      <c r="I24" s="16">
        <f>+I22</f>
      </c>
      <c r="P24">
        <f>+P22</f>
      </c>
    </row>
    <row r="26" spans="1:9" ht="12.75" customHeight="1">
      <c r="A26" s="9" t="s">
        <v>62</v>
      </c>
      <c r="B26" s="9"/>
      <c r="C26" s="9"/>
      <c r="D26" s="9"/>
      <c r="E26" s="9"/>
      <c r="F26" s="9"/>
      <c r="G26" s="9"/>
      <c r="H26" s="9"/>
      <c r="I26" s="9"/>
    </row>
    <row r="27" spans="1:9" ht="12.75" customHeight="1">
      <c r="A27" s="9"/>
      <c r="B27" s="9"/>
      <c r="C27" s="9"/>
      <c r="D27" s="9"/>
      <c r="E27" s="9" t="s">
        <v>63</v>
      </c>
      <c r="F27" s="9"/>
      <c r="G27" s="9"/>
      <c r="H27" s="9"/>
      <c r="I27" s="9"/>
    </row>
    <row r="28" spans="1:16" ht="12.75" customHeight="1">
      <c r="A28" s="16"/>
      <c r="B28" s="16"/>
      <c r="C28" s="16"/>
      <c r="D28" s="16"/>
      <c r="E28" s="16" t="s">
        <v>64</v>
      </c>
      <c r="F28" s="16"/>
      <c r="G28" s="16"/>
      <c r="H28" s="16"/>
      <c r="I28" s="16">
        <v>0</v>
      </c>
      <c r="P28">
        <v>0</v>
      </c>
    </row>
    <row r="29" spans="1:9" ht="12.75" customHeight="1">
      <c r="A29" s="16"/>
      <c r="B29" s="16"/>
      <c r="C29" s="16"/>
      <c r="D29" s="16"/>
      <c r="E29" s="16" t="s">
        <v>65</v>
      </c>
      <c r="F29" s="16"/>
      <c r="G29" s="16"/>
      <c r="H29" s="16"/>
      <c r="I29" s="16"/>
    </row>
    <row r="30" spans="1:16" ht="12.75" customHeight="1">
      <c r="A30" s="16"/>
      <c r="B30" s="16"/>
      <c r="C30" s="16"/>
      <c r="D30" s="16"/>
      <c r="E30" s="16" t="s">
        <v>66</v>
      </c>
      <c r="F30" s="16"/>
      <c r="G30" s="16"/>
      <c r="H30" s="16"/>
      <c r="I30" s="16">
        <v>0</v>
      </c>
      <c r="P30">
        <v>0</v>
      </c>
    </row>
    <row r="31" spans="1:16" ht="12.75" customHeight="1">
      <c r="A31" s="16"/>
      <c r="B31" s="16"/>
      <c r="C31" s="16"/>
      <c r="D31" s="16"/>
      <c r="E31" s="16" t="s">
        <v>67</v>
      </c>
      <c r="F31" s="16"/>
      <c r="G31" s="16"/>
      <c r="H31" s="16"/>
      <c r="I31" s="16">
        <f>I28+I30</f>
      </c>
      <c r="P31">
        <f>P28+P30</f>
      </c>
    </row>
    <row r="33" spans="1:16" ht="12.75" customHeight="1">
      <c r="A33" s="16"/>
      <c r="B33" s="16"/>
      <c r="C33" s="16"/>
      <c r="D33" s="16"/>
      <c r="E33" s="16" t="s">
        <v>67</v>
      </c>
      <c r="F33" s="16"/>
      <c r="G33" s="16"/>
      <c r="H33" s="16"/>
      <c r="I33" s="16">
        <f>I24+I31</f>
      </c>
      <c r="P33">
        <f>P24+P31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68</v>
      </c>
      <c r="D5" s="5"/>
      <c r="E5" s="5" t="s">
        <v>69</v>
      </c>
    </row>
    <row r="6" spans="1:5" ht="12.75" customHeight="1">
      <c r="A6" t="s">
        <v>17</v>
      </c>
      <c r="C6" s="5" t="s">
        <v>68</v>
      </c>
      <c r="D6" s="5"/>
      <c r="E6" s="5" t="s">
        <v>69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9"/>
      <c r="B11" s="9"/>
      <c r="C11" s="9" t="s">
        <v>43</v>
      </c>
      <c r="D11" s="9"/>
      <c r="E11" s="9" t="s">
        <v>42</v>
      </c>
      <c r="F11" s="9"/>
      <c r="G11" s="11"/>
      <c r="H11" s="9"/>
      <c r="I11" s="11"/>
    </row>
    <row r="12" spans="1:16" ht="12.75">
      <c r="A12" s="7">
        <v>1</v>
      </c>
      <c r="B12" s="7" t="s">
        <v>44</v>
      </c>
      <c r="C12" s="7" t="s">
        <v>70</v>
      </c>
      <c r="D12" s="7" t="s">
        <v>71</v>
      </c>
      <c r="E12" s="7" t="s">
        <v>72</v>
      </c>
      <c r="F12" s="7" t="s">
        <v>73</v>
      </c>
      <c r="G12" s="10">
        <v>323.14</v>
      </c>
      <c r="H12" s="14"/>
      <c r="I12" s="13">
        <f>ROUND((H12*G12),2)</f>
      </c>
      <c r="O12">
        <f>rekapitulace!H8</f>
      </c>
      <c r="P12">
        <f>O12/100*I12</f>
      </c>
    </row>
    <row r="13" ht="63.75">
      <c r="E13" s="15" t="s">
        <v>74</v>
      </c>
    </row>
    <row r="14" ht="153">
      <c r="E14" s="15" t="s">
        <v>75</v>
      </c>
    </row>
    <row r="15" spans="1:16" ht="12.75">
      <c r="A15" s="7">
        <v>2</v>
      </c>
      <c r="B15" s="7" t="s">
        <v>44</v>
      </c>
      <c r="C15" s="7" t="s">
        <v>76</v>
      </c>
      <c r="D15" s="7" t="s">
        <v>77</v>
      </c>
      <c r="E15" s="7" t="s">
        <v>78</v>
      </c>
      <c r="F15" s="7" t="s">
        <v>79</v>
      </c>
      <c r="G15" s="10">
        <v>40.368</v>
      </c>
      <c r="H15" s="14"/>
      <c r="I15" s="13">
        <f>ROUND((H15*G15),2)</f>
      </c>
      <c r="O15">
        <f>rekapitulace!H8</f>
      </c>
      <c r="P15">
        <f>O15/100*I15</f>
      </c>
    </row>
    <row r="16" ht="102">
      <c r="E16" s="15" t="s">
        <v>80</v>
      </c>
    </row>
    <row r="17" ht="153">
      <c r="E17" s="15" t="s">
        <v>75</v>
      </c>
    </row>
    <row r="18" spans="1:16" ht="12.75">
      <c r="A18" s="7">
        <v>3</v>
      </c>
      <c r="B18" s="7" t="s">
        <v>44</v>
      </c>
      <c r="C18" s="7" t="s">
        <v>76</v>
      </c>
      <c r="D18" s="7" t="s">
        <v>81</v>
      </c>
      <c r="E18" s="7" t="s">
        <v>82</v>
      </c>
      <c r="F18" s="7" t="s">
        <v>79</v>
      </c>
      <c r="G18" s="10">
        <v>39.443</v>
      </c>
      <c r="H18" s="14"/>
      <c r="I18" s="13">
        <f>ROUND((H18*G18),2)</f>
      </c>
      <c r="O18">
        <f>rekapitulace!H8</f>
      </c>
      <c r="P18">
        <f>O18/100*I18</f>
      </c>
    </row>
    <row r="19" ht="357">
      <c r="E19" s="15" t="s">
        <v>83</v>
      </c>
    </row>
    <row r="20" ht="153">
      <c r="E20" s="15" t="s">
        <v>75</v>
      </c>
    </row>
    <row r="21" spans="1:16" ht="12.75">
      <c r="A21" s="7">
        <v>4</v>
      </c>
      <c r="B21" s="7" t="s">
        <v>44</v>
      </c>
      <c r="C21" s="7" t="s">
        <v>76</v>
      </c>
      <c r="D21" s="7" t="s">
        <v>84</v>
      </c>
      <c r="E21" s="7" t="s">
        <v>85</v>
      </c>
      <c r="F21" s="7" t="s">
        <v>79</v>
      </c>
      <c r="G21" s="10">
        <v>41.788</v>
      </c>
      <c r="H21" s="14"/>
      <c r="I21" s="13">
        <f>ROUND((H21*G21),2)</f>
      </c>
      <c r="O21">
        <f>rekapitulace!H8</f>
      </c>
      <c r="P21">
        <f>O21/100*I21</f>
      </c>
    </row>
    <row r="22" ht="76.5">
      <c r="E22" s="15" t="s">
        <v>86</v>
      </c>
    </row>
    <row r="23" ht="153">
      <c r="E23" s="15" t="s">
        <v>75</v>
      </c>
    </row>
    <row r="24" spans="1:16" ht="12.75">
      <c r="A24" s="7">
        <v>5</v>
      </c>
      <c r="B24" s="7" t="s">
        <v>44</v>
      </c>
      <c r="C24" s="7" t="s">
        <v>87</v>
      </c>
      <c r="D24" s="7" t="s">
        <v>51</v>
      </c>
      <c r="E24" s="7" t="s">
        <v>88</v>
      </c>
      <c r="F24" s="7" t="s">
        <v>73</v>
      </c>
      <c r="G24" s="10">
        <v>17.505</v>
      </c>
      <c r="H24" s="14"/>
      <c r="I24" s="13">
        <f>ROUND((H24*G24),2)</f>
      </c>
      <c r="O24">
        <f>rekapitulace!H8</f>
      </c>
      <c r="P24">
        <f>O24/100*I24</f>
      </c>
    </row>
    <row r="25" ht="76.5">
      <c r="E25" s="15" t="s">
        <v>89</v>
      </c>
    </row>
    <row r="26" ht="153">
      <c r="E26" s="15" t="s">
        <v>90</v>
      </c>
    </row>
    <row r="27" spans="1:16" ht="12.75" customHeight="1">
      <c r="A27" s="16"/>
      <c r="B27" s="16"/>
      <c r="C27" s="16" t="s">
        <v>43</v>
      </c>
      <c r="D27" s="16"/>
      <c r="E27" s="16" t="s">
        <v>42</v>
      </c>
      <c r="F27" s="16"/>
      <c r="G27" s="16"/>
      <c r="H27" s="16"/>
      <c r="I27" s="16">
        <f>SUM(I12:I26)</f>
      </c>
      <c r="P27">
        <f>ROUND(SUM(P12:P26),2)</f>
      </c>
    </row>
    <row r="29" spans="1:9" ht="12.75" customHeight="1">
      <c r="A29" s="9"/>
      <c r="B29" s="9"/>
      <c r="C29" s="9" t="s">
        <v>23</v>
      </c>
      <c r="D29" s="9"/>
      <c r="E29" s="9" t="s">
        <v>91</v>
      </c>
      <c r="F29" s="9"/>
      <c r="G29" s="11"/>
      <c r="H29" s="9"/>
      <c r="I29" s="11"/>
    </row>
    <row r="30" spans="1:16" ht="12.75">
      <c r="A30" s="7">
        <v>6</v>
      </c>
      <c r="B30" s="7" t="s">
        <v>44</v>
      </c>
      <c r="C30" s="7" t="s">
        <v>92</v>
      </c>
      <c r="D30" s="7" t="s">
        <v>51</v>
      </c>
      <c r="E30" s="7" t="s">
        <v>93</v>
      </c>
      <c r="F30" s="7" t="s">
        <v>94</v>
      </c>
      <c r="G30" s="10">
        <v>2</v>
      </c>
      <c r="H30" s="14"/>
      <c r="I30" s="13">
        <f>ROUND((H30*G30),2)</f>
      </c>
      <c r="O30">
        <f>rekapitulace!H8</f>
      </c>
      <c r="P30">
        <f>O30/100*I30</f>
      </c>
    </row>
    <row r="31" ht="51">
      <c r="E31" s="15" t="s">
        <v>95</v>
      </c>
    </row>
    <row r="32" ht="409.5">
      <c r="E32" s="15" t="s">
        <v>96</v>
      </c>
    </row>
    <row r="33" spans="1:16" ht="12.75">
      <c r="A33" s="7">
        <v>7</v>
      </c>
      <c r="B33" s="7" t="s">
        <v>44</v>
      </c>
      <c r="C33" s="7" t="s">
        <v>97</v>
      </c>
      <c r="D33" s="7" t="s">
        <v>51</v>
      </c>
      <c r="E33" s="7" t="s">
        <v>98</v>
      </c>
      <c r="F33" s="7" t="s">
        <v>94</v>
      </c>
      <c r="G33" s="10">
        <v>3</v>
      </c>
      <c r="H33" s="14"/>
      <c r="I33" s="13">
        <f>ROUND((H33*G33),2)</f>
      </c>
      <c r="O33">
        <f>rekapitulace!H8</f>
      </c>
      <c r="P33">
        <f>O33/100*I33</f>
      </c>
    </row>
    <row r="34" ht="51">
      <c r="E34" s="15" t="s">
        <v>99</v>
      </c>
    </row>
    <row r="35" ht="409.5">
      <c r="E35" s="15" t="s">
        <v>96</v>
      </c>
    </row>
    <row r="36" spans="1:16" ht="12.75">
      <c r="A36" s="7">
        <v>8</v>
      </c>
      <c r="B36" s="7" t="s">
        <v>44</v>
      </c>
      <c r="C36" s="7" t="s">
        <v>100</v>
      </c>
      <c r="D36" s="7" t="s">
        <v>51</v>
      </c>
      <c r="E36" s="7" t="s">
        <v>101</v>
      </c>
      <c r="F36" s="7" t="s">
        <v>73</v>
      </c>
      <c r="G36" s="10">
        <v>32.93</v>
      </c>
      <c r="H36" s="14"/>
      <c r="I36" s="13">
        <f>ROUND((H36*G36),2)</f>
      </c>
      <c r="O36">
        <f>rekapitulace!H8</f>
      </c>
      <c r="P36">
        <f>O36/100*I36</f>
      </c>
    </row>
    <row r="37" ht="102">
      <c r="E37" s="15" t="s">
        <v>102</v>
      </c>
    </row>
    <row r="38" ht="409.5">
      <c r="E38" s="15" t="s">
        <v>103</v>
      </c>
    </row>
    <row r="39" spans="1:16" ht="12.75">
      <c r="A39" s="7">
        <v>9</v>
      </c>
      <c r="B39" s="7" t="s">
        <v>44</v>
      </c>
      <c r="C39" s="7" t="s">
        <v>104</v>
      </c>
      <c r="D39" s="7" t="s">
        <v>51</v>
      </c>
      <c r="E39" s="7" t="s">
        <v>105</v>
      </c>
      <c r="F39" s="7" t="s">
        <v>73</v>
      </c>
      <c r="G39" s="10">
        <v>20.894</v>
      </c>
      <c r="H39" s="14"/>
      <c r="I39" s="13">
        <f>ROUND((H39*G39),2)</f>
      </c>
      <c r="O39">
        <f>rekapitulace!H8</f>
      </c>
      <c r="P39">
        <f>O39/100*I39</f>
      </c>
    </row>
    <row r="40" ht="229.5">
      <c r="E40" s="15" t="s">
        <v>106</v>
      </c>
    </row>
    <row r="41" ht="409.5">
      <c r="E41" s="15" t="s">
        <v>103</v>
      </c>
    </row>
    <row r="42" spans="1:16" ht="12.75">
      <c r="A42" s="7">
        <v>10</v>
      </c>
      <c r="B42" s="7" t="s">
        <v>44</v>
      </c>
      <c r="C42" s="7" t="s">
        <v>107</v>
      </c>
      <c r="D42" s="7" t="s">
        <v>51</v>
      </c>
      <c r="E42" s="7" t="s">
        <v>108</v>
      </c>
      <c r="F42" s="7" t="s">
        <v>73</v>
      </c>
      <c r="G42" s="10">
        <v>16.82</v>
      </c>
      <c r="H42" s="14"/>
      <c r="I42" s="13">
        <f>ROUND((H42*G42),2)</f>
      </c>
      <c r="O42">
        <f>rekapitulace!H8</f>
      </c>
      <c r="P42">
        <f>O42/100*I42</f>
      </c>
    </row>
    <row r="43" ht="76.5">
      <c r="E43" s="15" t="s">
        <v>109</v>
      </c>
    </row>
    <row r="44" ht="409.5">
      <c r="E44" s="15" t="s">
        <v>103</v>
      </c>
    </row>
    <row r="45" spans="1:16" ht="12.75">
      <c r="A45" s="7">
        <v>11</v>
      </c>
      <c r="B45" s="7" t="s">
        <v>44</v>
      </c>
      <c r="C45" s="7" t="s">
        <v>110</v>
      </c>
      <c r="D45" s="7" t="s">
        <v>51</v>
      </c>
      <c r="E45" s="7" t="s">
        <v>111</v>
      </c>
      <c r="F45" s="7" t="s">
        <v>112</v>
      </c>
      <c r="G45" s="10">
        <v>5</v>
      </c>
      <c r="H45" s="14"/>
      <c r="I45" s="13">
        <f>ROUND((H45*G45),2)</f>
      </c>
      <c r="O45">
        <f>rekapitulace!H8</f>
      </c>
      <c r="P45">
        <f>O45/100*I45</f>
      </c>
    </row>
    <row r="46" ht="63.75">
      <c r="E46" s="15" t="s">
        <v>113</v>
      </c>
    </row>
    <row r="47" ht="409.5">
      <c r="E47" s="15" t="s">
        <v>103</v>
      </c>
    </row>
    <row r="48" spans="1:16" ht="12.75">
      <c r="A48" s="7">
        <v>12</v>
      </c>
      <c r="B48" s="7" t="s">
        <v>44</v>
      </c>
      <c r="C48" s="7" t="s">
        <v>114</v>
      </c>
      <c r="D48" s="7" t="s">
        <v>51</v>
      </c>
      <c r="E48" s="7" t="s">
        <v>115</v>
      </c>
      <c r="F48" s="7" t="s">
        <v>112</v>
      </c>
      <c r="G48" s="10">
        <v>10</v>
      </c>
      <c r="H48" s="14"/>
      <c r="I48" s="13">
        <f>ROUND((H48*G48),2)</f>
      </c>
      <c r="O48">
        <f>rekapitulace!H8</f>
      </c>
      <c r="P48">
        <f>O48/100*I48</f>
      </c>
    </row>
    <row r="49" ht="63.75">
      <c r="E49" s="15" t="s">
        <v>116</v>
      </c>
    </row>
    <row r="50" ht="409.5">
      <c r="E50" s="15" t="s">
        <v>103</v>
      </c>
    </row>
    <row r="51" spans="1:16" ht="12.75">
      <c r="A51" s="7">
        <v>13</v>
      </c>
      <c r="B51" s="7" t="s">
        <v>44</v>
      </c>
      <c r="C51" s="7" t="s">
        <v>117</v>
      </c>
      <c r="D51" s="7" t="s">
        <v>51</v>
      </c>
      <c r="E51" s="7" t="s">
        <v>118</v>
      </c>
      <c r="F51" s="7" t="s">
        <v>73</v>
      </c>
      <c r="G51" s="10">
        <v>181.25</v>
      </c>
      <c r="H51" s="14"/>
      <c r="I51" s="13">
        <f>ROUND((H51*G51),2)</f>
      </c>
      <c r="O51">
        <f>rekapitulace!H8</f>
      </c>
      <c r="P51">
        <f>O51/100*I51</f>
      </c>
    </row>
    <row r="52" ht="255">
      <c r="E52" s="15" t="s">
        <v>119</v>
      </c>
    </row>
    <row r="53" ht="409.5">
      <c r="E53" s="15" t="s">
        <v>103</v>
      </c>
    </row>
    <row r="54" spans="1:16" ht="12.75">
      <c r="A54" s="7">
        <v>14</v>
      </c>
      <c r="B54" s="7" t="s">
        <v>44</v>
      </c>
      <c r="C54" s="7" t="s">
        <v>120</v>
      </c>
      <c r="D54" s="7" t="s">
        <v>51</v>
      </c>
      <c r="E54" s="7" t="s">
        <v>121</v>
      </c>
      <c r="F54" s="7" t="s">
        <v>73</v>
      </c>
      <c r="G54" s="10">
        <v>313.7</v>
      </c>
      <c r="H54" s="14"/>
      <c r="I54" s="13">
        <f>ROUND((H54*G54),2)</f>
      </c>
      <c r="O54">
        <f>rekapitulace!H8</f>
      </c>
      <c r="P54">
        <f>O54/100*I54</f>
      </c>
    </row>
    <row r="55" ht="51">
      <c r="E55" s="15" t="s">
        <v>122</v>
      </c>
    </row>
    <row r="56" ht="409.5">
      <c r="E56" s="15" t="s">
        <v>123</v>
      </c>
    </row>
    <row r="57" spans="1:16" ht="12.75">
      <c r="A57" s="7">
        <v>15</v>
      </c>
      <c r="B57" s="7" t="s">
        <v>44</v>
      </c>
      <c r="C57" s="7" t="s">
        <v>124</v>
      </c>
      <c r="D57" s="7" t="s">
        <v>51</v>
      </c>
      <c r="E57" s="7" t="s">
        <v>125</v>
      </c>
      <c r="F57" s="7" t="s">
        <v>112</v>
      </c>
      <c r="G57" s="10">
        <v>11</v>
      </c>
      <c r="H57" s="14"/>
      <c r="I57" s="13">
        <f>ROUND((H57*G57),2)</f>
      </c>
      <c r="O57">
        <f>rekapitulace!H8</f>
      </c>
      <c r="P57">
        <f>O57/100*I57</f>
      </c>
    </row>
    <row r="58" ht="63.75">
      <c r="E58" s="15" t="s">
        <v>126</v>
      </c>
    </row>
    <row r="59" ht="409.5">
      <c r="E59" s="15" t="s">
        <v>127</v>
      </c>
    </row>
    <row r="60" spans="1:16" ht="12.75">
      <c r="A60" s="7">
        <v>16</v>
      </c>
      <c r="B60" s="7" t="s">
        <v>44</v>
      </c>
      <c r="C60" s="7" t="s">
        <v>128</v>
      </c>
      <c r="D60" s="7" t="s">
        <v>51</v>
      </c>
      <c r="E60" s="7" t="s">
        <v>129</v>
      </c>
      <c r="F60" s="7" t="s">
        <v>73</v>
      </c>
      <c r="G60" s="10">
        <v>9.84</v>
      </c>
      <c r="H60" s="14"/>
      <c r="I60" s="13">
        <f>ROUND((H60*G60),2)</f>
      </c>
      <c r="O60">
        <f>rekapitulace!H8</f>
      </c>
      <c r="P60">
        <f>O60/100*I60</f>
      </c>
    </row>
    <row r="61" ht="89.25">
      <c r="E61" s="15" t="s">
        <v>130</v>
      </c>
    </row>
    <row r="62" ht="409.5">
      <c r="E62" s="15" t="s">
        <v>131</v>
      </c>
    </row>
    <row r="63" spans="1:16" ht="12.75">
      <c r="A63" s="7">
        <v>17</v>
      </c>
      <c r="B63" s="7" t="s">
        <v>44</v>
      </c>
      <c r="C63" s="7" t="s">
        <v>132</v>
      </c>
      <c r="D63" s="7" t="s">
        <v>51</v>
      </c>
      <c r="E63" s="7" t="s">
        <v>133</v>
      </c>
      <c r="F63" s="7" t="s">
        <v>73</v>
      </c>
      <c r="G63" s="10">
        <v>6</v>
      </c>
      <c r="H63" s="14"/>
      <c r="I63" s="13">
        <f>ROUND((H63*G63),2)</f>
      </c>
      <c r="O63">
        <f>rekapitulace!H8</f>
      </c>
      <c r="P63">
        <f>O63/100*I63</f>
      </c>
    </row>
    <row r="64" ht="38.25">
      <c r="E64" s="15" t="s">
        <v>134</v>
      </c>
    </row>
    <row r="65" ht="409.5">
      <c r="E65" s="15" t="s">
        <v>135</v>
      </c>
    </row>
    <row r="66" spans="1:16" ht="12.75">
      <c r="A66" s="7">
        <v>18</v>
      </c>
      <c r="B66" s="7" t="s">
        <v>44</v>
      </c>
      <c r="C66" s="7" t="s">
        <v>136</v>
      </c>
      <c r="D66" s="7" t="s">
        <v>51</v>
      </c>
      <c r="E66" s="7" t="s">
        <v>137</v>
      </c>
      <c r="F66" s="7" t="s">
        <v>73</v>
      </c>
      <c r="G66" s="10">
        <v>323.14</v>
      </c>
      <c r="H66" s="14"/>
      <c r="I66" s="13">
        <f>ROUND((H66*G66),2)</f>
      </c>
      <c r="O66">
        <f>rekapitulace!H8</f>
      </c>
      <c r="P66">
        <f>O66/100*I66</f>
      </c>
    </row>
    <row r="67" ht="204">
      <c r="E67" s="15" t="s">
        <v>138</v>
      </c>
    </row>
    <row r="68" ht="409.5">
      <c r="E68" s="15" t="s">
        <v>139</v>
      </c>
    </row>
    <row r="69" spans="1:16" ht="12.75">
      <c r="A69" s="7">
        <v>19</v>
      </c>
      <c r="B69" s="7" t="s">
        <v>44</v>
      </c>
      <c r="C69" s="7" t="s">
        <v>140</v>
      </c>
      <c r="D69" s="7" t="s">
        <v>51</v>
      </c>
      <c r="E69" s="7" t="s">
        <v>141</v>
      </c>
      <c r="F69" s="7" t="s">
        <v>73</v>
      </c>
      <c r="G69" s="10">
        <v>174.6</v>
      </c>
      <c r="H69" s="14"/>
      <c r="I69" s="13">
        <f>ROUND((H69*G69),2)</f>
      </c>
      <c r="O69">
        <f>rekapitulace!H8</f>
      </c>
      <c r="P69">
        <f>O69/100*I69</f>
      </c>
    </row>
    <row r="70" ht="63.75">
      <c r="E70" s="15" t="s">
        <v>142</v>
      </c>
    </row>
    <row r="71" ht="409.5">
      <c r="E71" s="15" t="s">
        <v>143</v>
      </c>
    </row>
    <row r="72" spans="1:16" ht="12.75">
      <c r="A72" s="7">
        <v>20</v>
      </c>
      <c r="B72" s="7" t="s">
        <v>44</v>
      </c>
      <c r="C72" s="7" t="s">
        <v>144</v>
      </c>
      <c r="D72" s="7" t="s">
        <v>51</v>
      </c>
      <c r="E72" s="7" t="s">
        <v>145</v>
      </c>
      <c r="F72" s="7" t="s">
        <v>73</v>
      </c>
      <c r="G72" s="10">
        <v>20</v>
      </c>
      <c r="H72" s="14"/>
      <c r="I72" s="13">
        <f>ROUND((H72*G72),2)</f>
      </c>
      <c r="O72">
        <f>rekapitulace!H8</f>
      </c>
      <c r="P72">
        <f>O72/100*I72</f>
      </c>
    </row>
    <row r="73" ht="51">
      <c r="E73" s="15" t="s">
        <v>146</v>
      </c>
    </row>
    <row r="74" ht="409.5">
      <c r="E74" s="15" t="s">
        <v>147</v>
      </c>
    </row>
    <row r="75" spans="1:16" ht="12.75">
      <c r="A75" s="7">
        <v>21</v>
      </c>
      <c r="B75" s="7" t="s">
        <v>44</v>
      </c>
      <c r="C75" s="7" t="s">
        <v>148</v>
      </c>
      <c r="D75" s="7" t="s">
        <v>51</v>
      </c>
      <c r="E75" s="7" t="s">
        <v>149</v>
      </c>
      <c r="F75" s="7" t="s">
        <v>73</v>
      </c>
      <c r="G75" s="10">
        <v>6.93</v>
      </c>
      <c r="H75" s="14"/>
      <c r="I75" s="13">
        <f>ROUND((H75*G75),2)</f>
      </c>
      <c r="O75">
        <f>rekapitulace!H8</f>
      </c>
      <c r="P75">
        <f>O75/100*I75</f>
      </c>
    </row>
    <row r="76" ht="165.75">
      <c r="E76" s="15" t="s">
        <v>150</v>
      </c>
    </row>
    <row r="77" ht="409.5">
      <c r="E77" s="15" t="s">
        <v>151</v>
      </c>
    </row>
    <row r="78" spans="1:16" ht="12.75">
      <c r="A78" s="7">
        <v>22</v>
      </c>
      <c r="B78" s="7" t="s">
        <v>44</v>
      </c>
      <c r="C78" s="7" t="s">
        <v>152</v>
      </c>
      <c r="D78" s="7" t="s">
        <v>51</v>
      </c>
      <c r="E78" s="7" t="s">
        <v>153</v>
      </c>
      <c r="F78" s="7" t="s">
        <v>73</v>
      </c>
      <c r="G78" s="10">
        <v>1.615</v>
      </c>
      <c r="H78" s="14"/>
      <c r="I78" s="13">
        <f>ROUND((H78*G78),2)</f>
      </c>
      <c r="O78">
        <f>rekapitulace!H8</f>
      </c>
      <c r="P78">
        <f>O78/100*I78</f>
      </c>
    </row>
    <row r="79" ht="204">
      <c r="E79" s="15" t="s">
        <v>154</v>
      </c>
    </row>
    <row r="80" ht="409.5">
      <c r="E80" s="15" t="s">
        <v>155</v>
      </c>
    </row>
    <row r="81" spans="1:16" ht="12.75">
      <c r="A81" s="7">
        <v>23</v>
      </c>
      <c r="B81" s="7" t="s">
        <v>44</v>
      </c>
      <c r="C81" s="7" t="s">
        <v>156</v>
      </c>
      <c r="D81" s="7" t="s">
        <v>51</v>
      </c>
      <c r="E81" s="7" t="s">
        <v>157</v>
      </c>
      <c r="F81" s="7" t="s">
        <v>158</v>
      </c>
      <c r="G81" s="10">
        <v>428.8</v>
      </c>
      <c r="H81" s="14"/>
      <c r="I81" s="13">
        <f>ROUND((H81*G81),2)</f>
      </c>
      <c r="O81">
        <f>rekapitulace!H8</f>
      </c>
      <c r="P81">
        <f>O81/100*I81</f>
      </c>
    </row>
    <row r="82" ht="38.25">
      <c r="E82" s="15" t="s">
        <v>159</v>
      </c>
    </row>
    <row r="83" ht="153">
      <c r="E83" s="15" t="s">
        <v>160</v>
      </c>
    </row>
    <row r="84" spans="1:16" ht="12.75">
      <c r="A84" s="7">
        <v>24</v>
      </c>
      <c r="B84" s="7" t="s">
        <v>44</v>
      </c>
      <c r="C84" s="7" t="s">
        <v>161</v>
      </c>
      <c r="D84" s="7" t="s">
        <v>51</v>
      </c>
      <c r="E84" s="7" t="s">
        <v>162</v>
      </c>
      <c r="F84" s="7" t="s">
        <v>158</v>
      </c>
      <c r="G84" s="10">
        <v>116.7</v>
      </c>
      <c r="H84" s="14"/>
      <c r="I84" s="13">
        <f>ROUND((H84*G84),2)</f>
      </c>
      <c r="O84">
        <f>rekapitulace!H8</f>
      </c>
      <c r="P84">
        <f>O84/100*I84</f>
      </c>
    </row>
    <row r="85" ht="51">
      <c r="E85" s="15" t="s">
        <v>163</v>
      </c>
    </row>
    <row r="86" ht="204">
      <c r="E86" s="15" t="s">
        <v>164</v>
      </c>
    </row>
    <row r="87" spans="1:16" ht="12.75">
      <c r="A87" s="7">
        <v>25</v>
      </c>
      <c r="B87" s="7" t="s">
        <v>44</v>
      </c>
      <c r="C87" s="7" t="s">
        <v>165</v>
      </c>
      <c r="D87" s="7" t="s">
        <v>51</v>
      </c>
      <c r="E87" s="7" t="s">
        <v>166</v>
      </c>
      <c r="F87" s="7" t="s">
        <v>158</v>
      </c>
      <c r="G87" s="10">
        <v>116.7</v>
      </c>
      <c r="H87" s="14"/>
      <c r="I87" s="13">
        <f>ROUND((H87*G87),2)</f>
      </c>
      <c r="O87">
        <f>rekapitulace!H8</f>
      </c>
      <c r="P87">
        <f>O87/100*I87</f>
      </c>
    </row>
    <row r="88" ht="63.75">
      <c r="E88" s="15" t="s">
        <v>167</v>
      </c>
    </row>
    <row r="89" ht="178.5">
      <c r="E89" s="15" t="s">
        <v>168</v>
      </c>
    </row>
    <row r="90" spans="1:16" ht="12.75">
      <c r="A90" s="7">
        <v>26</v>
      </c>
      <c r="B90" s="7" t="s">
        <v>44</v>
      </c>
      <c r="C90" s="7" t="s">
        <v>169</v>
      </c>
      <c r="D90" s="7" t="s">
        <v>51</v>
      </c>
      <c r="E90" s="7" t="s">
        <v>170</v>
      </c>
      <c r="F90" s="7" t="s">
        <v>158</v>
      </c>
      <c r="G90" s="10">
        <v>116.7</v>
      </c>
      <c r="H90" s="14"/>
      <c r="I90" s="13">
        <f>ROUND((H90*G90),2)</f>
      </c>
      <c r="O90">
        <f>rekapitulace!H8</f>
      </c>
      <c r="P90">
        <f>O90/100*I90</f>
      </c>
    </row>
    <row r="91" ht="51">
      <c r="E91" s="15" t="s">
        <v>171</v>
      </c>
    </row>
    <row r="92" ht="280.5">
      <c r="E92" s="15" t="s">
        <v>172</v>
      </c>
    </row>
    <row r="93" spans="1:16" ht="12.75">
      <c r="A93" s="7">
        <v>27</v>
      </c>
      <c r="B93" s="7" t="s">
        <v>44</v>
      </c>
      <c r="C93" s="7" t="s">
        <v>173</v>
      </c>
      <c r="D93" s="7" t="s">
        <v>51</v>
      </c>
      <c r="E93" s="7" t="s">
        <v>174</v>
      </c>
      <c r="F93" s="7" t="s">
        <v>158</v>
      </c>
      <c r="G93" s="10">
        <v>116.7</v>
      </c>
      <c r="H93" s="14"/>
      <c r="I93" s="13">
        <f>ROUND((H93*G93),2)</f>
      </c>
      <c r="O93">
        <f>rekapitulace!H8</f>
      </c>
      <c r="P93">
        <f>O93/100*I93</f>
      </c>
    </row>
    <row r="94" ht="51">
      <c r="E94" s="15" t="s">
        <v>171</v>
      </c>
    </row>
    <row r="95" ht="255">
      <c r="E95" s="15" t="s">
        <v>175</v>
      </c>
    </row>
    <row r="96" spans="1:16" ht="12.75">
      <c r="A96" s="7">
        <v>28</v>
      </c>
      <c r="B96" s="7" t="s">
        <v>44</v>
      </c>
      <c r="C96" s="7" t="s">
        <v>176</v>
      </c>
      <c r="D96" s="7" t="s">
        <v>51</v>
      </c>
      <c r="E96" s="7" t="s">
        <v>177</v>
      </c>
      <c r="F96" s="7" t="s">
        <v>158</v>
      </c>
      <c r="G96" s="10">
        <v>58.5</v>
      </c>
      <c r="H96" s="14"/>
      <c r="I96" s="13">
        <f>ROUND((H96*G96),2)</f>
      </c>
      <c r="O96">
        <f>rekapitulace!H8</f>
      </c>
      <c r="P96">
        <f>O96/100*I96</f>
      </c>
    </row>
    <row r="97" ht="127.5">
      <c r="E97" s="15" t="s">
        <v>178</v>
      </c>
    </row>
    <row r="98" ht="255">
      <c r="E98" s="15" t="s">
        <v>179</v>
      </c>
    </row>
    <row r="99" spans="1:16" ht="12.75" customHeight="1">
      <c r="A99" s="16"/>
      <c r="B99" s="16"/>
      <c r="C99" s="16" t="s">
        <v>23</v>
      </c>
      <c r="D99" s="16"/>
      <c r="E99" s="16" t="s">
        <v>91</v>
      </c>
      <c r="F99" s="16"/>
      <c r="G99" s="16"/>
      <c r="H99" s="16"/>
      <c r="I99" s="16">
        <f>SUM(I30:I98)</f>
      </c>
      <c r="P99">
        <f>ROUND(SUM(P30:P98),2)</f>
      </c>
    </row>
    <row r="101" spans="1:9" ht="12.75" customHeight="1">
      <c r="A101" s="9"/>
      <c r="B101" s="9"/>
      <c r="C101" s="9" t="s">
        <v>34</v>
      </c>
      <c r="D101" s="9"/>
      <c r="E101" s="9" t="s">
        <v>180</v>
      </c>
      <c r="F101" s="9"/>
      <c r="G101" s="11"/>
      <c r="H101" s="9"/>
      <c r="I101" s="11"/>
    </row>
    <row r="102" spans="1:16" ht="12.75">
      <c r="A102" s="7">
        <v>29</v>
      </c>
      <c r="B102" s="7" t="s">
        <v>44</v>
      </c>
      <c r="C102" s="7" t="s">
        <v>181</v>
      </c>
      <c r="D102" s="7" t="s">
        <v>51</v>
      </c>
      <c r="E102" s="7" t="s">
        <v>182</v>
      </c>
      <c r="F102" s="7" t="s">
        <v>112</v>
      </c>
      <c r="G102" s="10">
        <v>148</v>
      </c>
      <c r="H102" s="14"/>
      <c r="I102" s="13">
        <f>ROUND((H102*G102),2)</f>
      </c>
      <c r="O102">
        <f>rekapitulace!H8</f>
      </c>
      <c r="P102">
        <f>O102/100*I102</f>
      </c>
    </row>
    <row r="103" ht="89.25">
      <c r="E103" s="15" t="s">
        <v>183</v>
      </c>
    </row>
    <row r="104" ht="409.5">
      <c r="E104" s="15" t="s">
        <v>184</v>
      </c>
    </row>
    <row r="105" spans="1:16" ht="12.75" customHeight="1">
      <c r="A105" s="16"/>
      <c r="B105" s="16"/>
      <c r="C105" s="16" t="s">
        <v>34</v>
      </c>
      <c r="D105" s="16"/>
      <c r="E105" s="16" t="s">
        <v>180</v>
      </c>
      <c r="F105" s="16"/>
      <c r="G105" s="16"/>
      <c r="H105" s="16"/>
      <c r="I105" s="16">
        <f>SUM(I102:I104)</f>
      </c>
      <c r="P105">
        <f>ROUND(SUM(P102:P104),2)</f>
      </c>
    </row>
    <row r="107" spans="1:9" ht="12.75" customHeight="1">
      <c r="A107" s="9"/>
      <c r="B107" s="9"/>
      <c r="C107" s="9" t="s">
        <v>36</v>
      </c>
      <c r="D107" s="9"/>
      <c r="E107" s="9" t="s">
        <v>185</v>
      </c>
      <c r="F107" s="9"/>
      <c r="G107" s="11"/>
      <c r="H107" s="9"/>
      <c r="I107" s="11"/>
    </row>
    <row r="108" spans="1:16" ht="12.75">
      <c r="A108" s="7">
        <v>30</v>
      </c>
      <c r="B108" s="7" t="s">
        <v>44</v>
      </c>
      <c r="C108" s="7" t="s">
        <v>186</v>
      </c>
      <c r="D108" s="7" t="s">
        <v>51</v>
      </c>
      <c r="E108" s="7" t="s">
        <v>187</v>
      </c>
      <c r="F108" s="7" t="s">
        <v>73</v>
      </c>
      <c r="G108" s="10">
        <v>3.12</v>
      </c>
      <c r="H108" s="14"/>
      <c r="I108" s="13">
        <f>ROUND((H108*G108),2)</f>
      </c>
      <c r="O108">
        <f>rekapitulace!H8</f>
      </c>
      <c r="P108">
        <f>O108/100*I108</f>
      </c>
    </row>
    <row r="109" ht="267.75">
      <c r="E109" s="15" t="s">
        <v>188</v>
      </c>
    </row>
    <row r="110" ht="409.5">
      <c r="E110" s="15" t="s">
        <v>189</v>
      </c>
    </row>
    <row r="111" spans="1:16" ht="12.75">
      <c r="A111" s="7">
        <v>31</v>
      </c>
      <c r="B111" s="7" t="s">
        <v>44</v>
      </c>
      <c r="C111" s="7" t="s">
        <v>190</v>
      </c>
      <c r="D111" s="7" t="s">
        <v>51</v>
      </c>
      <c r="E111" s="7" t="s">
        <v>191</v>
      </c>
      <c r="F111" s="7" t="s">
        <v>73</v>
      </c>
      <c r="G111" s="10">
        <v>0.33</v>
      </c>
      <c r="H111" s="14"/>
      <c r="I111" s="13">
        <f>ROUND((H111*G111),2)</f>
      </c>
      <c r="O111">
        <f>rekapitulace!H8</f>
      </c>
      <c r="P111">
        <f>O111/100*I111</f>
      </c>
    </row>
    <row r="112" ht="76.5">
      <c r="E112" s="15" t="s">
        <v>192</v>
      </c>
    </row>
    <row r="113" ht="306">
      <c r="E113" s="15" t="s">
        <v>193</v>
      </c>
    </row>
    <row r="114" spans="1:16" ht="12.75">
      <c r="A114" s="7">
        <v>32</v>
      </c>
      <c r="B114" s="7" t="s">
        <v>44</v>
      </c>
      <c r="C114" s="7" t="s">
        <v>194</v>
      </c>
      <c r="D114" s="7" t="s">
        <v>51</v>
      </c>
      <c r="E114" s="7" t="s">
        <v>195</v>
      </c>
      <c r="F114" s="7" t="s">
        <v>73</v>
      </c>
      <c r="G114" s="10">
        <v>0.24</v>
      </c>
      <c r="H114" s="14"/>
      <c r="I114" s="13">
        <f>ROUND((H114*G114),2)</f>
      </c>
      <c r="O114">
        <f>rekapitulace!H8</f>
      </c>
      <c r="P114">
        <f>O114/100*I114</f>
      </c>
    </row>
    <row r="115" ht="63.75">
      <c r="E115" s="15" t="s">
        <v>196</v>
      </c>
    </row>
    <row r="116" ht="409.5">
      <c r="E116" s="15" t="s">
        <v>197</v>
      </c>
    </row>
    <row r="117" spans="1:16" ht="12.75" customHeight="1">
      <c r="A117" s="16"/>
      <c r="B117" s="16"/>
      <c r="C117" s="16" t="s">
        <v>36</v>
      </c>
      <c r="D117" s="16"/>
      <c r="E117" s="16" t="s">
        <v>185</v>
      </c>
      <c r="F117" s="16"/>
      <c r="G117" s="16"/>
      <c r="H117" s="16"/>
      <c r="I117" s="16">
        <f>SUM(I108:I116)</f>
      </c>
      <c r="P117">
        <f>ROUND(SUM(P108:P116),2)</f>
      </c>
    </row>
    <row r="119" spans="1:9" ht="12.75" customHeight="1">
      <c r="A119" s="9"/>
      <c r="B119" s="9"/>
      <c r="C119" s="9" t="s">
        <v>37</v>
      </c>
      <c r="D119" s="9"/>
      <c r="E119" s="9" t="s">
        <v>198</v>
      </c>
      <c r="F119" s="9"/>
      <c r="G119" s="11"/>
      <c r="H119" s="9"/>
      <c r="I119" s="11"/>
    </row>
    <row r="120" spans="1:16" ht="12.75">
      <c r="A120" s="7">
        <v>33</v>
      </c>
      <c r="B120" s="7" t="s">
        <v>44</v>
      </c>
      <c r="C120" s="7" t="s">
        <v>199</v>
      </c>
      <c r="D120" s="7" t="s">
        <v>51</v>
      </c>
      <c r="E120" s="7" t="s">
        <v>200</v>
      </c>
      <c r="F120" s="7" t="s">
        <v>73</v>
      </c>
      <c r="G120" s="10">
        <v>1</v>
      </c>
      <c r="H120" s="14"/>
      <c r="I120" s="13">
        <f>ROUND((H120*G120),2)</f>
      </c>
      <c r="O120">
        <f>rekapitulace!H8</f>
      </c>
      <c r="P120">
        <f>O120/100*I120</f>
      </c>
    </row>
    <row r="121" ht="63.75">
      <c r="E121" s="15" t="s">
        <v>201</v>
      </c>
    </row>
    <row r="122" ht="409.5">
      <c r="E122" s="15" t="s">
        <v>202</v>
      </c>
    </row>
    <row r="123" spans="1:16" ht="12.75">
      <c r="A123" s="7">
        <v>34</v>
      </c>
      <c r="B123" s="7" t="s">
        <v>44</v>
      </c>
      <c r="C123" s="7" t="s">
        <v>203</v>
      </c>
      <c r="D123" s="7" t="s">
        <v>51</v>
      </c>
      <c r="E123" s="7" t="s">
        <v>204</v>
      </c>
      <c r="F123" s="7" t="s">
        <v>73</v>
      </c>
      <c r="G123" s="10">
        <v>199.849</v>
      </c>
      <c r="H123" s="14"/>
      <c r="I123" s="13">
        <f>ROUND((H123*G123),2)</f>
      </c>
      <c r="O123">
        <f>rekapitulace!H8</f>
      </c>
      <c r="P123">
        <f>O123/100*I123</f>
      </c>
    </row>
    <row r="124" ht="127.5">
      <c r="E124" s="15" t="s">
        <v>205</v>
      </c>
    </row>
    <row r="125" ht="331.5">
      <c r="E125" s="15" t="s">
        <v>206</v>
      </c>
    </row>
    <row r="126" spans="1:16" ht="12.75">
      <c r="A126" s="7">
        <v>35</v>
      </c>
      <c r="B126" s="7" t="s">
        <v>44</v>
      </c>
      <c r="C126" s="7" t="s">
        <v>207</v>
      </c>
      <c r="D126" s="7" t="s">
        <v>51</v>
      </c>
      <c r="E126" s="7" t="s">
        <v>208</v>
      </c>
      <c r="F126" s="7" t="s">
        <v>158</v>
      </c>
      <c r="G126" s="10">
        <v>162.667</v>
      </c>
      <c r="H126" s="14"/>
      <c r="I126" s="13">
        <f>ROUND((H126*G126),2)</f>
      </c>
      <c r="O126">
        <f>rekapitulace!H8</f>
      </c>
      <c r="P126">
        <f>O126/100*I126</f>
      </c>
    </row>
    <row r="127" ht="51">
      <c r="E127" s="15" t="s">
        <v>209</v>
      </c>
    </row>
    <row r="128" ht="267.75">
      <c r="E128" s="15" t="s">
        <v>210</v>
      </c>
    </row>
    <row r="129" spans="1:16" ht="12.75">
      <c r="A129" s="7">
        <v>36</v>
      </c>
      <c r="B129" s="7" t="s">
        <v>44</v>
      </c>
      <c r="C129" s="7" t="s">
        <v>211</v>
      </c>
      <c r="D129" s="7" t="s">
        <v>51</v>
      </c>
      <c r="E129" s="7" t="s">
        <v>212</v>
      </c>
      <c r="F129" s="7" t="s">
        <v>158</v>
      </c>
      <c r="G129" s="10">
        <v>2119.75</v>
      </c>
      <c r="H129" s="14"/>
      <c r="I129" s="13">
        <f>ROUND((H129*G129),2)</f>
      </c>
      <c r="O129">
        <f>rekapitulace!H8</f>
      </c>
      <c r="P129">
        <f>O129/100*I129</f>
      </c>
    </row>
    <row r="130" ht="395.25">
      <c r="E130" s="15" t="s">
        <v>213</v>
      </c>
    </row>
    <row r="131" ht="357">
      <c r="E131" s="15" t="s">
        <v>214</v>
      </c>
    </row>
    <row r="132" spans="1:16" ht="12.75">
      <c r="A132" s="7">
        <v>37</v>
      </c>
      <c r="B132" s="7" t="s">
        <v>44</v>
      </c>
      <c r="C132" s="7" t="s">
        <v>215</v>
      </c>
      <c r="D132" s="7" t="s">
        <v>51</v>
      </c>
      <c r="E132" s="7" t="s">
        <v>216</v>
      </c>
      <c r="F132" s="7" t="s">
        <v>158</v>
      </c>
      <c r="G132" s="10">
        <v>3360</v>
      </c>
      <c r="H132" s="14"/>
      <c r="I132" s="13">
        <f>ROUND((H132*G132),2)</f>
      </c>
      <c r="O132">
        <f>rekapitulace!H8</f>
      </c>
      <c r="P132">
        <f>O132/100*I132</f>
      </c>
    </row>
    <row r="133" ht="331.5">
      <c r="E133" s="15" t="s">
        <v>217</v>
      </c>
    </row>
    <row r="134" ht="357">
      <c r="E134" s="15" t="s">
        <v>214</v>
      </c>
    </row>
    <row r="135" spans="1:16" ht="12.75">
      <c r="A135" s="7">
        <v>38</v>
      </c>
      <c r="B135" s="7" t="s">
        <v>44</v>
      </c>
      <c r="C135" s="7" t="s">
        <v>218</v>
      </c>
      <c r="D135" s="7" t="s">
        <v>51</v>
      </c>
      <c r="E135" s="7" t="s">
        <v>219</v>
      </c>
      <c r="F135" s="7" t="s">
        <v>158</v>
      </c>
      <c r="G135" s="10">
        <v>1624</v>
      </c>
      <c r="H135" s="14"/>
      <c r="I135" s="13">
        <f>ROUND((H135*G135),2)</f>
      </c>
      <c r="O135">
        <f>rekapitulace!H8</f>
      </c>
      <c r="P135">
        <f>O135/100*I135</f>
      </c>
    </row>
    <row r="136" ht="306">
      <c r="E136" s="15" t="s">
        <v>220</v>
      </c>
    </row>
    <row r="137" ht="409.5">
      <c r="E137" s="15" t="s">
        <v>221</v>
      </c>
    </row>
    <row r="138" spans="1:16" ht="12.75">
      <c r="A138" s="7">
        <v>39</v>
      </c>
      <c r="B138" s="7" t="s">
        <v>44</v>
      </c>
      <c r="C138" s="7" t="s">
        <v>222</v>
      </c>
      <c r="D138" s="7" t="s">
        <v>51</v>
      </c>
      <c r="E138" s="7" t="s">
        <v>223</v>
      </c>
      <c r="F138" s="7" t="s">
        <v>158</v>
      </c>
      <c r="G138" s="10">
        <v>1660.5</v>
      </c>
      <c r="H138" s="14"/>
      <c r="I138" s="13">
        <f>ROUND((H138*G138),2)</f>
      </c>
      <c r="O138">
        <f>rekapitulace!H8</f>
      </c>
      <c r="P138">
        <f>O138/100*I138</f>
      </c>
    </row>
    <row r="139" ht="306">
      <c r="E139" s="15" t="s">
        <v>224</v>
      </c>
    </row>
    <row r="140" ht="409.5">
      <c r="E140" s="15" t="s">
        <v>221</v>
      </c>
    </row>
    <row r="141" spans="1:16" ht="12.75">
      <c r="A141" s="7">
        <v>40</v>
      </c>
      <c r="B141" s="7" t="s">
        <v>44</v>
      </c>
      <c r="C141" s="7" t="s">
        <v>225</v>
      </c>
      <c r="D141" s="7" t="s">
        <v>51</v>
      </c>
      <c r="E141" s="7" t="s">
        <v>226</v>
      </c>
      <c r="F141" s="7" t="s">
        <v>158</v>
      </c>
      <c r="G141" s="10">
        <v>2119.75</v>
      </c>
      <c r="H141" s="14"/>
      <c r="I141" s="13">
        <f>ROUND((H141*G141),2)</f>
      </c>
      <c r="O141">
        <f>rekapitulace!H8</f>
      </c>
      <c r="P141">
        <f>O141/100*I141</f>
      </c>
    </row>
    <row r="142" ht="409.5">
      <c r="E142" s="15" t="s">
        <v>227</v>
      </c>
    </row>
    <row r="143" ht="409.5">
      <c r="E143" s="15" t="s">
        <v>221</v>
      </c>
    </row>
    <row r="144" spans="1:16" ht="12.75">
      <c r="A144" s="7">
        <v>41</v>
      </c>
      <c r="B144" s="7" t="s">
        <v>44</v>
      </c>
      <c r="C144" s="7" t="s">
        <v>228</v>
      </c>
      <c r="D144" s="7" t="s">
        <v>51</v>
      </c>
      <c r="E144" s="7" t="s">
        <v>229</v>
      </c>
      <c r="F144" s="7" t="s">
        <v>158</v>
      </c>
      <c r="G144" s="10">
        <v>2119.75</v>
      </c>
      <c r="H144" s="14"/>
      <c r="I144" s="13">
        <f>ROUND((H144*G144),2)</f>
      </c>
      <c r="O144">
        <f>rekapitulace!H8</f>
      </c>
      <c r="P144">
        <f>O144/100*I144</f>
      </c>
    </row>
    <row r="145" ht="395.25">
      <c r="E145" s="15" t="s">
        <v>213</v>
      </c>
    </row>
    <row r="146" ht="140.25">
      <c r="E146" s="15" t="s">
        <v>230</v>
      </c>
    </row>
    <row r="147" spans="1:16" ht="12.75" customHeight="1">
      <c r="A147" s="16"/>
      <c r="B147" s="16"/>
      <c r="C147" s="16" t="s">
        <v>37</v>
      </c>
      <c r="D147" s="16"/>
      <c r="E147" s="16" t="s">
        <v>198</v>
      </c>
      <c r="F147" s="16"/>
      <c r="G147" s="16"/>
      <c r="H147" s="16"/>
      <c r="I147" s="16">
        <f>SUM(I120:I146)</f>
      </c>
      <c r="P147">
        <f>ROUND(SUM(P120:P146),2)</f>
      </c>
    </row>
    <row r="149" spans="1:9" ht="12.75" customHeight="1">
      <c r="A149" s="9"/>
      <c r="B149" s="9"/>
      <c r="C149" s="9" t="s">
        <v>40</v>
      </c>
      <c r="D149" s="9"/>
      <c r="E149" s="9" t="s">
        <v>231</v>
      </c>
      <c r="F149" s="9"/>
      <c r="G149" s="11"/>
      <c r="H149" s="9"/>
      <c r="I149" s="11"/>
    </row>
    <row r="150" spans="1:16" ht="12.75">
      <c r="A150" s="7">
        <v>42</v>
      </c>
      <c r="B150" s="7" t="s">
        <v>44</v>
      </c>
      <c r="C150" s="7" t="s">
        <v>232</v>
      </c>
      <c r="D150" s="7" t="s">
        <v>51</v>
      </c>
      <c r="E150" s="7" t="s">
        <v>233</v>
      </c>
      <c r="F150" s="7" t="s">
        <v>112</v>
      </c>
      <c r="G150" s="10">
        <v>22</v>
      </c>
      <c r="H150" s="14"/>
      <c r="I150" s="13">
        <f>ROUND((H150*G150),2)</f>
      </c>
      <c r="O150">
        <f>rekapitulace!H8</f>
      </c>
      <c r="P150">
        <f>O150/100*I150</f>
      </c>
    </row>
    <row r="151" ht="102">
      <c r="E151" s="15" t="s">
        <v>234</v>
      </c>
    </row>
    <row r="152" ht="409.5">
      <c r="E152" s="15" t="s">
        <v>235</v>
      </c>
    </row>
    <row r="153" spans="1:16" ht="12.75">
      <c r="A153" s="7">
        <v>43</v>
      </c>
      <c r="B153" s="7" t="s">
        <v>44</v>
      </c>
      <c r="C153" s="7" t="s">
        <v>236</v>
      </c>
      <c r="D153" s="7" t="s">
        <v>51</v>
      </c>
      <c r="E153" s="7" t="s">
        <v>237</v>
      </c>
      <c r="F153" s="7" t="s">
        <v>112</v>
      </c>
      <c r="G153" s="10">
        <v>25</v>
      </c>
      <c r="H153" s="14"/>
      <c r="I153" s="13">
        <f>ROUND((H153*G153),2)</f>
      </c>
      <c r="O153">
        <f>rekapitulace!H8</f>
      </c>
      <c r="P153">
        <f>O153/100*I153</f>
      </c>
    </row>
    <row r="154" ht="178.5">
      <c r="E154" s="15" t="s">
        <v>238</v>
      </c>
    </row>
    <row r="155" ht="409.5">
      <c r="E155" s="15" t="s">
        <v>239</v>
      </c>
    </row>
    <row r="156" spans="1:16" ht="12.75">
      <c r="A156" s="7">
        <v>44</v>
      </c>
      <c r="B156" s="7" t="s">
        <v>44</v>
      </c>
      <c r="C156" s="7" t="s">
        <v>240</v>
      </c>
      <c r="D156" s="7" t="s">
        <v>51</v>
      </c>
      <c r="E156" s="7" t="s">
        <v>241</v>
      </c>
      <c r="F156" s="7" t="s">
        <v>94</v>
      </c>
      <c r="G156" s="10">
        <v>9</v>
      </c>
      <c r="H156" s="14"/>
      <c r="I156" s="13">
        <f>ROUND((H156*G156),2)</f>
      </c>
      <c r="O156">
        <f>rekapitulace!H8</f>
      </c>
      <c r="P156">
        <f>O156/100*I156</f>
      </c>
    </row>
    <row r="157" ht="51">
      <c r="E157" s="15" t="s">
        <v>242</v>
      </c>
    </row>
    <row r="158" ht="409.5">
      <c r="E158" s="15" t="s">
        <v>243</v>
      </c>
    </row>
    <row r="159" spans="1:16" ht="12.75">
      <c r="A159" s="7">
        <v>45</v>
      </c>
      <c r="B159" s="7" t="s">
        <v>44</v>
      </c>
      <c r="C159" s="7" t="s">
        <v>244</v>
      </c>
      <c r="D159" s="7" t="s">
        <v>51</v>
      </c>
      <c r="E159" s="7" t="s">
        <v>245</v>
      </c>
      <c r="F159" s="7" t="s">
        <v>94</v>
      </c>
      <c r="G159" s="10">
        <v>2</v>
      </c>
      <c r="H159" s="14"/>
      <c r="I159" s="13">
        <f>ROUND((H159*G159),2)</f>
      </c>
      <c r="O159">
        <f>rekapitulace!H8</f>
      </c>
      <c r="P159">
        <f>O159/100*I159</f>
      </c>
    </row>
    <row r="160" ht="38.25">
      <c r="E160" s="15" t="s">
        <v>246</v>
      </c>
    </row>
    <row r="161" ht="409.5">
      <c r="E161" s="15" t="s">
        <v>247</v>
      </c>
    </row>
    <row r="162" spans="1:16" ht="12.75" customHeight="1">
      <c r="A162" s="16"/>
      <c r="B162" s="16"/>
      <c r="C162" s="16" t="s">
        <v>40</v>
      </c>
      <c r="D162" s="16"/>
      <c r="E162" s="16" t="s">
        <v>248</v>
      </c>
      <c r="F162" s="16"/>
      <c r="G162" s="16"/>
      <c r="H162" s="16"/>
      <c r="I162" s="16">
        <f>SUM(I150:I161)</f>
      </c>
      <c r="P162">
        <f>ROUND(SUM(P150:P161),2)</f>
      </c>
    </row>
    <row r="164" spans="1:9" ht="12.75" customHeight="1">
      <c r="A164" s="9"/>
      <c r="B164" s="9"/>
      <c r="C164" s="9" t="s">
        <v>41</v>
      </c>
      <c r="D164" s="9"/>
      <c r="E164" s="9" t="s">
        <v>249</v>
      </c>
      <c r="F164" s="9"/>
      <c r="G164" s="11"/>
      <c r="H164" s="9"/>
      <c r="I164" s="11"/>
    </row>
    <row r="165" spans="1:16" ht="12.75">
      <c r="A165" s="7">
        <v>46</v>
      </c>
      <c r="B165" s="7" t="s">
        <v>44</v>
      </c>
      <c r="C165" s="7" t="s">
        <v>250</v>
      </c>
      <c r="D165" s="7" t="s">
        <v>51</v>
      </c>
      <c r="E165" s="7" t="s">
        <v>251</v>
      </c>
      <c r="F165" s="7" t="s">
        <v>112</v>
      </c>
      <c r="G165" s="10">
        <v>6</v>
      </c>
      <c r="H165" s="14"/>
      <c r="I165" s="13">
        <f>ROUND((H165*G165),2)</f>
      </c>
      <c r="O165">
        <f>rekapitulace!H8</f>
      </c>
      <c r="P165">
        <f>O165/100*I165</f>
      </c>
    </row>
    <row r="166" ht="114.75">
      <c r="E166" s="15" t="s">
        <v>252</v>
      </c>
    </row>
    <row r="167" ht="369.75">
      <c r="E167" s="15" t="s">
        <v>253</v>
      </c>
    </row>
    <row r="168" spans="1:16" ht="12.75">
      <c r="A168" s="7">
        <v>47</v>
      </c>
      <c r="B168" s="7" t="s">
        <v>44</v>
      </c>
      <c r="C168" s="7" t="s">
        <v>254</v>
      </c>
      <c r="D168" s="7" t="s">
        <v>51</v>
      </c>
      <c r="E168" s="7" t="s">
        <v>255</v>
      </c>
      <c r="F168" s="7" t="s">
        <v>112</v>
      </c>
      <c r="G168" s="10">
        <v>6</v>
      </c>
      <c r="H168" s="14"/>
      <c r="I168" s="13">
        <f>ROUND((H168*G168),2)</f>
      </c>
      <c r="O168">
        <f>rekapitulace!H8</f>
      </c>
      <c r="P168">
        <f>O168/100*I168</f>
      </c>
    </row>
    <row r="169" ht="76.5">
      <c r="E169" s="15" t="s">
        <v>256</v>
      </c>
    </row>
    <row r="170" ht="140.25">
      <c r="E170" s="15" t="s">
        <v>257</v>
      </c>
    </row>
    <row r="171" spans="1:16" ht="12.75">
      <c r="A171" s="7">
        <v>48</v>
      </c>
      <c r="B171" s="7" t="s">
        <v>44</v>
      </c>
      <c r="C171" s="7" t="s">
        <v>258</v>
      </c>
      <c r="D171" s="7" t="s">
        <v>51</v>
      </c>
      <c r="E171" s="7" t="s">
        <v>259</v>
      </c>
      <c r="F171" s="7" t="s">
        <v>94</v>
      </c>
      <c r="G171" s="10">
        <v>2</v>
      </c>
      <c r="H171" s="14"/>
      <c r="I171" s="13">
        <f>ROUND((H171*G171),2)</f>
      </c>
      <c r="O171">
        <f>rekapitulace!H8</f>
      </c>
      <c r="P171">
        <f>O171/100*I171</f>
      </c>
    </row>
    <row r="172" ht="255">
      <c r="E172" s="15" t="s">
        <v>260</v>
      </c>
    </row>
    <row r="173" spans="1:16" ht="12.75">
      <c r="A173" s="7">
        <v>49</v>
      </c>
      <c r="B173" s="7" t="s">
        <v>44</v>
      </c>
      <c r="C173" s="7" t="s">
        <v>261</v>
      </c>
      <c r="D173" s="7" t="s">
        <v>51</v>
      </c>
      <c r="E173" s="7" t="s">
        <v>262</v>
      </c>
      <c r="F173" s="7" t="s">
        <v>94</v>
      </c>
      <c r="G173" s="10">
        <v>2</v>
      </c>
      <c r="H173" s="14"/>
      <c r="I173" s="13">
        <f>ROUND((H173*G173),2)</f>
      </c>
      <c r="O173">
        <f>rekapitulace!H8</f>
      </c>
      <c r="P173">
        <f>O173/100*I173</f>
      </c>
    </row>
    <row r="174" ht="51">
      <c r="E174" s="15" t="s">
        <v>263</v>
      </c>
    </row>
    <row r="175" ht="280.5">
      <c r="E175" s="15" t="s">
        <v>264</v>
      </c>
    </row>
    <row r="176" spans="1:16" ht="12.75">
      <c r="A176" s="7">
        <v>50</v>
      </c>
      <c r="B176" s="7" t="s">
        <v>44</v>
      </c>
      <c r="C176" s="7" t="s">
        <v>265</v>
      </c>
      <c r="D176" s="7" t="s">
        <v>51</v>
      </c>
      <c r="E176" s="7" t="s">
        <v>266</v>
      </c>
      <c r="F176" s="7" t="s">
        <v>94</v>
      </c>
      <c r="G176" s="10">
        <v>2</v>
      </c>
      <c r="H176" s="14"/>
      <c r="I176" s="13">
        <f>ROUND((H176*G176),2)</f>
      </c>
      <c r="O176">
        <f>rekapitulace!H8</f>
      </c>
      <c r="P176">
        <f>O176/100*I176</f>
      </c>
    </row>
    <row r="177" ht="51">
      <c r="E177" s="15" t="s">
        <v>267</v>
      </c>
    </row>
    <row r="178" ht="165.75">
      <c r="E178" s="15" t="s">
        <v>268</v>
      </c>
    </row>
    <row r="179" spans="1:16" ht="12.75">
      <c r="A179" s="7">
        <v>51</v>
      </c>
      <c r="B179" s="7" t="s">
        <v>44</v>
      </c>
      <c r="C179" s="7" t="s">
        <v>269</v>
      </c>
      <c r="D179" s="7" t="s">
        <v>51</v>
      </c>
      <c r="E179" s="7" t="s">
        <v>270</v>
      </c>
      <c r="F179" s="7" t="s">
        <v>94</v>
      </c>
      <c r="G179" s="10">
        <v>2</v>
      </c>
      <c r="H179" s="14"/>
      <c r="I179" s="13">
        <f>ROUND((H179*G179),2)</f>
      </c>
      <c r="O179">
        <f>rekapitulace!H8</f>
      </c>
      <c r="P179">
        <f>O179/100*I179</f>
      </c>
    </row>
    <row r="180" ht="63.75">
      <c r="E180" s="15" t="s">
        <v>271</v>
      </c>
    </row>
    <row r="181" ht="331.5">
      <c r="E181" s="15" t="s">
        <v>272</v>
      </c>
    </row>
    <row r="182" spans="1:16" ht="12.75">
      <c r="A182" s="7">
        <v>52</v>
      </c>
      <c r="B182" s="7" t="s">
        <v>44</v>
      </c>
      <c r="C182" s="7" t="s">
        <v>273</v>
      </c>
      <c r="D182" s="7" t="s">
        <v>51</v>
      </c>
      <c r="E182" s="7" t="s">
        <v>274</v>
      </c>
      <c r="F182" s="7" t="s">
        <v>94</v>
      </c>
      <c r="G182" s="10">
        <v>2</v>
      </c>
      <c r="H182" s="14"/>
      <c r="I182" s="13">
        <f>ROUND((H182*G182),2)</f>
      </c>
      <c r="O182">
        <f>rekapitulace!H8</f>
      </c>
      <c r="P182">
        <f>O182/100*I182</f>
      </c>
    </row>
    <row r="183" ht="63.75">
      <c r="E183" s="15" t="s">
        <v>275</v>
      </c>
    </row>
    <row r="184" ht="165.75">
      <c r="E184" s="15" t="s">
        <v>268</v>
      </c>
    </row>
    <row r="185" spans="1:16" ht="12.75">
      <c r="A185" s="7">
        <v>53</v>
      </c>
      <c r="B185" s="7" t="s">
        <v>44</v>
      </c>
      <c r="C185" s="7" t="s">
        <v>276</v>
      </c>
      <c r="D185" s="7" t="s">
        <v>51</v>
      </c>
      <c r="E185" s="7" t="s">
        <v>277</v>
      </c>
      <c r="F185" s="7" t="s">
        <v>158</v>
      </c>
      <c r="G185" s="10">
        <v>155</v>
      </c>
      <c r="H185" s="14"/>
      <c r="I185" s="13">
        <f>ROUND((H185*G185),2)</f>
      </c>
      <c r="O185">
        <f>rekapitulace!H8</f>
      </c>
      <c r="P185">
        <f>O185/100*I185</f>
      </c>
    </row>
    <row r="186" ht="267.75">
      <c r="E186" s="15" t="s">
        <v>278</v>
      </c>
    </row>
    <row r="187" ht="204">
      <c r="E187" s="15" t="s">
        <v>279</v>
      </c>
    </row>
    <row r="188" spans="1:16" ht="12.75">
      <c r="A188" s="7">
        <v>54</v>
      </c>
      <c r="B188" s="7" t="s">
        <v>44</v>
      </c>
      <c r="C188" s="7" t="s">
        <v>280</v>
      </c>
      <c r="D188" s="7" t="s">
        <v>51</v>
      </c>
      <c r="E188" s="7" t="s">
        <v>281</v>
      </c>
      <c r="F188" s="7" t="s">
        <v>158</v>
      </c>
      <c r="G188" s="10">
        <v>155</v>
      </c>
      <c r="H188" s="14"/>
      <c r="I188" s="13">
        <f>ROUND((H188*G188),2)</f>
      </c>
      <c r="O188">
        <f>rekapitulace!H8</f>
      </c>
      <c r="P188">
        <f>O188/100*I188</f>
      </c>
    </row>
    <row r="189" ht="63.75">
      <c r="E189" s="15" t="s">
        <v>282</v>
      </c>
    </row>
    <row r="190" ht="204">
      <c r="E190" s="15" t="s">
        <v>279</v>
      </c>
    </row>
    <row r="191" spans="1:16" ht="12.75">
      <c r="A191" s="7">
        <v>55</v>
      </c>
      <c r="B191" s="7" t="s">
        <v>44</v>
      </c>
      <c r="C191" s="7" t="s">
        <v>283</v>
      </c>
      <c r="D191" s="7" t="s">
        <v>51</v>
      </c>
      <c r="E191" s="7" t="s">
        <v>284</v>
      </c>
      <c r="F191" s="7" t="s">
        <v>112</v>
      </c>
      <c r="G191" s="10">
        <v>14</v>
      </c>
      <c r="H191" s="14"/>
      <c r="I191" s="13">
        <f>ROUND((H191*G191),2)</f>
      </c>
      <c r="O191">
        <f>rekapitulace!H8</f>
      </c>
      <c r="P191">
        <f>O191/100*I191</f>
      </c>
    </row>
    <row r="192" ht="242.25">
      <c r="E192" s="15" t="s">
        <v>285</v>
      </c>
    </row>
    <row r="193" ht="255">
      <c r="E193" s="15" t="s">
        <v>286</v>
      </c>
    </row>
    <row r="194" spans="1:16" ht="12.75">
      <c r="A194" s="7">
        <v>56</v>
      </c>
      <c r="B194" s="7" t="s">
        <v>44</v>
      </c>
      <c r="C194" s="7" t="s">
        <v>287</v>
      </c>
      <c r="D194" s="7" t="s">
        <v>51</v>
      </c>
      <c r="E194" s="7" t="s">
        <v>288</v>
      </c>
      <c r="F194" s="7" t="s">
        <v>112</v>
      </c>
      <c r="G194" s="10">
        <v>14</v>
      </c>
      <c r="H194" s="14"/>
      <c r="I194" s="13">
        <f>ROUND((H194*G194),2)</f>
      </c>
      <c r="O194">
        <f>rekapitulace!H8</f>
      </c>
      <c r="P194">
        <f>O194/100*I194</f>
      </c>
    </row>
    <row r="195" ht="63.75">
      <c r="E195" s="15" t="s">
        <v>289</v>
      </c>
    </row>
    <row r="196" ht="140.25">
      <c r="E196" s="15" t="s">
        <v>290</v>
      </c>
    </row>
    <row r="197" spans="1:16" ht="12.75">
      <c r="A197" s="7">
        <v>57</v>
      </c>
      <c r="B197" s="7" t="s">
        <v>44</v>
      </c>
      <c r="C197" s="7" t="s">
        <v>291</v>
      </c>
      <c r="D197" s="7" t="s">
        <v>51</v>
      </c>
      <c r="E197" s="7" t="s">
        <v>292</v>
      </c>
      <c r="F197" s="7" t="s">
        <v>112</v>
      </c>
      <c r="G197" s="10">
        <v>50</v>
      </c>
      <c r="H197" s="14"/>
      <c r="I197" s="13">
        <f>ROUND((H197*G197),2)</f>
      </c>
      <c r="O197">
        <f>rekapitulace!H8</f>
      </c>
      <c r="P197">
        <f>O197/100*I197</f>
      </c>
    </row>
    <row r="198" ht="140.25">
      <c r="E198" s="15" t="s">
        <v>290</v>
      </c>
    </row>
    <row r="199" spans="1:16" ht="12.75">
      <c r="A199" s="7">
        <v>58</v>
      </c>
      <c r="B199" s="7" t="s">
        <v>44</v>
      </c>
      <c r="C199" s="7" t="s">
        <v>293</v>
      </c>
      <c r="D199" s="7" t="s">
        <v>51</v>
      </c>
      <c r="E199" s="7" t="s">
        <v>294</v>
      </c>
      <c r="F199" s="7" t="s">
        <v>112</v>
      </c>
      <c r="G199" s="10">
        <v>295.7</v>
      </c>
      <c r="H199" s="14"/>
      <c r="I199" s="13">
        <f>ROUND((H199*G199),2)</f>
      </c>
      <c r="O199">
        <f>rekapitulace!H8</f>
      </c>
      <c r="P199">
        <f>O199/100*I199</f>
      </c>
    </row>
    <row r="200" ht="140.25">
      <c r="E200" s="15" t="s">
        <v>290</v>
      </c>
    </row>
    <row r="201" spans="1:16" ht="12.75">
      <c r="A201" s="7">
        <v>59</v>
      </c>
      <c r="B201" s="7" t="s">
        <v>44</v>
      </c>
      <c r="C201" s="7" t="s">
        <v>295</v>
      </c>
      <c r="D201" s="7" t="s">
        <v>51</v>
      </c>
      <c r="E201" s="7" t="s">
        <v>296</v>
      </c>
      <c r="F201" s="7" t="s">
        <v>112</v>
      </c>
      <c r="G201" s="10">
        <v>14</v>
      </c>
      <c r="H201" s="14"/>
      <c r="I201" s="13">
        <f>ROUND((H201*G201),2)</f>
      </c>
      <c r="O201">
        <f>rekapitulace!H8</f>
      </c>
      <c r="P201">
        <f>O201/100*I201</f>
      </c>
    </row>
    <row r="202" ht="63.75">
      <c r="E202" s="15" t="s">
        <v>297</v>
      </c>
    </row>
    <row r="203" ht="242.25">
      <c r="E203" s="15" t="s">
        <v>298</v>
      </c>
    </row>
    <row r="204" spans="1:16" ht="12.75">
      <c r="A204" s="7">
        <v>60</v>
      </c>
      <c r="B204" s="7" t="s">
        <v>44</v>
      </c>
      <c r="C204" s="7" t="s">
        <v>299</v>
      </c>
      <c r="D204" s="7" t="s">
        <v>51</v>
      </c>
      <c r="E204" s="7" t="s">
        <v>300</v>
      </c>
      <c r="F204" s="7" t="s">
        <v>112</v>
      </c>
      <c r="G204" s="10">
        <v>360.2</v>
      </c>
      <c r="H204" s="14"/>
      <c r="I204" s="13">
        <f>ROUND((H204*G204),2)</f>
      </c>
      <c r="O204">
        <f>rekapitulace!H8</f>
      </c>
      <c r="P204">
        <f>O204/100*I204</f>
      </c>
    </row>
    <row r="205" ht="178.5">
      <c r="E205" s="15" t="s">
        <v>301</v>
      </c>
    </row>
    <row r="206" ht="242.25">
      <c r="E206" s="15" t="s">
        <v>298</v>
      </c>
    </row>
    <row r="207" spans="1:16" ht="12.75">
      <c r="A207" s="7">
        <v>61</v>
      </c>
      <c r="B207" s="7" t="s">
        <v>44</v>
      </c>
      <c r="C207" s="7" t="s">
        <v>302</v>
      </c>
      <c r="D207" s="7" t="s">
        <v>51</v>
      </c>
      <c r="E207" s="7" t="s">
        <v>303</v>
      </c>
      <c r="F207" s="7" t="s">
        <v>73</v>
      </c>
      <c r="G207" s="10">
        <v>6.5</v>
      </c>
      <c r="H207" s="14"/>
      <c r="I207" s="13">
        <f>ROUND((H207*G207),2)</f>
      </c>
      <c r="O207">
        <f>rekapitulace!H8</f>
      </c>
      <c r="P207">
        <f>O207/100*I207</f>
      </c>
    </row>
    <row r="208" ht="229.5">
      <c r="E208" s="15" t="s">
        <v>304</v>
      </c>
    </row>
    <row r="209" ht="409.5">
      <c r="E209" s="15" t="s">
        <v>305</v>
      </c>
    </row>
    <row r="210" spans="1:16" ht="12.75">
      <c r="A210" s="7">
        <v>62</v>
      </c>
      <c r="B210" s="7" t="s">
        <v>44</v>
      </c>
      <c r="C210" s="7" t="s">
        <v>306</v>
      </c>
      <c r="D210" s="7" t="s">
        <v>51</v>
      </c>
      <c r="E210" s="7" t="s">
        <v>307</v>
      </c>
      <c r="F210" s="7" t="s">
        <v>112</v>
      </c>
      <c r="G210" s="10">
        <v>31</v>
      </c>
      <c r="H210" s="14"/>
      <c r="I210" s="13">
        <f>ROUND((H210*G210),2)</f>
      </c>
      <c r="O210">
        <f>rekapitulace!H8</f>
      </c>
      <c r="P210">
        <f>O210/100*I210</f>
      </c>
    </row>
    <row r="211" ht="51">
      <c r="E211" s="15" t="s">
        <v>308</v>
      </c>
    </row>
    <row r="212" ht="409.5">
      <c r="E212" s="15" t="s">
        <v>309</v>
      </c>
    </row>
    <row r="213" spans="1:16" ht="12.75">
      <c r="A213" s="7">
        <v>63</v>
      </c>
      <c r="B213" s="7" t="s">
        <v>51</v>
      </c>
      <c r="C213" s="7" t="s">
        <v>310</v>
      </c>
      <c r="D213" s="7" t="s">
        <v>51</v>
      </c>
      <c r="E213" s="7" t="s">
        <v>311</v>
      </c>
      <c r="F213" s="7" t="s">
        <v>48</v>
      </c>
      <c r="G213" s="10">
        <v>1</v>
      </c>
      <c r="H213" s="14"/>
      <c r="I213" s="13">
        <f>ROUND((H213*G213),2)</f>
      </c>
      <c r="O213">
        <f>rekapitulace!H8</f>
      </c>
      <c r="P213">
        <f>O213/100*I213</f>
      </c>
    </row>
    <row r="214" ht="12.75">
      <c r="E214" s="15" t="s">
        <v>51</v>
      </c>
    </row>
    <row r="215" spans="1:16" ht="12.75" customHeight="1">
      <c r="A215" s="16"/>
      <c r="B215" s="16"/>
      <c r="C215" s="16" t="s">
        <v>41</v>
      </c>
      <c r="D215" s="16"/>
      <c r="E215" s="16" t="s">
        <v>249</v>
      </c>
      <c r="F215" s="16"/>
      <c r="G215" s="16"/>
      <c r="H215" s="16"/>
      <c r="I215" s="16">
        <f>SUM(I165:I214)</f>
      </c>
      <c r="P215">
        <f>ROUND(SUM(P165:P214),2)</f>
      </c>
    </row>
    <row r="217" spans="1:16" ht="12.75" customHeight="1">
      <c r="A217" s="16"/>
      <c r="B217" s="16"/>
      <c r="C217" s="16"/>
      <c r="D217" s="16"/>
      <c r="E217" s="16" t="s">
        <v>61</v>
      </c>
      <c r="F217" s="16"/>
      <c r="G217" s="16"/>
      <c r="H217" s="16"/>
      <c r="I217" s="16">
        <f>+I27+I99+I105+I117+I147+I162+I215</f>
      </c>
      <c r="P217">
        <f>+P27+P99+P105+P117+P147+P162+P215</f>
      </c>
    </row>
    <row r="219" spans="1:9" ht="12.75" customHeight="1">
      <c r="A219" s="9" t="s">
        <v>62</v>
      </c>
      <c r="B219" s="9"/>
      <c r="C219" s="9"/>
      <c r="D219" s="9"/>
      <c r="E219" s="9"/>
      <c r="F219" s="9"/>
      <c r="G219" s="9"/>
      <c r="H219" s="9"/>
      <c r="I219" s="9"/>
    </row>
    <row r="220" spans="1:9" ht="12.75" customHeight="1">
      <c r="A220" s="9"/>
      <c r="B220" s="9"/>
      <c r="C220" s="9"/>
      <c r="D220" s="9"/>
      <c r="E220" s="9" t="s">
        <v>63</v>
      </c>
      <c r="F220" s="9"/>
      <c r="G220" s="9"/>
      <c r="H220" s="9"/>
      <c r="I220" s="9"/>
    </row>
    <row r="221" spans="1:16" ht="12.75" customHeight="1">
      <c r="A221" s="16"/>
      <c r="B221" s="16"/>
      <c r="C221" s="16"/>
      <c r="D221" s="16"/>
      <c r="E221" s="16" t="s">
        <v>64</v>
      </c>
      <c r="F221" s="16"/>
      <c r="G221" s="16"/>
      <c r="H221" s="16"/>
      <c r="I221" s="16">
        <v>0</v>
      </c>
      <c r="P221">
        <v>0</v>
      </c>
    </row>
    <row r="222" spans="1:9" ht="12.75" customHeight="1">
      <c r="A222" s="16"/>
      <c r="B222" s="16"/>
      <c r="C222" s="16"/>
      <c r="D222" s="16"/>
      <c r="E222" s="16" t="s">
        <v>65</v>
      </c>
      <c r="F222" s="16"/>
      <c r="G222" s="16"/>
      <c r="H222" s="16"/>
      <c r="I222" s="16"/>
    </row>
    <row r="223" spans="1:16" ht="12.75" customHeight="1">
      <c r="A223" s="16"/>
      <c r="B223" s="16"/>
      <c r="C223" s="16"/>
      <c r="D223" s="16"/>
      <c r="E223" s="16" t="s">
        <v>66</v>
      </c>
      <c r="F223" s="16"/>
      <c r="G223" s="16"/>
      <c r="H223" s="16"/>
      <c r="I223" s="16">
        <v>0</v>
      </c>
      <c r="P223">
        <v>0</v>
      </c>
    </row>
    <row r="224" spans="1:16" ht="12.75" customHeight="1">
      <c r="A224" s="16"/>
      <c r="B224" s="16"/>
      <c r="C224" s="16"/>
      <c r="D224" s="16"/>
      <c r="E224" s="16" t="s">
        <v>67</v>
      </c>
      <c r="F224" s="16"/>
      <c r="G224" s="16"/>
      <c r="H224" s="16"/>
      <c r="I224" s="16">
        <f>I221+I223</f>
      </c>
      <c r="P224">
        <f>P221+P223</f>
      </c>
    </row>
    <row r="226" spans="1:16" ht="12.75" customHeight="1">
      <c r="A226" s="16"/>
      <c r="B226" s="16"/>
      <c r="C226" s="16"/>
      <c r="D226" s="16"/>
      <c r="E226" s="16" t="s">
        <v>67</v>
      </c>
      <c r="F226" s="16"/>
      <c r="G226" s="16"/>
      <c r="H226" s="16"/>
      <c r="I226" s="16">
        <f>I217+I224</f>
      </c>
      <c r="P226">
        <f>P217+P224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312</v>
      </c>
      <c r="D5" s="5"/>
      <c r="E5" s="5" t="s">
        <v>313</v>
      </c>
    </row>
    <row r="6" spans="1:5" ht="12.75" customHeight="1">
      <c r="A6" t="s">
        <v>17</v>
      </c>
      <c r="C6" s="5" t="s">
        <v>312</v>
      </c>
      <c r="D6" s="5"/>
      <c r="E6" s="5" t="s">
        <v>313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9"/>
      <c r="B11" s="9"/>
      <c r="C11" s="9" t="s">
        <v>43</v>
      </c>
      <c r="D11" s="9"/>
      <c r="E11" s="9" t="s">
        <v>42</v>
      </c>
      <c r="F11" s="9"/>
      <c r="G11" s="11"/>
      <c r="H11" s="9"/>
      <c r="I11" s="11"/>
    </row>
    <row r="12" spans="1:16" ht="12.75">
      <c r="A12" s="7">
        <v>1</v>
      </c>
      <c r="B12" s="7" t="s">
        <v>44</v>
      </c>
      <c r="C12" s="7" t="s">
        <v>70</v>
      </c>
      <c r="D12" s="7" t="s">
        <v>71</v>
      </c>
      <c r="E12" s="7" t="s">
        <v>72</v>
      </c>
      <c r="F12" s="7" t="s">
        <v>73</v>
      </c>
      <c r="G12" s="10">
        <v>323.14</v>
      </c>
      <c r="H12" s="14"/>
      <c r="I12" s="13">
        <f>ROUND((H12*G12),2)</f>
      </c>
      <c r="O12">
        <f>rekapitulace!H8</f>
      </c>
      <c r="P12">
        <f>O12/100*I12</f>
      </c>
    </row>
    <row r="13" ht="63.75">
      <c r="E13" s="15" t="s">
        <v>74</v>
      </c>
    </row>
    <row r="14" ht="153">
      <c r="E14" s="15" t="s">
        <v>75</v>
      </c>
    </row>
    <row r="15" spans="1:16" ht="12.75">
      <c r="A15" s="7">
        <v>2</v>
      </c>
      <c r="B15" s="7" t="s">
        <v>314</v>
      </c>
      <c r="C15" s="7" t="s">
        <v>76</v>
      </c>
      <c r="D15" s="7" t="s">
        <v>77</v>
      </c>
      <c r="E15" s="7" t="s">
        <v>78</v>
      </c>
      <c r="F15" s="7" t="s">
        <v>79</v>
      </c>
      <c r="G15" s="10">
        <v>60.624</v>
      </c>
      <c r="H15" s="14"/>
      <c r="I15" s="13">
        <f>ROUND((H15*G15),2)</f>
      </c>
      <c r="O15">
        <f>rekapitulace!H8</f>
      </c>
      <c r="P15">
        <f>O15/100*I15</f>
      </c>
    </row>
    <row r="16" ht="102">
      <c r="E16" s="15" t="s">
        <v>315</v>
      </c>
    </row>
    <row r="17" ht="153">
      <c r="E17" s="15" t="s">
        <v>75</v>
      </c>
    </row>
    <row r="18" spans="1:16" ht="12.75">
      <c r="A18" s="7">
        <v>3</v>
      </c>
      <c r="B18" s="7" t="s">
        <v>314</v>
      </c>
      <c r="C18" s="7" t="s">
        <v>76</v>
      </c>
      <c r="D18" s="7" t="s">
        <v>81</v>
      </c>
      <c r="E18" s="7" t="s">
        <v>82</v>
      </c>
      <c r="F18" s="7" t="s">
        <v>79</v>
      </c>
      <c r="G18" s="10">
        <v>108.6</v>
      </c>
      <c r="H18" s="14"/>
      <c r="I18" s="13">
        <f>ROUND((H18*G18),2)</f>
      </c>
      <c r="O18">
        <f>rekapitulace!H8</f>
      </c>
      <c r="P18">
        <f>O18/100*I18</f>
      </c>
    </row>
    <row r="19" ht="331.5">
      <c r="E19" s="15" t="s">
        <v>316</v>
      </c>
    </row>
    <row r="20" ht="153">
      <c r="E20" s="15" t="s">
        <v>75</v>
      </c>
    </row>
    <row r="21" spans="1:16" ht="12.75">
      <c r="A21" s="7">
        <v>4</v>
      </c>
      <c r="B21" s="7" t="s">
        <v>314</v>
      </c>
      <c r="C21" s="7" t="s">
        <v>76</v>
      </c>
      <c r="D21" s="7" t="s">
        <v>84</v>
      </c>
      <c r="E21" s="7" t="s">
        <v>85</v>
      </c>
      <c r="F21" s="7" t="s">
        <v>79</v>
      </c>
      <c r="G21" s="10">
        <v>171.012</v>
      </c>
      <c r="H21" s="14"/>
      <c r="I21" s="13">
        <f>ROUND((H21*G21),2)</f>
      </c>
      <c r="O21">
        <f>rekapitulace!H8</f>
      </c>
      <c r="P21">
        <f>O21/100*I21</f>
      </c>
    </row>
    <row r="22" ht="76.5">
      <c r="E22" s="15" t="s">
        <v>317</v>
      </c>
    </row>
    <row r="23" ht="153">
      <c r="E23" s="15" t="s">
        <v>75</v>
      </c>
    </row>
    <row r="24" spans="1:16" ht="12.75">
      <c r="A24" s="7">
        <v>5</v>
      </c>
      <c r="B24" s="7" t="s">
        <v>44</v>
      </c>
      <c r="C24" s="7" t="s">
        <v>87</v>
      </c>
      <c r="D24" s="7" t="s">
        <v>51</v>
      </c>
      <c r="E24" s="7" t="s">
        <v>88</v>
      </c>
      <c r="F24" s="7" t="s">
        <v>73</v>
      </c>
      <c r="G24" s="10">
        <v>119.55</v>
      </c>
      <c r="H24" s="14"/>
      <c r="I24" s="13">
        <f>ROUND((H24*G24),2)</f>
      </c>
      <c r="O24">
        <f>rekapitulace!H8</f>
      </c>
      <c r="P24">
        <f>O24/100*I24</f>
      </c>
    </row>
    <row r="25" ht="76.5">
      <c r="E25" s="15" t="s">
        <v>318</v>
      </c>
    </row>
    <row r="26" ht="153">
      <c r="E26" s="15" t="s">
        <v>90</v>
      </c>
    </row>
    <row r="27" spans="1:16" ht="12.75" customHeight="1">
      <c r="A27" s="16"/>
      <c r="B27" s="16"/>
      <c r="C27" s="16" t="s">
        <v>43</v>
      </c>
      <c r="D27" s="16"/>
      <c r="E27" s="16" t="s">
        <v>42</v>
      </c>
      <c r="F27" s="16"/>
      <c r="G27" s="16"/>
      <c r="H27" s="16"/>
      <c r="I27" s="16">
        <f>SUM(I12:I26)</f>
      </c>
      <c r="P27">
        <f>ROUND(SUM(P12:P26),2)</f>
      </c>
    </row>
    <row r="29" spans="1:9" ht="12.75" customHeight="1">
      <c r="A29" s="9"/>
      <c r="B29" s="9"/>
      <c r="C29" s="9" t="s">
        <v>23</v>
      </c>
      <c r="D29" s="9"/>
      <c r="E29" s="9" t="s">
        <v>91</v>
      </c>
      <c r="F29" s="9"/>
      <c r="G29" s="11"/>
      <c r="H29" s="9"/>
      <c r="I29" s="11"/>
    </row>
    <row r="30" spans="1:16" ht="12.75">
      <c r="A30" s="7">
        <v>6</v>
      </c>
      <c r="B30" s="7" t="s">
        <v>44</v>
      </c>
      <c r="C30" s="7" t="s">
        <v>319</v>
      </c>
      <c r="D30" s="7" t="s">
        <v>51</v>
      </c>
      <c r="E30" s="7" t="s">
        <v>320</v>
      </c>
      <c r="F30" s="7" t="s">
        <v>94</v>
      </c>
      <c r="G30" s="10">
        <v>1</v>
      </c>
      <c r="H30" s="14"/>
      <c r="I30" s="13">
        <f>ROUND((H30*G30),2)</f>
      </c>
      <c r="O30">
        <f>rekapitulace!H8</f>
      </c>
      <c r="P30">
        <f>O30/100*I30</f>
      </c>
    </row>
    <row r="31" ht="51">
      <c r="E31" s="15" t="s">
        <v>321</v>
      </c>
    </row>
    <row r="32" ht="409.5">
      <c r="E32" s="15" t="s">
        <v>96</v>
      </c>
    </row>
    <row r="33" spans="1:16" ht="12.75">
      <c r="A33" s="7">
        <v>7</v>
      </c>
      <c r="B33" s="7" t="s">
        <v>44</v>
      </c>
      <c r="C33" s="7" t="s">
        <v>322</v>
      </c>
      <c r="D33" s="7" t="s">
        <v>51</v>
      </c>
      <c r="E33" s="7" t="s">
        <v>323</v>
      </c>
      <c r="F33" s="7" t="s">
        <v>73</v>
      </c>
      <c r="G33" s="10">
        <v>2.16</v>
      </c>
      <c r="H33" s="14"/>
      <c r="I33" s="13">
        <f>ROUND((H33*G33),2)</f>
      </c>
      <c r="O33">
        <f>rekapitulace!H8</f>
      </c>
      <c r="P33">
        <f>O33/100*I33</f>
      </c>
    </row>
    <row r="34" ht="63.75">
      <c r="E34" s="15" t="s">
        <v>324</v>
      </c>
    </row>
    <row r="35" ht="409.5">
      <c r="E35" s="15" t="s">
        <v>103</v>
      </c>
    </row>
    <row r="36" spans="1:16" ht="12.75">
      <c r="A36" s="7">
        <v>8</v>
      </c>
      <c r="B36" s="7" t="s">
        <v>44</v>
      </c>
      <c r="C36" s="7" t="s">
        <v>325</v>
      </c>
      <c r="D36" s="7" t="s">
        <v>51</v>
      </c>
      <c r="E36" s="7" t="s">
        <v>326</v>
      </c>
      <c r="F36" s="7" t="s">
        <v>73</v>
      </c>
      <c r="G36" s="10">
        <v>12.78</v>
      </c>
      <c r="H36" s="14"/>
      <c r="I36" s="13">
        <f>ROUND((H36*G36),2)</f>
      </c>
      <c r="O36">
        <f>rekapitulace!H8</f>
      </c>
      <c r="P36">
        <f>O36/100*I36</f>
      </c>
    </row>
    <row r="37" ht="216.75">
      <c r="E37" s="15" t="s">
        <v>327</v>
      </c>
    </row>
    <row r="38" ht="409.5">
      <c r="E38" s="15" t="s">
        <v>103</v>
      </c>
    </row>
    <row r="39" spans="1:16" ht="12.75">
      <c r="A39" s="7">
        <v>9</v>
      </c>
      <c r="B39" s="7" t="s">
        <v>44</v>
      </c>
      <c r="C39" s="7" t="s">
        <v>104</v>
      </c>
      <c r="D39" s="7" t="s">
        <v>51</v>
      </c>
      <c r="E39" s="7" t="s">
        <v>105</v>
      </c>
      <c r="F39" s="7" t="s">
        <v>73</v>
      </c>
      <c r="G39" s="10">
        <v>85.506</v>
      </c>
      <c r="H39" s="14"/>
      <c r="I39" s="13">
        <f>ROUND((H39*G39),2)</f>
      </c>
      <c r="O39">
        <f>rekapitulace!H8</f>
      </c>
      <c r="P39">
        <f>O39/100*I39</f>
      </c>
    </row>
    <row r="40" ht="293.25">
      <c r="E40" s="15" t="s">
        <v>328</v>
      </c>
    </row>
    <row r="41" ht="409.5">
      <c r="E41" s="15" t="s">
        <v>103</v>
      </c>
    </row>
    <row r="42" spans="1:16" ht="12.75">
      <c r="A42" s="7">
        <v>10</v>
      </c>
      <c r="B42" s="7" t="s">
        <v>44</v>
      </c>
      <c r="C42" s="7" t="s">
        <v>107</v>
      </c>
      <c r="D42" s="7" t="s">
        <v>51</v>
      </c>
      <c r="E42" s="7" t="s">
        <v>108</v>
      </c>
      <c r="F42" s="7" t="s">
        <v>73</v>
      </c>
      <c r="G42" s="10">
        <v>25.26</v>
      </c>
      <c r="H42" s="14"/>
      <c r="I42" s="13">
        <f>ROUND((H42*G42),2)</f>
      </c>
      <c r="O42">
        <f>rekapitulace!H8</f>
      </c>
      <c r="P42">
        <f>O42/100*I42</f>
      </c>
    </row>
    <row r="43" ht="331.5">
      <c r="E43" s="15" t="s">
        <v>329</v>
      </c>
    </row>
    <row r="44" ht="409.5">
      <c r="E44" s="15" t="s">
        <v>103</v>
      </c>
    </row>
    <row r="45" spans="1:16" ht="12.75">
      <c r="A45" s="7">
        <v>11</v>
      </c>
      <c r="B45" s="7" t="s">
        <v>44</v>
      </c>
      <c r="C45" s="7" t="s">
        <v>330</v>
      </c>
      <c r="D45" s="7" t="s">
        <v>51</v>
      </c>
      <c r="E45" s="7" t="s">
        <v>331</v>
      </c>
      <c r="F45" s="7" t="s">
        <v>112</v>
      </c>
      <c r="G45" s="10">
        <v>300</v>
      </c>
      <c r="H45" s="14"/>
      <c r="I45" s="13">
        <f>ROUND((H45*G45),2)</f>
      </c>
      <c r="O45">
        <f>rekapitulace!H8</f>
      </c>
      <c r="P45">
        <f>O45/100*I45</f>
      </c>
    </row>
    <row r="46" ht="76.5">
      <c r="E46" s="15" t="s">
        <v>332</v>
      </c>
    </row>
    <row r="47" ht="409.5">
      <c r="E47" s="15" t="s">
        <v>103</v>
      </c>
    </row>
    <row r="48" spans="1:16" ht="12.75">
      <c r="A48" s="7">
        <v>12</v>
      </c>
      <c r="B48" s="7" t="s">
        <v>44</v>
      </c>
      <c r="C48" s="7" t="s">
        <v>110</v>
      </c>
      <c r="D48" s="7" t="s">
        <v>51</v>
      </c>
      <c r="E48" s="7" t="s">
        <v>111</v>
      </c>
      <c r="F48" s="7" t="s">
        <v>112</v>
      </c>
      <c r="G48" s="10">
        <v>245</v>
      </c>
      <c r="H48" s="14"/>
      <c r="I48" s="13">
        <f>ROUND((H48*G48),2)</f>
      </c>
      <c r="O48">
        <f>rekapitulace!H8</f>
      </c>
      <c r="P48">
        <f>O48/100*I48</f>
      </c>
    </row>
    <row r="49" ht="63.75">
      <c r="E49" s="15" t="s">
        <v>333</v>
      </c>
    </row>
    <row r="50" ht="409.5">
      <c r="E50" s="15" t="s">
        <v>103</v>
      </c>
    </row>
    <row r="51" spans="1:16" ht="12.75">
      <c r="A51" s="7">
        <v>13</v>
      </c>
      <c r="B51" s="7" t="s">
        <v>44</v>
      </c>
      <c r="C51" s="7" t="s">
        <v>334</v>
      </c>
      <c r="D51" s="7" t="s">
        <v>51</v>
      </c>
      <c r="E51" s="7" t="s">
        <v>335</v>
      </c>
      <c r="F51" s="7" t="s">
        <v>112</v>
      </c>
      <c r="G51" s="10">
        <v>115</v>
      </c>
      <c r="H51" s="14"/>
      <c r="I51" s="13">
        <f>ROUND((H51*G51),2)</f>
      </c>
      <c r="O51">
        <f>rekapitulace!H8</f>
      </c>
      <c r="P51">
        <f>O51/100*I51</f>
      </c>
    </row>
    <row r="52" ht="76.5">
      <c r="E52" s="15" t="s">
        <v>336</v>
      </c>
    </row>
    <row r="53" ht="409.5">
      <c r="E53" s="15" t="s">
        <v>103</v>
      </c>
    </row>
    <row r="54" spans="1:16" ht="12.75">
      <c r="A54" s="7">
        <v>14</v>
      </c>
      <c r="B54" s="7" t="s">
        <v>44</v>
      </c>
      <c r="C54" s="7" t="s">
        <v>117</v>
      </c>
      <c r="D54" s="7" t="s">
        <v>51</v>
      </c>
      <c r="E54" s="7" t="s">
        <v>118</v>
      </c>
      <c r="F54" s="7" t="s">
        <v>73</v>
      </c>
      <c r="G54" s="10">
        <v>78.232</v>
      </c>
      <c r="H54" s="14"/>
      <c r="I54" s="13">
        <f>ROUND((H54*G54),2)</f>
      </c>
      <c r="O54">
        <f>rekapitulace!H8</f>
      </c>
      <c r="P54">
        <f>O54/100*I54</f>
      </c>
    </row>
    <row r="55" ht="318.75">
      <c r="E55" s="15" t="s">
        <v>337</v>
      </c>
    </row>
    <row r="56" ht="409.5">
      <c r="E56" s="15" t="s">
        <v>103</v>
      </c>
    </row>
    <row r="57" spans="1:16" ht="12.75">
      <c r="A57" s="7">
        <v>15</v>
      </c>
      <c r="B57" s="7" t="s">
        <v>44</v>
      </c>
      <c r="C57" s="7" t="s">
        <v>120</v>
      </c>
      <c r="D57" s="7" t="s">
        <v>51</v>
      </c>
      <c r="E57" s="7" t="s">
        <v>121</v>
      </c>
      <c r="F57" s="7" t="s">
        <v>73</v>
      </c>
      <c r="G57" s="10">
        <v>565.3</v>
      </c>
      <c r="H57" s="14"/>
      <c r="I57" s="13">
        <f>ROUND((H57*G57),2)</f>
      </c>
      <c r="O57">
        <f>rekapitulace!H8</f>
      </c>
      <c r="P57">
        <f>O57/100*I57</f>
      </c>
    </row>
    <row r="58" ht="51">
      <c r="E58" s="15" t="s">
        <v>338</v>
      </c>
    </row>
    <row r="59" ht="409.5">
      <c r="E59" s="15" t="s">
        <v>123</v>
      </c>
    </row>
    <row r="60" spans="1:16" ht="12.75">
      <c r="A60" s="7">
        <v>16</v>
      </c>
      <c r="B60" s="7" t="s">
        <v>44</v>
      </c>
      <c r="C60" s="7" t="s">
        <v>128</v>
      </c>
      <c r="D60" s="7" t="s">
        <v>51</v>
      </c>
      <c r="E60" s="7" t="s">
        <v>129</v>
      </c>
      <c r="F60" s="7" t="s">
        <v>73</v>
      </c>
      <c r="G60" s="10">
        <v>104</v>
      </c>
      <c r="H60" s="14"/>
      <c r="I60" s="13">
        <f>ROUND((H60*G60),2)</f>
      </c>
      <c r="O60">
        <f>rekapitulace!H8</f>
      </c>
      <c r="P60">
        <f>O60/100*I60</f>
      </c>
    </row>
    <row r="61" ht="51">
      <c r="E61" s="15" t="s">
        <v>339</v>
      </c>
    </row>
    <row r="62" ht="409.5">
      <c r="E62" s="15" t="s">
        <v>131</v>
      </c>
    </row>
    <row r="63" spans="1:16" ht="12.75">
      <c r="A63" s="7">
        <v>17</v>
      </c>
      <c r="B63" s="7" t="s">
        <v>44</v>
      </c>
      <c r="C63" s="7" t="s">
        <v>136</v>
      </c>
      <c r="D63" s="7" t="s">
        <v>51</v>
      </c>
      <c r="E63" s="7" t="s">
        <v>137</v>
      </c>
      <c r="F63" s="7" t="s">
        <v>73</v>
      </c>
      <c r="G63" s="10">
        <v>669.3</v>
      </c>
      <c r="H63" s="14"/>
      <c r="I63" s="13">
        <f>ROUND((H63*G63),2)</f>
      </c>
      <c r="O63">
        <f>rekapitulace!H8</f>
      </c>
      <c r="P63">
        <f>O63/100*I63</f>
      </c>
    </row>
    <row r="64" ht="204">
      <c r="E64" s="15" t="s">
        <v>340</v>
      </c>
    </row>
    <row r="65" ht="409.5">
      <c r="E65" s="15" t="s">
        <v>139</v>
      </c>
    </row>
    <row r="66" spans="1:16" ht="12.75">
      <c r="A66" s="7">
        <v>18</v>
      </c>
      <c r="B66" s="7" t="s">
        <v>44</v>
      </c>
      <c r="C66" s="7" t="s">
        <v>140</v>
      </c>
      <c r="D66" s="7" t="s">
        <v>51</v>
      </c>
      <c r="E66" s="7" t="s">
        <v>141</v>
      </c>
      <c r="F66" s="7" t="s">
        <v>73</v>
      </c>
      <c r="G66" s="10">
        <v>304.45</v>
      </c>
      <c r="H66" s="14"/>
      <c r="I66" s="13">
        <f>ROUND((H66*G66),2)</f>
      </c>
      <c r="O66">
        <f>rekapitulace!H8</f>
      </c>
      <c r="P66">
        <f>O66/100*I66</f>
      </c>
    </row>
    <row r="67" ht="63.75">
      <c r="E67" s="15" t="s">
        <v>341</v>
      </c>
    </row>
    <row r="68" ht="409.5">
      <c r="E68" s="15" t="s">
        <v>143</v>
      </c>
    </row>
    <row r="69" spans="1:16" ht="12.75">
      <c r="A69" s="7">
        <v>19</v>
      </c>
      <c r="B69" s="7" t="s">
        <v>44</v>
      </c>
      <c r="C69" s="7" t="s">
        <v>140</v>
      </c>
      <c r="D69" s="7" t="s">
        <v>46</v>
      </c>
      <c r="E69" s="7" t="s">
        <v>342</v>
      </c>
      <c r="F69" s="7" t="s">
        <v>73</v>
      </c>
      <c r="G69" s="10">
        <v>28.2</v>
      </c>
      <c r="H69" s="14"/>
      <c r="I69" s="13">
        <f>ROUND((H69*G69),2)</f>
      </c>
      <c r="O69">
        <f>rekapitulace!H8</f>
      </c>
      <c r="P69">
        <f>O69/100*I69</f>
      </c>
    </row>
    <row r="70" ht="38.25">
      <c r="E70" s="15" t="s">
        <v>343</v>
      </c>
    </row>
    <row r="71" ht="409.5">
      <c r="E71" s="15" t="s">
        <v>143</v>
      </c>
    </row>
    <row r="72" spans="1:16" ht="12.75">
      <c r="A72" s="7">
        <v>20</v>
      </c>
      <c r="B72" s="7" t="s">
        <v>44</v>
      </c>
      <c r="C72" s="7" t="s">
        <v>344</v>
      </c>
      <c r="D72" s="7" t="s">
        <v>51</v>
      </c>
      <c r="E72" s="7" t="s">
        <v>345</v>
      </c>
      <c r="F72" s="7" t="s">
        <v>73</v>
      </c>
      <c r="G72" s="10">
        <v>1</v>
      </c>
      <c r="H72" s="14"/>
      <c r="I72" s="13">
        <f>ROUND((H72*G72),2)</f>
      </c>
      <c r="O72">
        <f>rekapitulace!H8</f>
      </c>
      <c r="P72">
        <f>O72/100*I72</f>
      </c>
    </row>
    <row r="73" ht="51">
      <c r="E73" s="15" t="s">
        <v>346</v>
      </c>
    </row>
    <row r="74" ht="409.5">
      <c r="E74" s="15" t="s">
        <v>347</v>
      </c>
    </row>
    <row r="75" spans="1:16" ht="12.75">
      <c r="A75" s="7">
        <v>21</v>
      </c>
      <c r="B75" s="7" t="s">
        <v>44</v>
      </c>
      <c r="C75" s="7" t="s">
        <v>348</v>
      </c>
      <c r="D75" s="7" t="s">
        <v>51</v>
      </c>
      <c r="E75" s="7" t="s">
        <v>349</v>
      </c>
      <c r="F75" s="7" t="s">
        <v>73</v>
      </c>
      <c r="G75" s="10">
        <v>52</v>
      </c>
      <c r="H75" s="14"/>
      <c r="I75" s="13">
        <f>ROUND((H75*G75),2)</f>
      </c>
      <c r="O75">
        <f>rekapitulace!H8</f>
      </c>
      <c r="P75">
        <f>O75/100*I75</f>
      </c>
    </row>
    <row r="76" ht="63.75">
      <c r="E76" s="15" t="s">
        <v>350</v>
      </c>
    </row>
    <row r="77" ht="409.5">
      <c r="E77" s="15" t="s">
        <v>351</v>
      </c>
    </row>
    <row r="78" spans="1:16" ht="12.75">
      <c r="A78" s="7">
        <v>22</v>
      </c>
      <c r="B78" s="7" t="s">
        <v>44</v>
      </c>
      <c r="C78" s="7" t="s">
        <v>152</v>
      </c>
      <c r="D78" s="7" t="s">
        <v>51</v>
      </c>
      <c r="E78" s="7" t="s">
        <v>153</v>
      </c>
      <c r="F78" s="7" t="s">
        <v>73</v>
      </c>
      <c r="G78" s="10">
        <v>52</v>
      </c>
      <c r="H78" s="14"/>
      <c r="I78" s="13">
        <f>ROUND((H78*G78),2)</f>
      </c>
      <c r="O78">
        <f>rekapitulace!H8</f>
      </c>
      <c r="P78">
        <f>O78/100*I78</f>
      </c>
    </row>
    <row r="79" ht="63.75">
      <c r="E79" s="15" t="s">
        <v>352</v>
      </c>
    </row>
    <row r="80" ht="409.5">
      <c r="E80" s="15" t="s">
        <v>155</v>
      </c>
    </row>
    <row r="81" spans="1:16" ht="12.75">
      <c r="A81" s="7">
        <v>23</v>
      </c>
      <c r="B81" s="7" t="s">
        <v>44</v>
      </c>
      <c r="C81" s="7" t="s">
        <v>156</v>
      </c>
      <c r="D81" s="7" t="s">
        <v>51</v>
      </c>
      <c r="E81" s="7" t="s">
        <v>157</v>
      </c>
      <c r="F81" s="7" t="s">
        <v>158</v>
      </c>
      <c r="G81" s="10">
        <v>977.4</v>
      </c>
      <c r="H81" s="14"/>
      <c r="I81" s="13">
        <f>ROUND((H81*G81),2)</f>
      </c>
      <c r="O81">
        <f>rekapitulace!H8</f>
      </c>
      <c r="P81">
        <f>O81/100*I81</f>
      </c>
    </row>
    <row r="82" ht="38.25">
      <c r="E82" s="15" t="s">
        <v>353</v>
      </c>
    </row>
    <row r="83" ht="153">
      <c r="E83" s="15" t="s">
        <v>160</v>
      </c>
    </row>
    <row r="84" spans="1:16" ht="12.75">
      <c r="A84" s="7">
        <v>24</v>
      </c>
      <c r="B84" s="7" t="s">
        <v>44</v>
      </c>
      <c r="C84" s="7" t="s">
        <v>161</v>
      </c>
      <c r="D84" s="7" t="s">
        <v>51</v>
      </c>
      <c r="E84" s="7" t="s">
        <v>162</v>
      </c>
      <c r="F84" s="7" t="s">
        <v>158</v>
      </c>
      <c r="G84" s="10">
        <v>797</v>
      </c>
      <c r="H84" s="14"/>
      <c r="I84" s="13">
        <f>ROUND((H84*G84),2)</f>
      </c>
      <c r="O84">
        <f>rekapitulace!H8</f>
      </c>
      <c r="P84">
        <f>O84/100*I84</f>
      </c>
    </row>
    <row r="85" ht="51">
      <c r="E85" s="15" t="s">
        <v>354</v>
      </c>
    </row>
    <row r="86" ht="204">
      <c r="E86" s="15" t="s">
        <v>164</v>
      </c>
    </row>
    <row r="87" spans="1:16" ht="12.75">
      <c r="A87" s="7">
        <v>25</v>
      </c>
      <c r="B87" s="7" t="s">
        <v>44</v>
      </c>
      <c r="C87" s="7" t="s">
        <v>165</v>
      </c>
      <c r="D87" s="7" t="s">
        <v>51</v>
      </c>
      <c r="E87" s="7" t="s">
        <v>166</v>
      </c>
      <c r="F87" s="7" t="s">
        <v>158</v>
      </c>
      <c r="G87" s="10">
        <v>797</v>
      </c>
      <c r="H87" s="14"/>
      <c r="I87" s="13">
        <f>ROUND((H87*G87),2)</f>
      </c>
      <c r="O87">
        <f>rekapitulace!H8</f>
      </c>
      <c r="P87">
        <f>O87/100*I87</f>
      </c>
    </row>
    <row r="88" ht="63.75">
      <c r="E88" s="15" t="s">
        <v>355</v>
      </c>
    </row>
    <row r="89" ht="178.5">
      <c r="E89" s="15" t="s">
        <v>168</v>
      </c>
    </row>
    <row r="90" spans="1:16" ht="12.75">
      <c r="A90" s="7">
        <v>26</v>
      </c>
      <c r="B90" s="7" t="s">
        <v>44</v>
      </c>
      <c r="C90" s="7" t="s">
        <v>169</v>
      </c>
      <c r="D90" s="7" t="s">
        <v>51</v>
      </c>
      <c r="E90" s="7" t="s">
        <v>170</v>
      </c>
      <c r="F90" s="7" t="s">
        <v>158</v>
      </c>
      <c r="G90" s="10">
        <v>797</v>
      </c>
      <c r="H90" s="14"/>
      <c r="I90" s="13">
        <f>ROUND((H90*G90),2)</f>
      </c>
      <c r="O90">
        <f>rekapitulace!H8</f>
      </c>
      <c r="P90">
        <f>O90/100*I90</f>
      </c>
    </row>
    <row r="91" ht="51">
      <c r="E91" s="15" t="s">
        <v>356</v>
      </c>
    </row>
    <row r="92" ht="280.5">
      <c r="E92" s="15" t="s">
        <v>172</v>
      </c>
    </row>
    <row r="93" spans="1:16" ht="12.75">
      <c r="A93" s="7">
        <v>27</v>
      </c>
      <c r="B93" s="7" t="s">
        <v>44</v>
      </c>
      <c r="C93" s="7" t="s">
        <v>173</v>
      </c>
      <c r="D93" s="7" t="s">
        <v>51</v>
      </c>
      <c r="E93" s="7" t="s">
        <v>174</v>
      </c>
      <c r="F93" s="7" t="s">
        <v>158</v>
      </c>
      <c r="G93" s="10">
        <v>797</v>
      </c>
      <c r="H93" s="14"/>
      <c r="I93" s="13">
        <f>ROUND((H93*G93),2)</f>
      </c>
      <c r="O93">
        <f>rekapitulace!H8</f>
      </c>
      <c r="P93">
        <f>O93/100*I93</f>
      </c>
    </row>
    <row r="94" ht="51">
      <c r="E94" s="15" t="s">
        <v>356</v>
      </c>
    </row>
    <row r="95" ht="255">
      <c r="E95" s="15" t="s">
        <v>175</v>
      </c>
    </row>
    <row r="96" spans="1:16" ht="12.75">
      <c r="A96" s="7">
        <v>28</v>
      </c>
      <c r="B96" s="7" t="s">
        <v>44</v>
      </c>
      <c r="C96" s="7" t="s">
        <v>176</v>
      </c>
      <c r="D96" s="7" t="s">
        <v>51</v>
      </c>
      <c r="E96" s="7" t="s">
        <v>177</v>
      </c>
      <c r="F96" s="7" t="s">
        <v>158</v>
      </c>
      <c r="G96" s="10">
        <v>36</v>
      </c>
      <c r="H96" s="14"/>
      <c r="I96" s="13">
        <f>ROUND((H96*G96),2)</f>
      </c>
      <c r="O96">
        <f>rekapitulace!H8</f>
      </c>
      <c r="P96">
        <f>O96/100*I96</f>
      </c>
    </row>
    <row r="97" ht="127.5">
      <c r="E97" s="15" t="s">
        <v>357</v>
      </c>
    </row>
    <row r="98" ht="255">
      <c r="E98" s="15" t="s">
        <v>179</v>
      </c>
    </row>
    <row r="99" spans="1:16" ht="12.75" customHeight="1">
      <c r="A99" s="16"/>
      <c r="B99" s="16"/>
      <c r="C99" s="16" t="s">
        <v>23</v>
      </c>
      <c r="D99" s="16"/>
      <c r="E99" s="16" t="s">
        <v>91</v>
      </c>
      <c r="F99" s="16"/>
      <c r="G99" s="16"/>
      <c r="H99" s="16"/>
      <c r="I99" s="16">
        <f>SUM(I30:I98)</f>
      </c>
      <c r="P99">
        <f>ROUND(SUM(P30:P98),2)</f>
      </c>
    </row>
    <row r="101" spans="1:9" ht="12.75" customHeight="1">
      <c r="A101" s="9"/>
      <c r="B101" s="9"/>
      <c r="C101" s="9" t="s">
        <v>37</v>
      </c>
      <c r="D101" s="9"/>
      <c r="E101" s="9" t="s">
        <v>198</v>
      </c>
      <c r="F101" s="9"/>
      <c r="G101" s="11"/>
      <c r="H101" s="9"/>
      <c r="I101" s="11"/>
    </row>
    <row r="102" spans="1:16" ht="12.75">
      <c r="A102" s="7">
        <v>29</v>
      </c>
      <c r="B102" s="7" t="s">
        <v>44</v>
      </c>
      <c r="C102" s="7" t="s">
        <v>199</v>
      </c>
      <c r="D102" s="7" t="s">
        <v>51</v>
      </c>
      <c r="E102" s="7" t="s">
        <v>200</v>
      </c>
      <c r="F102" s="7" t="s">
        <v>73</v>
      </c>
      <c r="G102" s="10">
        <v>19.8</v>
      </c>
      <c r="H102" s="14"/>
      <c r="I102" s="13">
        <f>ROUND((H102*G102),2)</f>
      </c>
      <c r="O102">
        <f>rekapitulace!H8</f>
      </c>
      <c r="P102">
        <f>O102/100*I102</f>
      </c>
    </row>
    <row r="103" ht="63.75">
      <c r="E103" s="15" t="s">
        <v>358</v>
      </c>
    </row>
    <row r="104" ht="409.5">
      <c r="E104" s="15" t="s">
        <v>202</v>
      </c>
    </row>
    <row r="105" spans="1:16" ht="12.75">
      <c r="A105" s="7">
        <v>30</v>
      </c>
      <c r="B105" s="7" t="s">
        <v>44</v>
      </c>
      <c r="C105" s="7" t="s">
        <v>203</v>
      </c>
      <c r="D105" s="7" t="s">
        <v>51</v>
      </c>
      <c r="E105" s="7" t="s">
        <v>204</v>
      </c>
      <c r="F105" s="7" t="s">
        <v>73</v>
      </c>
      <c r="G105" s="10">
        <v>195.735</v>
      </c>
      <c r="H105" s="14"/>
      <c r="I105" s="13">
        <f>ROUND((H105*G105),2)</f>
      </c>
      <c r="O105">
        <f>rekapitulace!H8</f>
      </c>
      <c r="P105">
        <f>O105/100*I105</f>
      </c>
    </row>
    <row r="106" ht="280.5">
      <c r="E106" s="15" t="s">
        <v>359</v>
      </c>
    </row>
    <row r="107" ht="331.5">
      <c r="E107" s="15" t="s">
        <v>206</v>
      </c>
    </row>
    <row r="108" spans="1:16" ht="12.75">
      <c r="A108" s="7">
        <v>31</v>
      </c>
      <c r="B108" s="7" t="s">
        <v>44</v>
      </c>
      <c r="C108" s="7" t="s">
        <v>203</v>
      </c>
      <c r="D108" s="7" t="s">
        <v>46</v>
      </c>
      <c r="E108" s="7" t="s">
        <v>360</v>
      </c>
      <c r="F108" s="7" t="s">
        <v>73</v>
      </c>
      <c r="G108" s="10">
        <v>55.275</v>
      </c>
      <c r="H108" s="14"/>
      <c r="I108" s="13">
        <f>ROUND((H108*G108),2)</f>
      </c>
      <c r="O108">
        <f>rekapitulace!H8</f>
      </c>
      <c r="P108">
        <f>O108/100*I108</f>
      </c>
    </row>
    <row r="109" ht="229.5">
      <c r="E109" s="15" t="s">
        <v>361</v>
      </c>
    </row>
    <row r="110" ht="331.5">
      <c r="E110" s="15" t="s">
        <v>206</v>
      </c>
    </row>
    <row r="111" spans="1:16" ht="12.75">
      <c r="A111" s="7">
        <v>32</v>
      </c>
      <c r="B111" s="7" t="s">
        <v>44</v>
      </c>
      <c r="C111" s="7" t="s">
        <v>362</v>
      </c>
      <c r="D111" s="7" t="s">
        <v>51</v>
      </c>
      <c r="E111" s="7" t="s">
        <v>363</v>
      </c>
      <c r="F111" s="7" t="s">
        <v>73</v>
      </c>
      <c r="G111" s="10">
        <v>20.49</v>
      </c>
      <c r="H111" s="14"/>
      <c r="I111" s="13">
        <f>ROUND((H111*G111),2)</f>
      </c>
      <c r="O111">
        <f>rekapitulace!H8</f>
      </c>
      <c r="P111">
        <f>O111/100*I111</f>
      </c>
    </row>
    <row r="112" ht="89.25">
      <c r="E112" s="15" t="s">
        <v>364</v>
      </c>
    </row>
    <row r="113" ht="409.5">
      <c r="E113" s="15" t="s">
        <v>365</v>
      </c>
    </row>
    <row r="114" spans="1:16" ht="12.75">
      <c r="A114" s="7">
        <v>33</v>
      </c>
      <c r="B114" s="7" t="s">
        <v>44</v>
      </c>
      <c r="C114" s="7" t="s">
        <v>211</v>
      </c>
      <c r="D114" s="7" t="s">
        <v>51</v>
      </c>
      <c r="E114" s="7" t="s">
        <v>212</v>
      </c>
      <c r="F114" s="7" t="s">
        <v>158</v>
      </c>
      <c r="G114" s="10">
        <v>1597.7</v>
      </c>
      <c r="H114" s="14"/>
      <c r="I114" s="13">
        <f>ROUND((H114*G114),2)</f>
      </c>
      <c r="O114">
        <f>rekapitulace!H8</f>
      </c>
      <c r="P114">
        <f>O114/100*I114</f>
      </c>
    </row>
    <row r="115" ht="409.5">
      <c r="E115" s="15" t="s">
        <v>366</v>
      </c>
    </row>
    <row r="116" ht="357">
      <c r="E116" s="15" t="s">
        <v>214</v>
      </c>
    </row>
    <row r="117" spans="1:16" ht="12.75">
      <c r="A117" s="7">
        <v>34</v>
      </c>
      <c r="B117" s="7" t="s">
        <v>44</v>
      </c>
      <c r="C117" s="7" t="s">
        <v>367</v>
      </c>
      <c r="D117" s="7" t="s">
        <v>51</v>
      </c>
      <c r="E117" s="7" t="s">
        <v>368</v>
      </c>
      <c r="F117" s="7" t="s">
        <v>158</v>
      </c>
      <c r="G117" s="10">
        <v>1133.2</v>
      </c>
      <c r="H117" s="14"/>
      <c r="I117" s="13">
        <f>ROUND((H117*G117),2)</f>
      </c>
      <c r="O117">
        <f>rekapitulace!H8</f>
      </c>
      <c r="P117">
        <f>O117/100*I117</f>
      </c>
    </row>
    <row r="118" ht="306">
      <c r="E118" s="15" t="s">
        <v>369</v>
      </c>
    </row>
    <row r="119" ht="357">
      <c r="E119" s="15" t="s">
        <v>214</v>
      </c>
    </row>
    <row r="120" spans="1:16" ht="12.75">
      <c r="A120" s="7">
        <v>35</v>
      </c>
      <c r="B120" s="7" t="s">
        <v>44</v>
      </c>
      <c r="C120" s="7" t="s">
        <v>367</v>
      </c>
      <c r="D120" s="7" t="s">
        <v>46</v>
      </c>
      <c r="E120" s="7" t="s">
        <v>370</v>
      </c>
      <c r="F120" s="7" t="s">
        <v>158</v>
      </c>
      <c r="G120" s="10">
        <v>1122.3</v>
      </c>
      <c r="H120" s="14"/>
      <c r="I120" s="13">
        <f>ROUND((H120*G120),2)</f>
      </c>
      <c r="O120">
        <f>rekapitulace!H8</f>
      </c>
      <c r="P120">
        <f>O120/100*I120</f>
      </c>
    </row>
    <row r="121" ht="204">
      <c r="E121" s="15" t="s">
        <v>371</v>
      </c>
    </row>
    <row r="122" ht="357">
      <c r="E122" s="15" t="s">
        <v>214</v>
      </c>
    </row>
    <row r="123" spans="1:16" ht="12.75">
      <c r="A123" s="7">
        <v>36</v>
      </c>
      <c r="B123" s="7" t="s">
        <v>44</v>
      </c>
      <c r="C123" s="7" t="s">
        <v>372</v>
      </c>
      <c r="D123" s="7" t="s">
        <v>51</v>
      </c>
      <c r="E123" s="7" t="s">
        <v>373</v>
      </c>
      <c r="F123" s="7" t="s">
        <v>158</v>
      </c>
      <c r="G123" s="10">
        <v>534.8</v>
      </c>
      <c r="H123" s="14"/>
      <c r="I123" s="13">
        <f>ROUND((H123*G123),2)</f>
      </c>
      <c r="O123">
        <f>rekapitulace!H8</f>
      </c>
      <c r="P123">
        <f>O123/100*I123</f>
      </c>
    </row>
    <row r="124" ht="165.75">
      <c r="E124" s="15" t="s">
        <v>374</v>
      </c>
    </row>
    <row r="125" ht="409.5">
      <c r="E125" s="15" t="s">
        <v>221</v>
      </c>
    </row>
    <row r="126" spans="1:16" ht="12.75">
      <c r="A126" s="7">
        <v>37</v>
      </c>
      <c r="B126" s="7" t="s">
        <v>44</v>
      </c>
      <c r="C126" s="7" t="s">
        <v>375</v>
      </c>
      <c r="D126" s="7" t="s">
        <v>51</v>
      </c>
      <c r="E126" s="7" t="s">
        <v>376</v>
      </c>
      <c r="F126" s="7" t="s">
        <v>158</v>
      </c>
      <c r="G126" s="10">
        <v>739.1</v>
      </c>
      <c r="H126" s="14"/>
      <c r="I126" s="13">
        <f>ROUND((H126*G126),2)</f>
      </c>
      <c r="O126">
        <f>rekapitulace!H8</f>
      </c>
      <c r="P126">
        <f>O126/100*I126</f>
      </c>
    </row>
    <row r="127" ht="331.5">
      <c r="E127" s="15" t="s">
        <v>377</v>
      </c>
    </row>
    <row r="128" ht="409.5">
      <c r="E128" s="15" t="s">
        <v>221</v>
      </c>
    </row>
    <row r="129" spans="1:16" ht="12.75">
      <c r="A129" s="7">
        <v>38</v>
      </c>
      <c r="B129" s="7" t="s">
        <v>44</v>
      </c>
      <c r="C129" s="7" t="s">
        <v>375</v>
      </c>
      <c r="D129" s="7" t="s">
        <v>46</v>
      </c>
      <c r="E129" s="7" t="s">
        <v>378</v>
      </c>
      <c r="F129" s="7" t="s">
        <v>158</v>
      </c>
      <c r="G129" s="10">
        <v>944</v>
      </c>
      <c r="H129" s="14"/>
      <c r="I129" s="13">
        <f>ROUND((H129*G129),2)</f>
      </c>
      <c r="O129">
        <f>rekapitulace!H8</f>
      </c>
      <c r="P129">
        <f>O129/100*I129</f>
      </c>
    </row>
    <row r="130" ht="229.5">
      <c r="E130" s="15" t="s">
        <v>379</v>
      </c>
    </row>
    <row r="131" ht="409.5">
      <c r="E131" s="15" t="s">
        <v>221</v>
      </c>
    </row>
    <row r="132" spans="1:16" ht="12.75">
      <c r="A132" s="7">
        <v>39</v>
      </c>
      <c r="B132" s="7" t="s">
        <v>44</v>
      </c>
      <c r="C132" s="7" t="s">
        <v>225</v>
      </c>
      <c r="D132" s="7" t="s">
        <v>51</v>
      </c>
      <c r="E132" s="7" t="s">
        <v>226</v>
      </c>
      <c r="F132" s="7" t="s">
        <v>158</v>
      </c>
      <c r="G132" s="10">
        <v>791.7</v>
      </c>
      <c r="H132" s="14"/>
      <c r="I132" s="13">
        <f>ROUND((H132*G132),2)</f>
      </c>
      <c r="O132">
        <f>rekapitulace!H8</f>
      </c>
      <c r="P132">
        <f>O132/100*I132</f>
      </c>
    </row>
    <row r="133" ht="229.5">
      <c r="E133" s="15" t="s">
        <v>380</v>
      </c>
    </row>
    <row r="134" ht="409.5">
      <c r="E134" s="15" t="s">
        <v>221</v>
      </c>
    </row>
    <row r="135" spans="1:16" ht="12.75">
      <c r="A135" s="7">
        <v>40</v>
      </c>
      <c r="B135" s="7" t="s">
        <v>44</v>
      </c>
      <c r="C135" s="7" t="s">
        <v>381</v>
      </c>
      <c r="D135" s="7" t="s">
        <v>51</v>
      </c>
      <c r="E135" s="7" t="s">
        <v>382</v>
      </c>
      <c r="F135" s="7" t="s">
        <v>158</v>
      </c>
      <c r="G135" s="10">
        <v>464.5</v>
      </c>
      <c r="H135" s="14"/>
      <c r="I135" s="13">
        <f>ROUND((H135*G135),2)</f>
      </c>
      <c r="O135">
        <f>rekapitulace!H8</f>
      </c>
      <c r="P135">
        <f>O135/100*I135</f>
      </c>
    </row>
    <row r="136" ht="114.75">
      <c r="E136" s="15" t="s">
        <v>383</v>
      </c>
    </row>
    <row r="137" ht="409.5">
      <c r="E137" s="15" t="s">
        <v>221</v>
      </c>
    </row>
    <row r="138" spans="1:16" ht="12.75">
      <c r="A138" s="7">
        <v>41</v>
      </c>
      <c r="B138" s="7" t="s">
        <v>44</v>
      </c>
      <c r="C138" s="7" t="s">
        <v>228</v>
      </c>
      <c r="D138" s="7" t="s">
        <v>51</v>
      </c>
      <c r="E138" s="7" t="s">
        <v>229</v>
      </c>
      <c r="F138" s="7" t="s">
        <v>158</v>
      </c>
      <c r="G138" s="10">
        <v>1085.2</v>
      </c>
      <c r="H138" s="14"/>
      <c r="I138" s="13">
        <f>ROUND((H138*G138),2)</f>
      </c>
      <c r="O138">
        <f>rekapitulace!H8</f>
      </c>
      <c r="P138">
        <f>O138/100*I138</f>
      </c>
    </row>
    <row r="139" ht="280.5">
      <c r="E139" s="15" t="s">
        <v>384</v>
      </c>
    </row>
    <row r="140" ht="140.25">
      <c r="E140" s="15" t="s">
        <v>230</v>
      </c>
    </row>
    <row r="141" spans="1:16" ht="12.75">
      <c r="A141" s="7">
        <v>42</v>
      </c>
      <c r="B141" s="7" t="s">
        <v>44</v>
      </c>
      <c r="C141" s="7" t="s">
        <v>385</v>
      </c>
      <c r="D141" s="7" t="s">
        <v>46</v>
      </c>
      <c r="E141" s="7" t="s">
        <v>386</v>
      </c>
      <c r="F141" s="7" t="s">
        <v>158</v>
      </c>
      <c r="G141" s="10">
        <v>27</v>
      </c>
      <c r="H141" s="14"/>
      <c r="I141" s="13">
        <f>ROUND((H141*G141),2)</f>
      </c>
      <c r="O141">
        <f>rekapitulace!H8</f>
      </c>
      <c r="P141">
        <f>O141/100*I141</f>
      </c>
    </row>
    <row r="142" ht="76.5">
      <c r="E142" s="15" t="s">
        <v>387</v>
      </c>
    </row>
    <row r="143" ht="409.5">
      <c r="E143" s="15" t="s">
        <v>388</v>
      </c>
    </row>
    <row r="144" spans="1:16" ht="12.75">
      <c r="A144" s="7">
        <v>43</v>
      </c>
      <c r="B144" s="7" t="s">
        <v>44</v>
      </c>
      <c r="C144" s="7" t="s">
        <v>389</v>
      </c>
      <c r="D144" s="7" t="s">
        <v>51</v>
      </c>
      <c r="E144" s="7" t="s">
        <v>390</v>
      </c>
      <c r="F144" s="7" t="s">
        <v>158</v>
      </c>
      <c r="G144" s="10">
        <v>16</v>
      </c>
      <c r="H144" s="14"/>
      <c r="I144" s="13">
        <f>ROUND((H144*G144),2)</f>
      </c>
      <c r="O144">
        <f>rekapitulace!H8</f>
      </c>
      <c r="P144">
        <f>O144/100*I144</f>
      </c>
    </row>
    <row r="145" ht="409.5">
      <c r="E145" s="15" t="s">
        <v>388</v>
      </c>
    </row>
    <row r="146" spans="1:16" ht="12.75">
      <c r="A146" s="7">
        <v>44</v>
      </c>
      <c r="B146" s="7" t="s">
        <v>44</v>
      </c>
      <c r="C146" s="7" t="s">
        <v>391</v>
      </c>
      <c r="D146" s="7" t="s">
        <v>51</v>
      </c>
      <c r="E146" s="7" t="s">
        <v>392</v>
      </c>
      <c r="F146" s="7" t="s">
        <v>73</v>
      </c>
      <c r="G146" s="10">
        <v>65</v>
      </c>
      <c r="H146" s="14"/>
      <c r="I146" s="13">
        <f>ROUND((H146*G146),2)</f>
      </c>
      <c r="O146">
        <f>rekapitulace!H8</f>
      </c>
      <c r="P146">
        <f>O146/100*I146</f>
      </c>
    </row>
    <row r="147" ht="76.5">
      <c r="E147" s="15" t="s">
        <v>393</v>
      </c>
    </row>
    <row r="148" ht="409.5">
      <c r="E148" s="15" t="s">
        <v>394</v>
      </c>
    </row>
    <row r="149" spans="1:16" ht="12.75">
      <c r="A149" s="7">
        <v>45</v>
      </c>
      <c r="B149" s="7" t="s">
        <v>44</v>
      </c>
      <c r="C149" s="7" t="s">
        <v>395</v>
      </c>
      <c r="D149" s="7" t="s">
        <v>51</v>
      </c>
      <c r="E149" s="7" t="s">
        <v>396</v>
      </c>
      <c r="F149" s="7" t="s">
        <v>158</v>
      </c>
      <c r="G149" s="10">
        <v>4</v>
      </c>
      <c r="H149" s="14"/>
      <c r="I149" s="13">
        <f>ROUND((H149*G149),2)</f>
      </c>
      <c r="O149">
        <f>rekapitulace!H8</f>
      </c>
      <c r="P149">
        <f>O149/100*I149</f>
      </c>
    </row>
    <row r="150" ht="51">
      <c r="E150" s="15" t="s">
        <v>397</v>
      </c>
    </row>
    <row r="151" ht="409.5">
      <c r="E151" s="15" t="s">
        <v>398</v>
      </c>
    </row>
    <row r="152" spans="1:16" ht="12.75" customHeight="1">
      <c r="A152" s="16"/>
      <c r="B152" s="16"/>
      <c r="C152" s="16" t="s">
        <v>37</v>
      </c>
      <c r="D152" s="16"/>
      <c r="E152" s="16" t="s">
        <v>198</v>
      </c>
      <c r="F152" s="16"/>
      <c r="G152" s="16"/>
      <c r="H152" s="16"/>
      <c r="I152" s="16">
        <f>SUM(I102:I151)</f>
      </c>
      <c r="P152">
        <f>ROUND(SUM(P102:P151),2)</f>
      </c>
    </row>
    <row r="154" spans="1:9" ht="12.75" customHeight="1">
      <c r="A154" s="9"/>
      <c r="B154" s="9"/>
      <c r="C154" s="9" t="s">
        <v>39</v>
      </c>
      <c r="D154" s="9"/>
      <c r="E154" s="9" t="s">
        <v>399</v>
      </c>
      <c r="F154" s="9"/>
      <c r="G154" s="11"/>
      <c r="H154" s="9"/>
      <c r="I154" s="11"/>
    </row>
    <row r="155" spans="1:16" ht="12.75">
      <c r="A155" s="7">
        <v>46</v>
      </c>
      <c r="B155" s="7" t="s">
        <v>51</v>
      </c>
      <c r="C155" s="7" t="s">
        <v>400</v>
      </c>
      <c r="D155" s="7" t="s">
        <v>51</v>
      </c>
      <c r="E155" s="7" t="s">
        <v>401</v>
      </c>
      <c r="F155" s="7" t="s">
        <v>48</v>
      </c>
      <c r="G155" s="10">
        <v>1</v>
      </c>
      <c r="H155" s="14"/>
      <c r="I155" s="13">
        <f>ROUND((H155*G155),2)</f>
      </c>
      <c r="O155">
        <f>rekapitulace!H8</f>
      </c>
      <c r="P155">
        <f>O155/100*I155</f>
      </c>
    </row>
    <row r="156" ht="395.25">
      <c r="E156" s="15" t="s">
        <v>402</v>
      </c>
    </row>
    <row r="157" spans="1:16" ht="12.75" customHeight="1">
      <c r="A157" s="16"/>
      <c r="B157" s="16"/>
      <c r="C157" s="16" t="s">
        <v>39</v>
      </c>
      <c r="D157" s="16"/>
      <c r="E157" s="16" t="s">
        <v>399</v>
      </c>
      <c r="F157" s="16"/>
      <c r="G157" s="16"/>
      <c r="H157" s="16"/>
      <c r="I157" s="16">
        <f>SUM(I155:I156)</f>
      </c>
      <c r="P157">
        <f>ROUND(SUM(P155:P156),2)</f>
      </c>
    </row>
    <row r="159" spans="1:9" ht="12.75" customHeight="1">
      <c r="A159" s="9"/>
      <c r="B159" s="9"/>
      <c r="C159" s="9" t="s">
        <v>40</v>
      </c>
      <c r="D159" s="9"/>
      <c r="E159" s="9" t="s">
        <v>231</v>
      </c>
      <c r="F159" s="9"/>
      <c r="G159" s="11"/>
      <c r="H159" s="9"/>
      <c r="I159" s="11"/>
    </row>
    <row r="160" spans="1:16" ht="12.75">
      <c r="A160" s="7">
        <v>47</v>
      </c>
      <c r="B160" s="7" t="s">
        <v>44</v>
      </c>
      <c r="C160" s="7" t="s">
        <v>403</v>
      </c>
      <c r="D160" s="7" t="s">
        <v>51</v>
      </c>
      <c r="E160" s="7" t="s">
        <v>404</v>
      </c>
      <c r="F160" s="7" t="s">
        <v>94</v>
      </c>
      <c r="G160" s="10">
        <v>10</v>
      </c>
      <c r="H160" s="14"/>
      <c r="I160" s="13">
        <f>ROUND((H160*G160),2)</f>
      </c>
      <c r="O160">
        <f>rekapitulace!H8</f>
      </c>
      <c r="P160">
        <f>O160/100*I160</f>
      </c>
    </row>
    <row r="161" ht="63.75">
      <c r="E161" s="15" t="s">
        <v>405</v>
      </c>
    </row>
    <row r="162" ht="280.5">
      <c r="E162" s="15" t="s">
        <v>406</v>
      </c>
    </row>
    <row r="163" spans="1:16" ht="12.75" customHeight="1">
      <c r="A163" s="16"/>
      <c r="B163" s="16"/>
      <c r="C163" s="16" t="s">
        <v>40</v>
      </c>
      <c r="D163" s="16"/>
      <c r="E163" s="16" t="s">
        <v>248</v>
      </c>
      <c r="F163" s="16"/>
      <c r="G163" s="16"/>
      <c r="H163" s="16"/>
      <c r="I163" s="16">
        <f>SUM(I160:I162)</f>
      </c>
      <c r="P163">
        <f>ROUND(SUM(P160:P162),2)</f>
      </c>
    </row>
    <row r="165" spans="1:9" ht="12.75" customHeight="1">
      <c r="A165" s="9"/>
      <c r="B165" s="9"/>
      <c r="C165" s="9" t="s">
        <v>41</v>
      </c>
      <c r="D165" s="9"/>
      <c r="E165" s="9" t="s">
        <v>249</v>
      </c>
      <c r="F165" s="9"/>
      <c r="G165" s="11"/>
      <c r="H165" s="9"/>
      <c r="I165" s="11"/>
    </row>
    <row r="166" spans="1:16" ht="12.75">
      <c r="A166" s="7">
        <v>48</v>
      </c>
      <c r="B166" s="7" t="s">
        <v>44</v>
      </c>
      <c r="C166" s="7" t="s">
        <v>407</v>
      </c>
      <c r="D166" s="7" t="s">
        <v>51</v>
      </c>
      <c r="E166" s="7" t="s">
        <v>408</v>
      </c>
      <c r="F166" s="7" t="s">
        <v>94</v>
      </c>
      <c r="G166" s="10">
        <v>6</v>
      </c>
      <c r="H166" s="14"/>
      <c r="I166" s="13">
        <f>ROUND((H166*G166),2)</f>
      </c>
      <c r="O166">
        <f>rekapitulace!H8</f>
      </c>
      <c r="P166">
        <f>O166/100*I166</f>
      </c>
    </row>
    <row r="167" ht="216.75">
      <c r="E167" s="15" t="s">
        <v>409</v>
      </c>
    </row>
    <row r="168" ht="102">
      <c r="E168" s="15" t="s">
        <v>410</v>
      </c>
    </row>
    <row r="169" spans="1:16" ht="12.75">
      <c r="A169" s="7">
        <v>49</v>
      </c>
      <c r="B169" s="7" t="s">
        <v>44</v>
      </c>
      <c r="C169" s="7" t="s">
        <v>261</v>
      </c>
      <c r="D169" s="7" t="s">
        <v>51</v>
      </c>
      <c r="E169" s="7" t="s">
        <v>262</v>
      </c>
      <c r="F169" s="7" t="s">
        <v>94</v>
      </c>
      <c r="G169" s="10">
        <v>1</v>
      </c>
      <c r="H169" s="14"/>
      <c r="I169" s="13">
        <f>ROUND((H169*G169),2)</f>
      </c>
      <c r="O169">
        <f>rekapitulace!H8</f>
      </c>
      <c r="P169">
        <f>O169/100*I169</f>
      </c>
    </row>
    <row r="170" ht="63.75">
      <c r="E170" s="15" t="s">
        <v>411</v>
      </c>
    </row>
    <row r="171" ht="280.5">
      <c r="E171" s="15" t="s">
        <v>264</v>
      </c>
    </row>
    <row r="172" spans="1:16" ht="12.75">
      <c r="A172" s="7">
        <v>50</v>
      </c>
      <c r="B172" s="7" t="s">
        <v>44</v>
      </c>
      <c r="C172" s="7" t="s">
        <v>265</v>
      </c>
      <c r="D172" s="7" t="s">
        <v>51</v>
      </c>
      <c r="E172" s="7" t="s">
        <v>266</v>
      </c>
      <c r="F172" s="7" t="s">
        <v>94</v>
      </c>
      <c r="G172" s="10">
        <v>1</v>
      </c>
      <c r="H172" s="14"/>
      <c r="I172" s="13">
        <f>ROUND((H172*G172),2)</f>
      </c>
      <c r="O172">
        <f>rekapitulace!H8</f>
      </c>
      <c r="P172">
        <f>O172/100*I172</f>
      </c>
    </row>
    <row r="173" ht="102">
      <c r="E173" s="15" t="s">
        <v>412</v>
      </c>
    </row>
    <row r="174" ht="165.75">
      <c r="E174" s="15" t="s">
        <v>268</v>
      </c>
    </row>
    <row r="175" spans="1:16" ht="12.75">
      <c r="A175" s="7">
        <v>51</v>
      </c>
      <c r="B175" s="7" t="s">
        <v>44</v>
      </c>
      <c r="C175" s="7" t="s">
        <v>413</v>
      </c>
      <c r="D175" s="7" t="s">
        <v>51</v>
      </c>
      <c r="E175" s="7" t="s">
        <v>414</v>
      </c>
      <c r="F175" s="7" t="s">
        <v>94</v>
      </c>
      <c r="G175" s="10">
        <v>5</v>
      </c>
      <c r="H175" s="14"/>
      <c r="I175" s="13">
        <f>ROUND((H175*G175),2)</f>
      </c>
      <c r="O175">
        <f>rekapitulace!H8</f>
      </c>
      <c r="P175">
        <f>O175/100*I175</f>
      </c>
    </row>
    <row r="176" ht="51">
      <c r="E176" s="15" t="s">
        <v>415</v>
      </c>
    </row>
    <row r="177" ht="165.75">
      <c r="E177" s="15" t="s">
        <v>416</v>
      </c>
    </row>
    <row r="178" spans="1:16" ht="12.75">
      <c r="A178" s="7">
        <v>52</v>
      </c>
      <c r="B178" s="7" t="s">
        <v>44</v>
      </c>
      <c r="C178" s="7" t="s">
        <v>269</v>
      </c>
      <c r="D178" s="7" t="s">
        <v>51</v>
      </c>
      <c r="E178" s="7" t="s">
        <v>270</v>
      </c>
      <c r="F178" s="7" t="s">
        <v>94</v>
      </c>
      <c r="G178" s="10">
        <v>1</v>
      </c>
      <c r="H178" s="14"/>
      <c r="I178" s="13">
        <f>ROUND((H178*G178),2)</f>
      </c>
      <c r="O178">
        <f>rekapitulace!H8</f>
      </c>
      <c r="P178">
        <f>O178/100*I178</f>
      </c>
    </row>
    <row r="179" ht="76.5">
      <c r="E179" s="15" t="s">
        <v>417</v>
      </c>
    </row>
    <row r="180" ht="331.5">
      <c r="E180" s="15" t="s">
        <v>272</v>
      </c>
    </row>
    <row r="181" spans="1:16" ht="12.75">
      <c r="A181" s="7">
        <v>53</v>
      </c>
      <c r="B181" s="7" t="s">
        <v>44</v>
      </c>
      <c r="C181" s="7" t="s">
        <v>273</v>
      </c>
      <c r="D181" s="7" t="s">
        <v>51</v>
      </c>
      <c r="E181" s="7" t="s">
        <v>274</v>
      </c>
      <c r="F181" s="7" t="s">
        <v>94</v>
      </c>
      <c r="G181" s="10">
        <v>1</v>
      </c>
      <c r="H181" s="14"/>
      <c r="I181" s="13">
        <f>ROUND((H181*G181),2)</f>
      </c>
      <c r="O181">
        <f>rekapitulace!H8</f>
      </c>
      <c r="P181">
        <f>O181/100*I181</f>
      </c>
    </row>
    <row r="182" ht="63.75">
      <c r="E182" s="15" t="s">
        <v>418</v>
      </c>
    </row>
    <row r="183" ht="165.75">
      <c r="E183" s="15" t="s">
        <v>268</v>
      </c>
    </row>
    <row r="184" spans="1:16" ht="12.75">
      <c r="A184" s="7">
        <v>54</v>
      </c>
      <c r="B184" s="7" t="s">
        <v>44</v>
      </c>
      <c r="C184" s="7" t="s">
        <v>276</v>
      </c>
      <c r="D184" s="7" t="s">
        <v>51</v>
      </c>
      <c r="E184" s="7" t="s">
        <v>419</v>
      </c>
      <c r="F184" s="7" t="s">
        <v>158</v>
      </c>
      <c r="G184" s="10">
        <v>67.625</v>
      </c>
      <c r="H184" s="14"/>
      <c r="I184" s="13">
        <f>ROUND((H184*G184),2)</f>
      </c>
      <c r="O184">
        <f>rekapitulace!H8</f>
      </c>
      <c r="P184">
        <f>O184/100*I184</f>
      </c>
    </row>
    <row r="185" ht="153">
      <c r="E185" s="15" t="s">
        <v>420</v>
      </c>
    </row>
    <row r="186" ht="204">
      <c r="E186" s="15" t="s">
        <v>279</v>
      </c>
    </row>
    <row r="187" spans="1:16" ht="12.75">
      <c r="A187" s="7">
        <v>55</v>
      </c>
      <c r="B187" s="7" t="s">
        <v>44</v>
      </c>
      <c r="C187" s="7" t="s">
        <v>276</v>
      </c>
      <c r="D187" s="7" t="s">
        <v>46</v>
      </c>
      <c r="E187" s="7" t="s">
        <v>421</v>
      </c>
      <c r="F187" s="7" t="s">
        <v>158</v>
      </c>
      <c r="G187" s="10">
        <v>38.125</v>
      </c>
      <c r="H187" s="14"/>
      <c r="I187" s="13">
        <f>ROUND((H187*G187),2)</f>
      </c>
      <c r="O187">
        <f>rekapitulace!H8</f>
      </c>
      <c r="P187">
        <f>O187/100*I187</f>
      </c>
    </row>
    <row r="188" ht="51">
      <c r="E188" s="15" t="s">
        <v>422</v>
      </c>
    </row>
    <row r="189" ht="204">
      <c r="E189" s="15" t="s">
        <v>279</v>
      </c>
    </row>
    <row r="190" spans="1:16" ht="12.75">
      <c r="A190" s="7">
        <v>56</v>
      </c>
      <c r="B190" s="7" t="s">
        <v>44</v>
      </c>
      <c r="C190" s="7" t="s">
        <v>280</v>
      </c>
      <c r="D190" s="7" t="s">
        <v>51</v>
      </c>
      <c r="E190" s="7" t="s">
        <v>281</v>
      </c>
      <c r="F190" s="7" t="s">
        <v>158</v>
      </c>
      <c r="G190" s="10">
        <v>67.625</v>
      </c>
      <c r="H190" s="14"/>
      <c r="I190" s="13">
        <f>ROUND((H190*G190),2)</f>
      </c>
      <c r="O190">
        <f>rekapitulace!H8</f>
      </c>
      <c r="P190">
        <f>O190/100*I190</f>
      </c>
    </row>
    <row r="191" ht="63.75">
      <c r="E191" s="15" t="s">
        <v>423</v>
      </c>
    </row>
    <row r="192" ht="204">
      <c r="E192" s="15" t="s">
        <v>279</v>
      </c>
    </row>
    <row r="193" spans="1:16" ht="12.75">
      <c r="A193" s="7">
        <v>57</v>
      </c>
      <c r="B193" s="7" t="s">
        <v>44</v>
      </c>
      <c r="C193" s="7" t="s">
        <v>280</v>
      </c>
      <c r="D193" s="7" t="s">
        <v>46</v>
      </c>
      <c r="E193" s="7" t="s">
        <v>424</v>
      </c>
      <c r="F193" s="7" t="s">
        <v>158</v>
      </c>
      <c r="G193" s="10">
        <v>38.125</v>
      </c>
      <c r="H193" s="14"/>
      <c r="I193" s="13">
        <f>ROUND((H193*G193),2)</f>
      </c>
      <c r="O193">
        <f>rekapitulace!H8</f>
      </c>
      <c r="P193">
        <f>O193/100*I193</f>
      </c>
    </row>
    <row r="194" ht="63.75">
      <c r="E194" s="15" t="s">
        <v>425</v>
      </c>
    </row>
    <row r="195" ht="204">
      <c r="E195" s="15" t="s">
        <v>279</v>
      </c>
    </row>
    <row r="196" spans="1:16" ht="12.75">
      <c r="A196" s="7">
        <v>58</v>
      </c>
      <c r="B196" s="7" t="s">
        <v>51</v>
      </c>
      <c r="C196" s="7" t="s">
        <v>426</v>
      </c>
      <c r="D196" s="7" t="s">
        <v>51</v>
      </c>
      <c r="E196" s="7" t="s">
        <v>427</v>
      </c>
      <c r="F196" s="7" t="s">
        <v>94</v>
      </c>
      <c r="G196" s="10">
        <v>74</v>
      </c>
      <c r="H196" s="14"/>
      <c r="I196" s="13">
        <f>ROUND((H196*G196),2)</f>
      </c>
      <c r="O196">
        <f>rekapitulace!H8</f>
      </c>
      <c r="P196">
        <f>O196/100*I196</f>
      </c>
    </row>
    <row r="197" ht="51">
      <c r="E197" s="15" t="s">
        <v>428</v>
      </c>
    </row>
    <row r="198" ht="12.75">
      <c r="E198" s="15" t="s">
        <v>51</v>
      </c>
    </row>
    <row r="199" spans="1:16" ht="12.75">
      <c r="A199" s="7">
        <v>59</v>
      </c>
      <c r="B199" s="7" t="s">
        <v>44</v>
      </c>
      <c r="C199" s="7" t="s">
        <v>429</v>
      </c>
      <c r="D199" s="7" t="s">
        <v>51</v>
      </c>
      <c r="E199" s="7" t="s">
        <v>430</v>
      </c>
      <c r="F199" s="7" t="s">
        <v>94</v>
      </c>
      <c r="G199" s="10">
        <v>3</v>
      </c>
      <c r="H199" s="14"/>
      <c r="I199" s="13">
        <f>ROUND((H199*G199),2)</f>
      </c>
      <c r="O199">
        <f>rekapitulace!H8</f>
      </c>
      <c r="P199">
        <f>O199/100*I199</f>
      </c>
    </row>
    <row r="200" ht="63.75">
      <c r="E200" s="15" t="s">
        <v>431</v>
      </c>
    </row>
    <row r="201" ht="153">
      <c r="E201" s="15" t="s">
        <v>432</v>
      </c>
    </row>
    <row r="202" spans="1:16" ht="12.75">
      <c r="A202" s="7">
        <v>60</v>
      </c>
      <c r="B202" s="7" t="s">
        <v>44</v>
      </c>
      <c r="C202" s="7" t="s">
        <v>433</v>
      </c>
      <c r="D202" s="7" t="s">
        <v>51</v>
      </c>
      <c r="E202" s="7" t="s">
        <v>434</v>
      </c>
      <c r="F202" s="7" t="s">
        <v>112</v>
      </c>
      <c r="G202" s="10">
        <v>291.7</v>
      </c>
      <c r="H202" s="14"/>
      <c r="I202" s="13">
        <f>ROUND((H202*G202),2)</f>
      </c>
      <c r="O202">
        <f>rekapitulace!H8</f>
      </c>
      <c r="P202">
        <f>O202/100*I202</f>
      </c>
    </row>
    <row r="203" ht="51">
      <c r="E203" s="15" t="s">
        <v>435</v>
      </c>
    </row>
    <row r="204" ht="255">
      <c r="E204" s="15" t="s">
        <v>286</v>
      </c>
    </row>
    <row r="205" spans="1:16" ht="12.75">
      <c r="A205" s="7">
        <v>61</v>
      </c>
      <c r="B205" s="7" t="s">
        <v>44</v>
      </c>
      <c r="C205" s="7" t="s">
        <v>283</v>
      </c>
      <c r="D205" s="7" t="s">
        <v>51</v>
      </c>
      <c r="E205" s="7" t="s">
        <v>436</v>
      </c>
      <c r="F205" s="7" t="s">
        <v>112</v>
      </c>
      <c r="G205" s="10">
        <v>283.2</v>
      </c>
      <c r="H205" s="14"/>
      <c r="I205" s="13">
        <f>ROUND((H205*G205),2)</f>
      </c>
      <c r="O205">
        <f>rekapitulace!H8</f>
      </c>
      <c r="P205">
        <f>O205/100*I205</f>
      </c>
    </row>
    <row r="206" ht="409.5">
      <c r="E206" s="15" t="s">
        <v>437</v>
      </c>
    </row>
    <row r="207" ht="255">
      <c r="E207" s="15" t="s">
        <v>286</v>
      </c>
    </row>
    <row r="208" spans="1:16" ht="12.75">
      <c r="A208" s="7">
        <v>62</v>
      </c>
      <c r="B208" s="7" t="s">
        <v>44</v>
      </c>
      <c r="C208" s="7" t="s">
        <v>287</v>
      </c>
      <c r="D208" s="7" t="s">
        <v>51</v>
      </c>
      <c r="E208" s="7" t="s">
        <v>288</v>
      </c>
      <c r="F208" s="7" t="s">
        <v>112</v>
      </c>
      <c r="G208" s="10">
        <v>665.2</v>
      </c>
      <c r="H208" s="14"/>
      <c r="I208" s="13">
        <f>ROUND((H208*G208),2)</f>
      </c>
      <c r="O208">
        <f>rekapitulace!H8</f>
      </c>
      <c r="P208">
        <f>O208/100*I208</f>
      </c>
    </row>
    <row r="209" ht="242.25">
      <c r="E209" s="15" t="s">
        <v>438</v>
      </c>
    </row>
    <row r="210" ht="140.25">
      <c r="E210" s="15" t="s">
        <v>290</v>
      </c>
    </row>
    <row r="211" spans="1:16" ht="12.75">
      <c r="A211" s="7">
        <v>63</v>
      </c>
      <c r="B211" s="7" t="s">
        <v>44</v>
      </c>
      <c r="C211" s="7" t="s">
        <v>291</v>
      </c>
      <c r="D211" s="7" t="s">
        <v>51</v>
      </c>
      <c r="E211" s="7" t="s">
        <v>292</v>
      </c>
      <c r="F211" s="7" t="s">
        <v>112</v>
      </c>
      <c r="G211" s="10">
        <v>430</v>
      </c>
      <c r="H211" s="14"/>
      <c r="I211" s="13">
        <f>ROUND((H211*G211),2)</f>
      </c>
      <c r="O211">
        <f>rekapitulace!H8</f>
      </c>
      <c r="P211">
        <f>O211/100*I211</f>
      </c>
    </row>
    <row r="212" ht="153">
      <c r="E212" s="15" t="s">
        <v>439</v>
      </c>
    </row>
    <row r="213" ht="140.25">
      <c r="E213" s="15" t="s">
        <v>290</v>
      </c>
    </row>
    <row r="214" spans="1:16" ht="12.75">
      <c r="A214" s="7">
        <v>64</v>
      </c>
      <c r="B214" s="7" t="s">
        <v>44</v>
      </c>
      <c r="C214" s="7" t="s">
        <v>295</v>
      </c>
      <c r="D214" s="7" t="s">
        <v>51</v>
      </c>
      <c r="E214" s="7" t="s">
        <v>296</v>
      </c>
      <c r="F214" s="7" t="s">
        <v>112</v>
      </c>
      <c r="G214" s="10">
        <v>665.2</v>
      </c>
      <c r="H214" s="14"/>
      <c r="I214" s="13">
        <f>ROUND((H214*G214),2)</f>
      </c>
      <c r="O214">
        <f>rekapitulace!H8</f>
      </c>
      <c r="P214">
        <f>O214/100*I214</f>
      </c>
    </row>
    <row r="215" ht="63.75">
      <c r="E215" s="15" t="s">
        <v>440</v>
      </c>
    </row>
    <row r="216" ht="242.25">
      <c r="E216" s="15" t="s">
        <v>298</v>
      </c>
    </row>
    <row r="217" spans="1:16" ht="12.75">
      <c r="A217" s="7">
        <v>65</v>
      </c>
      <c r="B217" s="7" t="s">
        <v>44</v>
      </c>
      <c r="C217" s="7" t="s">
        <v>299</v>
      </c>
      <c r="D217" s="7" t="s">
        <v>51</v>
      </c>
      <c r="E217" s="7" t="s">
        <v>300</v>
      </c>
      <c r="F217" s="7" t="s">
        <v>112</v>
      </c>
      <c r="G217" s="10">
        <v>430</v>
      </c>
      <c r="H217" s="14"/>
      <c r="I217" s="13">
        <f>ROUND((H217*G217),2)</f>
      </c>
      <c r="O217">
        <f>rekapitulace!H8</f>
      </c>
      <c r="P217">
        <f>O217/100*I217</f>
      </c>
    </row>
    <row r="218" ht="63.75">
      <c r="E218" s="15" t="s">
        <v>441</v>
      </c>
    </row>
    <row r="219" ht="242.25">
      <c r="E219" s="15" t="s">
        <v>298</v>
      </c>
    </row>
    <row r="220" spans="1:16" ht="12.75">
      <c r="A220" s="7">
        <v>66</v>
      </c>
      <c r="B220" s="7" t="s">
        <v>44</v>
      </c>
      <c r="C220" s="7" t="s">
        <v>302</v>
      </c>
      <c r="D220" s="7" t="s">
        <v>51</v>
      </c>
      <c r="E220" s="7" t="s">
        <v>303</v>
      </c>
      <c r="F220" s="7" t="s">
        <v>73</v>
      </c>
      <c r="G220" s="10">
        <v>17.5</v>
      </c>
      <c r="H220" s="14"/>
      <c r="I220" s="13">
        <f>ROUND((H220*G220),2)</f>
      </c>
      <c r="O220">
        <f>rekapitulace!H8</f>
      </c>
      <c r="P220">
        <f>O220/100*I220</f>
      </c>
    </row>
    <row r="221" ht="76.5">
      <c r="E221" s="15" t="s">
        <v>442</v>
      </c>
    </row>
    <row r="222" ht="409.5">
      <c r="E222" s="15" t="s">
        <v>305</v>
      </c>
    </row>
    <row r="223" spans="1:16" ht="12.75">
      <c r="A223" s="7">
        <v>67</v>
      </c>
      <c r="B223" s="7" t="s">
        <v>51</v>
      </c>
      <c r="C223" s="7" t="s">
        <v>310</v>
      </c>
      <c r="D223" s="7" t="s">
        <v>51</v>
      </c>
      <c r="E223" s="7" t="s">
        <v>311</v>
      </c>
      <c r="F223" s="7" t="s">
        <v>48</v>
      </c>
      <c r="G223" s="10">
        <v>1</v>
      </c>
      <c r="H223" s="14"/>
      <c r="I223" s="13">
        <f>ROUND((H223*G223),2)</f>
      </c>
      <c r="O223">
        <f>rekapitulace!H8</f>
      </c>
      <c r="P223">
        <f>O223/100*I223</f>
      </c>
    </row>
    <row r="224" ht="12.75">
      <c r="E224" s="15" t="s">
        <v>51</v>
      </c>
    </row>
    <row r="225" spans="1:16" ht="12.75" customHeight="1">
      <c r="A225" s="16"/>
      <c r="B225" s="16"/>
      <c r="C225" s="16" t="s">
        <v>41</v>
      </c>
      <c r="D225" s="16"/>
      <c r="E225" s="16" t="s">
        <v>249</v>
      </c>
      <c r="F225" s="16"/>
      <c r="G225" s="16"/>
      <c r="H225" s="16"/>
      <c r="I225" s="16">
        <f>SUM(I166:I224)</f>
      </c>
      <c r="P225">
        <f>ROUND(SUM(P166:P224),2)</f>
      </c>
    </row>
    <row r="227" spans="1:16" ht="12.75" customHeight="1">
      <c r="A227" s="16"/>
      <c r="B227" s="16"/>
      <c r="C227" s="16"/>
      <c r="D227" s="16"/>
      <c r="E227" s="16" t="s">
        <v>61</v>
      </c>
      <c r="F227" s="16"/>
      <c r="G227" s="16"/>
      <c r="H227" s="16"/>
      <c r="I227" s="16">
        <f>+I27+I99+I152+I157+I163+I225</f>
      </c>
      <c r="P227">
        <f>+P27+P99+P152+P157+P163+P225</f>
      </c>
    </row>
    <row r="229" spans="1:9" ht="12.75" customHeight="1">
      <c r="A229" s="9" t="s">
        <v>62</v>
      </c>
      <c r="B229" s="9"/>
      <c r="C229" s="9"/>
      <c r="D229" s="9"/>
      <c r="E229" s="9"/>
      <c r="F229" s="9"/>
      <c r="G229" s="9"/>
      <c r="H229" s="9"/>
      <c r="I229" s="9"/>
    </row>
    <row r="230" spans="1:9" ht="12.75" customHeight="1">
      <c r="A230" s="9"/>
      <c r="B230" s="9"/>
      <c r="C230" s="9"/>
      <c r="D230" s="9"/>
      <c r="E230" s="9" t="s">
        <v>63</v>
      </c>
      <c r="F230" s="9"/>
      <c r="G230" s="9"/>
      <c r="H230" s="9"/>
      <c r="I230" s="9"/>
    </row>
    <row r="231" spans="1:16" ht="12.75" customHeight="1">
      <c r="A231" s="16"/>
      <c r="B231" s="16"/>
      <c r="C231" s="16"/>
      <c r="D231" s="16"/>
      <c r="E231" s="16" t="s">
        <v>64</v>
      </c>
      <c r="F231" s="16"/>
      <c r="G231" s="16"/>
      <c r="H231" s="16"/>
      <c r="I231" s="16">
        <v>0</v>
      </c>
      <c r="P231">
        <v>0</v>
      </c>
    </row>
    <row r="232" spans="1:9" ht="12.75" customHeight="1">
      <c r="A232" s="16"/>
      <c r="B232" s="16"/>
      <c r="C232" s="16"/>
      <c r="D232" s="16"/>
      <c r="E232" s="16" t="s">
        <v>65</v>
      </c>
      <c r="F232" s="16"/>
      <c r="G232" s="16"/>
      <c r="H232" s="16"/>
      <c r="I232" s="16"/>
    </row>
    <row r="233" spans="1:16" ht="12.75" customHeight="1">
      <c r="A233" s="16"/>
      <c r="B233" s="16"/>
      <c r="C233" s="16"/>
      <c r="D233" s="16"/>
      <c r="E233" s="16" t="s">
        <v>66</v>
      </c>
      <c r="F233" s="16"/>
      <c r="G233" s="16"/>
      <c r="H233" s="16"/>
      <c r="I233" s="16">
        <v>0</v>
      </c>
      <c r="P233">
        <v>0</v>
      </c>
    </row>
    <row r="234" spans="1:16" ht="12.75" customHeight="1">
      <c r="A234" s="16"/>
      <c r="B234" s="16"/>
      <c r="C234" s="16"/>
      <c r="D234" s="16"/>
      <c r="E234" s="16" t="s">
        <v>67</v>
      </c>
      <c r="F234" s="16"/>
      <c r="G234" s="16"/>
      <c r="H234" s="16"/>
      <c r="I234" s="16">
        <f>I231+I233</f>
      </c>
      <c r="P234">
        <f>P231+P233</f>
      </c>
    </row>
    <row r="236" spans="1:16" ht="12.75" customHeight="1">
      <c r="A236" s="16"/>
      <c r="B236" s="16"/>
      <c r="C236" s="16"/>
      <c r="D236" s="16"/>
      <c r="E236" s="16" t="s">
        <v>67</v>
      </c>
      <c r="F236" s="16"/>
      <c r="G236" s="16"/>
      <c r="H236" s="16"/>
      <c r="I236" s="16">
        <f>I227+I234</f>
      </c>
      <c r="P236">
        <f>P227+P234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