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921 - ZŠ Truhlářská 19,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'0921 - ZŠ Truhlářská 19, ...'!$C$90:$K$257</definedName>
    <definedName name="_xlnm.Print_Area" localSheetId="1">'0921 - ZŠ Truhlářská 19, ...'!$C$4:$J$37,'0921 - ZŠ Truhlářská 19, ...'!$C$43:$J$74,'0921 - ZŠ Truhlářská 19, ...'!$C$80:$K$257</definedName>
    <definedName name="_xlnm.Print_Titles" localSheetId="1">'0921 - ZŠ Truhlářská 19, ...'!$90:$90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56"/>
  <c r="BH256"/>
  <c r="BG256"/>
  <c r="BF256"/>
  <c r="T256"/>
  <c r="T255"/>
  <c r="T254"/>
  <c r="R256"/>
  <c r="R255"/>
  <c r="R254"/>
  <c r="P256"/>
  <c r="P255"/>
  <c r="P254"/>
  <c r="BI251"/>
  <c r="BH251"/>
  <c r="BG251"/>
  <c r="BF251"/>
  <c r="T251"/>
  <c r="R251"/>
  <c r="P251"/>
  <c r="BI247"/>
  <c r="BH247"/>
  <c r="BG247"/>
  <c r="BF247"/>
  <c r="T247"/>
  <c r="R247"/>
  <c r="P247"/>
  <c r="BI242"/>
  <c r="BH242"/>
  <c r="BG242"/>
  <c r="BF242"/>
  <c r="T242"/>
  <c r="R242"/>
  <c r="P242"/>
  <c r="BI240"/>
  <c r="BH240"/>
  <c r="BG240"/>
  <c r="BF240"/>
  <c r="T240"/>
  <c r="R240"/>
  <c r="P240"/>
  <c r="BI235"/>
  <c r="BH235"/>
  <c r="BG235"/>
  <c r="BF235"/>
  <c r="T235"/>
  <c r="R235"/>
  <c r="P235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T163"/>
  <c r="R164"/>
  <c r="R163"/>
  <c r="P164"/>
  <c r="P163"/>
  <c r="BI162"/>
  <c r="BH162"/>
  <c r="BG162"/>
  <c r="BF162"/>
  <c r="T162"/>
  <c r="T161"/>
  <c r="R162"/>
  <c r="R161"/>
  <c r="P162"/>
  <c r="P161"/>
  <c r="BI160"/>
  <c r="BH160"/>
  <c r="BG160"/>
  <c r="BF160"/>
  <c r="T160"/>
  <c r="T159"/>
  <c r="R160"/>
  <c r="R159"/>
  <c r="P160"/>
  <c r="P159"/>
  <c r="BI158"/>
  <c r="BH158"/>
  <c r="BG158"/>
  <c r="BF158"/>
  <c r="T158"/>
  <c r="T157"/>
  <c r="R158"/>
  <c r="R157"/>
  <c r="P158"/>
  <c r="P157"/>
  <c r="BI153"/>
  <c r="BH153"/>
  <c r="BG153"/>
  <c r="BF153"/>
  <c r="T153"/>
  <c r="T152"/>
  <c r="R153"/>
  <c r="R152"/>
  <c r="P153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5"/>
  <c r="BH115"/>
  <c r="BG115"/>
  <c r="BF115"/>
  <c r="T115"/>
  <c r="R115"/>
  <c r="P115"/>
  <c r="BI110"/>
  <c r="BH110"/>
  <c r="BG110"/>
  <c r="BF110"/>
  <c r="T110"/>
  <c r="R110"/>
  <c r="P110"/>
  <c r="BI108"/>
  <c r="BH108"/>
  <c r="BG108"/>
  <c r="BF108"/>
  <c r="T108"/>
  <c r="R108"/>
  <c r="P108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J88"/>
  <c r="J87"/>
  <c r="F87"/>
  <c r="F85"/>
  <c r="E83"/>
  <c r="J51"/>
  <c r="J50"/>
  <c r="F50"/>
  <c r="F48"/>
  <c r="E46"/>
  <c r="J16"/>
  <c r="E16"/>
  <c r="F88"/>
  <c r="J15"/>
  <c r="J10"/>
  <c r="J85"/>
  <c i="1" r="L50"/>
  <c r="AM50"/>
  <c r="AM49"/>
  <c r="L49"/>
  <c r="AM47"/>
  <c r="L47"/>
  <c r="L45"/>
  <c r="L44"/>
  <c i="2" r="BK242"/>
  <c r="J229"/>
  <c r="BK218"/>
  <c r="J213"/>
  <c r="BK205"/>
  <c r="BK201"/>
  <c r="BK189"/>
  <c r="BK181"/>
  <c r="J169"/>
  <c r="J166"/>
  <c r="BK158"/>
  <c r="BK145"/>
  <c r="BK136"/>
  <c r="BK128"/>
  <c r="BK108"/>
  <c r="J94"/>
  <c r="BK251"/>
  <c r="J235"/>
  <c r="BK224"/>
  <c r="BK215"/>
  <c r="BK207"/>
  <c r="J198"/>
  <c r="BK191"/>
  <c r="BK182"/>
  <c r="J178"/>
  <c r="BK166"/>
  <c r="BK160"/>
  <c r="J145"/>
  <c r="BK138"/>
  <c r="J128"/>
  <c r="BK115"/>
  <c r="J97"/>
  <c r="J251"/>
  <c r="J240"/>
  <c r="BK227"/>
  <c r="J215"/>
  <c r="J207"/>
  <c r="BK198"/>
  <c r="J191"/>
  <c r="J180"/>
  <c r="BK178"/>
  <c r="J164"/>
  <c r="J153"/>
  <c r="J143"/>
  <c r="BK125"/>
  <c r="J110"/>
  <c r="BK97"/>
  <c r="J256"/>
  <c r="BK240"/>
  <c r="J227"/>
  <c r="J216"/>
  <c r="J205"/>
  <c r="J201"/>
  <c r="J193"/>
  <c r="J184"/>
  <c r="BK179"/>
  <c r="BK169"/>
  <c r="BK153"/>
  <c r="BK143"/>
  <c r="BK131"/>
  <c r="J125"/>
  <c r="BK110"/>
  <c r="BK100"/>
  <c r="BK256"/>
  <c r="BK235"/>
  <c r="J224"/>
  <c r="BK216"/>
  <c r="J208"/>
  <c r="J197"/>
  <c r="BK193"/>
  <c r="BK184"/>
  <c r="J179"/>
  <c r="J175"/>
  <c r="J162"/>
  <c r="J150"/>
  <c r="BK141"/>
  <c r="J133"/>
  <c r="J123"/>
  <c r="J115"/>
  <c r="J100"/>
  <c r="J242"/>
  <c r="BK229"/>
  <c r="J218"/>
  <c r="BK211"/>
  <c r="BK204"/>
  <c r="J195"/>
  <c r="J186"/>
  <c r="BK180"/>
  <c r="J172"/>
  <c r="BK164"/>
  <c r="BK150"/>
  <c r="J141"/>
  <c r="BK133"/>
  <c r="BK123"/>
  <c r="J108"/>
  <c i="1" r="AS54"/>
  <c i="2" r="BK247"/>
  <c r="BK231"/>
  <c r="J221"/>
  <c r="J211"/>
  <c r="J204"/>
  <c r="BK195"/>
  <c r="BK186"/>
  <c r="J182"/>
  <c r="BK172"/>
  <c r="J160"/>
  <c r="J147"/>
  <c r="J138"/>
  <c r="J131"/>
  <c r="BK121"/>
  <c r="J103"/>
  <c r="J247"/>
  <c r="J231"/>
  <c r="BK221"/>
  <c r="BK213"/>
  <c r="BK208"/>
  <c r="BK197"/>
  <c r="J189"/>
  <c r="J181"/>
  <c r="BK175"/>
  <c r="BK162"/>
  <c r="J158"/>
  <c r="BK147"/>
  <c r="J136"/>
  <c r="J121"/>
  <c r="BK103"/>
  <c r="BK94"/>
  <c l="1" r="BK93"/>
  <c r="R93"/>
  <c r="BK120"/>
  <c r="J120"/>
  <c r="J58"/>
  <c r="R120"/>
  <c r="BK142"/>
  <c r="J142"/>
  <c r="J59"/>
  <c r="R142"/>
  <c r="BK165"/>
  <c r="J165"/>
  <c r="J66"/>
  <c r="R165"/>
  <c r="T165"/>
  <c r="R174"/>
  <c r="BK188"/>
  <c r="J188"/>
  <c r="J68"/>
  <c r="R188"/>
  <c r="BK210"/>
  <c r="J210"/>
  <c r="J69"/>
  <c r="R210"/>
  <c r="BK223"/>
  <c r="J223"/>
  <c r="J70"/>
  <c r="R223"/>
  <c r="BK234"/>
  <c r="J234"/>
  <c r="J71"/>
  <c r="R234"/>
  <c r="P93"/>
  <c r="T93"/>
  <c r="P120"/>
  <c r="T120"/>
  <c r="P142"/>
  <c r="T142"/>
  <c r="P165"/>
  <c r="BK174"/>
  <c r="J174"/>
  <c r="J67"/>
  <c r="P174"/>
  <c r="T174"/>
  <c r="P188"/>
  <c r="T188"/>
  <c r="P210"/>
  <c r="T210"/>
  <c r="P223"/>
  <c r="T223"/>
  <c r="P234"/>
  <c r="T234"/>
  <c r="BK152"/>
  <c r="J152"/>
  <c r="J60"/>
  <c r="BK157"/>
  <c r="J157"/>
  <c r="J62"/>
  <c r="BK163"/>
  <c r="J163"/>
  <c r="J65"/>
  <c r="BK159"/>
  <c r="J159"/>
  <c r="J63"/>
  <c r="BK161"/>
  <c r="J161"/>
  <c r="J64"/>
  <c r="BK255"/>
  <c r="J255"/>
  <c r="J73"/>
  <c r="J48"/>
  <c r="F51"/>
  <c r="BE97"/>
  <c r="BE100"/>
  <c r="BE110"/>
  <c r="BE115"/>
  <c r="BE121"/>
  <c r="BE125"/>
  <c r="BE128"/>
  <c r="BE136"/>
  <c r="BE141"/>
  <c r="BE143"/>
  <c r="BE153"/>
  <c r="BE158"/>
  <c r="BE162"/>
  <c r="BE164"/>
  <c r="BE166"/>
  <c r="BE172"/>
  <c r="BE179"/>
  <c r="BE181"/>
  <c r="BE184"/>
  <c r="BE189"/>
  <c r="BE195"/>
  <c r="BE197"/>
  <c r="BE201"/>
  <c r="BE207"/>
  <c r="BE208"/>
  <c r="BE215"/>
  <c r="BE221"/>
  <c r="BE224"/>
  <c r="BE229"/>
  <c r="BE231"/>
  <c r="BE235"/>
  <c r="BE247"/>
  <c r="BE94"/>
  <c r="BE103"/>
  <c r="BE108"/>
  <c r="BE123"/>
  <c r="BE131"/>
  <c r="BE133"/>
  <c r="BE138"/>
  <c r="BE145"/>
  <c r="BE147"/>
  <c r="BE150"/>
  <c r="BE160"/>
  <c r="BE169"/>
  <c r="BE175"/>
  <c r="BE178"/>
  <c r="BE180"/>
  <c r="BE182"/>
  <c r="BE186"/>
  <c r="BE191"/>
  <c r="BE193"/>
  <c r="BE198"/>
  <c r="BE204"/>
  <c r="BE205"/>
  <c r="BE211"/>
  <c r="BE213"/>
  <c r="BE216"/>
  <c r="BE218"/>
  <c r="BE227"/>
  <c r="BE240"/>
  <c r="BE242"/>
  <c r="BE251"/>
  <c r="BE256"/>
  <c r="F32"/>
  <c i="1" r="BA55"/>
  <c r="BA54"/>
  <c r="W30"/>
  <c i="2" r="F34"/>
  <c i="1" r="BC55"/>
  <c r="BC54"/>
  <c r="W32"/>
  <c i="2" r="J32"/>
  <c i="1" r="AW55"/>
  <c i="2" r="F33"/>
  <c i="1" r="BB55"/>
  <c r="BB54"/>
  <c r="W31"/>
  <c i="2" r="F35"/>
  <c i="1" r="BD55"/>
  <c r="BD54"/>
  <c r="W33"/>
  <c i="2" l="1" r="T156"/>
  <c r="P156"/>
  <c r="R156"/>
  <c r="P92"/>
  <c r="P91"/>
  <c i="1" r="AU55"/>
  <c i="2" r="R92"/>
  <c r="R91"/>
  <c r="T92"/>
  <c r="T91"/>
  <c r="BK92"/>
  <c r="J92"/>
  <c r="J56"/>
  <c r="J93"/>
  <c r="J57"/>
  <c r="BK254"/>
  <c r="J254"/>
  <c r="J72"/>
  <c r="BK156"/>
  <c r="J156"/>
  <c r="J61"/>
  <c i="1" r="AU54"/>
  <c r="AW54"/>
  <c r="AK30"/>
  <c r="AX54"/>
  <c r="AY54"/>
  <c i="2" r="J31"/>
  <c i="1" r="AV55"/>
  <c r="AT55"/>
  <c i="2" r="F31"/>
  <c i="1" r="AZ55"/>
  <c r="AZ54"/>
  <c r="W29"/>
  <c i="2" l="1" r="BK91"/>
  <c r="J91"/>
  <c r="J55"/>
  <c i="1" r="AV54"/>
  <c r="AK29"/>
  <c i="2" l="1" r="J28"/>
  <c i="1" r="AG55"/>
  <c r="AG54"/>
  <c r="AK26"/>
  <c r="AT54"/>
  <c r="AN54"/>
  <c i="2" l="1" r="J37"/>
  <c i="1" r="AN55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<sst xmlns="http://schemas.openxmlformats.org/spreadsheetml/2006/main">
  <si>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</si>
  <si>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</si>
  <si>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</si>
  <si>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</si>
  <si>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</si>
  <si>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{4d178c91-a53d-46bb-9adf-97d786d8e13d}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</si>
  <si>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</si>
  <si>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</si>
  <si>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</si>
  <si>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</si>
  <si>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</si>
  <si>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</si>
  <si>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</si>
  <si>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</si>
  <si>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</si>
  <si>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</si>
  <si>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</si>
  <si>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ZŠ Truhlářská 19, ul.Školní, K.Vary -Stavební úpravy kuchyňky</t>
  </si>
  <si>
    <t>KSO:</t>
  </si>
  <si>
    <t/>
  </si>
  <si>
    <t>CC-CZ:</t>
  </si>
  <si>
    <t>Místo:</t>
  </si>
  <si>
    <t xml:space="preserve"> </t>
  </si>
  <si>
    <t>Datum:</t>
  </si>
  <si>
    <t>23. 9. 2021</t>
  </si>
  <si>
    <t>Zadavatel:</t>
  </si>
  <si>
    <t>IČ:</t>
  </si>
  <si>
    <t>Statutární město K.Vary</t>
  </si>
  <si>
    <t>DIČ:</t>
  </si>
  <si>
    <t>Uchazeč:</t>
  </si>
  <si>
    <t>Vyplň údaj</t>
  </si>
  <si>
    <t>Projektant:</t>
  </si>
  <si>
    <t>Dindáková Anna, Staré Sedlo</t>
  </si>
  <si>
    <t>True</t>
  </si>
  <si>
    <t>Zpracovatel:</t>
  </si>
  <si>
    <t>Šimková Dita, K.Vary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</si>
  <si>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</si>
  <si>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</si>
  <si>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</si>
  <si>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</si>
  <si>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</si>
  <si>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</si>
  <si>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</si>
  <si>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</si>
  <si>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</si>
  <si>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</si>
  <si>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</si>
  <si>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</si>
  <si>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</si>
  <si>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</si>
  <si>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</si>
  <si>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</si>
  <si>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</si>
  <si>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</si>
  <si>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</si>
  <si>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</si>
  <si>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</si>
  <si>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</si>
  <si>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</si>
  <si>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</si>
  <si>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</si>
  <si>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</si>
  <si>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</si>
  <si>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</si>
  <si>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</si>
  <si>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</si>
  <si>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</si>
  <si>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</si>
  <si>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</si>
  <si>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</si>
  <si>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</si>
  <si>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</si>
  <si>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</si>
  <si>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</si>
  <si>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</si>
  <si>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</si>
  <si>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</si>
  <si>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</si>
  <si>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</si>
  <si>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</si>
  <si>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</si>
  <si>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</si>
  <si>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</si>
  <si>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</si>
  <si>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</si>
  <si>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</si>
  <si>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</si>
  <si>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</si>
  <si>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</si>
  <si>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</si>
  <si>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</si>
  <si>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</t>
  </si>
  <si>
    <t xml:space="preserve">    731 - Ústřední vytápění </t>
  </si>
  <si>
    <t xml:space="preserve">    741 - Elektroinstalace - silnoproud</t>
  </si>
  <si>
    <t xml:space="preserve">    742 - Elektroinstalace - slaboproud</t>
  </si>
  <si>
    <t xml:space="preserve">    764 - Konstrukce klempířské</t>
  </si>
  <si>
    <t xml:space="preserve">    766 - Konstrukce truhlářské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</si>
  <si>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</si>
  <si>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</si>
  <si>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</si>
  <si>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</si>
  <si>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</si>
  <si>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</si>
  <si>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</si>
  <si>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</si>
  <si>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</si>
  <si>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</si>
  <si>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</si>
  <si>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</si>
  <si>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</si>
  <si>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</si>
  <si>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</si>
  <si>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</si>
  <si>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</si>
  <si>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</si>
  <si>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</si>
  <si>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</si>
  <si>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</si>
  <si>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</si>
  <si>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</si>
  <si>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</si>
  <si>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</si>
  <si>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612135101</t>
  </si>
  <si>
    <t>Hrubá výplň rýh maltou jakékoli šířky rýhy ve stěnách</t>
  </si>
  <si>
    <t>m2</t>
  </si>
  <si>
    <t>CS ÚRS 2022 01</t>
  </si>
  <si>
    <t>4</t>
  </si>
  <si>
    <t>1357346758</t>
  </si>
  <si>
    <t>Online PSC</t>
  </si>
  <si>
    <t>https://podminky.urs.cz/item/CS_URS_2022_01/612135101</t>
  </si>
  <si>
    <t>VV</t>
  </si>
  <si>
    <t>7*0,2</t>
  </si>
  <si>
    <t>612142001</t>
  </si>
  <si>
    <t>Potažení vnitřních ploch pletivem v ploše nebo pruzích, na plném podkladu sklovláknitým vtlačením do tmelu stěn</t>
  </si>
  <si>
    <t>-1869305955</t>
  </si>
  <si>
    <t>https://podminky.urs.cz/item/CS_URS_2022_01/612142001</t>
  </si>
  <si>
    <t>114,767*0,15</t>
  </si>
  <si>
    <t>3</t>
  </si>
  <si>
    <t>612325122</t>
  </si>
  <si>
    <t>Vápenocementová omítka rýh štuková ve stěnách, šířky rýhy přes 150 do 300 mm</t>
  </si>
  <si>
    <t>-34983485</t>
  </si>
  <si>
    <t>https://podminky.urs.cz/item/CS_URS_2022_01/612325122</t>
  </si>
  <si>
    <t>612325421</t>
  </si>
  <si>
    <t>Oprava vápenocementové omítky vnitřních ploch štukové dvouvrstvé, tloušťky do 20 mm a tloušťky štuku do 3 mm stěn, v rozsahu opravované plochy do 10%</t>
  </si>
  <si>
    <t>1070949855</t>
  </si>
  <si>
    <t>https://podminky.urs.cz/item/CS_URS_2022_01/612325421</t>
  </si>
  <si>
    <t>33,34*3,8-0,9*2-1,5*2,4*5</t>
  </si>
  <si>
    <t>(1,5+2,4+2,4)*0,25*5</t>
  </si>
  <si>
    <t>Součet</t>
  </si>
  <si>
    <t>5</t>
  </si>
  <si>
    <t>619991001</t>
  </si>
  <si>
    <t>Zakrytí vnitřních ploch před znečištěním včetně pozdějšího odkrytí podlah fólií přilepenou lepící páskou</t>
  </si>
  <si>
    <t>-1933506906</t>
  </si>
  <si>
    <t>https://podminky.urs.cz/item/CS_URS_2022_01/619991001</t>
  </si>
  <si>
    <t>619991011</t>
  </si>
  <si>
    <t>Zakrytí vnitřních ploch před znečištěním včetně pozdějšího odkrytí konstrukcí a prvků obalením fólií a přelepením páskou</t>
  </si>
  <si>
    <t>-628223631</t>
  </si>
  <si>
    <t>https://podminky.urs.cz/item/CS_URS_2022_01/619991011</t>
  </si>
  <si>
    <t>0,9*2*2</t>
  </si>
  <si>
    <t>1,5*2,4*5</t>
  </si>
  <si>
    <t>7</t>
  </si>
  <si>
    <t>631312141</t>
  </si>
  <si>
    <t>Doplnění dosavadních mazanin prostým betonem s dodáním hmot, bez potěru, plochy jednotlivě rýh v dosavadních mazaninách</t>
  </si>
  <si>
    <t>m3</t>
  </si>
  <si>
    <t>-687119395</t>
  </si>
  <si>
    <t>https://podminky.urs.cz/item/CS_URS_2022_01/631312141</t>
  </si>
  <si>
    <t>2,4*0,15*0,05*2 "po bouraných příčkách</t>
  </si>
  <si>
    <t>12,85*0,2*0,05 "elektrokanál</t>
  </si>
  <si>
    <t>9</t>
  </si>
  <si>
    <t>Ostatní konstrukce a práce, bourání</t>
  </si>
  <si>
    <t>8</t>
  </si>
  <si>
    <t>949101111</t>
  </si>
  <si>
    <t>Lešení pomocné pracovní pro objekty pozemních staveb pro zatížení do 150 kg/m2, o výšce lešeňové podlahy do 1,9 m</t>
  </si>
  <si>
    <t>1264670316</t>
  </si>
  <si>
    <t>https://podminky.urs.cz/item/CS_URS_2022_01/949101111</t>
  </si>
  <si>
    <t>952901111</t>
  </si>
  <si>
    <t>Vyčištění budov nebo objektů před předáním do užívání budov bytové nebo občanské výstavby, světlé výšky podlaží do 4 m</t>
  </si>
  <si>
    <t>1981799127</t>
  </si>
  <si>
    <t>https://podminky.urs.cz/item/CS_URS_2022_01/952901111</t>
  </si>
  <si>
    <t>10</t>
  </si>
  <si>
    <t>962031133</t>
  </si>
  <si>
    <t>Bourání příček z cihel, tvárnic nebo příčkovek z cihel pálených, plných nebo dutých na maltu vápennou nebo vápenocementovou, tl. do 150 mm</t>
  </si>
  <si>
    <t>662843742</t>
  </si>
  <si>
    <t>https://podminky.urs.cz/item/CS_URS_2022_01/962031133</t>
  </si>
  <si>
    <t>2,4*3,8*2</t>
  </si>
  <si>
    <t>11</t>
  </si>
  <si>
    <t>968062376</t>
  </si>
  <si>
    <t>Vybourání dřevěných rámů oken s křídly, dveřních zárubní, vrat, stěn, ostění nebo obkladů rámů oken s křídly zdvojených, plochy do 4 m2</t>
  </si>
  <si>
    <t>2119140253</t>
  </si>
  <si>
    <t>https://podminky.urs.cz/item/CS_URS_2022_01/968062376</t>
  </si>
  <si>
    <t>12</t>
  </si>
  <si>
    <t>97403116R</t>
  </si>
  <si>
    <t>Vysekání rýh ve zdivu cihelném na maltu vápennou nebo vápenocementovou do hl. 200 mm a šířky do 200 mm</t>
  </si>
  <si>
    <t>m</t>
  </si>
  <si>
    <t>1203918037</t>
  </si>
  <si>
    <t>2+1,4+1,4+2,2</t>
  </si>
  <si>
    <t>13</t>
  </si>
  <si>
    <t>974042535</t>
  </si>
  <si>
    <t>Vysekání rýh v betonové nebo jiné monolitické dlažbě s betonovým podkladem do hl. 50 mm a šířky do 200 mm</t>
  </si>
  <si>
    <t>846907924</t>
  </si>
  <si>
    <t>https://podminky.urs.cz/item/CS_URS_2022_01/974042535</t>
  </si>
  <si>
    <t>12,85 "elektrokanál</t>
  </si>
  <si>
    <t>14</t>
  </si>
  <si>
    <t>978013121</t>
  </si>
  <si>
    <t>Otlučení vápenných nebo vápenocementových omítek vnitřních ploch stěn s vyškrabáním spar, s očištěním zdiva, v rozsahu přes 5 do 10 %</t>
  </si>
  <si>
    <t>-122374637</t>
  </si>
  <si>
    <t>https://podminky.urs.cz/item/CS_URS_2022_01/978013121</t>
  </si>
  <si>
    <t>978059541</t>
  </si>
  <si>
    <t>Odsekání obkladů stěn včetně otlučení podkladní omítky až na zdivo z obkládaček vnitřních, z jakýchkoliv materiálů, plochy přes 1 m2</t>
  </si>
  <si>
    <t>-790815578</t>
  </si>
  <si>
    <t>https://podminky.urs.cz/item/CS_URS_2022_01/978059541</t>
  </si>
  <si>
    <t>1,4*1,5+2,4*1,4*6</t>
  </si>
  <si>
    <t>16</t>
  </si>
  <si>
    <t>98050001R</t>
  </si>
  <si>
    <t>Vyklizení zařízení učebny a uložení v rámci školy</t>
  </si>
  <si>
    <t>hod</t>
  </si>
  <si>
    <t>159057651</t>
  </si>
  <si>
    <t>997</t>
  </si>
  <si>
    <t>Přesun sutě</t>
  </si>
  <si>
    <t>17</t>
  </si>
  <si>
    <t>997013153</t>
  </si>
  <si>
    <t>Vnitrostaveništní doprava suti a vybouraných hmot vodorovně do 50 m svisle s omezením mechanizace pro budovy a haly výšky přes 9 do 12 m</t>
  </si>
  <si>
    <t>t</t>
  </si>
  <si>
    <t>1821036462</t>
  </si>
  <si>
    <t>https://podminky.urs.cz/item/CS_URS_2022_01/997013153</t>
  </si>
  <si>
    <t>18</t>
  </si>
  <si>
    <t>997013501</t>
  </si>
  <si>
    <t>Odvoz suti a vybouraných hmot na skládku nebo meziskládku se složením, na vzdálenost do 1 km</t>
  </si>
  <si>
    <t>2062311497</t>
  </si>
  <si>
    <t>https://podminky.urs.cz/item/CS_URS_2022_01/997013501</t>
  </si>
  <si>
    <t>19</t>
  </si>
  <si>
    <t>997013509</t>
  </si>
  <si>
    <t>Odvoz suti a vybouraných hmot na skládku nebo meziskládku se složením, na vzdálenost Příplatek k ceně za každý další i započatý 1 km přes 1 km</t>
  </si>
  <si>
    <t>-1494744795</t>
  </si>
  <si>
    <t>https://podminky.urs.cz/item/CS_URS_2022_01/997013509</t>
  </si>
  <si>
    <t>8,006*24</t>
  </si>
  <si>
    <t>20</t>
  </si>
  <si>
    <t>997013631</t>
  </si>
  <si>
    <t>Poplatek za uložení stavebního odpadu na skládce (skládkovné) směsného stavebního a demoličního zatříděného do Katalogu odpadů pod kódem 17 09 04</t>
  </si>
  <si>
    <t>-1820563686</t>
  </si>
  <si>
    <t>https://podminky.urs.cz/item/CS_URS_2022_01/997013631</t>
  </si>
  <si>
    <t>998</t>
  </si>
  <si>
    <t>Přesun hmot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</si>
  <si>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</si>
  <si>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</si>
  <si>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429781217</t>
  </si>
  <si>
    <t>https://podminky.urs.cz/item/CS_URS_2022_01/998011002</t>
  </si>
  <si>
    <t>1,226</t>
  </si>
  <si>
    <t>PSV</t>
  </si>
  <si>
    <t>Práce a dodávky PSV</t>
  </si>
  <si>
    <t>721</t>
  </si>
  <si>
    <t xml:space="preserve">Zdravotechnika </t>
  </si>
  <si>
    <t>22</t>
  </si>
  <si>
    <t>72050001R</t>
  </si>
  <si>
    <t>Zdravotechnika -přenos ze samostatného rozpočtu</t>
  </si>
  <si>
    <t>kpl</t>
  </si>
  <si>
    <t>-29002236</t>
  </si>
  <si>
    <t>731</t>
  </si>
  <si>
    <t xml:space="preserve">Ústřední vytápění </t>
  </si>
  <si>
    <t>23</t>
  </si>
  <si>
    <t>73050001R</t>
  </si>
  <si>
    <t>Vytápění -přenos ze samostatného rozpočtu</t>
  </si>
  <si>
    <t>-962900073</t>
  </si>
  <si>
    <t>741</t>
  </si>
  <si>
    <t>Elektroinstalace - silnoproud</t>
  </si>
  <si>
    <t>24</t>
  </si>
  <si>
    <t>74150001R</t>
  </si>
  <si>
    <t>Silnoproud -přenos ze samostatného rozpočtu</t>
  </si>
  <si>
    <t>1713890117</t>
  </si>
  <si>
    <t>742</t>
  </si>
  <si>
    <t>Elektroinstalace - slaboproud</t>
  </si>
  <si>
    <t>25</t>
  </si>
  <si>
    <t>74250001R</t>
  </si>
  <si>
    <t>Slaboproud -přenos ze samostatného rozpočtu</t>
  </si>
  <si>
    <t>-343369510</t>
  </si>
  <si>
    <t>764</t>
  </si>
  <si>
    <t>Konstrukce klempířské</t>
  </si>
  <si>
    <t>26</t>
  </si>
  <si>
    <t>764002851</t>
  </si>
  <si>
    <t>Demontáž klempířských konstrukcí oplechování parapetů do suti</t>
  </si>
  <si>
    <t>-596957602</t>
  </si>
  <si>
    <t>https://podminky.urs.cz/item/CS_URS_2022_01/764002851</t>
  </si>
  <si>
    <t>1,5*5</t>
  </si>
  <si>
    <t>27</t>
  </si>
  <si>
    <t>764226403</t>
  </si>
  <si>
    <t>Oplechování parapetů z hliníkového plechu rovných mechanicky kotvené, bez rohů rš 250 mm, tažený s krytkami</t>
  </si>
  <si>
    <t>-762164519</t>
  </si>
  <si>
    <t>https://podminky.urs.cz/item/CS_URS_2022_01/764226403</t>
  </si>
  <si>
    <t>28</t>
  </si>
  <si>
    <t>998764202</t>
  </si>
  <si>
    <t>Přesun hmot pro konstrukce klempířské stanovený procentní sazbou (%) z ceny vodorovná dopravní vzdálenost do 50 m v objektech výšky přes 6 do 12 m</t>
  </si>
  <si>
    <t>%</t>
  </si>
  <si>
    <t>864490618</t>
  </si>
  <si>
    <t>https://podminky.urs.cz/item/CS_URS_2022_01/998764202</t>
  </si>
  <si>
    <t>766</t>
  </si>
  <si>
    <t>Konstrukce truhlářské</t>
  </si>
  <si>
    <t>29</t>
  </si>
  <si>
    <t>766622132</t>
  </si>
  <si>
    <t>Montáž oken plastových včetně montáže rámu plochy přes 1 m2 otevíravých do zdiva, výšky přes 1,5 do 2,5 m</t>
  </si>
  <si>
    <t>-334460116</t>
  </si>
  <si>
    <t>https://podminky.urs.cz/item/CS_URS_2022_01/766622132</t>
  </si>
  <si>
    <t>30</t>
  </si>
  <si>
    <t>M</t>
  </si>
  <si>
    <t>61140054</t>
  </si>
  <si>
    <t>okno plastové otevíravé/sklopné trojsklo přes plochu 1m2 v 1,5-2,5m</t>
  </si>
  <si>
    <t>32</t>
  </si>
  <si>
    <t>219351071</t>
  </si>
  <si>
    <t>31</t>
  </si>
  <si>
    <t>76665001R</t>
  </si>
  <si>
    <t xml:space="preserve">Dod+mtz vnitřní okenní Al žaluzie 1500/2400 </t>
  </si>
  <si>
    <t>kus</t>
  </si>
  <si>
    <t>1420063504</t>
  </si>
  <si>
    <t>76666074R</t>
  </si>
  <si>
    <t>Montáž dveřních doplňků -madlo dveří</t>
  </si>
  <si>
    <t>-1418236422</t>
  </si>
  <si>
    <t>33</t>
  </si>
  <si>
    <t>5514705R</t>
  </si>
  <si>
    <t>madlo invalidní rovné na dveře dl. 800mm</t>
  </si>
  <si>
    <t>-787504765</t>
  </si>
  <si>
    <t>34</t>
  </si>
  <si>
    <t>766694112</t>
  </si>
  <si>
    <t>Montáž ostatních truhlářských konstrukcí parapetních desek dřevěných nebo plastových šířky do 300 mm, délky přes 1000 do 1600 mm</t>
  </si>
  <si>
    <t>-225283769</t>
  </si>
  <si>
    <t>https://podminky.urs.cz/item/CS_URS_2022_01/766694112</t>
  </si>
  <si>
    <t>35</t>
  </si>
  <si>
    <t>61144401</t>
  </si>
  <si>
    <t>parapet plastový vnitřní komůrkový tl 20mm š 250mm</t>
  </si>
  <si>
    <t>-1828614737</t>
  </si>
  <si>
    <t>36</t>
  </si>
  <si>
    <t>998766202</t>
  </si>
  <si>
    <t>Přesun hmot pro konstrukce truhlářské stanovený procentní sazbou (%) z ceny vodorovná dopravní vzdálenost do 50 m v objektech výšky přes 6 do 12 m</t>
  </si>
  <si>
    <t>97057609</t>
  </si>
  <si>
    <t>https://podminky.urs.cz/item/CS_URS_2022_01/998766202</t>
  </si>
  <si>
    <t>776</t>
  </si>
  <si>
    <t>Podlahy povlakové</t>
  </si>
  <si>
    <t>37</t>
  </si>
  <si>
    <t>776121321</t>
  </si>
  <si>
    <t>Příprava podkladu penetrace neředěná podlah</t>
  </si>
  <si>
    <t>-146923299</t>
  </si>
  <si>
    <t>https://podminky.urs.cz/item/CS_URS_2022_01/776121321</t>
  </si>
  <si>
    <t>38</t>
  </si>
  <si>
    <t>776141121</t>
  </si>
  <si>
    <t>Příprava podkladu vyrovnání samonivelační stěrkou podlah min.pevnosti 30 MPa, tloušťky do 3 mm</t>
  </si>
  <si>
    <t>135871390</t>
  </si>
  <si>
    <t>https://podminky.urs.cz/item/CS_URS_2022_01/776141121</t>
  </si>
  <si>
    <t>39</t>
  </si>
  <si>
    <t>776201811</t>
  </si>
  <si>
    <t>Demontáž povlakových podlahovin lepených ručně bez podložky</t>
  </si>
  <si>
    <t>1505828621</t>
  </si>
  <si>
    <t>https://podminky.urs.cz/item/CS_URS_2022_01/776201811</t>
  </si>
  <si>
    <t>40</t>
  </si>
  <si>
    <t>776221111</t>
  </si>
  <si>
    <t>Montáž podlahovin z PVC lepením standardním lepidlem z pásů standardních</t>
  </si>
  <si>
    <t>1135553773</t>
  </si>
  <si>
    <t>https://podminky.urs.cz/item/CS_URS_2022_01/776221111</t>
  </si>
  <si>
    <t>41</t>
  </si>
  <si>
    <t>28412285</t>
  </si>
  <si>
    <t>krytina podlahová PVC heterogenní tl 2mm</t>
  </si>
  <si>
    <t>-1566603261</t>
  </si>
  <si>
    <t>42</t>
  </si>
  <si>
    <t>776410811</t>
  </si>
  <si>
    <t>Demontáž soklíků nebo lišt pryžových nebo plastových</t>
  </si>
  <si>
    <t>-2022204286</t>
  </si>
  <si>
    <t>https://podminky.urs.cz/item/CS_URS_2022_01/776410811</t>
  </si>
  <si>
    <t>33,34-0,9</t>
  </si>
  <si>
    <t>43</t>
  </si>
  <si>
    <t>776411111</t>
  </si>
  <si>
    <t>Montáž soklíků lepením obvodových, výšky do 80 mm</t>
  </si>
  <si>
    <t>987391045</t>
  </si>
  <si>
    <t>https://podminky.urs.cz/item/CS_URS_2022_01/776411111</t>
  </si>
  <si>
    <t>44</t>
  </si>
  <si>
    <t>28411009</t>
  </si>
  <si>
    <t>lišta soklová PVC 18x80mm</t>
  </si>
  <si>
    <t>833059918</t>
  </si>
  <si>
    <t>45</t>
  </si>
  <si>
    <t>776421312</t>
  </si>
  <si>
    <t>Montáž lišt přechodových šroubovaných</t>
  </si>
  <si>
    <t>-60359730</t>
  </si>
  <si>
    <t>https://podminky.urs.cz/item/CS_URS_2022_01/776421312</t>
  </si>
  <si>
    <t>46</t>
  </si>
  <si>
    <t>55343120</t>
  </si>
  <si>
    <t>profil přechodový Al vrtaný 30mm stříbro</t>
  </si>
  <si>
    <t>2059544077</t>
  </si>
  <si>
    <t>47</t>
  </si>
  <si>
    <t>998776202</t>
  </si>
  <si>
    <t>Přesun hmot pro podlahy povlakové stanovený procentní sazbou (%) z ceny vodorovná dopravní vzdálenost do 50 m v objektech výšky přes 6 do 12 m</t>
  </si>
  <si>
    <t>-548561179</t>
  </si>
  <si>
    <t>https://podminky.urs.cz/item/CS_URS_2022_01/998776202</t>
  </si>
  <si>
    <t>781</t>
  </si>
  <si>
    <t>Dokončovací práce - obklady</t>
  </si>
  <si>
    <t>48</t>
  </si>
  <si>
    <t>781121011</t>
  </si>
  <si>
    <t>Příprava podkladu před provedením obkladu nátěr penetrační na stěnu</t>
  </si>
  <si>
    <t>50336273</t>
  </si>
  <si>
    <t>https://podminky.urs.cz/item/CS_URS_2022_01/781121011</t>
  </si>
  <si>
    <t>49</t>
  </si>
  <si>
    <t>781474113</t>
  </si>
  <si>
    <t>Montáž obkladů vnitřních stěn z dlaždic keramických lepených flexibilním lepidlem maloformátových hladkých přes 12 do 19 ks/m2</t>
  </si>
  <si>
    <t>1879570510</t>
  </si>
  <si>
    <t>https://podminky.urs.cz/item/CS_URS_2022_01/781474113</t>
  </si>
  <si>
    <t>50</t>
  </si>
  <si>
    <t>59761071</t>
  </si>
  <si>
    <t>obklad keramický hladký přes 12 do 19ks/m2</t>
  </si>
  <si>
    <t>-1769595260</t>
  </si>
  <si>
    <t>51</t>
  </si>
  <si>
    <t>781494111</t>
  </si>
  <si>
    <t>Obklad - dokončující práce profily ukončovací lepené flexibilním lepidlem rohové</t>
  </si>
  <si>
    <t>-682900098</t>
  </si>
  <si>
    <t>https://podminky.urs.cz/item/CS_URS_2022_01/781494111</t>
  </si>
  <si>
    <t>52</t>
  </si>
  <si>
    <t>781494511</t>
  </si>
  <si>
    <t>Obklad - dokončující práce profily ukončovací lepené flexibilním lepidlem ukončovací</t>
  </si>
  <si>
    <t>1180848625</t>
  </si>
  <si>
    <t>https://podminky.urs.cz/item/CS_URS_2022_01/781494511</t>
  </si>
  <si>
    <t>1,35+1,5+1,5</t>
  </si>
  <si>
    <t>53</t>
  </si>
  <si>
    <t>998781202</t>
  </si>
  <si>
    <t>Přesun hmot pro obklady keramické stanovený procentní sazbou (%) z ceny vodorovná dopravní vzdálenost do 50 m v objektech výšky přes 6 do 12 m</t>
  </si>
  <si>
    <t>-295177752</t>
  </si>
  <si>
    <t>https://podminky.urs.cz/item/CS_URS_2022_01/998781202</t>
  </si>
  <si>
    <t>783</t>
  </si>
  <si>
    <t>Dokončovací práce - nátěry</t>
  </si>
  <si>
    <t>54</t>
  </si>
  <si>
    <t>783301303</t>
  </si>
  <si>
    <t>Příprava podkladu zámečnických konstrukcí před provedením nátěru odrezivění odrezovačem bezoplachovým</t>
  </si>
  <si>
    <t>-926354892</t>
  </si>
  <si>
    <t>https://podminky.urs.cz/item/CS_URS_2022_01/783301303</t>
  </si>
  <si>
    <t>4,9*0,2 "zárubeň</t>
  </si>
  <si>
    <t>55</t>
  </si>
  <si>
    <t>783301311</t>
  </si>
  <si>
    <t>Příprava podkladu zámečnických konstrukcí před provedením nátěru odmaštění odmašťovačem vodou ředitelným</t>
  </si>
  <si>
    <t>-1247358071</t>
  </si>
  <si>
    <t>https://podminky.urs.cz/item/CS_URS_2022_01/783301311</t>
  </si>
  <si>
    <t>56</t>
  </si>
  <si>
    <t>783314101</t>
  </si>
  <si>
    <t>Základní nátěr zámečnických konstrukcí jednonásobný syntetický</t>
  </si>
  <si>
    <t>1276789988</t>
  </si>
  <si>
    <t>https://podminky.urs.cz/item/CS_URS_2022_01/783314101</t>
  </si>
  <si>
    <t>57</t>
  </si>
  <si>
    <t>783317101</t>
  </si>
  <si>
    <t>Krycí nátěr (email) zámečnických konstrukcí jednonásobný syntetický standardní</t>
  </si>
  <si>
    <t>537929982</t>
  </si>
  <si>
    <t>https://podminky.urs.cz/item/CS_URS_2022_01/783317101</t>
  </si>
  <si>
    <t>0,98*2 "zárubeň</t>
  </si>
  <si>
    <t>784</t>
  </si>
  <si>
    <t>Dokončovací práce - malby a tapety</t>
  </si>
  <si>
    <t>58</t>
  </si>
  <si>
    <t>784121001</t>
  </si>
  <si>
    <t>Oškrabání malby v místnostech výšky do 3,80 m</t>
  </si>
  <si>
    <t>77259499</t>
  </si>
  <si>
    <t>https://podminky.urs.cz/item/CS_URS_2022_01/784121001</t>
  </si>
  <si>
    <t>59,82 "strop</t>
  </si>
  <si>
    <t>114,767 "stěny</t>
  </si>
  <si>
    <t>59</t>
  </si>
  <si>
    <t>784181121</t>
  </si>
  <si>
    <t>Penetrace podkladu jednonásobná hloubková akrylátová bezbarvá v místnostech výšky do 3,80 m</t>
  </si>
  <si>
    <t>1618505544</t>
  </si>
  <si>
    <t>https://podminky.urs.cz/item/CS_URS_2022_01/784181121</t>
  </si>
  <si>
    <t>60</t>
  </si>
  <si>
    <t>784211101</t>
  </si>
  <si>
    <t>Malby z malířských směsí otěruvzdorných za mokra dvojnásobné, bílé za mokra otěruvzdorné výborně v místnostech výšky do 3,80 m</t>
  </si>
  <si>
    <t>2024343863</t>
  </si>
  <si>
    <t>https://podminky.urs.cz/item/CS_URS_2022_01/784211101</t>
  </si>
  <si>
    <t>114,767-44,16 "stěny</t>
  </si>
  <si>
    <t>61</t>
  </si>
  <si>
    <t>78421110R</t>
  </si>
  <si>
    <t>Malby z malířských směsí omyvatelných za mokra dvojnásobné, bílé za mokra omyvatelné výborně v místnostech výšky do 3,80 m</t>
  </si>
  <si>
    <t>1490210487</t>
  </si>
  <si>
    <t>(33,34-0,9)*1,5</t>
  </si>
  <si>
    <t>-1,5*0,6*5</t>
  </si>
  <si>
    <t>62</t>
  </si>
  <si>
    <t>784211163</t>
  </si>
  <si>
    <t>Malby z malířských směsí otěruvzdorných za mokra Příplatek k cenám dvojnásobných maleb za provádění barevné malby tónované na tónovacích automatech, v odstínu středně sytém</t>
  </si>
  <si>
    <t>-466385332</t>
  </si>
  <si>
    <t>https://podminky.urs.cz/item/CS_URS_2022_01/784211163</t>
  </si>
  <si>
    <t>VRN</t>
  </si>
  <si>
    <t>Vedlejší rozpočtové náklady</t>
  </si>
  <si>
    <t>VRN3</t>
  </si>
  <si>
    <t>Zařízení staveniště</t>
  </si>
  <si>
    <t>63</t>
  </si>
  <si>
    <t>030001000</t>
  </si>
  <si>
    <t>Kč</t>
  </si>
  <si>
    <t>1024</t>
  </si>
  <si>
    <t>-663849700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</si>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</sst>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3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59080" cy="25908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612135101" TargetMode="External" /><Relationship Id="rId2" Type="http://schemas.openxmlformats.org/officeDocument/2006/relationships/hyperlink" Target="https://podminky.urs.cz/item/CS_URS_2022_01/612142001" TargetMode="External" /><Relationship Id="rId3" Type="http://schemas.openxmlformats.org/officeDocument/2006/relationships/hyperlink" Target="https://podminky.urs.cz/item/CS_URS_2022_01/612325122" TargetMode="External" /><Relationship Id="rId4" Type="http://schemas.openxmlformats.org/officeDocument/2006/relationships/hyperlink" Target="https://podminky.urs.cz/item/CS_URS_2022_01/612325421" TargetMode="External" /><Relationship Id="rId5" Type="http://schemas.openxmlformats.org/officeDocument/2006/relationships/hyperlink" Target="https://podminky.urs.cz/item/CS_URS_2022_01/619991001" TargetMode="External" /><Relationship Id="rId6" Type="http://schemas.openxmlformats.org/officeDocument/2006/relationships/hyperlink" Target="https://podminky.urs.cz/item/CS_URS_2022_01/619991011" TargetMode="External" /><Relationship Id="rId7" Type="http://schemas.openxmlformats.org/officeDocument/2006/relationships/hyperlink" Target="https://podminky.urs.cz/item/CS_URS_2022_01/631312141" TargetMode="External" /><Relationship Id="rId8" Type="http://schemas.openxmlformats.org/officeDocument/2006/relationships/hyperlink" Target="https://podminky.urs.cz/item/CS_URS_2022_01/949101111" TargetMode="External" /><Relationship Id="rId9" Type="http://schemas.openxmlformats.org/officeDocument/2006/relationships/hyperlink" Target="https://podminky.urs.cz/item/CS_URS_2022_01/952901111" TargetMode="External" /><Relationship Id="rId10" Type="http://schemas.openxmlformats.org/officeDocument/2006/relationships/hyperlink" Target="https://podminky.urs.cz/item/CS_URS_2022_01/962031133" TargetMode="External" /><Relationship Id="rId11" Type="http://schemas.openxmlformats.org/officeDocument/2006/relationships/hyperlink" Target="https://podminky.urs.cz/item/CS_URS_2022_01/968062376" TargetMode="External" /><Relationship Id="rId12" Type="http://schemas.openxmlformats.org/officeDocument/2006/relationships/hyperlink" Target="https://podminky.urs.cz/item/CS_URS_2022_01/974042535" TargetMode="External" /><Relationship Id="rId13" Type="http://schemas.openxmlformats.org/officeDocument/2006/relationships/hyperlink" Target="https://podminky.urs.cz/item/CS_URS_2022_01/978013121" TargetMode="External" /><Relationship Id="rId14" Type="http://schemas.openxmlformats.org/officeDocument/2006/relationships/hyperlink" Target="https://podminky.urs.cz/item/CS_URS_2022_01/978059541" TargetMode="External" /><Relationship Id="rId15" Type="http://schemas.openxmlformats.org/officeDocument/2006/relationships/hyperlink" Target="https://podminky.urs.cz/item/CS_URS_2022_01/997013153" TargetMode="External" /><Relationship Id="rId16" Type="http://schemas.openxmlformats.org/officeDocument/2006/relationships/hyperlink" Target="https://podminky.urs.cz/item/CS_URS_2022_01/997013501" TargetMode="External" /><Relationship Id="rId17" Type="http://schemas.openxmlformats.org/officeDocument/2006/relationships/hyperlink" Target="https://podminky.urs.cz/item/CS_URS_2022_01/997013509" TargetMode="External" /><Relationship Id="rId18" Type="http://schemas.openxmlformats.org/officeDocument/2006/relationships/hyperlink" Target="https://podminky.urs.cz/item/CS_URS_2022_01/997013631" TargetMode="External" /><Relationship Id="rId19" Type="http://schemas.openxmlformats.org/officeDocument/2006/relationships/hyperlink" Target="https://podminky.urs.cz/item/CS_URS_2022_01/998011002" TargetMode="External" /><Relationship Id="rId20" Type="http://schemas.openxmlformats.org/officeDocument/2006/relationships/hyperlink" Target="https://podminky.urs.cz/item/CS_URS_2022_01/764002851" TargetMode="External" /><Relationship Id="rId21" Type="http://schemas.openxmlformats.org/officeDocument/2006/relationships/hyperlink" Target="https://podminky.urs.cz/item/CS_URS_2022_01/764226403" TargetMode="External" /><Relationship Id="rId22" Type="http://schemas.openxmlformats.org/officeDocument/2006/relationships/hyperlink" Target="https://podminky.urs.cz/item/CS_URS_2022_01/998764202" TargetMode="External" /><Relationship Id="rId23" Type="http://schemas.openxmlformats.org/officeDocument/2006/relationships/hyperlink" Target="https://podminky.urs.cz/item/CS_URS_2022_01/766622132" TargetMode="External" /><Relationship Id="rId24" Type="http://schemas.openxmlformats.org/officeDocument/2006/relationships/hyperlink" Target="https://podminky.urs.cz/item/CS_URS_2022_01/766694112" TargetMode="External" /><Relationship Id="rId25" Type="http://schemas.openxmlformats.org/officeDocument/2006/relationships/hyperlink" Target="https://podminky.urs.cz/item/CS_URS_2022_01/998766202" TargetMode="External" /><Relationship Id="rId26" Type="http://schemas.openxmlformats.org/officeDocument/2006/relationships/hyperlink" Target="https://podminky.urs.cz/item/CS_URS_2022_01/776121321" TargetMode="External" /><Relationship Id="rId27" Type="http://schemas.openxmlformats.org/officeDocument/2006/relationships/hyperlink" Target="https://podminky.urs.cz/item/CS_URS_2022_01/776141121" TargetMode="External" /><Relationship Id="rId28" Type="http://schemas.openxmlformats.org/officeDocument/2006/relationships/hyperlink" Target="https://podminky.urs.cz/item/CS_URS_2022_01/776201811" TargetMode="External" /><Relationship Id="rId29" Type="http://schemas.openxmlformats.org/officeDocument/2006/relationships/hyperlink" Target="https://podminky.urs.cz/item/CS_URS_2022_01/776221111" TargetMode="External" /><Relationship Id="rId30" Type="http://schemas.openxmlformats.org/officeDocument/2006/relationships/hyperlink" Target="https://podminky.urs.cz/item/CS_URS_2022_01/776410811" TargetMode="External" /><Relationship Id="rId31" Type="http://schemas.openxmlformats.org/officeDocument/2006/relationships/hyperlink" Target="https://podminky.urs.cz/item/CS_URS_2022_01/776411111" TargetMode="External" /><Relationship Id="rId32" Type="http://schemas.openxmlformats.org/officeDocument/2006/relationships/hyperlink" Target="https://podminky.urs.cz/item/CS_URS_2022_01/776421312" TargetMode="External" /><Relationship Id="rId33" Type="http://schemas.openxmlformats.org/officeDocument/2006/relationships/hyperlink" Target="https://podminky.urs.cz/item/CS_URS_2022_01/998776202" TargetMode="External" /><Relationship Id="rId34" Type="http://schemas.openxmlformats.org/officeDocument/2006/relationships/hyperlink" Target="https://podminky.urs.cz/item/CS_URS_2022_01/781121011" TargetMode="External" /><Relationship Id="rId35" Type="http://schemas.openxmlformats.org/officeDocument/2006/relationships/hyperlink" Target="https://podminky.urs.cz/item/CS_URS_2022_01/781474113" TargetMode="External" /><Relationship Id="rId36" Type="http://schemas.openxmlformats.org/officeDocument/2006/relationships/hyperlink" Target="https://podminky.urs.cz/item/CS_URS_2022_01/781494111" TargetMode="External" /><Relationship Id="rId37" Type="http://schemas.openxmlformats.org/officeDocument/2006/relationships/hyperlink" Target="https://podminky.urs.cz/item/CS_URS_2022_01/781494511" TargetMode="External" /><Relationship Id="rId38" Type="http://schemas.openxmlformats.org/officeDocument/2006/relationships/hyperlink" Target="https://podminky.urs.cz/item/CS_URS_2022_01/998781202" TargetMode="External" /><Relationship Id="rId39" Type="http://schemas.openxmlformats.org/officeDocument/2006/relationships/hyperlink" Target="https://podminky.urs.cz/item/CS_URS_2022_01/783301303" TargetMode="External" /><Relationship Id="rId40" Type="http://schemas.openxmlformats.org/officeDocument/2006/relationships/hyperlink" Target="https://podminky.urs.cz/item/CS_URS_2022_01/783301311" TargetMode="External" /><Relationship Id="rId41" Type="http://schemas.openxmlformats.org/officeDocument/2006/relationships/hyperlink" Target="https://podminky.urs.cz/item/CS_URS_2022_01/783314101" TargetMode="External" /><Relationship Id="rId42" Type="http://schemas.openxmlformats.org/officeDocument/2006/relationships/hyperlink" Target="https://podminky.urs.cz/item/CS_URS_2022_01/783317101" TargetMode="External" /><Relationship Id="rId43" Type="http://schemas.openxmlformats.org/officeDocument/2006/relationships/hyperlink" Target="https://podminky.urs.cz/item/CS_URS_2022_01/784121001" TargetMode="External" /><Relationship Id="rId44" Type="http://schemas.openxmlformats.org/officeDocument/2006/relationships/hyperlink" Target="https://podminky.urs.cz/item/CS_URS_2022_01/784181121" TargetMode="External" /><Relationship Id="rId45" Type="http://schemas.openxmlformats.org/officeDocument/2006/relationships/hyperlink" Target="https://podminky.urs.cz/item/CS_URS_2022_01/784211101" TargetMode="External" /><Relationship Id="rId46" Type="http://schemas.openxmlformats.org/officeDocument/2006/relationships/hyperlink" Target="https://podminky.urs.cz/item/CS_URS_2022_01/784211163" TargetMode="External" /><Relationship Id="rId47" Type="http://schemas.openxmlformats.org/officeDocument/2006/relationships/hyperlink" Target="https://podminky.urs.cz/item/CS_URS_2022_01/030001000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851563" style="1" customWidth="1"/>
    <col min="2" max="2" width="1.710938" style="1" customWidth="1"/>
    <col min="3" max="3" width="4.421875" style="1" customWidth="1"/>
    <col min="4" max="4" width="2.851563" style="1" customWidth="1"/>
    <col min="5" max="5" width="2.851563" style="1" customWidth="1"/>
    <col min="6" max="6" width="2.851563" style="1" customWidth="1"/>
    <col min="7" max="7" width="2.851563" style="1" customWidth="1"/>
    <col min="8" max="8" width="2.851563" style="1" customWidth="1"/>
    <col min="9" max="9" width="2.851563" style="1" customWidth="1"/>
    <col min="10" max="10" width="2.851563" style="1" customWidth="1"/>
    <col min="11" max="11" width="2.851563" style="1" customWidth="1"/>
    <col min="12" max="12" width="2.851563" style="1" customWidth="1"/>
    <col min="13" max="13" width="2.851563" style="1" customWidth="1"/>
    <col min="14" max="14" width="2.851563" style="1" customWidth="1"/>
    <col min="15" max="15" width="2.851563" style="1" customWidth="1"/>
    <col min="16" max="16" width="2.851563" style="1" customWidth="1"/>
    <col min="17" max="17" width="2.851563" style="1" customWidth="1"/>
    <col min="18" max="18" width="2.851563" style="1" customWidth="1"/>
    <col min="19" max="19" width="2.851563" style="1" customWidth="1"/>
    <col min="20" max="20" width="2.851563" style="1" customWidth="1"/>
    <col min="21" max="21" width="2.851563" style="1" customWidth="1"/>
    <col min="22" max="22" width="2.851563" style="1" customWidth="1"/>
    <col min="23" max="23" width="2.851563" style="1" customWidth="1"/>
    <col min="24" max="24" width="2.851563" style="1" customWidth="1"/>
    <col min="25" max="25" width="2.851563" style="1" customWidth="1"/>
    <col min="26" max="26" width="2.851563" style="1" customWidth="1"/>
    <col min="27" max="27" width="2.851563" style="1" customWidth="1"/>
    <col min="28" max="28" width="2.851563" style="1" customWidth="1"/>
    <col min="29" max="29" width="2.851563" style="1" customWidth="1"/>
    <col min="30" max="30" width="2.851563" style="1" customWidth="1"/>
    <col min="31" max="31" width="2.851563" style="1" customWidth="1"/>
    <col min="32" max="32" width="2.851563" style="1" customWidth="1"/>
    <col min="33" max="33" width="2.851563" style="1" customWidth="1"/>
    <col min="34" max="34" width="3.574219" style="1" customWidth="1"/>
    <col min="35" max="35" width="42.28125" style="1" customWidth="1"/>
    <col min="36" max="36" width="2.574219" style="1" customWidth="1"/>
    <col min="37" max="37" width="2.574219" style="1" customWidth="1"/>
    <col min="38" max="38" width="8.851563" style="1" customWidth="1"/>
    <col min="39" max="39" width="3.574219" style="1" customWidth="1"/>
    <col min="40" max="40" width="14.28125" style="1" customWidth="1"/>
    <col min="41" max="41" width="8.003906" style="1" customWidth="1"/>
    <col min="42" max="42" width="4.421875" style="1" customWidth="1"/>
    <col min="43" max="43" width="16.71094" style="1" customWidth="1"/>
    <col min="44" max="44" width="14.57422" style="1" customWidth="1"/>
    <col min="45" max="45" width="27.71094" style="1" hidden="1" customWidth="1"/>
    <col min="46" max="46" width="27.71094" style="1" hidden="1" customWidth="1"/>
    <col min="47" max="47" width="27.71094" style="1" hidden="1" customWidth="1"/>
    <col min="48" max="48" width="23.14063" style="1" hidden="1" customWidth="1"/>
    <col min="49" max="49" width="23.14063" style="1" hidden="1" customWidth="1"/>
    <col min="50" max="50" width="26.71094" style="1" hidden="1" customWidth="1"/>
    <col min="51" max="51" width="26.71094" style="1" hidden="1" customWidth="1"/>
    <col min="52" max="52" width="23.14063" style="1" hidden="1" customWidth="1"/>
    <col min="53" max="53" width="20.57422" style="1" hidden="1" customWidth="1"/>
    <col min="54" max="54" width="26.71094" style="1" hidden="1" customWidth="1"/>
    <col min="55" max="55" width="23.14063" style="1" hidden="1" customWidth="1"/>
    <col min="56" max="56" width="20.57422" style="1" hidden="1" customWidth="1"/>
    <col min="57" max="57" width="71.14063" style="1" customWidth="1"/>
    <col min="71" max="71" width="9.140625" style="1" hidden="1"/>
    <col min="72" max="72" width="9.140625" style="1" hidden="1"/>
    <col min="73" max="73" width="9.140625" style="1" hidden="1"/>
    <col min="74" max="74" width="9.140625" style="1" hidden="1"/>
    <col min="75" max="75" width="9.140625" style="1" hidden="1"/>
    <col min="76" max="76" width="9.140625" style="1" hidden="1"/>
    <col min="77" max="77" width="9.140625" style="1" hidden="1"/>
    <col min="78" max="78" width="9.140625" style="1" hidden="1"/>
    <col min="79" max="79" width="9.140625" style="1" hidden="1"/>
    <col min="80" max="80" width="9.140625" style="1" hidden="1"/>
    <col min="81" max="81" width="9.140625" style="1" hidden="1"/>
    <col min="82" max="82" width="9.140625" style="1" hidden="1"/>
    <col min="83" max="83" width="9.140625" style="1" hidden="1"/>
    <col min="84" max="84" width="9.140625" style="1" hidden="1"/>
    <col min="85" max="85" width="9.140625" style="1" hidden="1"/>
    <col min="86" max="86" width="9.140625" style="1" hidden="1"/>
    <col min="87" max="87" width="9.140625" style="1" hidden="1"/>
    <col min="88" max="88" width="9.140625" style="1" hidden="1"/>
    <col min="89" max="89" width="9.140625" style="1" hidden="1"/>
    <col min="90" max="90" width="9.140625" style="1" hidden="1"/>
    <col min="91" max="91" width="9.140625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19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8" customHeight="1">
      <c r="B23" s="21"/>
      <c r="C23" s="22"/>
      <c r="D23" s="22"/>
      <c r="E23" s="36" t="s">
        <v>37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51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0921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ZŠ Truhlářská 19, ul.Školní, K.Vary -Stavební úpravy kuchyňky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 xml:space="preserve"> 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23. 9. 2021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6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Statutární město K.Vary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Dindáková Anna, Staré Sedlo</v>
      </c>
      <c r="AN49" s="64"/>
      <c r="AO49" s="64"/>
      <c r="AP49" s="64"/>
      <c r="AQ49" s="40"/>
      <c r="AR49" s="44"/>
      <c r="AS49" s="74" t="s">
        <v>52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6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34</v>
      </c>
      <c r="AJ50" s="40"/>
      <c r="AK50" s="40"/>
      <c r="AL50" s="40"/>
      <c r="AM50" s="73" t="str">
        <f>IF(E20="","",E20)</f>
        <v>Šimková Dita, K.Vary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53</v>
      </c>
      <c r="D52" s="87"/>
      <c r="E52" s="87"/>
      <c r="F52" s="87"/>
      <c r="G52" s="87"/>
      <c r="H52" s="88"/>
      <c r="I52" s="89" t="s">
        <v>54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55</v>
      </c>
      <c r="AH52" s="87"/>
      <c r="AI52" s="87"/>
      <c r="AJ52" s="87"/>
      <c r="AK52" s="87"/>
      <c r="AL52" s="87"/>
      <c r="AM52" s="87"/>
      <c r="AN52" s="89" t="s">
        <v>56</v>
      </c>
      <c r="AO52" s="87"/>
      <c r="AP52" s="87"/>
      <c r="AQ52" s="91" t="s">
        <v>57</v>
      </c>
      <c r="AR52" s="44"/>
      <c r="AS52" s="92" t="s">
        <v>58</v>
      </c>
      <c r="AT52" s="93" t="s">
        <v>59</v>
      </c>
      <c r="AU52" s="93" t="s">
        <v>60</v>
      </c>
      <c r="AV52" s="93" t="s">
        <v>61</v>
      </c>
      <c r="AW52" s="93" t="s">
        <v>62</v>
      </c>
      <c r="AX52" s="93" t="s">
        <v>63</v>
      </c>
      <c r="AY52" s="93" t="s">
        <v>64</v>
      </c>
      <c r="AZ52" s="93" t="s">
        <v>65</v>
      </c>
      <c r="BA52" s="93" t="s">
        <v>66</v>
      </c>
      <c r="BB52" s="93" t="s">
        <v>67</v>
      </c>
      <c r="BC52" s="93" t="s">
        <v>68</v>
      </c>
      <c r="BD52" s="94" t="s">
        <v>69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70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ROUND(AS55,2)</f>
        <v>0</v>
      </c>
      <c r="AT54" s="106">
        <f>ROUND(SUM(AV54:AW54),2)</f>
        <v>0</v>
      </c>
      <c r="AU54" s="107">
        <f>ROUND(AU55,5)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ROUND(AZ55,2)</f>
        <v>0</v>
      </c>
      <c r="BA54" s="106">
        <f>ROUND(BA55,2)</f>
        <v>0</v>
      </c>
      <c r="BB54" s="106">
        <f>ROUND(BB55,2)</f>
        <v>0</v>
      </c>
      <c r="BC54" s="106">
        <f>ROUND(BC55,2)</f>
        <v>0</v>
      </c>
      <c r="BD54" s="108">
        <f>ROUND(BD55,2)</f>
        <v>0</v>
      </c>
      <c r="BE54" s="6"/>
      <c r="BS54" s="109" t="s">
        <v>71</v>
      </c>
      <c r="BT54" s="109" t="s">
        <v>72</v>
      </c>
      <c r="BV54" s="109" t="s">
        <v>73</v>
      </c>
      <c r="BW54" s="109" t="s">
        <v>5</v>
      </c>
      <c r="BX54" s="109" t="s">
        <v>74</v>
      </c>
      <c r="CL54" s="109" t="s">
        <v>19</v>
      </c>
    </row>
    <row r="55" s="7" customFormat="1" ht="24.6" customHeight="1">
      <c r="A55" s="110" t="s">
        <v>75</v>
      </c>
      <c r="B55" s="111"/>
      <c r="C55" s="112"/>
      <c r="D55" s="113" t="s">
        <v>14</v>
      </c>
      <c r="E55" s="113"/>
      <c r="F55" s="113"/>
      <c r="G55" s="113"/>
      <c r="H55" s="113"/>
      <c r="I55" s="114"/>
      <c r="J55" s="113" t="s">
        <v>17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'0921 - ZŠ Truhlářská 19, ...'!J28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76</v>
      </c>
      <c r="AR55" s="117"/>
      <c r="AS55" s="118">
        <v>0</v>
      </c>
      <c r="AT55" s="119">
        <f>ROUND(SUM(AV55:AW55),2)</f>
        <v>0</v>
      </c>
      <c r="AU55" s="120">
        <f>'0921 - ZŠ Truhlářská 19, ...'!P91</f>
        <v>0</v>
      </c>
      <c r="AV55" s="119">
        <f>'0921 - ZŠ Truhlářská 19, ...'!J31</f>
        <v>0</v>
      </c>
      <c r="AW55" s="119">
        <f>'0921 - ZŠ Truhlářská 19, ...'!J32</f>
        <v>0</v>
      </c>
      <c r="AX55" s="119">
        <f>'0921 - ZŠ Truhlářská 19, ...'!J33</f>
        <v>0</v>
      </c>
      <c r="AY55" s="119">
        <f>'0921 - ZŠ Truhlářská 19, ...'!J34</f>
        <v>0</v>
      </c>
      <c r="AZ55" s="119">
        <f>'0921 - ZŠ Truhlářská 19, ...'!F31</f>
        <v>0</v>
      </c>
      <c r="BA55" s="119">
        <f>'0921 - ZŠ Truhlářská 19, ...'!F32</f>
        <v>0</v>
      </c>
      <c r="BB55" s="119">
        <f>'0921 - ZŠ Truhlářská 19, ...'!F33</f>
        <v>0</v>
      </c>
      <c r="BC55" s="119">
        <f>'0921 - ZŠ Truhlářská 19, ...'!F34</f>
        <v>0</v>
      </c>
      <c r="BD55" s="121">
        <f>'0921 - ZŠ Truhlářská 19, ...'!F35</f>
        <v>0</v>
      </c>
      <c r="BE55" s="7"/>
      <c r="BT55" s="122" t="s">
        <v>77</v>
      </c>
      <c r="BU55" s="122" t="s">
        <v>78</v>
      </c>
      <c r="BV55" s="122" t="s">
        <v>73</v>
      </c>
      <c r="BW55" s="122" t="s">
        <v>5</v>
      </c>
      <c r="BX55" s="122" t="s">
        <v>74</v>
      </c>
      <c r="CL55" s="122" t="s">
        <v>19</v>
      </c>
    </row>
    <row r="56" s="2" customFormat="1" ht="30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4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</row>
    <row r="57" s="2" customFormat="1" ht="6.96" customHeight="1">
      <c r="A57" s="38"/>
      <c r="B57" s="59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44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</row>
  </sheetData>
  <sheetProtection sheet="1" formatColumns="0" formatRows="0" objects="1" scenarios="1" spinCount="100000" saltValue="xTcZsmmACfsS4TqInRl91/2p+8C7T68w/oDDpFLtyAou0+E1Kr2B1CxxYv2fLR3shPZHztwdcr76Cpa0kB8gbA==" hashValue="XNRc4Ar0g9zs0u8svlEydhoj/dVBgeLWonb2Zm25dUfPiylEM1cdHpescdivldTrPGZyEQyA3wz4kLPBXd+oVA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921 - ZŠ Truhlářská 19,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851563" style="1" customWidth="1"/>
    <col min="2" max="2" width="1.148438" style="1" customWidth="1"/>
    <col min="3" max="3" width="4.421875" style="1" customWidth="1"/>
    <col min="4" max="4" width="4.574219" style="1" customWidth="1"/>
    <col min="5" max="5" width="18.28125" style="1" customWidth="1"/>
    <col min="6" max="6" width="108.0039" style="1" customWidth="1"/>
    <col min="7" max="7" width="8.003906" style="1" customWidth="1"/>
    <col min="8" max="8" width="15.00391" style="1" customWidth="1"/>
    <col min="9" max="9" width="16.85156" style="1" customWidth="1"/>
    <col min="10" max="10" width="23.85156" style="1" customWidth="1"/>
    <col min="11" max="11" width="23.85156" style="1" customWidth="1"/>
    <col min="12" max="12" width="10.00391" style="1" customWidth="1"/>
    <col min="13" max="13" width="11.57422" style="1" hidden="1" customWidth="1"/>
    <col min="14" max="14" width="9.140625" style="1" hidden="1"/>
    <col min="15" max="15" width="15.14063" style="1" hidden="1" customWidth="1"/>
    <col min="16" max="16" width="15.14063" style="1" hidden="1" customWidth="1"/>
    <col min="17" max="17" width="15.14063" style="1" hidden="1" customWidth="1"/>
    <col min="18" max="18" width="15.14063" style="1" hidden="1" customWidth="1"/>
    <col min="19" max="19" width="15.14063" style="1" hidden="1" customWidth="1"/>
    <col min="20" max="20" width="15.14063" style="1" hidden="1" customWidth="1"/>
    <col min="21" max="21" width="17.42188" style="1" hidden="1" customWidth="1"/>
    <col min="22" max="22" width="13.14063" style="1" customWidth="1"/>
    <col min="23" max="23" width="17.42188" style="1" customWidth="1"/>
    <col min="24" max="24" width="13.14063" style="1" customWidth="1"/>
    <col min="25" max="25" width="16.00391" style="1" customWidth="1"/>
    <col min="26" max="26" width="11.71094" style="1" customWidth="1"/>
    <col min="27" max="27" width="16.00391" style="1" customWidth="1"/>
    <col min="28" max="28" width="17.42188" style="1" customWidth="1"/>
    <col min="29" max="29" width="11.71094" style="1" customWidth="1"/>
    <col min="30" max="30" width="16.00391" style="1" customWidth="1"/>
    <col min="31" max="31" width="17.42188" style="1" customWidth="1"/>
    <col min="44" max="44" width="9.140625" style="1" hidden="1"/>
    <col min="45" max="45" width="9.140625" style="1" hidden="1"/>
    <col min="46" max="46" width="9.140625" style="1" hidden="1"/>
    <col min="47" max="47" width="9.140625" style="1" hidden="1"/>
    <col min="48" max="48" width="9.140625" style="1" hidden="1"/>
    <col min="49" max="49" width="9.140625" style="1" hidden="1"/>
    <col min="50" max="50" width="9.140625" style="1" hidden="1"/>
    <col min="51" max="51" width="9.140625" style="1" hidden="1"/>
    <col min="52" max="52" width="9.140625" style="1" hidden="1"/>
    <col min="53" max="53" width="9.140625" style="1" hidden="1"/>
    <col min="54" max="54" width="9.140625" style="1" hidden="1"/>
    <col min="55" max="55" width="9.140625" style="1" hidden="1"/>
    <col min="56" max="56" width="9.140625" style="1" hidden="1"/>
    <col min="57" max="57" width="9.140625" style="1" hidden="1"/>
    <col min="58" max="58" width="9.140625" style="1" hidden="1"/>
    <col min="59" max="59" width="9.140625" style="1" hidden="1"/>
    <col min="60" max="60" width="9.140625" style="1" hidden="1"/>
    <col min="61" max="61" width="9.140625" style="1" hidden="1"/>
    <col min="62" max="62" width="9.140625" style="1" hidden="1"/>
    <col min="63" max="63" width="9.140625" style="1" hidden="1"/>
    <col min="64" max="64" width="9.140625" style="1" hidden="1"/>
    <col min="65" max="65" width="9.140625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3"/>
      <c r="C3" s="124"/>
      <c r="D3" s="124"/>
      <c r="E3" s="124"/>
      <c r="F3" s="124"/>
      <c r="G3" s="124"/>
      <c r="H3" s="124"/>
      <c r="I3" s="124"/>
      <c r="J3" s="124"/>
      <c r="K3" s="124"/>
      <c r="L3" s="20"/>
      <c r="AT3" s="17" t="s">
        <v>79</v>
      </c>
    </row>
    <row r="4" s="1" customFormat="1" ht="24.96" customHeight="1">
      <c r="B4" s="20"/>
      <c r="D4" s="125" t="s">
        <v>80</v>
      </c>
      <c r="L4" s="20"/>
      <c r="M4" s="126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8"/>
      <c r="B6" s="44"/>
      <c r="C6" s="38"/>
      <c r="D6" s="127" t="s">
        <v>16</v>
      </c>
      <c r="E6" s="38"/>
      <c r="F6" s="38"/>
      <c r="G6" s="38"/>
      <c r="H6" s="38"/>
      <c r="I6" s="38"/>
      <c r="J6" s="38"/>
      <c r="K6" s="38"/>
      <c r="L6" s="12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5.6" customHeight="1">
      <c r="A7" s="38"/>
      <c r="B7" s="44"/>
      <c r="C7" s="38"/>
      <c r="D7" s="38"/>
      <c r="E7" s="129" t="s">
        <v>17</v>
      </c>
      <c r="F7" s="38"/>
      <c r="G7" s="38"/>
      <c r="H7" s="38"/>
      <c r="I7" s="38"/>
      <c r="J7" s="38"/>
      <c r="K7" s="38"/>
      <c r="L7" s="12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4"/>
      <c r="C8" s="38"/>
      <c r="D8" s="38"/>
      <c r="E8" s="38"/>
      <c r="F8" s="38"/>
      <c r="G8" s="38"/>
      <c r="H8" s="38"/>
      <c r="I8" s="38"/>
      <c r="J8" s="38"/>
      <c r="K8" s="38"/>
      <c r="L8" s="12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4"/>
      <c r="C9" s="38"/>
      <c r="D9" s="127" t="s">
        <v>18</v>
      </c>
      <c r="E9" s="38"/>
      <c r="F9" s="130" t="s">
        <v>19</v>
      </c>
      <c r="G9" s="38"/>
      <c r="H9" s="38"/>
      <c r="I9" s="127" t="s">
        <v>20</v>
      </c>
      <c r="J9" s="130" t="s">
        <v>19</v>
      </c>
      <c r="K9" s="38"/>
      <c r="L9" s="128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27" t="s">
        <v>21</v>
      </c>
      <c r="E10" s="38"/>
      <c r="F10" s="130" t="s">
        <v>22</v>
      </c>
      <c r="G10" s="38"/>
      <c r="H10" s="38"/>
      <c r="I10" s="127" t="s">
        <v>23</v>
      </c>
      <c r="J10" s="131" t="str">
        <f>'Rekapitulace stavby'!AN8</f>
        <v>23. 9. 2021</v>
      </c>
      <c r="K10" s="38"/>
      <c r="L10" s="128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4"/>
      <c r="C11" s="38"/>
      <c r="D11" s="38"/>
      <c r="E11" s="38"/>
      <c r="F11" s="38"/>
      <c r="G11" s="38"/>
      <c r="H11" s="38"/>
      <c r="I11" s="38"/>
      <c r="J11" s="38"/>
      <c r="K11" s="38"/>
      <c r="L11" s="128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27" t="s">
        <v>25</v>
      </c>
      <c r="E12" s="38"/>
      <c r="F12" s="38"/>
      <c r="G12" s="38"/>
      <c r="H12" s="38"/>
      <c r="I12" s="127" t="s">
        <v>26</v>
      </c>
      <c r="J12" s="130" t="s">
        <v>19</v>
      </c>
      <c r="K12" s="38"/>
      <c r="L12" s="128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4"/>
      <c r="C13" s="38"/>
      <c r="D13" s="38"/>
      <c r="E13" s="130" t="s">
        <v>27</v>
      </c>
      <c r="F13" s="38"/>
      <c r="G13" s="38"/>
      <c r="H13" s="38"/>
      <c r="I13" s="127" t="s">
        <v>28</v>
      </c>
      <c r="J13" s="130" t="s">
        <v>19</v>
      </c>
      <c r="K13" s="38"/>
      <c r="L13" s="128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4"/>
      <c r="C14" s="38"/>
      <c r="D14" s="38"/>
      <c r="E14" s="38"/>
      <c r="F14" s="38"/>
      <c r="G14" s="38"/>
      <c r="H14" s="38"/>
      <c r="I14" s="38"/>
      <c r="J14" s="38"/>
      <c r="K14" s="38"/>
      <c r="L14" s="12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4"/>
      <c r="C15" s="38"/>
      <c r="D15" s="127" t="s">
        <v>29</v>
      </c>
      <c r="E15" s="38"/>
      <c r="F15" s="38"/>
      <c r="G15" s="38"/>
      <c r="H15" s="38"/>
      <c r="I15" s="127" t="s">
        <v>26</v>
      </c>
      <c r="J15" s="33" t="str">
        <f>'Rekapitulace stavby'!AN13</f>
        <v>Vyplň údaj</v>
      </c>
      <c r="K15" s="38"/>
      <c r="L15" s="12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4"/>
      <c r="C16" s="38"/>
      <c r="D16" s="38"/>
      <c r="E16" s="33" t="str">
        <f>'Rekapitulace stavby'!E14</f>
        <v>Vyplň údaj</v>
      </c>
      <c r="F16" s="130"/>
      <c r="G16" s="130"/>
      <c r="H16" s="130"/>
      <c r="I16" s="127" t="s">
        <v>28</v>
      </c>
      <c r="J16" s="33" t="str">
        <f>'Rekapitulace stavby'!AN14</f>
        <v>Vyplň údaj</v>
      </c>
      <c r="K16" s="38"/>
      <c r="L16" s="12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4"/>
      <c r="C17" s="38"/>
      <c r="D17" s="38"/>
      <c r="E17" s="38"/>
      <c r="F17" s="38"/>
      <c r="G17" s="38"/>
      <c r="H17" s="38"/>
      <c r="I17" s="38"/>
      <c r="J17" s="38"/>
      <c r="K17" s="38"/>
      <c r="L17" s="12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4"/>
      <c r="C18" s="38"/>
      <c r="D18" s="127" t="s">
        <v>31</v>
      </c>
      <c r="E18" s="38"/>
      <c r="F18" s="38"/>
      <c r="G18" s="38"/>
      <c r="H18" s="38"/>
      <c r="I18" s="127" t="s">
        <v>26</v>
      </c>
      <c r="J18" s="130" t="s">
        <v>19</v>
      </c>
      <c r="K18" s="38"/>
      <c r="L18" s="12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4"/>
      <c r="C19" s="38"/>
      <c r="D19" s="38"/>
      <c r="E19" s="130" t="s">
        <v>32</v>
      </c>
      <c r="F19" s="38"/>
      <c r="G19" s="38"/>
      <c r="H19" s="38"/>
      <c r="I19" s="127" t="s">
        <v>28</v>
      </c>
      <c r="J19" s="130" t="s">
        <v>19</v>
      </c>
      <c r="K19" s="38"/>
      <c r="L19" s="12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4"/>
      <c r="C20" s="38"/>
      <c r="D20" s="38"/>
      <c r="E20" s="38"/>
      <c r="F20" s="38"/>
      <c r="G20" s="38"/>
      <c r="H20" s="38"/>
      <c r="I20" s="38"/>
      <c r="J20" s="38"/>
      <c r="K20" s="38"/>
      <c r="L20" s="12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4"/>
      <c r="C21" s="38"/>
      <c r="D21" s="127" t="s">
        <v>34</v>
      </c>
      <c r="E21" s="38"/>
      <c r="F21" s="38"/>
      <c r="G21" s="38"/>
      <c r="H21" s="38"/>
      <c r="I21" s="127" t="s">
        <v>26</v>
      </c>
      <c r="J21" s="130" t="s">
        <v>19</v>
      </c>
      <c r="K21" s="38"/>
      <c r="L21" s="12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4"/>
      <c r="C22" s="38"/>
      <c r="D22" s="38"/>
      <c r="E22" s="130" t="s">
        <v>35</v>
      </c>
      <c r="F22" s="38"/>
      <c r="G22" s="38"/>
      <c r="H22" s="38"/>
      <c r="I22" s="127" t="s">
        <v>28</v>
      </c>
      <c r="J22" s="130" t="s">
        <v>19</v>
      </c>
      <c r="K22" s="38"/>
      <c r="L22" s="12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4"/>
      <c r="C23" s="38"/>
      <c r="D23" s="38"/>
      <c r="E23" s="38"/>
      <c r="F23" s="38"/>
      <c r="G23" s="38"/>
      <c r="H23" s="38"/>
      <c r="I23" s="38"/>
      <c r="J23" s="38"/>
      <c r="K23" s="38"/>
      <c r="L23" s="12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4"/>
      <c r="C24" s="38"/>
      <c r="D24" s="127" t="s">
        <v>36</v>
      </c>
      <c r="E24" s="38"/>
      <c r="F24" s="38"/>
      <c r="G24" s="38"/>
      <c r="H24" s="38"/>
      <c r="I24" s="38"/>
      <c r="J24" s="38"/>
      <c r="K24" s="38"/>
      <c r="L24" s="12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48" customHeight="1">
      <c r="A25" s="132"/>
      <c r="B25" s="133"/>
      <c r="C25" s="132"/>
      <c r="D25" s="132"/>
      <c r="E25" s="134" t="s">
        <v>37</v>
      </c>
      <c r="F25" s="134"/>
      <c r="G25" s="134"/>
      <c r="H25" s="134"/>
      <c r="I25" s="132"/>
      <c r="J25" s="132"/>
      <c r="K25" s="132"/>
      <c r="L25" s="135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</row>
    <row r="26" s="2" customFormat="1" ht="6.96" customHeight="1">
      <c r="A26" s="38"/>
      <c r="B26" s="44"/>
      <c r="C26" s="38"/>
      <c r="D26" s="38"/>
      <c r="E26" s="38"/>
      <c r="F26" s="38"/>
      <c r="G26" s="38"/>
      <c r="H26" s="38"/>
      <c r="I26" s="38"/>
      <c r="J26" s="38"/>
      <c r="K26" s="38"/>
      <c r="L26" s="12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136"/>
      <c r="E27" s="136"/>
      <c r="F27" s="136"/>
      <c r="G27" s="136"/>
      <c r="H27" s="136"/>
      <c r="I27" s="136"/>
      <c r="J27" s="136"/>
      <c r="K27" s="136"/>
      <c r="L27" s="12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25.44" customHeight="1">
      <c r="A28" s="38"/>
      <c r="B28" s="44"/>
      <c r="C28" s="38"/>
      <c r="D28" s="137" t="s">
        <v>38</v>
      </c>
      <c r="E28" s="38"/>
      <c r="F28" s="38"/>
      <c r="G28" s="38"/>
      <c r="H28" s="38"/>
      <c r="I28" s="38"/>
      <c r="J28" s="138">
        <f>ROUND(J91, 2)</f>
        <v>0</v>
      </c>
      <c r="K28" s="38"/>
      <c r="L28" s="12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36"/>
      <c r="E29" s="136"/>
      <c r="F29" s="136"/>
      <c r="G29" s="136"/>
      <c r="H29" s="136"/>
      <c r="I29" s="136"/>
      <c r="J29" s="136"/>
      <c r="K29" s="136"/>
      <c r="L29" s="12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14.4" customHeight="1">
      <c r="A30" s="38"/>
      <c r="B30" s="44"/>
      <c r="C30" s="38"/>
      <c r="D30" s="38"/>
      <c r="E30" s="38"/>
      <c r="F30" s="139" t="s">
        <v>40</v>
      </c>
      <c r="G30" s="38"/>
      <c r="H30" s="38"/>
      <c r="I30" s="139" t="s">
        <v>39</v>
      </c>
      <c r="J30" s="139" t="s">
        <v>41</v>
      </c>
      <c r="K30" s="38"/>
      <c r="L30" s="12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14.4" customHeight="1">
      <c r="A31" s="38"/>
      <c r="B31" s="44"/>
      <c r="C31" s="38"/>
      <c r="D31" s="140" t="s">
        <v>42</v>
      </c>
      <c r="E31" s="127" t="s">
        <v>43</v>
      </c>
      <c r="F31" s="141">
        <f>ROUND((SUM(BE91:BE257)),  2)</f>
        <v>0</v>
      </c>
      <c r="G31" s="38"/>
      <c r="H31" s="38"/>
      <c r="I31" s="142">
        <v>0.20999999999999999</v>
      </c>
      <c r="J31" s="141">
        <f>ROUND(((SUM(BE91:BE257))*I31),  2)</f>
        <v>0</v>
      </c>
      <c r="K31" s="38"/>
      <c r="L31" s="12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127" t="s">
        <v>44</v>
      </c>
      <c r="F32" s="141">
        <f>ROUND((SUM(BF91:BF257)),  2)</f>
        <v>0</v>
      </c>
      <c r="G32" s="38"/>
      <c r="H32" s="38"/>
      <c r="I32" s="142">
        <v>0.14999999999999999</v>
      </c>
      <c r="J32" s="141">
        <f>ROUND(((SUM(BF91:BF257))*I32),  2)</f>
        <v>0</v>
      </c>
      <c r="K32" s="38"/>
      <c r="L32" s="12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38"/>
      <c r="E33" s="127" t="s">
        <v>45</v>
      </c>
      <c r="F33" s="141">
        <f>ROUND((SUM(BG91:BG257)),  2)</f>
        <v>0</v>
      </c>
      <c r="G33" s="38"/>
      <c r="H33" s="38"/>
      <c r="I33" s="142">
        <v>0.20999999999999999</v>
      </c>
      <c r="J33" s="141">
        <f>0</f>
        <v>0</v>
      </c>
      <c r="K33" s="38"/>
      <c r="L33" s="12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27" t="s">
        <v>46</v>
      </c>
      <c r="F34" s="141">
        <f>ROUND((SUM(BH91:BH257)),  2)</f>
        <v>0</v>
      </c>
      <c r="G34" s="38"/>
      <c r="H34" s="38"/>
      <c r="I34" s="142">
        <v>0.14999999999999999</v>
      </c>
      <c r="J34" s="141">
        <f>0</f>
        <v>0</v>
      </c>
      <c r="K34" s="38"/>
      <c r="L34" s="12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27" t="s">
        <v>47</v>
      </c>
      <c r="F35" s="141">
        <f>ROUND((SUM(BI91:BI257)),  2)</f>
        <v>0</v>
      </c>
      <c r="G35" s="38"/>
      <c r="H35" s="38"/>
      <c r="I35" s="142">
        <v>0</v>
      </c>
      <c r="J35" s="141">
        <f>0</f>
        <v>0</v>
      </c>
      <c r="K35" s="38"/>
      <c r="L35" s="12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6.96" customHeight="1">
      <c r="A36" s="38"/>
      <c r="B36" s="44"/>
      <c r="C36" s="38"/>
      <c r="D36" s="38"/>
      <c r="E36" s="38"/>
      <c r="F36" s="38"/>
      <c r="G36" s="38"/>
      <c r="H36" s="38"/>
      <c r="I36" s="38"/>
      <c r="J36" s="38"/>
      <c r="K36" s="38"/>
      <c r="L36" s="12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s="2" customFormat="1" ht="25.44" customHeight="1">
      <c r="A37" s="38"/>
      <c r="B37" s="44"/>
      <c r="C37" s="143"/>
      <c r="D37" s="144" t="s">
        <v>48</v>
      </c>
      <c r="E37" s="145"/>
      <c r="F37" s="145"/>
      <c r="G37" s="146" t="s">
        <v>49</v>
      </c>
      <c r="H37" s="147" t="s">
        <v>50</v>
      </c>
      <c r="I37" s="145"/>
      <c r="J37" s="148">
        <f>SUM(J28:J35)</f>
        <v>0</v>
      </c>
      <c r="K37" s="149"/>
      <c r="L37" s="12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14.4" customHeight="1">
      <c r="A38" s="38"/>
      <c r="B38" s="150"/>
      <c r="C38" s="151"/>
      <c r="D38" s="151"/>
      <c r="E38" s="151"/>
      <c r="F38" s="151"/>
      <c r="G38" s="151"/>
      <c r="H38" s="151"/>
      <c r="I38" s="151"/>
      <c r="J38" s="151"/>
      <c r="K38" s="151"/>
      <c r="L38" s="12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42" s="2" customFormat="1" ht="6.96" customHeight="1">
      <c r="A42" s="38"/>
      <c r="B42" s="152"/>
      <c r="C42" s="153"/>
      <c r="D42" s="153"/>
      <c r="E42" s="153"/>
      <c r="F42" s="153"/>
      <c r="G42" s="153"/>
      <c r="H42" s="153"/>
      <c r="I42" s="153"/>
      <c r="J42" s="153"/>
      <c r="K42" s="153"/>
      <c r="L42" s="12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2" customFormat="1" ht="24.96" customHeight="1">
      <c r="A43" s="38"/>
      <c r="B43" s="39"/>
      <c r="C43" s="23" t="s">
        <v>81</v>
      </c>
      <c r="D43" s="40"/>
      <c r="E43" s="40"/>
      <c r="F43" s="40"/>
      <c r="G43" s="40"/>
      <c r="H43" s="40"/>
      <c r="I43" s="40"/>
      <c r="J43" s="40"/>
      <c r="K43" s="40"/>
      <c r="L43" s="12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</row>
    <row r="44" s="2" customFormat="1" ht="6.96" customHeight="1">
      <c r="A44" s="38"/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12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12" customHeight="1">
      <c r="A45" s="38"/>
      <c r="B45" s="39"/>
      <c r="C45" s="32" t="s">
        <v>16</v>
      </c>
      <c r="D45" s="40"/>
      <c r="E45" s="40"/>
      <c r="F45" s="40"/>
      <c r="G45" s="40"/>
      <c r="H45" s="40"/>
      <c r="I45" s="40"/>
      <c r="J45" s="40"/>
      <c r="K45" s="40"/>
      <c r="L45" s="12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15.6" customHeight="1">
      <c r="A46" s="38"/>
      <c r="B46" s="39"/>
      <c r="C46" s="40"/>
      <c r="D46" s="40"/>
      <c r="E46" s="69" t="str">
        <f>E7</f>
        <v>ZŠ Truhlářská 19, ul.Školní, K.Vary -Stavební úpravy kuchyňky</v>
      </c>
      <c r="F46" s="40"/>
      <c r="G46" s="40"/>
      <c r="H46" s="40"/>
      <c r="I46" s="40"/>
      <c r="J46" s="40"/>
      <c r="K46" s="40"/>
      <c r="L46" s="12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6.96" customHeight="1">
      <c r="A47" s="38"/>
      <c r="B47" s="39"/>
      <c r="C47" s="40"/>
      <c r="D47" s="40"/>
      <c r="E47" s="40"/>
      <c r="F47" s="40"/>
      <c r="G47" s="40"/>
      <c r="H47" s="40"/>
      <c r="I47" s="40"/>
      <c r="J47" s="40"/>
      <c r="K47" s="40"/>
      <c r="L47" s="12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12" customHeight="1">
      <c r="A48" s="38"/>
      <c r="B48" s="39"/>
      <c r="C48" s="32" t="s">
        <v>21</v>
      </c>
      <c r="D48" s="40"/>
      <c r="E48" s="40"/>
      <c r="F48" s="27" t="str">
        <f>F10</f>
        <v xml:space="preserve"> </v>
      </c>
      <c r="G48" s="40"/>
      <c r="H48" s="40"/>
      <c r="I48" s="32" t="s">
        <v>23</v>
      </c>
      <c r="J48" s="72" t="str">
        <f>IF(J10="","",J10)</f>
        <v>23. 9. 2021</v>
      </c>
      <c r="K48" s="40"/>
      <c r="L48" s="12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6.96" customHeight="1">
      <c r="A49" s="38"/>
      <c r="B49" s="39"/>
      <c r="C49" s="40"/>
      <c r="D49" s="40"/>
      <c r="E49" s="40"/>
      <c r="F49" s="40"/>
      <c r="G49" s="40"/>
      <c r="H49" s="40"/>
      <c r="I49" s="40"/>
      <c r="J49" s="40"/>
      <c r="K49" s="40"/>
      <c r="L49" s="12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26.4" customHeight="1">
      <c r="A50" s="38"/>
      <c r="B50" s="39"/>
      <c r="C50" s="32" t="s">
        <v>25</v>
      </c>
      <c r="D50" s="40"/>
      <c r="E50" s="40"/>
      <c r="F50" s="27" t="str">
        <f>E13</f>
        <v>Statutární město K.Vary</v>
      </c>
      <c r="G50" s="40"/>
      <c r="H50" s="40"/>
      <c r="I50" s="32" t="s">
        <v>31</v>
      </c>
      <c r="J50" s="36" t="str">
        <f>E19</f>
        <v>Dindáková Anna, Staré Sedlo</v>
      </c>
      <c r="K50" s="40"/>
      <c r="L50" s="12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15.6" customHeight="1">
      <c r="A51" s="38"/>
      <c r="B51" s="39"/>
      <c r="C51" s="32" t="s">
        <v>29</v>
      </c>
      <c r="D51" s="40"/>
      <c r="E51" s="40"/>
      <c r="F51" s="27" t="str">
        <f>IF(E16="","",E16)</f>
        <v>Vyplň údaj</v>
      </c>
      <c r="G51" s="40"/>
      <c r="H51" s="40"/>
      <c r="I51" s="32" t="s">
        <v>34</v>
      </c>
      <c r="J51" s="36" t="str">
        <f>E22</f>
        <v>Šimková Dita, K.Vary</v>
      </c>
      <c r="K51" s="40"/>
      <c r="L51" s="12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0.32" customHeight="1">
      <c r="A52" s="38"/>
      <c r="B52" s="39"/>
      <c r="C52" s="40"/>
      <c r="D52" s="40"/>
      <c r="E52" s="40"/>
      <c r="F52" s="40"/>
      <c r="G52" s="40"/>
      <c r="H52" s="40"/>
      <c r="I52" s="40"/>
      <c r="J52" s="40"/>
      <c r="K52" s="40"/>
      <c r="L52" s="12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29.28" customHeight="1">
      <c r="A53" s="38"/>
      <c r="B53" s="39"/>
      <c r="C53" s="154" t="s">
        <v>82</v>
      </c>
      <c r="D53" s="155"/>
      <c r="E53" s="155"/>
      <c r="F53" s="155"/>
      <c r="G53" s="155"/>
      <c r="H53" s="155"/>
      <c r="I53" s="155"/>
      <c r="J53" s="156" t="s">
        <v>83</v>
      </c>
      <c r="K53" s="155"/>
      <c r="L53" s="12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0.32" customHeight="1">
      <c r="A54" s="38"/>
      <c r="B54" s="39"/>
      <c r="C54" s="40"/>
      <c r="D54" s="40"/>
      <c r="E54" s="40"/>
      <c r="F54" s="40"/>
      <c r="G54" s="40"/>
      <c r="H54" s="40"/>
      <c r="I54" s="40"/>
      <c r="J54" s="40"/>
      <c r="K54" s="40"/>
      <c r="L54" s="12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22.8" customHeight="1">
      <c r="A55" s="38"/>
      <c r="B55" s="39"/>
      <c r="C55" s="157" t="s">
        <v>70</v>
      </c>
      <c r="D55" s="40"/>
      <c r="E55" s="40"/>
      <c r="F55" s="40"/>
      <c r="G55" s="40"/>
      <c r="H55" s="40"/>
      <c r="I55" s="40"/>
      <c r="J55" s="102">
        <f>J91</f>
        <v>0</v>
      </c>
      <c r="K55" s="40"/>
      <c r="L55" s="12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U55" s="17" t="s">
        <v>84</v>
      </c>
    </row>
    <row r="56" s="9" customFormat="1" ht="24.96" customHeight="1">
      <c r="A56" s="9"/>
      <c r="B56" s="158"/>
      <c r="C56" s="159"/>
      <c r="D56" s="160" t="s">
        <v>85</v>
      </c>
      <c r="E56" s="161"/>
      <c r="F56" s="161"/>
      <c r="G56" s="161"/>
      <c r="H56" s="161"/>
      <c r="I56" s="161"/>
      <c r="J56" s="162">
        <f>J92</f>
        <v>0</v>
      </c>
      <c r="K56" s="159"/>
      <c r="L56" s="163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4"/>
      <c r="C57" s="165"/>
      <c r="D57" s="166" t="s">
        <v>86</v>
      </c>
      <c r="E57" s="167"/>
      <c r="F57" s="167"/>
      <c r="G57" s="167"/>
      <c r="H57" s="167"/>
      <c r="I57" s="167"/>
      <c r="J57" s="168">
        <f>J93</f>
        <v>0</v>
      </c>
      <c r="K57" s="165"/>
      <c r="L57" s="169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4"/>
      <c r="C58" s="165"/>
      <c r="D58" s="166" t="s">
        <v>87</v>
      </c>
      <c r="E58" s="167"/>
      <c r="F58" s="167"/>
      <c r="G58" s="167"/>
      <c r="H58" s="167"/>
      <c r="I58" s="167"/>
      <c r="J58" s="168">
        <f>J120</f>
        <v>0</v>
      </c>
      <c r="K58" s="165"/>
      <c r="L58" s="169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4"/>
      <c r="C59" s="165"/>
      <c r="D59" s="166" t="s">
        <v>88</v>
      </c>
      <c r="E59" s="167"/>
      <c r="F59" s="167"/>
      <c r="G59" s="167"/>
      <c r="H59" s="167"/>
      <c r="I59" s="167"/>
      <c r="J59" s="168">
        <f>J142</f>
        <v>0</v>
      </c>
      <c r="K59" s="165"/>
      <c r="L59" s="169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4"/>
      <c r="C60" s="165"/>
      <c r="D60" s="166" t="s">
        <v>89</v>
      </c>
      <c r="E60" s="167"/>
      <c r="F60" s="167"/>
      <c r="G60" s="167"/>
      <c r="H60" s="167"/>
      <c r="I60" s="167"/>
      <c r="J60" s="168">
        <f>J152</f>
        <v>0</v>
      </c>
      <c r="K60" s="165"/>
      <c r="L60" s="169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58"/>
      <c r="C61" s="159"/>
      <c r="D61" s="160" t="s">
        <v>90</v>
      </c>
      <c r="E61" s="161"/>
      <c r="F61" s="161"/>
      <c r="G61" s="161"/>
      <c r="H61" s="161"/>
      <c r="I61" s="161"/>
      <c r="J61" s="162">
        <f>J156</f>
        <v>0</v>
      </c>
      <c r="K61" s="159"/>
      <c r="L61" s="163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4"/>
      <c r="C62" s="165"/>
      <c r="D62" s="166" t="s">
        <v>91</v>
      </c>
      <c r="E62" s="167"/>
      <c r="F62" s="167"/>
      <c r="G62" s="167"/>
      <c r="H62" s="167"/>
      <c r="I62" s="167"/>
      <c r="J62" s="168">
        <f>J157</f>
        <v>0</v>
      </c>
      <c r="K62" s="165"/>
      <c r="L62" s="16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4"/>
      <c r="C63" s="165"/>
      <c r="D63" s="166" t="s">
        <v>92</v>
      </c>
      <c r="E63" s="167"/>
      <c r="F63" s="167"/>
      <c r="G63" s="167"/>
      <c r="H63" s="167"/>
      <c r="I63" s="167"/>
      <c r="J63" s="168">
        <f>J159</f>
        <v>0</v>
      </c>
      <c r="K63" s="165"/>
      <c r="L63" s="16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64"/>
      <c r="C64" s="165"/>
      <c r="D64" s="166" t="s">
        <v>93</v>
      </c>
      <c r="E64" s="167"/>
      <c r="F64" s="167"/>
      <c r="G64" s="167"/>
      <c r="H64" s="167"/>
      <c r="I64" s="167"/>
      <c r="J64" s="168">
        <f>J161</f>
        <v>0</v>
      </c>
      <c r="K64" s="165"/>
      <c r="L64" s="16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4"/>
      <c r="C65" s="165"/>
      <c r="D65" s="166" t="s">
        <v>94</v>
      </c>
      <c r="E65" s="167"/>
      <c r="F65" s="167"/>
      <c r="G65" s="167"/>
      <c r="H65" s="167"/>
      <c r="I65" s="167"/>
      <c r="J65" s="168">
        <f>J163</f>
        <v>0</v>
      </c>
      <c r="K65" s="165"/>
      <c r="L65" s="16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64"/>
      <c r="C66" s="165"/>
      <c r="D66" s="166" t="s">
        <v>95</v>
      </c>
      <c r="E66" s="167"/>
      <c r="F66" s="167"/>
      <c r="G66" s="167"/>
      <c r="H66" s="167"/>
      <c r="I66" s="167"/>
      <c r="J66" s="168">
        <f>J165</f>
        <v>0</v>
      </c>
      <c r="K66" s="165"/>
      <c r="L66" s="16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64"/>
      <c r="C67" s="165"/>
      <c r="D67" s="166" t="s">
        <v>96</v>
      </c>
      <c r="E67" s="167"/>
      <c r="F67" s="167"/>
      <c r="G67" s="167"/>
      <c r="H67" s="167"/>
      <c r="I67" s="167"/>
      <c r="J67" s="168">
        <f>J174</f>
        <v>0</v>
      </c>
      <c r="K67" s="165"/>
      <c r="L67" s="16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4"/>
      <c r="C68" s="165"/>
      <c r="D68" s="166" t="s">
        <v>97</v>
      </c>
      <c r="E68" s="167"/>
      <c r="F68" s="167"/>
      <c r="G68" s="167"/>
      <c r="H68" s="167"/>
      <c r="I68" s="167"/>
      <c r="J68" s="168">
        <f>J188</f>
        <v>0</v>
      </c>
      <c r="K68" s="165"/>
      <c r="L68" s="16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4"/>
      <c r="C69" s="165"/>
      <c r="D69" s="166" t="s">
        <v>98</v>
      </c>
      <c r="E69" s="167"/>
      <c r="F69" s="167"/>
      <c r="G69" s="167"/>
      <c r="H69" s="167"/>
      <c r="I69" s="167"/>
      <c r="J69" s="168">
        <f>J210</f>
        <v>0</v>
      </c>
      <c r="K69" s="165"/>
      <c r="L69" s="16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64"/>
      <c r="C70" s="165"/>
      <c r="D70" s="166" t="s">
        <v>99</v>
      </c>
      <c r="E70" s="167"/>
      <c r="F70" s="167"/>
      <c r="G70" s="167"/>
      <c r="H70" s="167"/>
      <c r="I70" s="167"/>
      <c r="J70" s="168">
        <f>J223</f>
        <v>0</v>
      </c>
      <c r="K70" s="165"/>
      <c r="L70" s="16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64"/>
      <c r="C71" s="165"/>
      <c r="D71" s="166" t="s">
        <v>100</v>
      </c>
      <c r="E71" s="167"/>
      <c r="F71" s="167"/>
      <c r="G71" s="167"/>
      <c r="H71" s="167"/>
      <c r="I71" s="167"/>
      <c r="J71" s="168">
        <f>J234</f>
        <v>0</v>
      </c>
      <c r="K71" s="165"/>
      <c r="L71" s="16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58"/>
      <c r="C72" s="159"/>
      <c r="D72" s="160" t="s">
        <v>101</v>
      </c>
      <c r="E72" s="161"/>
      <c r="F72" s="161"/>
      <c r="G72" s="161"/>
      <c r="H72" s="161"/>
      <c r="I72" s="161"/>
      <c r="J72" s="162">
        <f>J254</f>
        <v>0</v>
      </c>
      <c r="K72" s="159"/>
      <c r="L72" s="16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64"/>
      <c r="C73" s="165"/>
      <c r="D73" s="166" t="s">
        <v>102</v>
      </c>
      <c r="E73" s="167"/>
      <c r="F73" s="167"/>
      <c r="G73" s="167"/>
      <c r="H73" s="167"/>
      <c r="I73" s="167"/>
      <c r="J73" s="168">
        <f>J255</f>
        <v>0</v>
      </c>
      <c r="K73" s="165"/>
      <c r="L73" s="16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8"/>
      <c r="B74" s="39"/>
      <c r="C74" s="40"/>
      <c r="D74" s="40"/>
      <c r="E74" s="40"/>
      <c r="F74" s="40"/>
      <c r="G74" s="40"/>
      <c r="H74" s="40"/>
      <c r="I74" s="40"/>
      <c r="J74" s="40"/>
      <c r="K74" s="40"/>
      <c r="L74" s="12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12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9" s="2" customFormat="1" ht="6.96" customHeight="1">
      <c r="A79" s="38"/>
      <c r="B79" s="61"/>
      <c r="C79" s="62"/>
      <c r="D79" s="62"/>
      <c r="E79" s="62"/>
      <c r="F79" s="62"/>
      <c r="G79" s="62"/>
      <c r="H79" s="62"/>
      <c r="I79" s="62"/>
      <c r="J79" s="62"/>
      <c r="K79" s="62"/>
      <c r="L79" s="12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4.96" customHeight="1">
      <c r="A80" s="38"/>
      <c r="B80" s="39"/>
      <c r="C80" s="23" t="s">
        <v>103</v>
      </c>
      <c r="D80" s="40"/>
      <c r="E80" s="40"/>
      <c r="F80" s="40"/>
      <c r="G80" s="40"/>
      <c r="H80" s="40"/>
      <c r="I80" s="40"/>
      <c r="J80" s="40"/>
      <c r="K80" s="40"/>
      <c r="L80" s="12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6.96" customHeight="1">
      <c r="A81" s="38"/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12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2" customHeight="1">
      <c r="A82" s="38"/>
      <c r="B82" s="39"/>
      <c r="C82" s="32" t="s">
        <v>16</v>
      </c>
      <c r="D82" s="40"/>
      <c r="E82" s="40"/>
      <c r="F82" s="40"/>
      <c r="G82" s="40"/>
      <c r="H82" s="40"/>
      <c r="I82" s="40"/>
      <c r="J82" s="40"/>
      <c r="K82" s="40"/>
      <c r="L82" s="12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6" customHeight="1">
      <c r="A83" s="38"/>
      <c r="B83" s="39"/>
      <c r="C83" s="40"/>
      <c r="D83" s="40"/>
      <c r="E83" s="69" t="str">
        <f>E7</f>
        <v>ZŠ Truhlářská 19, ul.Školní, K.Vary -Stavební úpravy kuchyňky</v>
      </c>
      <c r="F83" s="40"/>
      <c r="G83" s="40"/>
      <c r="H83" s="40"/>
      <c r="I83" s="40"/>
      <c r="J83" s="40"/>
      <c r="K83" s="40"/>
      <c r="L83" s="12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2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21</v>
      </c>
      <c r="D85" s="40"/>
      <c r="E85" s="40"/>
      <c r="F85" s="27" t="str">
        <f>F10</f>
        <v xml:space="preserve"> </v>
      </c>
      <c r="G85" s="40"/>
      <c r="H85" s="40"/>
      <c r="I85" s="32" t="s">
        <v>23</v>
      </c>
      <c r="J85" s="72" t="str">
        <f>IF(J10="","",J10)</f>
        <v>23. 9. 2021</v>
      </c>
      <c r="K85" s="40"/>
      <c r="L85" s="12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2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26.4" customHeight="1">
      <c r="A87" s="38"/>
      <c r="B87" s="39"/>
      <c r="C87" s="32" t="s">
        <v>25</v>
      </c>
      <c r="D87" s="40"/>
      <c r="E87" s="40"/>
      <c r="F87" s="27" t="str">
        <f>E13</f>
        <v>Statutární město K.Vary</v>
      </c>
      <c r="G87" s="40"/>
      <c r="H87" s="40"/>
      <c r="I87" s="32" t="s">
        <v>31</v>
      </c>
      <c r="J87" s="36" t="str">
        <f>E19</f>
        <v>Dindáková Anna, Staré Sedlo</v>
      </c>
      <c r="K87" s="40"/>
      <c r="L87" s="12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6" customHeight="1">
      <c r="A88" s="38"/>
      <c r="B88" s="39"/>
      <c r="C88" s="32" t="s">
        <v>29</v>
      </c>
      <c r="D88" s="40"/>
      <c r="E88" s="40"/>
      <c r="F88" s="27" t="str">
        <f>IF(E16="","",E16)</f>
        <v>Vyplň údaj</v>
      </c>
      <c r="G88" s="40"/>
      <c r="H88" s="40"/>
      <c r="I88" s="32" t="s">
        <v>34</v>
      </c>
      <c r="J88" s="36" t="str">
        <f>E22</f>
        <v>Šimková Dita, K.Vary</v>
      </c>
      <c r="K88" s="40"/>
      <c r="L88" s="12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0.32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2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11" customFormat="1" ht="29.28" customHeight="1">
      <c r="A90" s="170"/>
      <c r="B90" s="171"/>
      <c r="C90" s="172" t="s">
        <v>104</v>
      </c>
      <c r="D90" s="173" t="s">
        <v>57</v>
      </c>
      <c r="E90" s="173" t="s">
        <v>53</v>
      </c>
      <c r="F90" s="173" t="s">
        <v>54</v>
      </c>
      <c r="G90" s="173" t="s">
        <v>105</v>
      </c>
      <c r="H90" s="173" t="s">
        <v>106</v>
      </c>
      <c r="I90" s="173" t="s">
        <v>107</v>
      </c>
      <c r="J90" s="173" t="s">
        <v>83</v>
      </c>
      <c r="K90" s="174" t="s">
        <v>108</v>
      </c>
      <c r="L90" s="175"/>
      <c r="M90" s="92" t="s">
        <v>19</v>
      </c>
      <c r="N90" s="93" t="s">
        <v>42</v>
      </c>
      <c r="O90" s="93" t="s">
        <v>109</v>
      </c>
      <c r="P90" s="93" t="s">
        <v>110</v>
      </c>
      <c r="Q90" s="93" t="s">
        <v>111</v>
      </c>
      <c r="R90" s="93" t="s">
        <v>112</v>
      </c>
      <c r="S90" s="93" t="s">
        <v>113</v>
      </c>
      <c r="T90" s="94" t="s">
        <v>114</v>
      </c>
      <c r="U90" s="170"/>
      <c r="V90" s="170"/>
      <c r="W90" s="170"/>
      <c r="X90" s="170"/>
      <c r="Y90" s="170"/>
      <c r="Z90" s="170"/>
      <c r="AA90" s="170"/>
      <c r="AB90" s="170"/>
      <c r="AC90" s="170"/>
      <c r="AD90" s="170"/>
      <c r="AE90" s="170"/>
    </row>
    <row r="91" s="2" customFormat="1" ht="22.8" customHeight="1">
      <c r="A91" s="38"/>
      <c r="B91" s="39"/>
      <c r="C91" s="99" t="s">
        <v>115</v>
      </c>
      <c r="D91" s="40"/>
      <c r="E91" s="40"/>
      <c r="F91" s="40"/>
      <c r="G91" s="40"/>
      <c r="H91" s="40"/>
      <c r="I91" s="40"/>
      <c r="J91" s="176">
        <f>BK91</f>
        <v>0</v>
      </c>
      <c r="K91" s="40"/>
      <c r="L91" s="44"/>
      <c r="M91" s="95"/>
      <c r="N91" s="177"/>
      <c r="O91" s="96"/>
      <c r="P91" s="178">
        <f>P92+P156+P254</f>
        <v>0</v>
      </c>
      <c r="Q91" s="96"/>
      <c r="R91" s="178">
        <f>R92+R156+R254</f>
        <v>2.6776758599999999</v>
      </c>
      <c r="S91" s="96"/>
      <c r="T91" s="179">
        <f>T92+T156+T254</f>
        <v>8.2320169700000001</v>
      </c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71</v>
      </c>
      <c r="AU91" s="17" t="s">
        <v>84</v>
      </c>
      <c r="BK91" s="180">
        <f>BK92+BK156+BK254</f>
        <v>0</v>
      </c>
    </row>
    <row r="92" s="12" customFormat="1" ht="25.92" customHeight="1">
      <c r="A92" s="12"/>
      <c r="B92" s="181"/>
      <c r="C92" s="182"/>
      <c r="D92" s="183" t="s">
        <v>71</v>
      </c>
      <c r="E92" s="184" t="s">
        <v>116</v>
      </c>
      <c r="F92" s="184" t="s">
        <v>117</v>
      </c>
      <c r="G92" s="182"/>
      <c r="H92" s="182"/>
      <c r="I92" s="185"/>
      <c r="J92" s="186">
        <f>BK92</f>
        <v>0</v>
      </c>
      <c r="K92" s="182"/>
      <c r="L92" s="187"/>
      <c r="M92" s="188"/>
      <c r="N92" s="189"/>
      <c r="O92" s="189"/>
      <c r="P92" s="190">
        <f>P93+P120+P142+P152</f>
        <v>0</v>
      </c>
      <c r="Q92" s="189"/>
      <c r="R92" s="190">
        <f>R93+R120+R142+R152</f>
        <v>1.2261811000000003</v>
      </c>
      <c r="S92" s="189"/>
      <c r="T92" s="191">
        <f>T93+T120+T142+T152</f>
        <v>8.0060880000000001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2" t="s">
        <v>77</v>
      </c>
      <c r="AT92" s="193" t="s">
        <v>71</v>
      </c>
      <c r="AU92" s="193" t="s">
        <v>72</v>
      </c>
      <c r="AY92" s="192" t="s">
        <v>118</v>
      </c>
      <c r="BK92" s="194">
        <f>BK93+BK120+BK142+BK152</f>
        <v>0</v>
      </c>
    </row>
    <row r="93" s="12" customFormat="1" ht="22.8" customHeight="1">
      <c r="A93" s="12"/>
      <c r="B93" s="181"/>
      <c r="C93" s="182"/>
      <c r="D93" s="183" t="s">
        <v>71</v>
      </c>
      <c r="E93" s="195" t="s">
        <v>119</v>
      </c>
      <c r="F93" s="195" t="s">
        <v>120</v>
      </c>
      <c r="G93" s="182"/>
      <c r="H93" s="182"/>
      <c r="I93" s="185"/>
      <c r="J93" s="196">
        <f>BK93</f>
        <v>0</v>
      </c>
      <c r="K93" s="182"/>
      <c r="L93" s="187"/>
      <c r="M93" s="188"/>
      <c r="N93" s="189"/>
      <c r="O93" s="189"/>
      <c r="P93" s="190">
        <f>SUM(P94:P119)</f>
        <v>0</v>
      </c>
      <c r="Q93" s="189"/>
      <c r="R93" s="190">
        <f>SUM(R94:R119)</f>
        <v>1.2160117000000001</v>
      </c>
      <c r="S93" s="189"/>
      <c r="T93" s="191">
        <f>SUM(T94:T119)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2" t="s">
        <v>77</v>
      </c>
      <c r="AT93" s="193" t="s">
        <v>71</v>
      </c>
      <c r="AU93" s="193" t="s">
        <v>77</v>
      </c>
      <c r="AY93" s="192" t="s">
        <v>118</v>
      </c>
      <c r="BK93" s="194">
        <f>SUM(BK94:BK119)</f>
        <v>0</v>
      </c>
    </row>
    <row r="94" s="2" customFormat="1" ht="14.4" customHeight="1">
      <c r="A94" s="38"/>
      <c r="B94" s="39"/>
      <c r="C94" s="197" t="s">
        <v>77</v>
      </c>
      <c r="D94" s="197" t="s">
        <v>121</v>
      </c>
      <c r="E94" s="198" t="s">
        <v>122</v>
      </c>
      <c r="F94" s="199" t="s">
        <v>123</v>
      </c>
      <c r="G94" s="200" t="s">
        <v>124</v>
      </c>
      <c r="H94" s="201">
        <v>1.3999999999999999</v>
      </c>
      <c r="I94" s="202"/>
      <c r="J94" s="203">
        <f>ROUND(I94*H94,2)</f>
        <v>0</v>
      </c>
      <c r="K94" s="199" t="s">
        <v>125</v>
      </c>
      <c r="L94" s="44"/>
      <c r="M94" s="204" t="s">
        <v>19</v>
      </c>
      <c r="N94" s="205" t="s">
        <v>43</v>
      </c>
      <c r="O94" s="84"/>
      <c r="P94" s="206">
        <f>O94*H94</f>
        <v>0</v>
      </c>
      <c r="Q94" s="206">
        <v>0.040000000000000001</v>
      </c>
      <c r="R94" s="206">
        <f>Q94*H94</f>
        <v>0.055999999999999994</v>
      </c>
      <c r="S94" s="206">
        <v>0</v>
      </c>
      <c r="T94" s="207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08" t="s">
        <v>126</v>
      </c>
      <c r="AT94" s="208" t="s">
        <v>121</v>
      </c>
      <c r="AU94" s="208" t="s">
        <v>79</v>
      </c>
      <c r="AY94" s="17" t="s">
        <v>118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7" t="s">
        <v>77</v>
      </c>
      <c r="BK94" s="209">
        <f>ROUND(I94*H94,2)</f>
        <v>0</v>
      </c>
      <c r="BL94" s="17" t="s">
        <v>126</v>
      </c>
      <c r="BM94" s="208" t="s">
        <v>127</v>
      </c>
    </row>
    <row r="95" s="2" customFormat="1">
      <c r="A95" s="38"/>
      <c r="B95" s="39"/>
      <c r="C95" s="40"/>
      <c r="D95" s="210" t="s">
        <v>128</v>
      </c>
      <c r="E95" s="40"/>
      <c r="F95" s="211" t="s">
        <v>129</v>
      </c>
      <c r="G95" s="40"/>
      <c r="H95" s="40"/>
      <c r="I95" s="212"/>
      <c r="J95" s="40"/>
      <c r="K95" s="40"/>
      <c r="L95" s="44"/>
      <c r="M95" s="213"/>
      <c r="N95" s="214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128</v>
      </c>
      <c r="AU95" s="17" t="s">
        <v>79</v>
      </c>
    </row>
    <row r="96" s="13" customFormat="1">
      <c r="A96" s="13"/>
      <c r="B96" s="215"/>
      <c r="C96" s="216"/>
      <c r="D96" s="217" t="s">
        <v>130</v>
      </c>
      <c r="E96" s="218" t="s">
        <v>19</v>
      </c>
      <c r="F96" s="219" t="s">
        <v>131</v>
      </c>
      <c r="G96" s="216"/>
      <c r="H96" s="220">
        <v>1.3999999999999999</v>
      </c>
      <c r="I96" s="221"/>
      <c r="J96" s="216"/>
      <c r="K96" s="216"/>
      <c r="L96" s="222"/>
      <c r="M96" s="223"/>
      <c r="N96" s="224"/>
      <c r="O96" s="224"/>
      <c r="P96" s="224"/>
      <c r="Q96" s="224"/>
      <c r="R96" s="224"/>
      <c r="S96" s="224"/>
      <c r="T96" s="22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6" t="s">
        <v>130</v>
      </c>
      <c r="AU96" s="226" t="s">
        <v>79</v>
      </c>
      <c r="AV96" s="13" t="s">
        <v>79</v>
      </c>
      <c r="AW96" s="13" t="s">
        <v>33</v>
      </c>
      <c r="AX96" s="13" t="s">
        <v>77</v>
      </c>
      <c r="AY96" s="226" t="s">
        <v>118</v>
      </c>
    </row>
    <row r="97" s="2" customFormat="1" ht="19.8" customHeight="1">
      <c r="A97" s="38"/>
      <c r="B97" s="39"/>
      <c r="C97" s="197" t="s">
        <v>79</v>
      </c>
      <c r="D97" s="197" t="s">
        <v>121</v>
      </c>
      <c r="E97" s="198" t="s">
        <v>132</v>
      </c>
      <c r="F97" s="199" t="s">
        <v>133</v>
      </c>
      <c r="G97" s="200" t="s">
        <v>124</v>
      </c>
      <c r="H97" s="201">
        <v>17.215</v>
      </c>
      <c r="I97" s="202"/>
      <c r="J97" s="203">
        <f>ROUND(I97*H97,2)</f>
        <v>0</v>
      </c>
      <c r="K97" s="199" t="s">
        <v>125</v>
      </c>
      <c r="L97" s="44"/>
      <c r="M97" s="204" t="s">
        <v>19</v>
      </c>
      <c r="N97" s="205" t="s">
        <v>43</v>
      </c>
      <c r="O97" s="84"/>
      <c r="P97" s="206">
        <f>O97*H97</f>
        <v>0</v>
      </c>
      <c r="Q97" s="206">
        <v>0.0043800000000000002</v>
      </c>
      <c r="R97" s="206">
        <f>Q97*H97</f>
        <v>0.075401700000000002</v>
      </c>
      <c r="S97" s="206">
        <v>0</v>
      </c>
      <c r="T97" s="207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08" t="s">
        <v>126</v>
      </c>
      <c r="AT97" s="208" t="s">
        <v>121</v>
      </c>
      <c r="AU97" s="208" t="s">
        <v>79</v>
      </c>
      <c r="AY97" s="17" t="s">
        <v>118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7" t="s">
        <v>77</v>
      </c>
      <c r="BK97" s="209">
        <f>ROUND(I97*H97,2)</f>
        <v>0</v>
      </c>
      <c r="BL97" s="17" t="s">
        <v>126</v>
      </c>
      <c r="BM97" s="208" t="s">
        <v>134</v>
      </c>
    </row>
    <row r="98" s="2" customFormat="1">
      <c r="A98" s="38"/>
      <c r="B98" s="39"/>
      <c r="C98" s="40"/>
      <c r="D98" s="210" t="s">
        <v>128</v>
      </c>
      <c r="E98" s="40"/>
      <c r="F98" s="211" t="s">
        <v>135</v>
      </c>
      <c r="G98" s="40"/>
      <c r="H98" s="40"/>
      <c r="I98" s="212"/>
      <c r="J98" s="40"/>
      <c r="K98" s="40"/>
      <c r="L98" s="44"/>
      <c r="M98" s="213"/>
      <c r="N98" s="214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128</v>
      </c>
      <c r="AU98" s="17" t="s">
        <v>79</v>
      </c>
    </row>
    <row r="99" s="13" customFormat="1">
      <c r="A99" s="13"/>
      <c r="B99" s="215"/>
      <c r="C99" s="216"/>
      <c r="D99" s="217" t="s">
        <v>130</v>
      </c>
      <c r="E99" s="218" t="s">
        <v>19</v>
      </c>
      <c r="F99" s="219" t="s">
        <v>136</v>
      </c>
      <c r="G99" s="216"/>
      <c r="H99" s="220">
        <v>17.215</v>
      </c>
      <c r="I99" s="221"/>
      <c r="J99" s="216"/>
      <c r="K99" s="216"/>
      <c r="L99" s="222"/>
      <c r="M99" s="223"/>
      <c r="N99" s="224"/>
      <c r="O99" s="224"/>
      <c r="P99" s="224"/>
      <c r="Q99" s="224"/>
      <c r="R99" s="224"/>
      <c r="S99" s="224"/>
      <c r="T99" s="225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6" t="s">
        <v>130</v>
      </c>
      <c r="AU99" s="226" t="s">
        <v>79</v>
      </c>
      <c r="AV99" s="13" t="s">
        <v>79</v>
      </c>
      <c r="AW99" s="13" t="s">
        <v>33</v>
      </c>
      <c r="AX99" s="13" t="s">
        <v>77</v>
      </c>
      <c r="AY99" s="226" t="s">
        <v>118</v>
      </c>
    </row>
    <row r="100" s="2" customFormat="1" ht="14.4" customHeight="1">
      <c r="A100" s="38"/>
      <c r="B100" s="39"/>
      <c r="C100" s="197" t="s">
        <v>137</v>
      </c>
      <c r="D100" s="197" t="s">
        <v>121</v>
      </c>
      <c r="E100" s="198" t="s">
        <v>138</v>
      </c>
      <c r="F100" s="199" t="s">
        <v>139</v>
      </c>
      <c r="G100" s="200" t="s">
        <v>124</v>
      </c>
      <c r="H100" s="201">
        <v>1.3999999999999999</v>
      </c>
      <c r="I100" s="202"/>
      <c r="J100" s="203">
        <f>ROUND(I100*H100,2)</f>
        <v>0</v>
      </c>
      <c r="K100" s="199" t="s">
        <v>125</v>
      </c>
      <c r="L100" s="44"/>
      <c r="M100" s="204" t="s">
        <v>19</v>
      </c>
      <c r="N100" s="205" t="s">
        <v>43</v>
      </c>
      <c r="O100" s="84"/>
      <c r="P100" s="206">
        <f>O100*H100</f>
        <v>0</v>
      </c>
      <c r="Q100" s="206">
        <v>0.041529999999999997</v>
      </c>
      <c r="R100" s="206">
        <f>Q100*H100</f>
        <v>0.058141999999999992</v>
      </c>
      <c r="S100" s="206">
        <v>0</v>
      </c>
      <c r="T100" s="207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08" t="s">
        <v>126</v>
      </c>
      <c r="AT100" s="208" t="s">
        <v>121</v>
      </c>
      <c r="AU100" s="208" t="s">
        <v>79</v>
      </c>
      <c r="AY100" s="17" t="s">
        <v>118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7" t="s">
        <v>77</v>
      </c>
      <c r="BK100" s="209">
        <f>ROUND(I100*H100,2)</f>
        <v>0</v>
      </c>
      <c r="BL100" s="17" t="s">
        <v>126</v>
      </c>
      <c r="BM100" s="208" t="s">
        <v>140</v>
      </c>
    </row>
    <row r="101" s="2" customFormat="1">
      <c r="A101" s="38"/>
      <c r="B101" s="39"/>
      <c r="C101" s="40"/>
      <c r="D101" s="210" t="s">
        <v>128</v>
      </c>
      <c r="E101" s="40"/>
      <c r="F101" s="211" t="s">
        <v>141</v>
      </c>
      <c r="G101" s="40"/>
      <c r="H101" s="40"/>
      <c r="I101" s="212"/>
      <c r="J101" s="40"/>
      <c r="K101" s="40"/>
      <c r="L101" s="44"/>
      <c r="M101" s="213"/>
      <c r="N101" s="214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128</v>
      </c>
      <c r="AU101" s="17" t="s">
        <v>79</v>
      </c>
    </row>
    <row r="102" s="13" customFormat="1">
      <c r="A102" s="13"/>
      <c r="B102" s="215"/>
      <c r="C102" s="216"/>
      <c r="D102" s="217" t="s">
        <v>130</v>
      </c>
      <c r="E102" s="218" t="s">
        <v>19</v>
      </c>
      <c r="F102" s="219" t="s">
        <v>131</v>
      </c>
      <c r="G102" s="216"/>
      <c r="H102" s="220">
        <v>1.3999999999999999</v>
      </c>
      <c r="I102" s="221"/>
      <c r="J102" s="216"/>
      <c r="K102" s="216"/>
      <c r="L102" s="222"/>
      <c r="M102" s="223"/>
      <c r="N102" s="224"/>
      <c r="O102" s="224"/>
      <c r="P102" s="224"/>
      <c r="Q102" s="224"/>
      <c r="R102" s="224"/>
      <c r="S102" s="224"/>
      <c r="T102" s="22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6" t="s">
        <v>130</v>
      </c>
      <c r="AU102" s="226" t="s">
        <v>79</v>
      </c>
      <c r="AV102" s="13" t="s">
        <v>79</v>
      </c>
      <c r="AW102" s="13" t="s">
        <v>33</v>
      </c>
      <c r="AX102" s="13" t="s">
        <v>77</v>
      </c>
      <c r="AY102" s="226" t="s">
        <v>118</v>
      </c>
    </row>
    <row r="103" s="2" customFormat="1" ht="22.2" customHeight="1">
      <c r="A103" s="38"/>
      <c r="B103" s="39"/>
      <c r="C103" s="197" t="s">
        <v>126</v>
      </c>
      <c r="D103" s="197" t="s">
        <v>121</v>
      </c>
      <c r="E103" s="198" t="s">
        <v>142</v>
      </c>
      <c r="F103" s="199" t="s">
        <v>143</v>
      </c>
      <c r="G103" s="200" t="s">
        <v>124</v>
      </c>
      <c r="H103" s="201">
        <v>114.767</v>
      </c>
      <c r="I103" s="202"/>
      <c r="J103" s="203">
        <f>ROUND(I103*H103,2)</f>
        <v>0</v>
      </c>
      <c r="K103" s="199" t="s">
        <v>125</v>
      </c>
      <c r="L103" s="44"/>
      <c r="M103" s="204" t="s">
        <v>19</v>
      </c>
      <c r="N103" s="205" t="s">
        <v>43</v>
      </c>
      <c r="O103" s="84"/>
      <c r="P103" s="206">
        <f>O103*H103</f>
        <v>0</v>
      </c>
      <c r="Q103" s="206">
        <v>0.0057000000000000002</v>
      </c>
      <c r="R103" s="206">
        <f>Q103*H103</f>
        <v>0.65417190000000003</v>
      </c>
      <c r="S103" s="206">
        <v>0</v>
      </c>
      <c r="T103" s="207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8" t="s">
        <v>126</v>
      </c>
      <c r="AT103" s="208" t="s">
        <v>121</v>
      </c>
      <c r="AU103" s="208" t="s">
        <v>79</v>
      </c>
      <c r="AY103" s="17" t="s">
        <v>118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7" t="s">
        <v>77</v>
      </c>
      <c r="BK103" s="209">
        <f>ROUND(I103*H103,2)</f>
        <v>0</v>
      </c>
      <c r="BL103" s="17" t="s">
        <v>126</v>
      </c>
      <c r="BM103" s="208" t="s">
        <v>144</v>
      </c>
    </row>
    <row r="104" s="2" customFormat="1">
      <c r="A104" s="38"/>
      <c r="B104" s="39"/>
      <c r="C104" s="40"/>
      <c r="D104" s="210" t="s">
        <v>128</v>
      </c>
      <c r="E104" s="40"/>
      <c r="F104" s="211" t="s">
        <v>145</v>
      </c>
      <c r="G104" s="40"/>
      <c r="H104" s="40"/>
      <c r="I104" s="212"/>
      <c r="J104" s="40"/>
      <c r="K104" s="40"/>
      <c r="L104" s="44"/>
      <c r="M104" s="213"/>
      <c r="N104" s="214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128</v>
      </c>
      <c r="AU104" s="17" t="s">
        <v>79</v>
      </c>
    </row>
    <row r="105" s="13" customFormat="1">
      <c r="A105" s="13"/>
      <c r="B105" s="215"/>
      <c r="C105" s="216"/>
      <c r="D105" s="217" t="s">
        <v>130</v>
      </c>
      <c r="E105" s="218" t="s">
        <v>19</v>
      </c>
      <c r="F105" s="219" t="s">
        <v>146</v>
      </c>
      <c r="G105" s="216"/>
      <c r="H105" s="220">
        <v>106.892</v>
      </c>
      <c r="I105" s="221"/>
      <c r="J105" s="216"/>
      <c r="K105" s="216"/>
      <c r="L105" s="222"/>
      <c r="M105" s="223"/>
      <c r="N105" s="224"/>
      <c r="O105" s="224"/>
      <c r="P105" s="224"/>
      <c r="Q105" s="224"/>
      <c r="R105" s="224"/>
      <c r="S105" s="224"/>
      <c r="T105" s="22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26" t="s">
        <v>130</v>
      </c>
      <c r="AU105" s="226" t="s">
        <v>79</v>
      </c>
      <c r="AV105" s="13" t="s">
        <v>79</v>
      </c>
      <c r="AW105" s="13" t="s">
        <v>33</v>
      </c>
      <c r="AX105" s="13" t="s">
        <v>72</v>
      </c>
      <c r="AY105" s="226" t="s">
        <v>118</v>
      </c>
    </row>
    <row r="106" s="13" customFormat="1">
      <c r="A106" s="13"/>
      <c r="B106" s="215"/>
      <c r="C106" s="216"/>
      <c r="D106" s="217" t="s">
        <v>130</v>
      </c>
      <c r="E106" s="218" t="s">
        <v>19</v>
      </c>
      <c r="F106" s="219" t="s">
        <v>147</v>
      </c>
      <c r="G106" s="216"/>
      <c r="H106" s="220">
        <v>7.875</v>
      </c>
      <c r="I106" s="221"/>
      <c r="J106" s="216"/>
      <c r="K106" s="216"/>
      <c r="L106" s="222"/>
      <c r="M106" s="223"/>
      <c r="N106" s="224"/>
      <c r="O106" s="224"/>
      <c r="P106" s="224"/>
      <c r="Q106" s="224"/>
      <c r="R106" s="224"/>
      <c r="S106" s="224"/>
      <c r="T106" s="22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6" t="s">
        <v>130</v>
      </c>
      <c r="AU106" s="226" t="s">
        <v>79</v>
      </c>
      <c r="AV106" s="13" t="s">
        <v>79</v>
      </c>
      <c r="AW106" s="13" t="s">
        <v>33</v>
      </c>
      <c r="AX106" s="13" t="s">
        <v>72</v>
      </c>
      <c r="AY106" s="226" t="s">
        <v>118</v>
      </c>
    </row>
    <row r="107" s="14" customFormat="1">
      <c r="A107" s="14"/>
      <c r="B107" s="227"/>
      <c r="C107" s="228"/>
      <c r="D107" s="217" t="s">
        <v>130</v>
      </c>
      <c r="E107" s="229" t="s">
        <v>19</v>
      </c>
      <c r="F107" s="230" t="s">
        <v>148</v>
      </c>
      <c r="G107" s="228"/>
      <c r="H107" s="231">
        <v>114.767</v>
      </c>
      <c r="I107" s="232"/>
      <c r="J107" s="228"/>
      <c r="K107" s="228"/>
      <c r="L107" s="233"/>
      <c r="M107" s="234"/>
      <c r="N107" s="235"/>
      <c r="O107" s="235"/>
      <c r="P107" s="235"/>
      <c r="Q107" s="235"/>
      <c r="R107" s="235"/>
      <c r="S107" s="235"/>
      <c r="T107" s="236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37" t="s">
        <v>130</v>
      </c>
      <c r="AU107" s="237" t="s">
        <v>79</v>
      </c>
      <c r="AV107" s="14" t="s">
        <v>126</v>
      </c>
      <c r="AW107" s="14" t="s">
        <v>33</v>
      </c>
      <c r="AX107" s="14" t="s">
        <v>77</v>
      </c>
      <c r="AY107" s="237" t="s">
        <v>118</v>
      </c>
    </row>
    <row r="108" s="2" customFormat="1" ht="14.4" customHeight="1">
      <c r="A108" s="38"/>
      <c r="B108" s="39"/>
      <c r="C108" s="197" t="s">
        <v>149</v>
      </c>
      <c r="D108" s="197" t="s">
        <v>121</v>
      </c>
      <c r="E108" s="198" t="s">
        <v>150</v>
      </c>
      <c r="F108" s="199" t="s">
        <v>151</v>
      </c>
      <c r="G108" s="200" t="s">
        <v>124</v>
      </c>
      <c r="H108" s="201">
        <v>59.82</v>
      </c>
      <c r="I108" s="202"/>
      <c r="J108" s="203">
        <f>ROUND(I108*H108,2)</f>
        <v>0</v>
      </c>
      <c r="K108" s="199" t="s">
        <v>125</v>
      </c>
      <c r="L108" s="44"/>
      <c r="M108" s="204" t="s">
        <v>19</v>
      </c>
      <c r="N108" s="205" t="s">
        <v>43</v>
      </c>
      <c r="O108" s="84"/>
      <c r="P108" s="206">
        <f>O108*H108</f>
        <v>0</v>
      </c>
      <c r="Q108" s="206">
        <v>0</v>
      </c>
      <c r="R108" s="206">
        <f>Q108*H108</f>
        <v>0</v>
      </c>
      <c r="S108" s="206">
        <v>0</v>
      </c>
      <c r="T108" s="207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08" t="s">
        <v>126</v>
      </c>
      <c r="AT108" s="208" t="s">
        <v>121</v>
      </c>
      <c r="AU108" s="208" t="s">
        <v>79</v>
      </c>
      <c r="AY108" s="17" t="s">
        <v>118</v>
      </c>
      <c r="BE108" s="209">
        <f>IF(N108="základní",J108,0)</f>
        <v>0</v>
      </c>
      <c r="BF108" s="209">
        <f>IF(N108="snížená",J108,0)</f>
        <v>0</v>
      </c>
      <c r="BG108" s="209">
        <f>IF(N108="zákl. přenesená",J108,0)</f>
        <v>0</v>
      </c>
      <c r="BH108" s="209">
        <f>IF(N108="sníž. přenesená",J108,0)</f>
        <v>0</v>
      </c>
      <c r="BI108" s="209">
        <f>IF(N108="nulová",J108,0)</f>
        <v>0</v>
      </c>
      <c r="BJ108" s="17" t="s">
        <v>77</v>
      </c>
      <c r="BK108" s="209">
        <f>ROUND(I108*H108,2)</f>
        <v>0</v>
      </c>
      <c r="BL108" s="17" t="s">
        <v>126</v>
      </c>
      <c r="BM108" s="208" t="s">
        <v>152</v>
      </c>
    </row>
    <row r="109" s="2" customFormat="1">
      <c r="A109" s="38"/>
      <c r="B109" s="39"/>
      <c r="C109" s="40"/>
      <c r="D109" s="210" t="s">
        <v>128</v>
      </c>
      <c r="E109" s="40"/>
      <c r="F109" s="211" t="s">
        <v>153</v>
      </c>
      <c r="G109" s="40"/>
      <c r="H109" s="40"/>
      <c r="I109" s="212"/>
      <c r="J109" s="40"/>
      <c r="K109" s="40"/>
      <c r="L109" s="44"/>
      <c r="M109" s="213"/>
      <c r="N109" s="214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128</v>
      </c>
      <c r="AU109" s="17" t="s">
        <v>79</v>
      </c>
    </row>
    <row r="110" s="2" customFormat="1" ht="22.2" customHeight="1">
      <c r="A110" s="38"/>
      <c r="B110" s="39"/>
      <c r="C110" s="197" t="s">
        <v>119</v>
      </c>
      <c r="D110" s="197" t="s">
        <v>121</v>
      </c>
      <c r="E110" s="198" t="s">
        <v>154</v>
      </c>
      <c r="F110" s="199" t="s">
        <v>155</v>
      </c>
      <c r="G110" s="200" t="s">
        <v>124</v>
      </c>
      <c r="H110" s="201">
        <v>21.600000000000001</v>
      </c>
      <c r="I110" s="202"/>
      <c r="J110" s="203">
        <f>ROUND(I110*H110,2)</f>
        <v>0</v>
      </c>
      <c r="K110" s="199" t="s">
        <v>125</v>
      </c>
      <c r="L110" s="44"/>
      <c r="M110" s="204" t="s">
        <v>19</v>
      </c>
      <c r="N110" s="205" t="s">
        <v>43</v>
      </c>
      <c r="O110" s="84"/>
      <c r="P110" s="206">
        <f>O110*H110</f>
        <v>0</v>
      </c>
      <c r="Q110" s="206">
        <v>0</v>
      </c>
      <c r="R110" s="206">
        <f>Q110*H110</f>
        <v>0</v>
      </c>
      <c r="S110" s="206">
        <v>0</v>
      </c>
      <c r="T110" s="207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08" t="s">
        <v>126</v>
      </c>
      <c r="AT110" s="208" t="s">
        <v>121</v>
      </c>
      <c r="AU110" s="208" t="s">
        <v>79</v>
      </c>
      <c r="AY110" s="17" t="s">
        <v>118</v>
      </c>
      <c r="BE110" s="209">
        <f>IF(N110="základní",J110,0)</f>
        <v>0</v>
      </c>
      <c r="BF110" s="209">
        <f>IF(N110="snížená",J110,0)</f>
        <v>0</v>
      </c>
      <c r="BG110" s="209">
        <f>IF(N110="zákl. přenesená",J110,0)</f>
        <v>0</v>
      </c>
      <c r="BH110" s="209">
        <f>IF(N110="sníž. přenesená",J110,0)</f>
        <v>0</v>
      </c>
      <c r="BI110" s="209">
        <f>IF(N110="nulová",J110,0)</f>
        <v>0</v>
      </c>
      <c r="BJ110" s="17" t="s">
        <v>77</v>
      </c>
      <c r="BK110" s="209">
        <f>ROUND(I110*H110,2)</f>
        <v>0</v>
      </c>
      <c r="BL110" s="17" t="s">
        <v>126</v>
      </c>
      <c r="BM110" s="208" t="s">
        <v>156</v>
      </c>
    </row>
    <row r="111" s="2" customFormat="1">
      <c r="A111" s="38"/>
      <c r="B111" s="39"/>
      <c r="C111" s="40"/>
      <c r="D111" s="210" t="s">
        <v>128</v>
      </c>
      <c r="E111" s="40"/>
      <c r="F111" s="211" t="s">
        <v>157</v>
      </c>
      <c r="G111" s="40"/>
      <c r="H111" s="40"/>
      <c r="I111" s="212"/>
      <c r="J111" s="40"/>
      <c r="K111" s="40"/>
      <c r="L111" s="44"/>
      <c r="M111" s="213"/>
      <c r="N111" s="214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128</v>
      </c>
      <c r="AU111" s="17" t="s">
        <v>79</v>
      </c>
    </row>
    <row r="112" s="13" customFormat="1">
      <c r="A112" s="13"/>
      <c r="B112" s="215"/>
      <c r="C112" s="216"/>
      <c r="D112" s="217" t="s">
        <v>130</v>
      </c>
      <c r="E112" s="218" t="s">
        <v>19</v>
      </c>
      <c r="F112" s="219" t="s">
        <v>158</v>
      </c>
      <c r="G112" s="216"/>
      <c r="H112" s="220">
        <v>3.6000000000000001</v>
      </c>
      <c r="I112" s="221"/>
      <c r="J112" s="216"/>
      <c r="K112" s="216"/>
      <c r="L112" s="222"/>
      <c r="M112" s="223"/>
      <c r="N112" s="224"/>
      <c r="O112" s="224"/>
      <c r="P112" s="224"/>
      <c r="Q112" s="224"/>
      <c r="R112" s="224"/>
      <c r="S112" s="224"/>
      <c r="T112" s="22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6" t="s">
        <v>130</v>
      </c>
      <c r="AU112" s="226" t="s">
        <v>79</v>
      </c>
      <c r="AV112" s="13" t="s">
        <v>79</v>
      </c>
      <c r="AW112" s="13" t="s">
        <v>33</v>
      </c>
      <c r="AX112" s="13" t="s">
        <v>72</v>
      </c>
      <c r="AY112" s="226" t="s">
        <v>118</v>
      </c>
    </row>
    <row r="113" s="13" customFormat="1">
      <c r="A113" s="13"/>
      <c r="B113" s="215"/>
      <c r="C113" s="216"/>
      <c r="D113" s="217" t="s">
        <v>130</v>
      </c>
      <c r="E113" s="218" t="s">
        <v>19</v>
      </c>
      <c r="F113" s="219" t="s">
        <v>159</v>
      </c>
      <c r="G113" s="216"/>
      <c r="H113" s="220">
        <v>18</v>
      </c>
      <c r="I113" s="221"/>
      <c r="J113" s="216"/>
      <c r="K113" s="216"/>
      <c r="L113" s="222"/>
      <c r="M113" s="223"/>
      <c r="N113" s="224"/>
      <c r="O113" s="224"/>
      <c r="P113" s="224"/>
      <c r="Q113" s="224"/>
      <c r="R113" s="224"/>
      <c r="S113" s="224"/>
      <c r="T113" s="22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6" t="s">
        <v>130</v>
      </c>
      <c r="AU113" s="226" t="s">
        <v>79</v>
      </c>
      <c r="AV113" s="13" t="s">
        <v>79</v>
      </c>
      <c r="AW113" s="13" t="s">
        <v>33</v>
      </c>
      <c r="AX113" s="13" t="s">
        <v>72</v>
      </c>
      <c r="AY113" s="226" t="s">
        <v>118</v>
      </c>
    </row>
    <row r="114" s="14" customFormat="1">
      <c r="A114" s="14"/>
      <c r="B114" s="227"/>
      <c r="C114" s="228"/>
      <c r="D114" s="217" t="s">
        <v>130</v>
      </c>
      <c r="E114" s="229" t="s">
        <v>19</v>
      </c>
      <c r="F114" s="230" t="s">
        <v>148</v>
      </c>
      <c r="G114" s="228"/>
      <c r="H114" s="231">
        <v>21.600000000000001</v>
      </c>
      <c r="I114" s="232"/>
      <c r="J114" s="228"/>
      <c r="K114" s="228"/>
      <c r="L114" s="233"/>
      <c r="M114" s="234"/>
      <c r="N114" s="235"/>
      <c r="O114" s="235"/>
      <c r="P114" s="235"/>
      <c r="Q114" s="235"/>
      <c r="R114" s="235"/>
      <c r="S114" s="235"/>
      <c r="T114" s="23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37" t="s">
        <v>130</v>
      </c>
      <c r="AU114" s="237" t="s">
        <v>79</v>
      </c>
      <c r="AV114" s="14" t="s">
        <v>126</v>
      </c>
      <c r="AW114" s="14" t="s">
        <v>33</v>
      </c>
      <c r="AX114" s="14" t="s">
        <v>77</v>
      </c>
      <c r="AY114" s="237" t="s">
        <v>118</v>
      </c>
    </row>
    <row r="115" s="2" customFormat="1" ht="22.2" customHeight="1">
      <c r="A115" s="38"/>
      <c r="B115" s="39"/>
      <c r="C115" s="197" t="s">
        <v>160</v>
      </c>
      <c r="D115" s="197" t="s">
        <v>121</v>
      </c>
      <c r="E115" s="198" t="s">
        <v>161</v>
      </c>
      <c r="F115" s="199" t="s">
        <v>162</v>
      </c>
      <c r="G115" s="200" t="s">
        <v>163</v>
      </c>
      <c r="H115" s="201">
        <v>0.16500000000000001</v>
      </c>
      <c r="I115" s="202"/>
      <c r="J115" s="203">
        <f>ROUND(I115*H115,2)</f>
        <v>0</v>
      </c>
      <c r="K115" s="199" t="s">
        <v>125</v>
      </c>
      <c r="L115" s="44"/>
      <c r="M115" s="204" t="s">
        <v>19</v>
      </c>
      <c r="N115" s="205" t="s">
        <v>43</v>
      </c>
      <c r="O115" s="84"/>
      <c r="P115" s="206">
        <f>O115*H115</f>
        <v>0</v>
      </c>
      <c r="Q115" s="206">
        <v>2.2563399999999998</v>
      </c>
      <c r="R115" s="206">
        <f>Q115*H115</f>
        <v>0.37229609999999996</v>
      </c>
      <c r="S115" s="206">
        <v>0</v>
      </c>
      <c r="T115" s="207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08" t="s">
        <v>126</v>
      </c>
      <c r="AT115" s="208" t="s">
        <v>121</v>
      </c>
      <c r="AU115" s="208" t="s">
        <v>79</v>
      </c>
      <c r="AY115" s="17" t="s">
        <v>118</v>
      </c>
      <c r="BE115" s="209">
        <f>IF(N115="základní",J115,0)</f>
        <v>0</v>
      </c>
      <c r="BF115" s="209">
        <f>IF(N115="snížená",J115,0)</f>
        <v>0</v>
      </c>
      <c r="BG115" s="209">
        <f>IF(N115="zákl. přenesená",J115,0)</f>
        <v>0</v>
      </c>
      <c r="BH115" s="209">
        <f>IF(N115="sníž. přenesená",J115,0)</f>
        <v>0</v>
      </c>
      <c r="BI115" s="209">
        <f>IF(N115="nulová",J115,0)</f>
        <v>0</v>
      </c>
      <c r="BJ115" s="17" t="s">
        <v>77</v>
      </c>
      <c r="BK115" s="209">
        <f>ROUND(I115*H115,2)</f>
        <v>0</v>
      </c>
      <c r="BL115" s="17" t="s">
        <v>126</v>
      </c>
      <c r="BM115" s="208" t="s">
        <v>164</v>
      </c>
    </row>
    <row r="116" s="2" customFormat="1">
      <c r="A116" s="38"/>
      <c r="B116" s="39"/>
      <c r="C116" s="40"/>
      <c r="D116" s="210" t="s">
        <v>128</v>
      </c>
      <c r="E116" s="40"/>
      <c r="F116" s="211" t="s">
        <v>165</v>
      </c>
      <c r="G116" s="40"/>
      <c r="H116" s="40"/>
      <c r="I116" s="212"/>
      <c r="J116" s="40"/>
      <c r="K116" s="40"/>
      <c r="L116" s="44"/>
      <c r="M116" s="213"/>
      <c r="N116" s="214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128</v>
      </c>
      <c r="AU116" s="17" t="s">
        <v>79</v>
      </c>
    </row>
    <row r="117" s="13" customFormat="1">
      <c r="A117" s="13"/>
      <c r="B117" s="215"/>
      <c r="C117" s="216"/>
      <c r="D117" s="217" t="s">
        <v>130</v>
      </c>
      <c r="E117" s="218" t="s">
        <v>19</v>
      </c>
      <c r="F117" s="219" t="s">
        <v>166</v>
      </c>
      <c r="G117" s="216"/>
      <c r="H117" s="220">
        <v>0.035999999999999997</v>
      </c>
      <c r="I117" s="221"/>
      <c r="J117" s="216"/>
      <c r="K117" s="216"/>
      <c r="L117" s="222"/>
      <c r="M117" s="223"/>
      <c r="N117" s="224"/>
      <c r="O117" s="224"/>
      <c r="P117" s="224"/>
      <c r="Q117" s="224"/>
      <c r="R117" s="224"/>
      <c r="S117" s="224"/>
      <c r="T117" s="22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6" t="s">
        <v>130</v>
      </c>
      <c r="AU117" s="226" t="s">
        <v>79</v>
      </c>
      <c r="AV117" s="13" t="s">
        <v>79</v>
      </c>
      <c r="AW117" s="13" t="s">
        <v>33</v>
      </c>
      <c r="AX117" s="13" t="s">
        <v>72</v>
      </c>
      <c r="AY117" s="226" t="s">
        <v>118</v>
      </c>
    </row>
    <row r="118" s="13" customFormat="1">
      <c r="A118" s="13"/>
      <c r="B118" s="215"/>
      <c r="C118" s="216"/>
      <c r="D118" s="217" t="s">
        <v>130</v>
      </c>
      <c r="E118" s="218" t="s">
        <v>19</v>
      </c>
      <c r="F118" s="219" t="s">
        <v>167</v>
      </c>
      <c r="G118" s="216"/>
      <c r="H118" s="220">
        <v>0.129</v>
      </c>
      <c r="I118" s="221"/>
      <c r="J118" s="216"/>
      <c r="K118" s="216"/>
      <c r="L118" s="222"/>
      <c r="M118" s="223"/>
      <c r="N118" s="224"/>
      <c r="O118" s="224"/>
      <c r="P118" s="224"/>
      <c r="Q118" s="224"/>
      <c r="R118" s="224"/>
      <c r="S118" s="224"/>
      <c r="T118" s="22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26" t="s">
        <v>130</v>
      </c>
      <c r="AU118" s="226" t="s">
        <v>79</v>
      </c>
      <c r="AV118" s="13" t="s">
        <v>79</v>
      </c>
      <c r="AW118" s="13" t="s">
        <v>33</v>
      </c>
      <c r="AX118" s="13" t="s">
        <v>72</v>
      </c>
      <c r="AY118" s="226" t="s">
        <v>118</v>
      </c>
    </row>
    <row r="119" s="14" customFormat="1">
      <c r="A119" s="14"/>
      <c r="B119" s="227"/>
      <c r="C119" s="228"/>
      <c r="D119" s="217" t="s">
        <v>130</v>
      </c>
      <c r="E119" s="229" t="s">
        <v>19</v>
      </c>
      <c r="F119" s="230" t="s">
        <v>148</v>
      </c>
      <c r="G119" s="228"/>
      <c r="H119" s="231">
        <v>0.16500000000000001</v>
      </c>
      <c r="I119" s="232"/>
      <c r="J119" s="228"/>
      <c r="K119" s="228"/>
      <c r="L119" s="233"/>
      <c r="M119" s="234"/>
      <c r="N119" s="235"/>
      <c r="O119" s="235"/>
      <c r="P119" s="235"/>
      <c r="Q119" s="235"/>
      <c r="R119" s="235"/>
      <c r="S119" s="235"/>
      <c r="T119" s="236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37" t="s">
        <v>130</v>
      </c>
      <c r="AU119" s="237" t="s">
        <v>79</v>
      </c>
      <c r="AV119" s="14" t="s">
        <v>126</v>
      </c>
      <c r="AW119" s="14" t="s">
        <v>33</v>
      </c>
      <c r="AX119" s="14" t="s">
        <v>77</v>
      </c>
      <c r="AY119" s="237" t="s">
        <v>118</v>
      </c>
    </row>
    <row r="120" s="12" customFormat="1" ht="22.8" customHeight="1">
      <c r="A120" s="12"/>
      <c r="B120" s="181"/>
      <c r="C120" s="182"/>
      <c r="D120" s="183" t="s">
        <v>71</v>
      </c>
      <c r="E120" s="195" t="s">
        <v>168</v>
      </c>
      <c r="F120" s="195" t="s">
        <v>169</v>
      </c>
      <c r="G120" s="182"/>
      <c r="H120" s="182"/>
      <c r="I120" s="185"/>
      <c r="J120" s="196">
        <f>BK120</f>
        <v>0</v>
      </c>
      <c r="K120" s="182"/>
      <c r="L120" s="187"/>
      <c r="M120" s="188"/>
      <c r="N120" s="189"/>
      <c r="O120" s="189"/>
      <c r="P120" s="190">
        <f>SUM(P121:P141)</f>
        <v>0</v>
      </c>
      <c r="Q120" s="189"/>
      <c r="R120" s="190">
        <f>SUM(R121:R141)</f>
        <v>0.010169399999999999</v>
      </c>
      <c r="S120" s="189"/>
      <c r="T120" s="191">
        <f>SUM(T121:T141)</f>
        <v>8.0060880000000001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92" t="s">
        <v>77</v>
      </c>
      <c r="AT120" s="193" t="s">
        <v>71</v>
      </c>
      <c r="AU120" s="193" t="s">
        <v>77</v>
      </c>
      <c r="AY120" s="192" t="s">
        <v>118</v>
      </c>
      <c r="BK120" s="194">
        <f>SUM(BK121:BK141)</f>
        <v>0</v>
      </c>
    </row>
    <row r="121" s="2" customFormat="1" ht="22.2" customHeight="1">
      <c r="A121" s="38"/>
      <c r="B121" s="39"/>
      <c r="C121" s="197" t="s">
        <v>170</v>
      </c>
      <c r="D121" s="197" t="s">
        <v>121</v>
      </c>
      <c r="E121" s="198" t="s">
        <v>171</v>
      </c>
      <c r="F121" s="199" t="s">
        <v>172</v>
      </c>
      <c r="G121" s="200" t="s">
        <v>124</v>
      </c>
      <c r="H121" s="201">
        <v>59.82</v>
      </c>
      <c r="I121" s="202"/>
      <c r="J121" s="203">
        <f>ROUND(I121*H121,2)</f>
        <v>0</v>
      </c>
      <c r="K121" s="199" t="s">
        <v>125</v>
      </c>
      <c r="L121" s="44"/>
      <c r="M121" s="204" t="s">
        <v>19</v>
      </c>
      <c r="N121" s="205" t="s">
        <v>43</v>
      </c>
      <c r="O121" s="84"/>
      <c r="P121" s="206">
        <f>O121*H121</f>
        <v>0</v>
      </c>
      <c r="Q121" s="206">
        <v>0.00012999999999999999</v>
      </c>
      <c r="R121" s="206">
        <f>Q121*H121</f>
        <v>0.007776599999999999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126</v>
      </c>
      <c r="AT121" s="208" t="s">
        <v>121</v>
      </c>
      <c r="AU121" s="208" t="s">
        <v>79</v>
      </c>
      <c r="AY121" s="17" t="s">
        <v>118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7" t="s">
        <v>77</v>
      </c>
      <c r="BK121" s="209">
        <f>ROUND(I121*H121,2)</f>
        <v>0</v>
      </c>
      <c r="BL121" s="17" t="s">
        <v>126</v>
      </c>
      <c r="BM121" s="208" t="s">
        <v>173</v>
      </c>
    </row>
    <row r="122" s="2" customFormat="1">
      <c r="A122" s="38"/>
      <c r="B122" s="39"/>
      <c r="C122" s="40"/>
      <c r="D122" s="210" t="s">
        <v>128</v>
      </c>
      <c r="E122" s="40"/>
      <c r="F122" s="211" t="s">
        <v>174</v>
      </c>
      <c r="G122" s="40"/>
      <c r="H122" s="40"/>
      <c r="I122" s="212"/>
      <c r="J122" s="40"/>
      <c r="K122" s="40"/>
      <c r="L122" s="44"/>
      <c r="M122" s="213"/>
      <c r="N122" s="214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128</v>
      </c>
      <c r="AU122" s="17" t="s">
        <v>79</v>
      </c>
    </row>
    <row r="123" s="2" customFormat="1" ht="22.2" customHeight="1">
      <c r="A123" s="38"/>
      <c r="B123" s="39"/>
      <c r="C123" s="197" t="s">
        <v>168</v>
      </c>
      <c r="D123" s="197" t="s">
        <v>121</v>
      </c>
      <c r="E123" s="198" t="s">
        <v>175</v>
      </c>
      <c r="F123" s="199" t="s">
        <v>176</v>
      </c>
      <c r="G123" s="200" t="s">
        <v>124</v>
      </c>
      <c r="H123" s="201">
        <v>59.82</v>
      </c>
      <c r="I123" s="202"/>
      <c r="J123" s="203">
        <f>ROUND(I123*H123,2)</f>
        <v>0</v>
      </c>
      <c r="K123" s="199" t="s">
        <v>125</v>
      </c>
      <c r="L123" s="44"/>
      <c r="M123" s="204" t="s">
        <v>19</v>
      </c>
      <c r="N123" s="205" t="s">
        <v>43</v>
      </c>
      <c r="O123" s="84"/>
      <c r="P123" s="206">
        <f>O123*H123</f>
        <v>0</v>
      </c>
      <c r="Q123" s="206">
        <v>4.0000000000000003E-05</v>
      </c>
      <c r="R123" s="206">
        <f>Q123*H123</f>
        <v>0.0023928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126</v>
      </c>
      <c r="AT123" s="208" t="s">
        <v>121</v>
      </c>
      <c r="AU123" s="208" t="s">
        <v>79</v>
      </c>
      <c r="AY123" s="17" t="s">
        <v>118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7" t="s">
        <v>77</v>
      </c>
      <c r="BK123" s="209">
        <f>ROUND(I123*H123,2)</f>
        <v>0</v>
      </c>
      <c r="BL123" s="17" t="s">
        <v>126</v>
      </c>
      <c r="BM123" s="208" t="s">
        <v>177</v>
      </c>
    </row>
    <row r="124" s="2" customFormat="1">
      <c r="A124" s="38"/>
      <c r="B124" s="39"/>
      <c r="C124" s="40"/>
      <c r="D124" s="210" t="s">
        <v>128</v>
      </c>
      <c r="E124" s="40"/>
      <c r="F124" s="211" t="s">
        <v>178</v>
      </c>
      <c r="G124" s="40"/>
      <c r="H124" s="40"/>
      <c r="I124" s="212"/>
      <c r="J124" s="40"/>
      <c r="K124" s="40"/>
      <c r="L124" s="44"/>
      <c r="M124" s="213"/>
      <c r="N124" s="214"/>
      <c r="O124" s="84"/>
      <c r="P124" s="84"/>
      <c r="Q124" s="84"/>
      <c r="R124" s="84"/>
      <c r="S124" s="84"/>
      <c r="T124" s="85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128</v>
      </c>
      <c r="AU124" s="17" t="s">
        <v>79</v>
      </c>
    </row>
    <row r="125" s="2" customFormat="1" ht="22.2" customHeight="1">
      <c r="A125" s="38"/>
      <c r="B125" s="39"/>
      <c r="C125" s="197" t="s">
        <v>179</v>
      </c>
      <c r="D125" s="197" t="s">
        <v>121</v>
      </c>
      <c r="E125" s="198" t="s">
        <v>180</v>
      </c>
      <c r="F125" s="199" t="s">
        <v>181</v>
      </c>
      <c r="G125" s="200" t="s">
        <v>124</v>
      </c>
      <c r="H125" s="201">
        <v>18.239999999999998</v>
      </c>
      <c r="I125" s="202"/>
      <c r="J125" s="203">
        <f>ROUND(I125*H125,2)</f>
        <v>0</v>
      </c>
      <c r="K125" s="199" t="s">
        <v>125</v>
      </c>
      <c r="L125" s="44"/>
      <c r="M125" s="204" t="s">
        <v>19</v>
      </c>
      <c r="N125" s="205" t="s">
        <v>43</v>
      </c>
      <c r="O125" s="84"/>
      <c r="P125" s="206">
        <f>O125*H125</f>
        <v>0</v>
      </c>
      <c r="Q125" s="206">
        <v>0</v>
      </c>
      <c r="R125" s="206">
        <f>Q125*H125</f>
        <v>0</v>
      </c>
      <c r="S125" s="206">
        <v>0.26100000000000001</v>
      </c>
      <c r="T125" s="207">
        <f>S125*H125</f>
        <v>4.7606399999999995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126</v>
      </c>
      <c r="AT125" s="208" t="s">
        <v>121</v>
      </c>
      <c r="AU125" s="208" t="s">
        <v>79</v>
      </c>
      <c r="AY125" s="17" t="s">
        <v>118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7" t="s">
        <v>77</v>
      </c>
      <c r="BK125" s="209">
        <f>ROUND(I125*H125,2)</f>
        <v>0</v>
      </c>
      <c r="BL125" s="17" t="s">
        <v>126</v>
      </c>
      <c r="BM125" s="208" t="s">
        <v>182</v>
      </c>
    </row>
    <row r="126" s="2" customFormat="1">
      <c r="A126" s="38"/>
      <c r="B126" s="39"/>
      <c r="C126" s="40"/>
      <c r="D126" s="210" t="s">
        <v>128</v>
      </c>
      <c r="E126" s="40"/>
      <c r="F126" s="211" t="s">
        <v>183</v>
      </c>
      <c r="G126" s="40"/>
      <c r="H126" s="40"/>
      <c r="I126" s="212"/>
      <c r="J126" s="40"/>
      <c r="K126" s="40"/>
      <c r="L126" s="44"/>
      <c r="M126" s="213"/>
      <c r="N126" s="214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128</v>
      </c>
      <c r="AU126" s="17" t="s">
        <v>79</v>
      </c>
    </row>
    <row r="127" s="13" customFormat="1">
      <c r="A127" s="13"/>
      <c r="B127" s="215"/>
      <c r="C127" s="216"/>
      <c r="D127" s="217" t="s">
        <v>130</v>
      </c>
      <c r="E127" s="218" t="s">
        <v>19</v>
      </c>
      <c r="F127" s="219" t="s">
        <v>184</v>
      </c>
      <c r="G127" s="216"/>
      <c r="H127" s="220">
        <v>18.239999999999998</v>
      </c>
      <c r="I127" s="221"/>
      <c r="J127" s="216"/>
      <c r="K127" s="216"/>
      <c r="L127" s="222"/>
      <c r="M127" s="223"/>
      <c r="N127" s="224"/>
      <c r="O127" s="224"/>
      <c r="P127" s="224"/>
      <c r="Q127" s="224"/>
      <c r="R127" s="224"/>
      <c r="S127" s="224"/>
      <c r="T127" s="22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6" t="s">
        <v>130</v>
      </c>
      <c r="AU127" s="226" t="s">
        <v>79</v>
      </c>
      <c r="AV127" s="13" t="s">
        <v>79</v>
      </c>
      <c r="AW127" s="13" t="s">
        <v>33</v>
      </c>
      <c r="AX127" s="13" t="s">
        <v>77</v>
      </c>
      <c r="AY127" s="226" t="s">
        <v>118</v>
      </c>
    </row>
    <row r="128" s="2" customFormat="1" ht="22.2" customHeight="1">
      <c r="A128" s="38"/>
      <c r="B128" s="39"/>
      <c r="C128" s="197" t="s">
        <v>185</v>
      </c>
      <c r="D128" s="197" t="s">
        <v>121</v>
      </c>
      <c r="E128" s="198" t="s">
        <v>186</v>
      </c>
      <c r="F128" s="199" t="s">
        <v>187</v>
      </c>
      <c r="G128" s="200" t="s">
        <v>124</v>
      </c>
      <c r="H128" s="201">
        <v>18</v>
      </c>
      <c r="I128" s="202"/>
      <c r="J128" s="203">
        <f>ROUND(I128*H128,2)</f>
        <v>0</v>
      </c>
      <c r="K128" s="199" t="s">
        <v>125</v>
      </c>
      <c r="L128" s="44"/>
      <c r="M128" s="204" t="s">
        <v>19</v>
      </c>
      <c r="N128" s="205" t="s">
        <v>43</v>
      </c>
      <c r="O128" s="84"/>
      <c r="P128" s="206">
        <f>O128*H128</f>
        <v>0</v>
      </c>
      <c r="Q128" s="206">
        <v>0</v>
      </c>
      <c r="R128" s="206">
        <f>Q128*H128</f>
        <v>0</v>
      </c>
      <c r="S128" s="206">
        <v>0.034000000000000002</v>
      </c>
      <c r="T128" s="207">
        <f>S128*H128</f>
        <v>0.6120000000000001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8" t="s">
        <v>126</v>
      </c>
      <c r="AT128" s="208" t="s">
        <v>121</v>
      </c>
      <c r="AU128" s="208" t="s">
        <v>79</v>
      </c>
      <c r="AY128" s="17" t="s">
        <v>118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7" t="s">
        <v>77</v>
      </c>
      <c r="BK128" s="209">
        <f>ROUND(I128*H128,2)</f>
        <v>0</v>
      </c>
      <c r="BL128" s="17" t="s">
        <v>126</v>
      </c>
      <c r="BM128" s="208" t="s">
        <v>188</v>
      </c>
    </row>
    <row r="129" s="2" customFormat="1">
      <c r="A129" s="38"/>
      <c r="B129" s="39"/>
      <c r="C129" s="40"/>
      <c r="D129" s="210" t="s">
        <v>128</v>
      </c>
      <c r="E129" s="40"/>
      <c r="F129" s="211" t="s">
        <v>189</v>
      </c>
      <c r="G129" s="40"/>
      <c r="H129" s="40"/>
      <c r="I129" s="212"/>
      <c r="J129" s="40"/>
      <c r="K129" s="40"/>
      <c r="L129" s="44"/>
      <c r="M129" s="213"/>
      <c r="N129" s="214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128</v>
      </c>
      <c r="AU129" s="17" t="s">
        <v>79</v>
      </c>
    </row>
    <row r="130" s="13" customFormat="1">
      <c r="A130" s="13"/>
      <c r="B130" s="215"/>
      <c r="C130" s="216"/>
      <c r="D130" s="217" t="s">
        <v>130</v>
      </c>
      <c r="E130" s="218" t="s">
        <v>19</v>
      </c>
      <c r="F130" s="219" t="s">
        <v>159</v>
      </c>
      <c r="G130" s="216"/>
      <c r="H130" s="220">
        <v>18</v>
      </c>
      <c r="I130" s="221"/>
      <c r="J130" s="216"/>
      <c r="K130" s="216"/>
      <c r="L130" s="222"/>
      <c r="M130" s="223"/>
      <c r="N130" s="224"/>
      <c r="O130" s="224"/>
      <c r="P130" s="224"/>
      <c r="Q130" s="224"/>
      <c r="R130" s="224"/>
      <c r="S130" s="224"/>
      <c r="T130" s="22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26" t="s">
        <v>130</v>
      </c>
      <c r="AU130" s="226" t="s">
        <v>79</v>
      </c>
      <c r="AV130" s="13" t="s">
        <v>79</v>
      </c>
      <c r="AW130" s="13" t="s">
        <v>33</v>
      </c>
      <c r="AX130" s="13" t="s">
        <v>77</v>
      </c>
      <c r="AY130" s="226" t="s">
        <v>118</v>
      </c>
    </row>
    <row r="131" s="2" customFormat="1" ht="19.8" customHeight="1">
      <c r="A131" s="38"/>
      <c r="B131" s="39"/>
      <c r="C131" s="197" t="s">
        <v>190</v>
      </c>
      <c r="D131" s="197" t="s">
        <v>121</v>
      </c>
      <c r="E131" s="198" t="s">
        <v>191</v>
      </c>
      <c r="F131" s="199" t="s">
        <v>192</v>
      </c>
      <c r="G131" s="200" t="s">
        <v>193</v>
      </c>
      <c r="H131" s="201">
        <v>7</v>
      </c>
      <c r="I131" s="202"/>
      <c r="J131" s="203">
        <f>ROUND(I131*H131,2)</f>
        <v>0</v>
      </c>
      <c r="K131" s="199" t="s">
        <v>19</v>
      </c>
      <c r="L131" s="44"/>
      <c r="M131" s="204" t="s">
        <v>19</v>
      </c>
      <c r="N131" s="205" t="s">
        <v>43</v>
      </c>
      <c r="O131" s="84"/>
      <c r="P131" s="206">
        <f>O131*H131</f>
        <v>0</v>
      </c>
      <c r="Q131" s="206">
        <v>0</v>
      </c>
      <c r="R131" s="206">
        <f>Q131*H131</f>
        <v>0</v>
      </c>
      <c r="S131" s="206">
        <v>0.053999999999999999</v>
      </c>
      <c r="T131" s="207">
        <f>S131*H131</f>
        <v>0.378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126</v>
      </c>
      <c r="AT131" s="208" t="s">
        <v>121</v>
      </c>
      <c r="AU131" s="208" t="s">
        <v>79</v>
      </c>
      <c r="AY131" s="17" t="s">
        <v>118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7" t="s">
        <v>77</v>
      </c>
      <c r="BK131" s="209">
        <f>ROUND(I131*H131,2)</f>
        <v>0</v>
      </c>
      <c r="BL131" s="17" t="s">
        <v>126</v>
      </c>
      <c r="BM131" s="208" t="s">
        <v>194</v>
      </c>
    </row>
    <row r="132" s="13" customFormat="1">
      <c r="A132" s="13"/>
      <c r="B132" s="215"/>
      <c r="C132" s="216"/>
      <c r="D132" s="217" t="s">
        <v>130</v>
      </c>
      <c r="E132" s="218" t="s">
        <v>19</v>
      </c>
      <c r="F132" s="219" t="s">
        <v>195</v>
      </c>
      <c r="G132" s="216"/>
      <c r="H132" s="220">
        <v>7</v>
      </c>
      <c r="I132" s="221"/>
      <c r="J132" s="216"/>
      <c r="K132" s="216"/>
      <c r="L132" s="222"/>
      <c r="M132" s="223"/>
      <c r="N132" s="224"/>
      <c r="O132" s="224"/>
      <c r="P132" s="224"/>
      <c r="Q132" s="224"/>
      <c r="R132" s="224"/>
      <c r="S132" s="224"/>
      <c r="T132" s="22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6" t="s">
        <v>130</v>
      </c>
      <c r="AU132" s="226" t="s">
        <v>79</v>
      </c>
      <c r="AV132" s="13" t="s">
        <v>79</v>
      </c>
      <c r="AW132" s="13" t="s">
        <v>33</v>
      </c>
      <c r="AX132" s="13" t="s">
        <v>77</v>
      </c>
      <c r="AY132" s="226" t="s">
        <v>118</v>
      </c>
    </row>
    <row r="133" s="2" customFormat="1" ht="19.8" customHeight="1">
      <c r="A133" s="38"/>
      <c r="B133" s="39"/>
      <c r="C133" s="197" t="s">
        <v>196</v>
      </c>
      <c r="D133" s="197" t="s">
        <v>121</v>
      </c>
      <c r="E133" s="198" t="s">
        <v>197</v>
      </c>
      <c r="F133" s="199" t="s">
        <v>198</v>
      </c>
      <c r="G133" s="200" t="s">
        <v>193</v>
      </c>
      <c r="H133" s="201">
        <v>12.85</v>
      </c>
      <c r="I133" s="202"/>
      <c r="J133" s="203">
        <f>ROUND(I133*H133,2)</f>
        <v>0</v>
      </c>
      <c r="K133" s="199" t="s">
        <v>125</v>
      </c>
      <c r="L133" s="44"/>
      <c r="M133" s="204" t="s">
        <v>19</v>
      </c>
      <c r="N133" s="205" t="s">
        <v>43</v>
      </c>
      <c r="O133" s="84"/>
      <c r="P133" s="206">
        <f>O133*H133</f>
        <v>0</v>
      </c>
      <c r="Q133" s="206">
        <v>0</v>
      </c>
      <c r="R133" s="206">
        <f>Q133*H133</f>
        <v>0</v>
      </c>
      <c r="S133" s="206">
        <v>0.021999999999999999</v>
      </c>
      <c r="T133" s="207">
        <f>S133*H133</f>
        <v>0.28269999999999995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126</v>
      </c>
      <c r="AT133" s="208" t="s">
        <v>121</v>
      </c>
      <c r="AU133" s="208" t="s">
        <v>79</v>
      </c>
      <c r="AY133" s="17" t="s">
        <v>118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7" t="s">
        <v>77</v>
      </c>
      <c r="BK133" s="209">
        <f>ROUND(I133*H133,2)</f>
        <v>0</v>
      </c>
      <c r="BL133" s="17" t="s">
        <v>126</v>
      </c>
      <c r="BM133" s="208" t="s">
        <v>199</v>
      </c>
    </row>
    <row r="134" s="2" customFormat="1">
      <c r="A134" s="38"/>
      <c r="B134" s="39"/>
      <c r="C134" s="40"/>
      <c r="D134" s="210" t="s">
        <v>128</v>
      </c>
      <c r="E134" s="40"/>
      <c r="F134" s="211" t="s">
        <v>200</v>
      </c>
      <c r="G134" s="40"/>
      <c r="H134" s="40"/>
      <c r="I134" s="212"/>
      <c r="J134" s="40"/>
      <c r="K134" s="40"/>
      <c r="L134" s="44"/>
      <c r="M134" s="213"/>
      <c r="N134" s="214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128</v>
      </c>
      <c r="AU134" s="17" t="s">
        <v>79</v>
      </c>
    </row>
    <row r="135" s="13" customFormat="1">
      <c r="A135" s="13"/>
      <c r="B135" s="215"/>
      <c r="C135" s="216"/>
      <c r="D135" s="217" t="s">
        <v>130</v>
      </c>
      <c r="E135" s="218" t="s">
        <v>19</v>
      </c>
      <c r="F135" s="219" t="s">
        <v>201</v>
      </c>
      <c r="G135" s="216"/>
      <c r="H135" s="220">
        <v>12.85</v>
      </c>
      <c r="I135" s="221"/>
      <c r="J135" s="216"/>
      <c r="K135" s="216"/>
      <c r="L135" s="222"/>
      <c r="M135" s="223"/>
      <c r="N135" s="224"/>
      <c r="O135" s="224"/>
      <c r="P135" s="224"/>
      <c r="Q135" s="224"/>
      <c r="R135" s="224"/>
      <c r="S135" s="224"/>
      <c r="T135" s="22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6" t="s">
        <v>130</v>
      </c>
      <c r="AU135" s="226" t="s">
        <v>79</v>
      </c>
      <c r="AV135" s="13" t="s">
        <v>79</v>
      </c>
      <c r="AW135" s="13" t="s">
        <v>33</v>
      </c>
      <c r="AX135" s="13" t="s">
        <v>77</v>
      </c>
      <c r="AY135" s="226" t="s">
        <v>118</v>
      </c>
    </row>
    <row r="136" s="2" customFormat="1" ht="22.2" customHeight="1">
      <c r="A136" s="38"/>
      <c r="B136" s="39"/>
      <c r="C136" s="197" t="s">
        <v>202</v>
      </c>
      <c r="D136" s="197" t="s">
        <v>121</v>
      </c>
      <c r="E136" s="198" t="s">
        <v>203</v>
      </c>
      <c r="F136" s="199" t="s">
        <v>204</v>
      </c>
      <c r="G136" s="200" t="s">
        <v>124</v>
      </c>
      <c r="H136" s="201">
        <v>114.767</v>
      </c>
      <c r="I136" s="202"/>
      <c r="J136" s="203">
        <f>ROUND(I136*H136,2)</f>
        <v>0</v>
      </c>
      <c r="K136" s="199" t="s">
        <v>125</v>
      </c>
      <c r="L136" s="44"/>
      <c r="M136" s="204" t="s">
        <v>19</v>
      </c>
      <c r="N136" s="205" t="s">
        <v>43</v>
      </c>
      <c r="O136" s="84"/>
      <c r="P136" s="206">
        <f>O136*H136</f>
        <v>0</v>
      </c>
      <c r="Q136" s="206">
        <v>0</v>
      </c>
      <c r="R136" s="206">
        <f>Q136*H136</f>
        <v>0</v>
      </c>
      <c r="S136" s="206">
        <v>0.0040000000000000001</v>
      </c>
      <c r="T136" s="207">
        <f>S136*H136</f>
        <v>0.45906799999999998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126</v>
      </c>
      <c r="AT136" s="208" t="s">
        <v>121</v>
      </c>
      <c r="AU136" s="208" t="s">
        <v>79</v>
      </c>
      <c r="AY136" s="17" t="s">
        <v>118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7" t="s">
        <v>77</v>
      </c>
      <c r="BK136" s="209">
        <f>ROUND(I136*H136,2)</f>
        <v>0</v>
      </c>
      <c r="BL136" s="17" t="s">
        <v>126</v>
      </c>
      <c r="BM136" s="208" t="s">
        <v>205</v>
      </c>
    </row>
    <row r="137" s="2" customFormat="1">
      <c r="A137" s="38"/>
      <c r="B137" s="39"/>
      <c r="C137" s="40"/>
      <c r="D137" s="210" t="s">
        <v>128</v>
      </c>
      <c r="E137" s="40"/>
      <c r="F137" s="211" t="s">
        <v>206</v>
      </c>
      <c r="G137" s="40"/>
      <c r="H137" s="40"/>
      <c r="I137" s="212"/>
      <c r="J137" s="40"/>
      <c r="K137" s="40"/>
      <c r="L137" s="44"/>
      <c r="M137" s="213"/>
      <c r="N137" s="214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128</v>
      </c>
      <c r="AU137" s="17" t="s">
        <v>79</v>
      </c>
    </row>
    <row r="138" s="2" customFormat="1" ht="22.2" customHeight="1">
      <c r="A138" s="38"/>
      <c r="B138" s="39"/>
      <c r="C138" s="197" t="s">
        <v>8</v>
      </c>
      <c r="D138" s="197" t="s">
        <v>121</v>
      </c>
      <c r="E138" s="198" t="s">
        <v>207</v>
      </c>
      <c r="F138" s="199" t="s">
        <v>208</v>
      </c>
      <c r="G138" s="200" t="s">
        <v>124</v>
      </c>
      <c r="H138" s="201">
        <v>22.260000000000002</v>
      </c>
      <c r="I138" s="202"/>
      <c r="J138" s="203">
        <f>ROUND(I138*H138,2)</f>
        <v>0</v>
      </c>
      <c r="K138" s="199" t="s">
        <v>125</v>
      </c>
      <c r="L138" s="44"/>
      <c r="M138" s="204" t="s">
        <v>19</v>
      </c>
      <c r="N138" s="205" t="s">
        <v>43</v>
      </c>
      <c r="O138" s="84"/>
      <c r="P138" s="206">
        <f>O138*H138</f>
        <v>0</v>
      </c>
      <c r="Q138" s="206">
        <v>0</v>
      </c>
      <c r="R138" s="206">
        <f>Q138*H138</f>
        <v>0</v>
      </c>
      <c r="S138" s="206">
        <v>0.068000000000000005</v>
      </c>
      <c r="T138" s="207">
        <f>S138*H138</f>
        <v>1.5136800000000001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126</v>
      </c>
      <c r="AT138" s="208" t="s">
        <v>121</v>
      </c>
      <c r="AU138" s="208" t="s">
        <v>79</v>
      </c>
      <c r="AY138" s="17" t="s">
        <v>118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7" t="s">
        <v>77</v>
      </c>
      <c r="BK138" s="209">
        <f>ROUND(I138*H138,2)</f>
        <v>0</v>
      </c>
      <c r="BL138" s="17" t="s">
        <v>126</v>
      </c>
      <c r="BM138" s="208" t="s">
        <v>209</v>
      </c>
    </row>
    <row r="139" s="2" customFormat="1">
      <c r="A139" s="38"/>
      <c r="B139" s="39"/>
      <c r="C139" s="40"/>
      <c r="D139" s="210" t="s">
        <v>128</v>
      </c>
      <c r="E139" s="40"/>
      <c r="F139" s="211" t="s">
        <v>210</v>
      </c>
      <c r="G139" s="40"/>
      <c r="H139" s="40"/>
      <c r="I139" s="212"/>
      <c r="J139" s="40"/>
      <c r="K139" s="40"/>
      <c r="L139" s="44"/>
      <c r="M139" s="213"/>
      <c r="N139" s="214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128</v>
      </c>
      <c r="AU139" s="17" t="s">
        <v>79</v>
      </c>
    </row>
    <row r="140" s="13" customFormat="1">
      <c r="A140" s="13"/>
      <c r="B140" s="215"/>
      <c r="C140" s="216"/>
      <c r="D140" s="217" t="s">
        <v>130</v>
      </c>
      <c r="E140" s="218" t="s">
        <v>19</v>
      </c>
      <c r="F140" s="219" t="s">
        <v>211</v>
      </c>
      <c r="G140" s="216"/>
      <c r="H140" s="220">
        <v>22.260000000000002</v>
      </c>
      <c r="I140" s="221"/>
      <c r="J140" s="216"/>
      <c r="K140" s="216"/>
      <c r="L140" s="222"/>
      <c r="M140" s="223"/>
      <c r="N140" s="224"/>
      <c r="O140" s="224"/>
      <c r="P140" s="224"/>
      <c r="Q140" s="224"/>
      <c r="R140" s="224"/>
      <c r="S140" s="224"/>
      <c r="T140" s="22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26" t="s">
        <v>130</v>
      </c>
      <c r="AU140" s="226" t="s">
        <v>79</v>
      </c>
      <c r="AV140" s="13" t="s">
        <v>79</v>
      </c>
      <c r="AW140" s="13" t="s">
        <v>33</v>
      </c>
      <c r="AX140" s="13" t="s">
        <v>77</v>
      </c>
      <c r="AY140" s="226" t="s">
        <v>118</v>
      </c>
    </row>
    <row r="141" s="2" customFormat="1" ht="14.4" customHeight="1">
      <c r="A141" s="38"/>
      <c r="B141" s="39"/>
      <c r="C141" s="197" t="s">
        <v>212</v>
      </c>
      <c r="D141" s="197" t="s">
        <v>121</v>
      </c>
      <c r="E141" s="198" t="s">
        <v>213</v>
      </c>
      <c r="F141" s="199" t="s">
        <v>214</v>
      </c>
      <c r="G141" s="200" t="s">
        <v>215</v>
      </c>
      <c r="H141" s="201">
        <v>12</v>
      </c>
      <c r="I141" s="202"/>
      <c r="J141" s="203">
        <f>ROUND(I141*H141,2)</f>
        <v>0</v>
      </c>
      <c r="K141" s="199" t="s">
        <v>19</v>
      </c>
      <c r="L141" s="44"/>
      <c r="M141" s="204" t="s">
        <v>19</v>
      </c>
      <c r="N141" s="205" t="s">
        <v>43</v>
      </c>
      <c r="O141" s="84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126</v>
      </c>
      <c r="AT141" s="208" t="s">
        <v>121</v>
      </c>
      <c r="AU141" s="208" t="s">
        <v>79</v>
      </c>
      <c r="AY141" s="17" t="s">
        <v>118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7" t="s">
        <v>77</v>
      </c>
      <c r="BK141" s="209">
        <f>ROUND(I141*H141,2)</f>
        <v>0</v>
      </c>
      <c r="BL141" s="17" t="s">
        <v>126</v>
      </c>
      <c r="BM141" s="208" t="s">
        <v>216</v>
      </c>
    </row>
    <row r="142" s="12" customFormat="1" ht="22.8" customHeight="1">
      <c r="A142" s="12"/>
      <c r="B142" s="181"/>
      <c r="C142" s="182"/>
      <c r="D142" s="183" t="s">
        <v>71</v>
      </c>
      <c r="E142" s="195" t="s">
        <v>217</v>
      </c>
      <c r="F142" s="195" t="s">
        <v>218</v>
      </c>
      <c r="G142" s="182"/>
      <c r="H142" s="182"/>
      <c r="I142" s="185"/>
      <c r="J142" s="196">
        <f>BK142</f>
        <v>0</v>
      </c>
      <c r="K142" s="182"/>
      <c r="L142" s="187"/>
      <c r="M142" s="188"/>
      <c r="N142" s="189"/>
      <c r="O142" s="189"/>
      <c r="P142" s="190">
        <f>SUM(P143:P151)</f>
        <v>0</v>
      </c>
      <c r="Q142" s="189"/>
      <c r="R142" s="190">
        <f>SUM(R143:R151)</f>
        <v>0</v>
      </c>
      <c r="S142" s="189"/>
      <c r="T142" s="191">
        <f>SUM(T143:T151)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92" t="s">
        <v>77</v>
      </c>
      <c r="AT142" s="193" t="s">
        <v>71</v>
      </c>
      <c r="AU142" s="193" t="s">
        <v>77</v>
      </c>
      <c r="AY142" s="192" t="s">
        <v>118</v>
      </c>
      <c r="BK142" s="194">
        <f>SUM(BK143:BK151)</f>
        <v>0</v>
      </c>
    </row>
    <row r="143" s="2" customFormat="1" ht="22.2" customHeight="1">
      <c r="A143" s="38"/>
      <c r="B143" s="39"/>
      <c r="C143" s="197" t="s">
        <v>219</v>
      </c>
      <c r="D143" s="197" t="s">
        <v>121</v>
      </c>
      <c r="E143" s="198" t="s">
        <v>220</v>
      </c>
      <c r="F143" s="199" t="s">
        <v>221</v>
      </c>
      <c r="G143" s="200" t="s">
        <v>222</v>
      </c>
      <c r="H143" s="201">
        <v>8.0060000000000002</v>
      </c>
      <c r="I143" s="202"/>
      <c r="J143" s="203">
        <f>ROUND(I143*H143,2)</f>
        <v>0</v>
      </c>
      <c r="K143" s="199" t="s">
        <v>125</v>
      </c>
      <c r="L143" s="44"/>
      <c r="M143" s="204" t="s">
        <v>19</v>
      </c>
      <c r="N143" s="205" t="s">
        <v>43</v>
      </c>
      <c r="O143" s="84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126</v>
      </c>
      <c r="AT143" s="208" t="s">
        <v>121</v>
      </c>
      <c r="AU143" s="208" t="s">
        <v>79</v>
      </c>
      <c r="AY143" s="17" t="s">
        <v>118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7" t="s">
        <v>77</v>
      </c>
      <c r="BK143" s="209">
        <f>ROUND(I143*H143,2)</f>
        <v>0</v>
      </c>
      <c r="BL143" s="17" t="s">
        <v>126</v>
      </c>
      <c r="BM143" s="208" t="s">
        <v>223</v>
      </c>
    </row>
    <row r="144" s="2" customFormat="1">
      <c r="A144" s="38"/>
      <c r="B144" s="39"/>
      <c r="C144" s="40"/>
      <c r="D144" s="210" t="s">
        <v>128</v>
      </c>
      <c r="E144" s="40"/>
      <c r="F144" s="211" t="s">
        <v>224</v>
      </c>
      <c r="G144" s="40"/>
      <c r="H144" s="40"/>
      <c r="I144" s="212"/>
      <c r="J144" s="40"/>
      <c r="K144" s="40"/>
      <c r="L144" s="44"/>
      <c r="M144" s="213"/>
      <c r="N144" s="214"/>
      <c r="O144" s="84"/>
      <c r="P144" s="84"/>
      <c r="Q144" s="84"/>
      <c r="R144" s="84"/>
      <c r="S144" s="84"/>
      <c r="T144" s="85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128</v>
      </c>
      <c r="AU144" s="17" t="s">
        <v>79</v>
      </c>
    </row>
    <row r="145" s="2" customFormat="1" ht="19.8" customHeight="1">
      <c r="A145" s="38"/>
      <c r="B145" s="39"/>
      <c r="C145" s="197" t="s">
        <v>225</v>
      </c>
      <c r="D145" s="197" t="s">
        <v>121</v>
      </c>
      <c r="E145" s="198" t="s">
        <v>226</v>
      </c>
      <c r="F145" s="199" t="s">
        <v>227</v>
      </c>
      <c r="G145" s="200" t="s">
        <v>222</v>
      </c>
      <c r="H145" s="201">
        <v>8.0060000000000002</v>
      </c>
      <c r="I145" s="202"/>
      <c r="J145" s="203">
        <f>ROUND(I145*H145,2)</f>
        <v>0</v>
      </c>
      <c r="K145" s="199" t="s">
        <v>125</v>
      </c>
      <c r="L145" s="44"/>
      <c r="M145" s="204" t="s">
        <v>19</v>
      </c>
      <c r="N145" s="205" t="s">
        <v>43</v>
      </c>
      <c r="O145" s="84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126</v>
      </c>
      <c r="AT145" s="208" t="s">
        <v>121</v>
      </c>
      <c r="AU145" s="208" t="s">
        <v>79</v>
      </c>
      <c r="AY145" s="17" t="s">
        <v>118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7" t="s">
        <v>77</v>
      </c>
      <c r="BK145" s="209">
        <f>ROUND(I145*H145,2)</f>
        <v>0</v>
      </c>
      <c r="BL145" s="17" t="s">
        <v>126</v>
      </c>
      <c r="BM145" s="208" t="s">
        <v>228</v>
      </c>
    </row>
    <row r="146" s="2" customFormat="1">
      <c r="A146" s="38"/>
      <c r="B146" s="39"/>
      <c r="C146" s="40"/>
      <c r="D146" s="210" t="s">
        <v>128</v>
      </c>
      <c r="E146" s="40"/>
      <c r="F146" s="211" t="s">
        <v>229</v>
      </c>
      <c r="G146" s="40"/>
      <c r="H146" s="40"/>
      <c r="I146" s="212"/>
      <c r="J146" s="40"/>
      <c r="K146" s="40"/>
      <c r="L146" s="44"/>
      <c r="M146" s="213"/>
      <c r="N146" s="214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128</v>
      </c>
      <c r="AU146" s="17" t="s">
        <v>79</v>
      </c>
    </row>
    <row r="147" s="2" customFormat="1" ht="22.2" customHeight="1">
      <c r="A147" s="38"/>
      <c r="B147" s="39"/>
      <c r="C147" s="197" t="s">
        <v>230</v>
      </c>
      <c r="D147" s="197" t="s">
        <v>121</v>
      </c>
      <c r="E147" s="198" t="s">
        <v>231</v>
      </c>
      <c r="F147" s="199" t="s">
        <v>232</v>
      </c>
      <c r="G147" s="200" t="s">
        <v>222</v>
      </c>
      <c r="H147" s="201">
        <v>192.14400000000001</v>
      </c>
      <c r="I147" s="202"/>
      <c r="J147" s="203">
        <f>ROUND(I147*H147,2)</f>
        <v>0</v>
      </c>
      <c r="K147" s="199" t="s">
        <v>125</v>
      </c>
      <c r="L147" s="44"/>
      <c r="M147" s="204" t="s">
        <v>19</v>
      </c>
      <c r="N147" s="205" t="s">
        <v>43</v>
      </c>
      <c r="O147" s="84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126</v>
      </c>
      <c r="AT147" s="208" t="s">
        <v>121</v>
      </c>
      <c r="AU147" s="208" t="s">
        <v>79</v>
      </c>
      <c r="AY147" s="17" t="s">
        <v>118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7" t="s">
        <v>77</v>
      </c>
      <c r="BK147" s="209">
        <f>ROUND(I147*H147,2)</f>
        <v>0</v>
      </c>
      <c r="BL147" s="17" t="s">
        <v>126</v>
      </c>
      <c r="BM147" s="208" t="s">
        <v>233</v>
      </c>
    </row>
    <row r="148" s="2" customFormat="1">
      <c r="A148" s="38"/>
      <c r="B148" s="39"/>
      <c r="C148" s="40"/>
      <c r="D148" s="210" t="s">
        <v>128</v>
      </c>
      <c r="E148" s="40"/>
      <c r="F148" s="211" t="s">
        <v>234</v>
      </c>
      <c r="G148" s="40"/>
      <c r="H148" s="40"/>
      <c r="I148" s="212"/>
      <c r="J148" s="40"/>
      <c r="K148" s="40"/>
      <c r="L148" s="44"/>
      <c r="M148" s="213"/>
      <c r="N148" s="214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128</v>
      </c>
      <c r="AU148" s="17" t="s">
        <v>79</v>
      </c>
    </row>
    <row r="149" s="13" customFormat="1">
      <c r="A149" s="13"/>
      <c r="B149" s="215"/>
      <c r="C149" s="216"/>
      <c r="D149" s="217" t="s">
        <v>130</v>
      </c>
      <c r="E149" s="218" t="s">
        <v>19</v>
      </c>
      <c r="F149" s="219" t="s">
        <v>235</v>
      </c>
      <c r="G149" s="216"/>
      <c r="H149" s="220">
        <v>192.14400000000001</v>
      </c>
      <c r="I149" s="221"/>
      <c r="J149" s="216"/>
      <c r="K149" s="216"/>
      <c r="L149" s="222"/>
      <c r="M149" s="223"/>
      <c r="N149" s="224"/>
      <c r="O149" s="224"/>
      <c r="P149" s="224"/>
      <c r="Q149" s="224"/>
      <c r="R149" s="224"/>
      <c r="S149" s="224"/>
      <c r="T149" s="22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6" t="s">
        <v>130</v>
      </c>
      <c r="AU149" s="226" t="s">
        <v>79</v>
      </c>
      <c r="AV149" s="13" t="s">
        <v>79</v>
      </c>
      <c r="AW149" s="13" t="s">
        <v>33</v>
      </c>
      <c r="AX149" s="13" t="s">
        <v>77</v>
      </c>
      <c r="AY149" s="226" t="s">
        <v>118</v>
      </c>
    </row>
    <row r="150" s="2" customFormat="1" ht="22.2" customHeight="1">
      <c r="A150" s="38"/>
      <c r="B150" s="39"/>
      <c r="C150" s="197" t="s">
        <v>236</v>
      </c>
      <c r="D150" s="197" t="s">
        <v>121</v>
      </c>
      <c r="E150" s="198" t="s">
        <v>237</v>
      </c>
      <c r="F150" s="199" t="s">
        <v>238</v>
      </c>
      <c r="G150" s="200" t="s">
        <v>222</v>
      </c>
      <c r="H150" s="201">
        <v>8.0060000000000002</v>
      </c>
      <c r="I150" s="202"/>
      <c r="J150" s="203">
        <f>ROUND(I150*H150,2)</f>
        <v>0</v>
      </c>
      <c r="K150" s="199" t="s">
        <v>125</v>
      </c>
      <c r="L150" s="44"/>
      <c r="M150" s="204" t="s">
        <v>19</v>
      </c>
      <c r="N150" s="205" t="s">
        <v>43</v>
      </c>
      <c r="O150" s="84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126</v>
      </c>
      <c r="AT150" s="208" t="s">
        <v>121</v>
      </c>
      <c r="AU150" s="208" t="s">
        <v>79</v>
      </c>
      <c r="AY150" s="17" t="s">
        <v>118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7" t="s">
        <v>77</v>
      </c>
      <c r="BK150" s="209">
        <f>ROUND(I150*H150,2)</f>
        <v>0</v>
      </c>
      <c r="BL150" s="17" t="s">
        <v>126</v>
      </c>
      <c r="BM150" s="208" t="s">
        <v>239</v>
      </c>
    </row>
    <row r="151" s="2" customFormat="1">
      <c r="A151" s="38"/>
      <c r="B151" s="39"/>
      <c r="C151" s="40"/>
      <c r="D151" s="210" t="s">
        <v>128</v>
      </c>
      <c r="E151" s="40"/>
      <c r="F151" s="211" t="s">
        <v>240</v>
      </c>
      <c r="G151" s="40"/>
      <c r="H151" s="40"/>
      <c r="I151" s="212"/>
      <c r="J151" s="40"/>
      <c r="K151" s="40"/>
      <c r="L151" s="44"/>
      <c r="M151" s="213"/>
      <c r="N151" s="214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128</v>
      </c>
      <c r="AU151" s="17" t="s">
        <v>79</v>
      </c>
    </row>
    <row r="152" s="12" customFormat="1" ht="22.8" customHeight="1">
      <c r="A152" s="12"/>
      <c r="B152" s="181"/>
      <c r="C152" s="182"/>
      <c r="D152" s="183" t="s">
        <v>71</v>
      </c>
      <c r="E152" s="195" t="s">
        <v>241</v>
      </c>
      <c r="F152" s="195" t="s">
        <v>242</v>
      </c>
      <c r="G152" s="182"/>
      <c r="H152" s="182"/>
      <c r="I152" s="185"/>
      <c r="J152" s="196">
        <f>BK152</f>
        <v>0</v>
      </c>
      <c r="K152" s="182"/>
      <c r="L152" s="187"/>
      <c r="M152" s="188"/>
      <c r="N152" s="189"/>
      <c r="O152" s="189"/>
      <c r="P152" s="190">
        <f>SUM(P153:P155)</f>
        <v>0</v>
      </c>
      <c r="Q152" s="189"/>
      <c r="R152" s="190">
        <f>SUM(R153:R155)</f>
        <v>0</v>
      </c>
      <c r="S152" s="189"/>
      <c r="T152" s="191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92" t="s">
        <v>77</v>
      </c>
      <c r="AT152" s="193" t="s">
        <v>71</v>
      </c>
      <c r="AU152" s="193" t="s">
        <v>77</v>
      </c>
      <c r="AY152" s="192" t="s">
        <v>118</v>
      </c>
      <c r="BK152" s="194">
        <f>SUM(BK153:BK155)</f>
        <v>0</v>
      </c>
    </row>
    <row r="153" s="2" customFormat="1" ht="30" customHeight="1">
      <c r="A153" s="38"/>
      <c r="B153" s="39"/>
      <c r="C153" s="197" t="s">
        <v>7</v>
      </c>
      <c r="D153" s="197" t="s">
        <v>121</v>
      </c>
      <c r="E153" s="198" t="s">
        <v>243</v>
      </c>
      <c r="F153" s="199" t="s">
        <v>244</v>
      </c>
      <c r="G153" s="200" t="s">
        <v>222</v>
      </c>
      <c r="H153" s="201">
        <v>1.226</v>
      </c>
      <c r="I153" s="202"/>
      <c r="J153" s="203">
        <f>ROUND(I153*H153,2)</f>
        <v>0</v>
      </c>
      <c r="K153" s="199" t="s">
        <v>125</v>
      </c>
      <c r="L153" s="44"/>
      <c r="M153" s="204" t="s">
        <v>19</v>
      </c>
      <c r="N153" s="205" t="s">
        <v>43</v>
      </c>
      <c r="O153" s="84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126</v>
      </c>
      <c r="AT153" s="208" t="s">
        <v>121</v>
      </c>
      <c r="AU153" s="208" t="s">
        <v>79</v>
      </c>
      <c r="AY153" s="17" t="s">
        <v>118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7" t="s">
        <v>77</v>
      </c>
      <c r="BK153" s="209">
        <f>ROUND(I153*H153,2)</f>
        <v>0</v>
      </c>
      <c r="BL153" s="17" t="s">
        <v>126</v>
      </c>
      <c r="BM153" s="208" t="s">
        <v>245</v>
      </c>
    </row>
    <row r="154" s="2" customFormat="1">
      <c r="A154" s="38"/>
      <c r="B154" s="39"/>
      <c r="C154" s="40"/>
      <c r="D154" s="210" t="s">
        <v>128</v>
      </c>
      <c r="E154" s="40"/>
      <c r="F154" s="211" t="s">
        <v>246</v>
      </c>
      <c r="G154" s="40"/>
      <c r="H154" s="40"/>
      <c r="I154" s="212"/>
      <c r="J154" s="40"/>
      <c r="K154" s="40"/>
      <c r="L154" s="44"/>
      <c r="M154" s="213"/>
      <c r="N154" s="214"/>
      <c r="O154" s="84"/>
      <c r="P154" s="84"/>
      <c r="Q154" s="84"/>
      <c r="R154" s="84"/>
      <c r="S154" s="84"/>
      <c r="T154" s="85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128</v>
      </c>
      <c r="AU154" s="17" t="s">
        <v>79</v>
      </c>
    </row>
    <row r="155" s="13" customFormat="1">
      <c r="A155" s="13"/>
      <c r="B155" s="215"/>
      <c r="C155" s="216"/>
      <c r="D155" s="217" t="s">
        <v>130</v>
      </c>
      <c r="E155" s="218" t="s">
        <v>19</v>
      </c>
      <c r="F155" s="219" t="s">
        <v>247</v>
      </c>
      <c r="G155" s="216"/>
      <c r="H155" s="220">
        <v>1.226</v>
      </c>
      <c r="I155" s="221"/>
      <c r="J155" s="216"/>
      <c r="K155" s="216"/>
      <c r="L155" s="222"/>
      <c r="M155" s="223"/>
      <c r="N155" s="224"/>
      <c r="O155" s="224"/>
      <c r="P155" s="224"/>
      <c r="Q155" s="224"/>
      <c r="R155" s="224"/>
      <c r="S155" s="224"/>
      <c r="T155" s="22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6" t="s">
        <v>130</v>
      </c>
      <c r="AU155" s="226" t="s">
        <v>79</v>
      </c>
      <c r="AV155" s="13" t="s">
        <v>79</v>
      </c>
      <c r="AW155" s="13" t="s">
        <v>33</v>
      </c>
      <c r="AX155" s="13" t="s">
        <v>77</v>
      </c>
      <c r="AY155" s="226" t="s">
        <v>118</v>
      </c>
    </row>
    <row r="156" s="12" customFormat="1" ht="25.92" customHeight="1">
      <c r="A156" s="12"/>
      <c r="B156" s="181"/>
      <c r="C156" s="182"/>
      <c r="D156" s="183" t="s">
        <v>71</v>
      </c>
      <c r="E156" s="184" t="s">
        <v>248</v>
      </c>
      <c r="F156" s="184" t="s">
        <v>249</v>
      </c>
      <c r="G156" s="182"/>
      <c r="H156" s="182"/>
      <c r="I156" s="185"/>
      <c r="J156" s="186">
        <f>BK156</f>
        <v>0</v>
      </c>
      <c r="K156" s="182"/>
      <c r="L156" s="187"/>
      <c r="M156" s="188"/>
      <c r="N156" s="189"/>
      <c r="O156" s="189"/>
      <c r="P156" s="190">
        <f>P157+P159+P161+P163+P165+P174+P188+P210+P223+P234</f>
        <v>0</v>
      </c>
      <c r="Q156" s="189"/>
      <c r="R156" s="190">
        <f>R157+R159+R161+R163+R165+R174+R188+R210+R223+R234</f>
        <v>1.4514947599999999</v>
      </c>
      <c r="S156" s="189"/>
      <c r="T156" s="191">
        <f>T157+T159+T161+T163+T165+T174+T188+T210+T223+T234</f>
        <v>0.22592897000000001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2" t="s">
        <v>79</v>
      </c>
      <c r="AT156" s="193" t="s">
        <v>71</v>
      </c>
      <c r="AU156" s="193" t="s">
        <v>72</v>
      </c>
      <c r="AY156" s="192" t="s">
        <v>118</v>
      </c>
      <c r="BK156" s="194">
        <f>BK157+BK159+BK161+BK163+BK165+BK174+BK188+BK210+BK223+BK234</f>
        <v>0</v>
      </c>
    </row>
    <row r="157" s="12" customFormat="1" ht="22.8" customHeight="1">
      <c r="A157" s="12"/>
      <c r="B157" s="181"/>
      <c r="C157" s="182"/>
      <c r="D157" s="183" t="s">
        <v>71</v>
      </c>
      <c r="E157" s="195" t="s">
        <v>250</v>
      </c>
      <c r="F157" s="195" t="s">
        <v>251</v>
      </c>
      <c r="G157" s="182"/>
      <c r="H157" s="182"/>
      <c r="I157" s="185"/>
      <c r="J157" s="196">
        <f>BK157</f>
        <v>0</v>
      </c>
      <c r="K157" s="182"/>
      <c r="L157" s="187"/>
      <c r="M157" s="188"/>
      <c r="N157" s="189"/>
      <c r="O157" s="189"/>
      <c r="P157" s="190">
        <f>P158</f>
        <v>0</v>
      </c>
      <c r="Q157" s="189"/>
      <c r="R157" s="190">
        <f>R158</f>
        <v>0</v>
      </c>
      <c r="S157" s="189"/>
      <c r="T157" s="191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92" t="s">
        <v>79</v>
      </c>
      <c r="AT157" s="193" t="s">
        <v>71</v>
      </c>
      <c r="AU157" s="193" t="s">
        <v>77</v>
      </c>
      <c r="AY157" s="192" t="s">
        <v>118</v>
      </c>
      <c r="BK157" s="194">
        <f>BK158</f>
        <v>0</v>
      </c>
    </row>
    <row r="158" s="2" customFormat="1" ht="14.4" customHeight="1">
      <c r="A158" s="38"/>
      <c r="B158" s="39"/>
      <c r="C158" s="197" t="s">
        <v>252</v>
      </c>
      <c r="D158" s="197" t="s">
        <v>121</v>
      </c>
      <c r="E158" s="198" t="s">
        <v>253</v>
      </c>
      <c r="F158" s="199" t="s">
        <v>254</v>
      </c>
      <c r="G158" s="200" t="s">
        <v>255</v>
      </c>
      <c r="H158" s="201">
        <v>1</v>
      </c>
      <c r="I158" s="202"/>
      <c r="J158" s="203">
        <f>ROUND(I158*H158,2)</f>
        <v>0</v>
      </c>
      <c r="K158" s="199" t="s">
        <v>19</v>
      </c>
      <c r="L158" s="44"/>
      <c r="M158" s="204" t="s">
        <v>19</v>
      </c>
      <c r="N158" s="205" t="s">
        <v>43</v>
      </c>
      <c r="O158" s="84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212</v>
      </c>
      <c r="AT158" s="208" t="s">
        <v>121</v>
      </c>
      <c r="AU158" s="208" t="s">
        <v>79</v>
      </c>
      <c r="AY158" s="17" t="s">
        <v>118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7" t="s">
        <v>77</v>
      </c>
      <c r="BK158" s="209">
        <f>ROUND(I158*H158,2)</f>
        <v>0</v>
      </c>
      <c r="BL158" s="17" t="s">
        <v>212</v>
      </c>
      <c r="BM158" s="208" t="s">
        <v>256</v>
      </c>
    </row>
    <row r="159" s="12" customFormat="1" ht="22.8" customHeight="1">
      <c r="A159" s="12"/>
      <c r="B159" s="181"/>
      <c r="C159" s="182"/>
      <c r="D159" s="183" t="s">
        <v>71</v>
      </c>
      <c r="E159" s="195" t="s">
        <v>257</v>
      </c>
      <c r="F159" s="195" t="s">
        <v>258</v>
      </c>
      <c r="G159" s="182"/>
      <c r="H159" s="182"/>
      <c r="I159" s="185"/>
      <c r="J159" s="196">
        <f>BK159</f>
        <v>0</v>
      </c>
      <c r="K159" s="182"/>
      <c r="L159" s="187"/>
      <c r="M159" s="188"/>
      <c r="N159" s="189"/>
      <c r="O159" s="189"/>
      <c r="P159" s="190">
        <f>P160</f>
        <v>0</v>
      </c>
      <c r="Q159" s="189"/>
      <c r="R159" s="190">
        <f>R160</f>
        <v>0</v>
      </c>
      <c r="S159" s="189"/>
      <c r="T159" s="191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2" t="s">
        <v>79</v>
      </c>
      <c r="AT159" s="193" t="s">
        <v>71</v>
      </c>
      <c r="AU159" s="193" t="s">
        <v>77</v>
      </c>
      <c r="AY159" s="192" t="s">
        <v>118</v>
      </c>
      <c r="BK159" s="194">
        <f>BK160</f>
        <v>0</v>
      </c>
    </row>
    <row r="160" s="2" customFormat="1" ht="14.4" customHeight="1">
      <c r="A160" s="38"/>
      <c r="B160" s="39"/>
      <c r="C160" s="197" t="s">
        <v>259</v>
      </c>
      <c r="D160" s="197" t="s">
        <v>121</v>
      </c>
      <c r="E160" s="198" t="s">
        <v>260</v>
      </c>
      <c r="F160" s="199" t="s">
        <v>261</v>
      </c>
      <c r="G160" s="200" t="s">
        <v>255</v>
      </c>
      <c r="H160" s="201">
        <v>1</v>
      </c>
      <c r="I160" s="202"/>
      <c r="J160" s="203">
        <f>ROUND(I160*H160,2)</f>
        <v>0</v>
      </c>
      <c r="K160" s="199" t="s">
        <v>19</v>
      </c>
      <c r="L160" s="44"/>
      <c r="M160" s="204" t="s">
        <v>19</v>
      </c>
      <c r="N160" s="205" t="s">
        <v>43</v>
      </c>
      <c r="O160" s="84"/>
      <c r="P160" s="206">
        <f>O160*H160</f>
        <v>0</v>
      </c>
      <c r="Q160" s="206">
        <v>0</v>
      </c>
      <c r="R160" s="206">
        <f>Q160*H160</f>
        <v>0</v>
      </c>
      <c r="S160" s="206">
        <v>0</v>
      </c>
      <c r="T160" s="20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8" t="s">
        <v>212</v>
      </c>
      <c r="AT160" s="208" t="s">
        <v>121</v>
      </c>
      <c r="AU160" s="208" t="s">
        <v>79</v>
      </c>
      <c r="AY160" s="17" t="s">
        <v>118</v>
      </c>
      <c r="BE160" s="209">
        <f>IF(N160="základní",J160,0)</f>
        <v>0</v>
      </c>
      <c r="BF160" s="209">
        <f>IF(N160="snížená",J160,0)</f>
        <v>0</v>
      </c>
      <c r="BG160" s="209">
        <f>IF(N160="zákl. přenesená",J160,0)</f>
        <v>0</v>
      </c>
      <c r="BH160" s="209">
        <f>IF(N160="sníž. přenesená",J160,0)</f>
        <v>0</v>
      </c>
      <c r="BI160" s="209">
        <f>IF(N160="nulová",J160,0)</f>
        <v>0</v>
      </c>
      <c r="BJ160" s="17" t="s">
        <v>77</v>
      </c>
      <c r="BK160" s="209">
        <f>ROUND(I160*H160,2)</f>
        <v>0</v>
      </c>
      <c r="BL160" s="17" t="s">
        <v>212</v>
      </c>
      <c r="BM160" s="208" t="s">
        <v>262</v>
      </c>
    </row>
    <row r="161" s="12" customFormat="1" ht="22.8" customHeight="1">
      <c r="A161" s="12"/>
      <c r="B161" s="181"/>
      <c r="C161" s="182"/>
      <c r="D161" s="183" t="s">
        <v>71</v>
      </c>
      <c r="E161" s="195" t="s">
        <v>263</v>
      </c>
      <c r="F161" s="195" t="s">
        <v>264</v>
      </c>
      <c r="G161" s="182"/>
      <c r="H161" s="182"/>
      <c r="I161" s="185"/>
      <c r="J161" s="196">
        <f>BK161</f>
        <v>0</v>
      </c>
      <c r="K161" s="182"/>
      <c r="L161" s="187"/>
      <c r="M161" s="188"/>
      <c r="N161" s="189"/>
      <c r="O161" s="189"/>
      <c r="P161" s="190">
        <f>P162</f>
        <v>0</v>
      </c>
      <c r="Q161" s="189"/>
      <c r="R161" s="190">
        <f>R162</f>
        <v>0</v>
      </c>
      <c r="S161" s="189"/>
      <c r="T161" s="191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92" t="s">
        <v>79</v>
      </c>
      <c r="AT161" s="193" t="s">
        <v>71</v>
      </c>
      <c r="AU161" s="193" t="s">
        <v>77</v>
      </c>
      <c r="AY161" s="192" t="s">
        <v>118</v>
      </c>
      <c r="BK161" s="194">
        <f>BK162</f>
        <v>0</v>
      </c>
    </row>
    <row r="162" s="2" customFormat="1" ht="14.4" customHeight="1">
      <c r="A162" s="38"/>
      <c r="B162" s="39"/>
      <c r="C162" s="197" t="s">
        <v>265</v>
      </c>
      <c r="D162" s="197" t="s">
        <v>121</v>
      </c>
      <c r="E162" s="198" t="s">
        <v>266</v>
      </c>
      <c r="F162" s="199" t="s">
        <v>267</v>
      </c>
      <c r="G162" s="200" t="s">
        <v>255</v>
      </c>
      <c r="H162" s="201">
        <v>1</v>
      </c>
      <c r="I162" s="202"/>
      <c r="J162" s="203">
        <f>ROUND(I162*H162,2)</f>
        <v>0</v>
      </c>
      <c r="K162" s="199" t="s">
        <v>19</v>
      </c>
      <c r="L162" s="44"/>
      <c r="M162" s="204" t="s">
        <v>19</v>
      </c>
      <c r="N162" s="205" t="s">
        <v>43</v>
      </c>
      <c r="O162" s="84"/>
      <c r="P162" s="206">
        <f>O162*H162</f>
        <v>0</v>
      </c>
      <c r="Q162" s="206">
        <v>0</v>
      </c>
      <c r="R162" s="206">
        <f>Q162*H162</f>
        <v>0</v>
      </c>
      <c r="S162" s="206">
        <v>0</v>
      </c>
      <c r="T162" s="20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08" t="s">
        <v>212</v>
      </c>
      <c r="AT162" s="208" t="s">
        <v>121</v>
      </c>
      <c r="AU162" s="208" t="s">
        <v>79</v>
      </c>
      <c r="AY162" s="17" t="s">
        <v>118</v>
      </c>
      <c r="BE162" s="209">
        <f>IF(N162="základní",J162,0)</f>
        <v>0</v>
      </c>
      <c r="BF162" s="209">
        <f>IF(N162="snížená",J162,0)</f>
        <v>0</v>
      </c>
      <c r="BG162" s="209">
        <f>IF(N162="zákl. přenesená",J162,0)</f>
        <v>0</v>
      </c>
      <c r="BH162" s="209">
        <f>IF(N162="sníž. přenesená",J162,0)</f>
        <v>0</v>
      </c>
      <c r="BI162" s="209">
        <f>IF(N162="nulová",J162,0)</f>
        <v>0</v>
      </c>
      <c r="BJ162" s="17" t="s">
        <v>77</v>
      </c>
      <c r="BK162" s="209">
        <f>ROUND(I162*H162,2)</f>
        <v>0</v>
      </c>
      <c r="BL162" s="17" t="s">
        <v>212</v>
      </c>
      <c r="BM162" s="208" t="s">
        <v>268</v>
      </c>
    </row>
    <row r="163" s="12" customFormat="1" ht="22.8" customHeight="1">
      <c r="A163" s="12"/>
      <c r="B163" s="181"/>
      <c r="C163" s="182"/>
      <c r="D163" s="183" t="s">
        <v>71</v>
      </c>
      <c r="E163" s="195" t="s">
        <v>269</v>
      </c>
      <c r="F163" s="195" t="s">
        <v>270</v>
      </c>
      <c r="G163" s="182"/>
      <c r="H163" s="182"/>
      <c r="I163" s="185"/>
      <c r="J163" s="196">
        <f>BK163</f>
        <v>0</v>
      </c>
      <c r="K163" s="182"/>
      <c r="L163" s="187"/>
      <c r="M163" s="188"/>
      <c r="N163" s="189"/>
      <c r="O163" s="189"/>
      <c r="P163" s="190">
        <f>P164</f>
        <v>0</v>
      </c>
      <c r="Q163" s="189"/>
      <c r="R163" s="190">
        <f>R164</f>
        <v>0</v>
      </c>
      <c r="S163" s="189"/>
      <c r="T163" s="191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2" t="s">
        <v>79</v>
      </c>
      <c r="AT163" s="193" t="s">
        <v>71</v>
      </c>
      <c r="AU163" s="193" t="s">
        <v>77</v>
      </c>
      <c r="AY163" s="192" t="s">
        <v>118</v>
      </c>
      <c r="BK163" s="194">
        <f>BK164</f>
        <v>0</v>
      </c>
    </row>
    <row r="164" s="2" customFormat="1" ht="14.4" customHeight="1">
      <c r="A164" s="38"/>
      <c r="B164" s="39"/>
      <c r="C164" s="197" t="s">
        <v>271</v>
      </c>
      <c r="D164" s="197" t="s">
        <v>121</v>
      </c>
      <c r="E164" s="198" t="s">
        <v>272</v>
      </c>
      <c r="F164" s="199" t="s">
        <v>273</v>
      </c>
      <c r="G164" s="200" t="s">
        <v>255</v>
      </c>
      <c r="H164" s="201">
        <v>1</v>
      </c>
      <c r="I164" s="202"/>
      <c r="J164" s="203">
        <f>ROUND(I164*H164,2)</f>
        <v>0</v>
      </c>
      <c r="K164" s="199" t="s">
        <v>19</v>
      </c>
      <c r="L164" s="44"/>
      <c r="M164" s="204" t="s">
        <v>19</v>
      </c>
      <c r="N164" s="205" t="s">
        <v>43</v>
      </c>
      <c r="O164" s="84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212</v>
      </c>
      <c r="AT164" s="208" t="s">
        <v>121</v>
      </c>
      <c r="AU164" s="208" t="s">
        <v>79</v>
      </c>
      <c r="AY164" s="17" t="s">
        <v>118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7" t="s">
        <v>77</v>
      </c>
      <c r="BK164" s="209">
        <f>ROUND(I164*H164,2)</f>
        <v>0</v>
      </c>
      <c r="BL164" s="17" t="s">
        <v>212</v>
      </c>
      <c r="BM164" s="208" t="s">
        <v>274</v>
      </c>
    </row>
    <row r="165" s="12" customFormat="1" ht="22.8" customHeight="1">
      <c r="A165" s="12"/>
      <c r="B165" s="181"/>
      <c r="C165" s="182"/>
      <c r="D165" s="183" t="s">
        <v>71</v>
      </c>
      <c r="E165" s="195" t="s">
        <v>275</v>
      </c>
      <c r="F165" s="195" t="s">
        <v>276</v>
      </c>
      <c r="G165" s="182"/>
      <c r="H165" s="182"/>
      <c r="I165" s="185"/>
      <c r="J165" s="196">
        <f>BK165</f>
        <v>0</v>
      </c>
      <c r="K165" s="182"/>
      <c r="L165" s="187"/>
      <c r="M165" s="188"/>
      <c r="N165" s="189"/>
      <c r="O165" s="189"/>
      <c r="P165" s="190">
        <f>SUM(P166:P173)</f>
        <v>0</v>
      </c>
      <c r="Q165" s="189"/>
      <c r="R165" s="190">
        <f>SUM(R166:R173)</f>
        <v>0.0045750000000000001</v>
      </c>
      <c r="S165" s="189"/>
      <c r="T165" s="191">
        <f>SUM(T166:T173)</f>
        <v>0.012525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2" t="s">
        <v>79</v>
      </c>
      <c r="AT165" s="193" t="s">
        <v>71</v>
      </c>
      <c r="AU165" s="193" t="s">
        <v>77</v>
      </c>
      <c r="AY165" s="192" t="s">
        <v>118</v>
      </c>
      <c r="BK165" s="194">
        <f>SUM(BK166:BK173)</f>
        <v>0</v>
      </c>
    </row>
    <row r="166" s="2" customFormat="1" ht="14.4" customHeight="1">
      <c r="A166" s="38"/>
      <c r="B166" s="39"/>
      <c r="C166" s="197" t="s">
        <v>277</v>
      </c>
      <c r="D166" s="197" t="s">
        <v>121</v>
      </c>
      <c r="E166" s="198" t="s">
        <v>278</v>
      </c>
      <c r="F166" s="199" t="s">
        <v>279</v>
      </c>
      <c r="G166" s="200" t="s">
        <v>193</v>
      </c>
      <c r="H166" s="201">
        <v>7.5</v>
      </c>
      <c r="I166" s="202"/>
      <c r="J166" s="203">
        <f>ROUND(I166*H166,2)</f>
        <v>0</v>
      </c>
      <c r="K166" s="199" t="s">
        <v>125</v>
      </c>
      <c r="L166" s="44"/>
      <c r="M166" s="204" t="s">
        <v>19</v>
      </c>
      <c r="N166" s="205" t="s">
        <v>43</v>
      </c>
      <c r="O166" s="84"/>
      <c r="P166" s="206">
        <f>O166*H166</f>
        <v>0</v>
      </c>
      <c r="Q166" s="206">
        <v>0</v>
      </c>
      <c r="R166" s="206">
        <f>Q166*H166</f>
        <v>0</v>
      </c>
      <c r="S166" s="206">
        <v>0.00167</v>
      </c>
      <c r="T166" s="207">
        <f>S166*H166</f>
        <v>0.012525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212</v>
      </c>
      <c r="AT166" s="208" t="s">
        <v>121</v>
      </c>
      <c r="AU166" s="208" t="s">
        <v>79</v>
      </c>
      <c r="AY166" s="17" t="s">
        <v>118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7" t="s">
        <v>77</v>
      </c>
      <c r="BK166" s="209">
        <f>ROUND(I166*H166,2)</f>
        <v>0</v>
      </c>
      <c r="BL166" s="17" t="s">
        <v>212</v>
      </c>
      <c r="BM166" s="208" t="s">
        <v>280</v>
      </c>
    </row>
    <row r="167" s="2" customFormat="1">
      <c r="A167" s="38"/>
      <c r="B167" s="39"/>
      <c r="C167" s="40"/>
      <c r="D167" s="210" t="s">
        <v>128</v>
      </c>
      <c r="E167" s="40"/>
      <c r="F167" s="211" t="s">
        <v>281</v>
      </c>
      <c r="G167" s="40"/>
      <c r="H167" s="40"/>
      <c r="I167" s="212"/>
      <c r="J167" s="40"/>
      <c r="K167" s="40"/>
      <c r="L167" s="44"/>
      <c r="M167" s="213"/>
      <c r="N167" s="214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128</v>
      </c>
      <c r="AU167" s="17" t="s">
        <v>79</v>
      </c>
    </row>
    <row r="168" s="13" customFormat="1">
      <c r="A168" s="13"/>
      <c r="B168" s="215"/>
      <c r="C168" s="216"/>
      <c r="D168" s="217" t="s">
        <v>130</v>
      </c>
      <c r="E168" s="218" t="s">
        <v>19</v>
      </c>
      <c r="F168" s="219" t="s">
        <v>282</v>
      </c>
      <c r="G168" s="216"/>
      <c r="H168" s="220">
        <v>7.5</v>
      </c>
      <c r="I168" s="221"/>
      <c r="J168" s="216"/>
      <c r="K168" s="216"/>
      <c r="L168" s="222"/>
      <c r="M168" s="223"/>
      <c r="N168" s="224"/>
      <c r="O168" s="224"/>
      <c r="P168" s="224"/>
      <c r="Q168" s="224"/>
      <c r="R168" s="224"/>
      <c r="S168" s="224"/>
      <c r="T168" s="22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6" t="s">
        <v>130</v>
      </c>
      <c r="AU168" s="226" t="s">
        <v>79</v>
      </c>
      <c r="AV168" s="13" t="s">
        <v>79</v>
      </c>
      <c r="AW168" s="13" t="s">
        <v>33</v>
      </c>
      <c r="AX168" s="13" t="s">
        <v>77</v>
      </c>
      <c r="AY168" s="226" t="s">
        <v>118</v>
      </c>
    </row>
    <row r="169" s="2" customFormat="1" ht="19.8" customHeight="1">
      <c r="A169" s="38"/>
      <c r="B169" s="39"/>
      <c r="C169" s="197" t="s">
        <v>283</v>
      </c>
      <c r="D169" s="197" t="s">
        <v>121</v>
      </c>
      <c r="E169" s="198" t="s">
        <v>284</v>
      </c>
      <c r="F169" s="199" t="s">
        <v>285</v>
      </c>
      <c r="G169" s="200" t="s">
        <v>193</v>
      </c>
      <c r="H169" s="201">
        <v>7.5</v>
      </c>
      <c r="I169" s="202"/>
      <c r="J169" s="203">
        <f>ROUND(I169*H169,2)</f>
        <v>0</v>
      </c>
      <c r="K169" s="199" t="s">
        <v>125</v>
      </c>
      <c r="L169" s="44"/>
      <c r="M169" s="204" t="s">
        <v>19</v>
      </c>
      <c r="N169" s="205" t="s">
        <v>43</v>
      </c>
      <c r="O169" s="84"/>
      <c r="P169" s="206">
        <f>O169*H169</f>
        <v>0</v>
      </c>
      <c r="Q169" s="206">
        <v>0.00060999999999999997</v>
      </c>
      <c r="R169" s="206">
        <f>Q169*H169</f>
        <v>0.0045750000000000001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212</v>
      </c>
      <c r="AT169" s="208" t="s">
        <v>121</v>
      </c>
      <c r="AU169" s="208" t="s">
        <v>79</v>
      </c>
      <c r="AY169" s="17" t="s">
        <v>118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7" t="s">
        <v>77</v>
      </c>
      <c r="BK169" s="209">
        <f>ROUND(I169*H169,2)</f>
        <v>0</v>
      </c>
      <c r="BL169" s="17" t="s">
        <v>212</v>
      </c>
      <c r="BM169" s="208" t="s">
        <v>286</v>
      </c>
    </row>
    <row r="170" s="2" customFormat="1">
      <c r="A170" s="38"/>
      <c r="B170" s="39"/>
      <c r="C170" s="40"/>
      <c r="D170" s="210" t="s">
        <v>128</v>
      </c>
      <c r="E170" s="40"/>
      <c r="F170" s="211" t="s">
        <v>287</v>
      </c>
      <c r="G170" s="40"/>
      <c r="H170" s="40"/>
      <c r="I170" s="212"/>
      <c r="J170" s="40"/>
      <c r="K170" s="40"/>
      <c r="L170" s="44"/>
      <c r="M170" s="213"/>
      <c r="N170" s="214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128</v>
      </c>
      <c r="AU170" s="17" t="s">
        <v>79</v>
      </c>
    </row>
    <row r="171" s="13" customFormat="1">
      <c r="A171" s="13"/>
      <c r="B171" s="215"/>
      <c r="C171" s="216"/>
      <c r="D171" s="217" t="s">
        <v>130</v>
      </c>
      <c r="E171" s="218" t="s">
        <v>19</v>
      </c>
      <c r="F171" s="219" t="s">
        <v>282</v>
      </c>
      <c r="G171" s="216"/>
      <c r="H171" s="220">
        <v>7.5</v>
      </c>
      <c r="I171" s="221"/>
      <c r="J171" s="216"/>
      <c r="K171" s="216"/>
      <c r="L171" s="222"/>
      <c r="M171" s="223"/>
      <c r="N171" s="224"/>
      <c r="O171" s="224"/>
      <c r="P171" s="224"/>
      <c r="Q171" s="224"/>
      <c r="R171" s="224"/>
      <c r="S171" s="224"/>
      <c r="T171" s="22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6" t="s">
        <v>130</v>
      </c>
      <c r="AU171" s="226" t="s">
        <v>79</v>
      </c>
      <c r="AV171" s="13" t="s">
        <v>79</v>
      </c>
      <c r="AW171" s="13" t="s">
        <v>33</v>
      </c>
      <c r="AX171" s="13" t="s">
        <v>77</v>
      </c>
      <c r="AY171" s="226" t="s">
        <v>118</v>
      </c>
    </row>
    <row r="172" s="2" customFormat="1" ht="22.2" customHeight="1">
      <c r="A172" s="38"/>
      <c r="B172" s="39"/>
      <c r="C172" s="197" t="s">
        <v>288</v>
      </c>
      <c r="D172" s="197" t="s">
        <v>121</v>
      </c>
      <c r="E172" s="198" t="s">
        <v>289</v>
      </c>
      <c r="F172" s="199" t="s">
        <v>290</v>
      </c>
      <c r="G172" s="200" t="s">
        <v>291</v>
      </c>
      <c r="H172" s="238"/>
      <c r="I172" s="202"/>
      <c r="J172" s="203">
        <f>ROUND(I172*H172,2)</f>
        <v>0</v>
      </c>
      <c r="K172" s="199" t="s">
        <v>125</v>
      </c>
      <c r="L172" s="44"/>
      <c r="M172" s="204" t="s">
        <v>19</v>
      </c>
      <c r="N172" s="205" t="s">
        <v>43</v>
      </c>
      <c r="O172" s="84"/>
      <c r="P172" s="206">
        <f>O172*H172</f>
        <v>0</v>
      </c>
      <c r="Q172" s="206">
        <v>0</v>
      </c>
      <c r="R172" s="206">
        <f>Q172*H172</f>
        <v>0</v>
      </c>
      <c r="S172" s="206">
        <v>0</v>
      </c>
      <c r="T172" s="20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8" t="s">
        <v>212</v>
      </c>
      <c r="AT172" s="208" t="s">
        <v>121</v>
      </c>
      <c r="AU172" s="208" t="s">
        <v>79</v>
      </c>
      <c r="AY172" s="17" t="s">
        <v>118</v>
      </c>
      <c r="BE172" s="209">
        <f>IF(N172="základní",J172,0)</f>
        <v>0</v>
      </c>
      <c r="BF172" s="209">
        <f>IF(N172="snížená",J172,0)</f>
        <v>0</v>
      </c>
      <c r="BG172" s="209">
        <f>IF(N172="zákl. přenesená",J172,0)</f>
        <v>0</v>
      </c>
      <c r="BH172" s="209">
        <f>IF(N172="sníž. přenesená",J172,0)</f>
        <v>0</v>
      </c>
      <c r="BI172" s="209">
        <f>IF(N172="nulová",J172,0)</f>
        <v>0</v>
      </c>
      <c r="BJ172" s="17" t="s">
        <v>77</v>
      </c>
      <c r="BK172" s="209">
        <f>ROUND(I172*H172,2)</f>
        <v>0</v>
      </c>
      <c r="BL172" s="17" t="s">
        <v>212</v>
      </c>
      <c r="BM172" s="208" t="s">
        <v>292</v>
      </c>
    </row>
    <row r="173" s="2" customFormat="1">
      <c r="A173" s="38"/>
      <c r="B173" s="39"/>
      <c r="C173" s="40"/>
      <c r="D173" s="210" t="s">
        <v>128</v>
      </c>
      <c r="E173" s="40"/>
      <c r="F173" s="211" t="s">
        <v>293</v>
      </c>
      <c r="G173" s="40"/>
      <c r="H173" s="40"/>
      <c r="I173" s="212"/>
      <c r="J173" s="40"/>
      <c r="K173" s="40"/>
      <c r="L173" s="44"/>
      <c r="M173" s="213"/>
      <c r="N173" s="214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128</v>
      </c>
      <c r="AU173" s="17" t="s">
        <v>79</v>
      </c>
    </row>
    <row r="174" s="12" customFormat="1" ht="22.8" customHeight="1">
      <c r="A174" s="12"/>
      <c r="B174" s="181"/>
      <c r="C174" s="182"/>
      <c r="D174" s="183" t="s">
        <v>71</v>
      </c>
      <c r="E174" s="195" t="s">
        <v>294</v>
      </c>
      <c r="F174" s="195" t="s">
        <v>295</v>
      </c>
      <c r="G174" s="182"/>
      <c r="H174" s="182"/>
      <c r="I174" s="185"/>
      <c r="J174" s="196">
        <f>BK174</f>
        <v>0</v>
      </c>
      <c r="K174" s="182"/>
      <c r="L174" s="187"/>
      <c r="M174" s="188"/>
      <c r="N174" s="189"/>
      <c r="O174" s="189"/>
      <c r="P174" s="190">
        <f>SUM(P175:P187)</f>
        <v>0</v>
      </c>
      <c r="Q174" s="189"/>
      <c r="R174" s="190">
        <f>SUM(R175:R187)</f>
        <v>0.66710999999999998</v>
      </c>
      <c r="S174" s="189"/>
      <c r="T174" s="191">
        <f>SUM(T175:T187)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92" t="s">
        <v>79</v>
      </c>
      <c r="AT174" s="193" t="s">
        <v>71</v>
      </c>
      <c r="AU174" s="193" t="s">
        <v>77</v>
      </c>
      <c r="AY174" s="192" t="s">
        <v>118</v>
      </c>
      <c r="BK174" s="194">
        <f>SUM(BK175:BK187)</f>
        <v>0</v>
      </c>
    </row>
    <row r="175" s="2" customFormat="1" ht="19.8" customHeight="1">
      <c r="A175" s="38"/>
      <c r="B175" s="39"/>
      <c r="C175" s="197" t="s">
        <v>296</v>
      </c>
      <c r="D175" s="197" t="s">
        <v>121</v>
      </c>
      <c r="E175" s="198" t="s">
        <v>297</v>
      </c>
      <c r="F175" s="199" t="s">
        <v>298</v>
      </c>
      <c r="G175" s="200" t="s">
        <v>124</v>
      </c>
      <c r="H175" s="201">
        <v>18</v>
      </c>
      <c r="I175" s="202"/>
      <c r="J175" s="203">
        <f>ROUND(I175*H175,2)</f>
        <v>0</v>
      </c>
      <c r="K175" s="199" t="s">
        <v>125</v>
      </c>
      <c r="L175" s="44"/>
      <c r="M175" s="204" t="s">
        <v>19</v>
      </c>
      <c r="N175" s="205" t="s">
        <v>43</v>
      </c>
      <c r="O175" s="84"/>
      <c r="P175" s="206">
        <f>O175*H175</f>
        <v>0</v>
      </c>
      <c r="Q175" s="206">
        <v>0.00025999999999999998</v>
      </c>
      <c r="R175" s="206">
        <f>Q175*H175</f>
        <v>0.0046799999999999993</v>
      </c>
      <c r="S175" s="206">
        <v>0</v>
      </c>
      <c r="T175" s="20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08" t="s">
        <v>212</v>
      </c>
      <c r="AT175" s="208" t="s">
        <v>121</v>
      </c>
      <c r="AU175" s="208" t="s">
        <v>79</v>
      </c>
      <c r="AY175" s="17" t="s">
        <v>118</v>
      </c>
      <c r="BE175" s="209">
        <f>IF(N175="základní",J175,0)</f>
        <v>0</v>
      </c>
      <c r="BF175" s="209">
        <f>IF(N175="snížená",J175,0)</f>
        <v>0</v>
      </c>
      <c r="BG175" s="209">
        <f>IF(N175="zákl. přenesená",J175,0)</f>
        <v>0</v>
      </c>
      <c r="BH175" s="209">
        <f>IF(N175="sníž. přenesená",J175,0)</f>
        <v>0</v>
      </c>
      <c r="BI175" s="209">
        <f>IF(N175="nulová",J175,0)</f>
        <v>0</v>
      </c>
      <c r="BJ175" s="17" t="s">
        <v>77</v>
      </c>
      <c r="BK175" s="209">
        <f>ROUND(I175*H175,2)</f>
        <v>0</v>
      </c>
      <c r="BL175" s="17" t="s">
        <v>212</v>
      </c>
      <c r="BM175" s="208" t="s">
        <v>299</v>
      </c>
    </row>
    <row r="176" s="2" customFormat="1">
      <c r="A176" s="38"/>
      <c r="B176" s="39"/>
      <c r="C176" s="40"/>
      <c r="D176" s="210" t="s">
        <v>128</v>
      </c>
      <c r="E176" s="40"/>
      <c r="F176" s="211" t="s">
        <v>300</v>
      </c>
      <c r="G176" s="40"/>
      <c r="H176" s="40"/>
      <c r="I176" s="212"/>
      <c r="J176" s="40"/>
      <c r="K176" s="40"/>
      <c r="L176" s="44"/>
      <c r="M176" s="213"/>
      <c r="N176" s="214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128</v>
      </c>
      <c r="AU176" s="17" t="s">
        <v>79</v>
      </c>
    </row>
    <row r="177" s="13" customFormat="1">
      <c r="A177" s="13"/>
      <c r="B177" s="215"/>
      <c r="C177" s="216"/>
      <c r="D177" s="217" t="s">
        <v>130</v>
      </c>
      <c r="E177" s="218" t="s">
        <v>19</v>
      </c>
      <c r="F177" s="219" t="s">
        <v>159</v>
      </c>
      <c r="G177" s="216"/>
      <c r="H177" s="220">
        <v>18</v>
      </c>
      <c r="I177" s="221"/>
      <c r="J177" s="216"/>
      <c r="K177" s="216"/>
      <c r="L177" s="222"/>
      <c r="M177" s="223"/>
      <c r="N177" s="224"/>
      <c r="O177" s="224"/>
      <c r="P177" s="224"/>
      <c r="Q177" s="224"/>
      <c r="R177" s="224"/>
      <c r="S177" s="224"/>
      <c r="T177" s="22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26" t="s">
        <v>130</v>
      </c>
      <c r="AU177" s="226" t="s">
        <v>79</v>
      </c>
      <c r="AV177" s="13" t="s">
        <v>79</v>
      </c>
      <c r="AW177" s="13" t="s">
        <v>33</v>
      </c>
      <c r="AX177" s="13" t="s">
        <v>77</v>
      </c>
      <c r="AY177" s="226" t="s">
        <v>118</v>
      </c>
    </row>
    <row r="178" s="2" customFormat="1" ht="14.4" customHeight="1">
      <c r="A178" s="38"/>
      <c r="B178" s="39"/>
      <c r="C178" s="239" t="s">
        <v>301</v>
      </c>
      <c r="D178" s="239" t="s">
        <v>302</v>
      </c>
      <c r="E178" s="240" t="s">
        <v>303</v>
      </c>
      <c r="F178" s="241" t="s">
        <v>304</v>
      </c>
      <c r="G178" s="242" t="s">
        <v>124</v>
      </c>
      <c r="H178" s="243">
        <v>18</v>
      </c>
      <c r="I178" s="244"/>
      <c r="J178" s="245">
        <f>ROUND(I178*H178,2)</f>
        <v>0</v>
      </c>
      <c r="K178" s="241" t="s">
        <v>125</v>
      </c>
      <c r="L178" s="246"/>
      <c r="M178" s="247" t="s">
        <v>19</v>
      </c>
      <c r="N178" s="248" t="s">
        <v>43</v>
      </c>
      <c r="O178" s="84"/>
      <c r="P178" s="206">
        <f>O178*H178</f>
        <v>0</v>
      </c>
      <c r="Q178" s="206">
        <v>0.036110000000000003</v>
      </c>
      <c r="R178" s="206">
        <f>Q178*H178</f>
        <v>0.64998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305</v>
      </c>
      <c r="AT178" s="208" t="s">
        <v>302</v>
      </c>
      <c r="AU178" s="208" t="s">
        <v>79</v>
      </c>
      <c r="AY178" s="17" t="s">
        <v>118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7" t="s">
        <v>77</v>
      </c>
      <c r="BK178" s="209">
        <f>ROUND(I178*H178,2)</f>
        <v>0</v>
      </c>
      <c r="BL178" s="17" t="s">
        <v>212</v>
      </c>
      <c r="BM178" s="208" t="s">
        <v>306</v>
      </c>
    </row>
    <row r="179" s="2" customFormat="1" ht="14.4" customHeight="1">
      <c r="A179" s="38"/>
      <c r="B179" s="39"/>
      <c r="C179" s="197" t="s">
        <v>307</v>
      </c>
      <c r="D179" s="197" t="s">
        <v>121</v>
      </c>
      <c r="E179" s="198" t="s">
        <v>308</v>
      </c>
      <c r="F179" s="199" t="s">
        <v>309</v>
      </c>
      <c r="G179" s="200" t="s">
        <v>310</v>
      </c>
      <c r="H179" s="201">
        <v>5</v>
      </c>
      <c r="I179" s="202"/>
      <c r="J179" s="203">
        <f>ROUND(I179*H179,2)</f>
        <v>0</v>
      </c>
      <c r="K179" s="199" t="s">
        <v>19</v>
      </c>
      <c r="L179" s="44"/>
      <c r="M179" s="204" t="s">
        <v>19</v>
      </c>
      <c r="N179" s="205" t="s">
        <v>43</v>
      </c>
      <c r="O179" s="84"/>
      <c r="P179" s="206">
        <f>O179*H179</f>
        <v>0</v>
      </c>
      <c r="Q179" s="206">
        <v>0</v>
      </c>
      <c r="R179" s="206">
        <f>Q179*H179</f>
        <v>0</v>
      </c>
      <c r="S179" s="206">
        <v>0</v>
      </c>
      <c r="T179" s="20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08" t="s">
        <v>212</v>
      </c>
      <c r="AT179" s="208" t="s">
        <v>121</v>
      </c>
      <c r="AU179" s="208" t="s">
        <v>79</v>
      </c>
      <c r="AY179" s="17" t="s">
        <v>118</v>
      </c>
      <c r="BE179" s="209">
        <f>IF(N179="základní",J179,0)</f>
        <v>0</v>
      </c>
      <c r="BF179" s="209">
        <f>IF(N179="snížená",J179,0)</f>
        <v>0</v>
      </c>
      <c r="BG179" s="209">
        <f>IF(N179="zákl. přenesená",J179,0)</f>
        <v>0</v>
      </c>
      <c r="BH179" s="209">
        <f>IF(N179="sníž. přenesená",J179,0)</f>
        <v>0</v>
      </c>
      <c r="BI179" s="209">
        <f>IF(N179="nulová",J179,0)</f>
        <v>0</v>
      </c>
      <c r="BJ179" s="17" t="s">
        <v>77</v>
      </c>
      <c r="BK179" s="209">
        <f>ROUND(I179*H179,2)</f>
        <v>0</v>
      </c>
      <c r="BL179" s="17" t="s">
        <v>212</v>
      </c>
      <c r="BM179" s="208" t="s">
        <v>311</v>
      </c>
    </row>
    <row r="180" s="2" customFormat="1" ht="14.4" customHeight="1">
      <c r="A180" s="38"/>
      <c r="B180" s="39"/>
      <c r="C180" s="197" t="s">
        <v>305</v>
      </c>
      <c r="D180" s="197" t="s">
        <v>121</v>
      </c>
      <c r="E180" s="198" t="s">
        <v>312</v>
      </c>
      <c r="F180" s="199" t="s">
        <v>313</v>
      </c>
      <c r="G180" s="200" t="s">
        <v>310</v>
      </c>
      <c r="H180" s="201">
        <v>1</v>
      </c>
      <c r="I180" s="202"/>
      <c r="J180" s="203">
        <f>ROUND(I180*H180,2)</f>
        <v>0</v>
      </c>
      <c r="K180" s="199" t="s">
        <v>19</v>
      </c>
      <c r="L180" s="44"/>
      <c r="M180" s="204" t="s">
        <v>19</v>
      </c>
      <c r="N180" s="205" t="s">
        <v>43</v>
      </c>
      <c r="O180" s="84"/>
      <c r="P180" s="206">
        <f>O180*H180</f>
        <v>0</v>
      </c>
      <c r="Q180" s="206">
        <v>0</v>
      </c>
      <c r="R180" s="206">
        <f>Q180*H180</f>
        <v>0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212</v>
      </c>
      <c r="AT180" s="208" t="s">
        <v>121</v>
      </c>
      <c r="AU180" s="208" t="s">
        <v>79</v>
      </c>
      <c r="AY180" s="17" t="s">
        <v>118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7" t="s">
        <v>77</v>
      </c>
      <c r="BK180" s="209">
        <f>ROUND(I180*H180,2)</f>
        <v>0</v>
      </c>
      <c r="BL180" s="17" t="s">
        <v>212</v>
      </c>
      <c r="BM180" s="208" t="s">
        <v>314</v>
      </c>
    </row>
    <row r="181" s="2" customFormat="1" ht="14.4" customHeight="1">
      <c r="A181" s="38"/>
      <c r="B181" s="39"/>
      <c r="C181" s="239" t="s">
        <v>315</v>
      </c>
      <c r="D181" s="239" t="s">
        <v>302</v>
      </c>
      <c r="E181" s="240" t="s">
        <v>316</v>
      </c>
      <c r="F181" s="241" t="s">
        <v>317</v>
      </c>
      <c r="G181" s="242" t="s">
        <v>310</v>
      </c>
      <c r="H181" s="243">
        <v>1</v>
      </c>
      <c r="I181" s="244"/>
      <c r="J181" s="245">
        <f>ROUND(I181*H181,2)</f>
        <v>0</v>
      </c>
      <c r="K181" s="241" t="s">
        <v>19</v>
      </c>
      <c r="L181" s="246"/>
      <c r="M181" s="247" t="s">
        <v>19</v>
      </c>
      <c r="N181" s="248" t="s">
        <v>43</v>
      </c>
      <c r="O181" s="84"/>
      <c r="P181" s="206">
        <f>O181*H181</f>
        <v>0</v>
      </c>
      <c r="Q181" s="206">
        <v>0.0011999999999999999</v>
      </c>
      <c r="R181" s="206">
        <f>Q181*H181</f>
        <v>0.0011999999999999999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305</v>
      </c>
      <c r="AT181" s="208" t="s">
        <v>302</v>
      </c>
      <c r="AU181" s="208" t="s">
        <v>79</v>
      </c>
      <c r="AY181" s="17" t="s">
        <v>118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7" t="s">
        <v>77</v>
      </c>
      <c r="BK181" s="209">
        <f>ROUND(I181*H181,2)</f>
        <v>0</v>
      </c>
      <c r="BL181" s="17" t="s">
        <v>212</v>
      </c>
      <c r="BM181" s="208" t="s">
        <v>318</v>
      </c>
    </row>
    <row r="182" s="2" customFormat="1" ht="22.2" customHeight="1">
      <c r="A182" s="38"/>
      <c r="B182" s="39"/>
      <c r="C182" s="197" t="s">
        <v>319</v>
      </c>
      <c r="D182" s="197" t="s">
        <v>121</v>
      </c>
      <c r="E182" s="198" t="s">
        <v>320</v>
      </c>
      <c r="F182" s="199" t="s">
        <v>321</v>
      </c>
      <c r="G182" s="200" t="s">
        <v>310</v>
      </c>
      <c r="H182" s="201">
        <v>5</v>
      </c>
      <c r="I182" s="202"/>
      <c r="J182" s="203">
        <f>ROUND(I182*H182,2)</f>
        <v>0</v>
      </c>
      <c r="K182" s="199" t="s">
        <v>125</v>
      </c>
      <c r="L182" s="44"/>
      <c r="M182" s="204" t="s">
        <v>19</v>
      </c>
      <c r="N182" s="205" t="s">
        <v>43</v>
      </c>
      <c r="O182" s="84"/>
      <c r="P182" s="206">
        <f>O182*H182</f>
        <v>0</v>
      </c>
      <c r="Q182" s="206">
        <v>0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212</v>
      </c>
      <c r="AT182" s="208" t="s">
        <v>121</v>
      </c>
      <c r="AU182" s="208" t="s">
        <v>79</v>
      </c>
      <c r="AY182" s="17" t="s">
        <v>118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7" t="s">
        <v>77</v>
      </c>
      <c r="BK182" s="209">
        <f>ROUND(I182*H182,2)</f>
        <v>0</v>
      </c>
      <c r="BL182" s="17" t="s">
        <v>212</v>
      </c>
      <c r="BM182" s="208" t="s">
        <v>322</v>
      </c>
    </row>
    <row r="183" s="2" customFormat="1">
      <c r="A183" s="38"/>
      <c r="B183" s="39"/>
      <c r="C183" s="40"/>
      <c r="D183" s="210" t="s">
        <v>128</v>
      </c>
      <c r="E183" s="40"/>
      <c r="F183" s="211" t="s">
        <v>323</v>
      </c>
      <c r="G183" s="40"/>
      <c r="H183" s="40"/>
      <c r="I183" s="212"/>
      <c r="J183" s="40"/>
      <c r="K183" s="40"/>
      <c r="L183" s="44"/>
      <c r="M183" s="213"/>
      <c r="N183" s="214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128</v>
      </c>
      <c r="AU183" s="17" t="s">
        <v>79</v>
      </c>
    </row>
    <row r="184" s="2" customFormat="1" ht="14.4" customHeight="1">
      <c r="A184" s="38"/>
      <c r="B184" s="39"/>
      <c r="C184" s="239" t="s">
        <v>324</v>
      </c>
      <c r="D184" s="239" t="s">
        <v>302</v>
      </c>
      <c r="E184" s="240" t="s">
        <v>325</v>
      </c>
      <c r="F184" s="241" t="s">
        <v>326</v>
      </c>
      <c r="G184" s="242" t="s">
        <v>193</v>
      </c>
      <c r="H184" s="243">
        <v>7.5</v>
      </c>
      <c r="I184" s="244"/>
      <c r="J184" s="245">
        <f>ROUND(I184*H184,2)</f>
        <v>0</v>
      </c>
      <c r="K184" s="241" t="s">
        <v>125</v>
      </c>
      <c r="L184" s="246"/>
      <c r="M184" s="247" t="s">
        <v>19</v>
      </c>
      <c r="N184" s="248" t="s">
        <v>43</v>
      </c>
      <c r="O184" s="84"/>
      <c r="P184" s="206">
        <f>O184*H184</f>
        <v>0</v>
      </c>
      <c r="Q184" s="206">
        <v>0.0015</v>
      </c>
      <c r="R184" s="206">
        <f>Q184*H184</f>
        <v>0.01125</v>
      </c>
      <c r="S184" s="206">
        <v>0</v>
      </c>
      <c r="T184" s="20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8" t="s">
        <v>305</v>
      </c>
      <c r="AT184" s="208" t="s">
        <v>302</v>
      </c>
      <c r="AU184" s="208" t="s">
        <v>79</v>
      </c>
      <c r="AY184" s="17" t="s">
        <v>118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7" t="s">
        <v>77</v>
      </c>
      <c r="BK184" s="209">
        <f>ROUND(I184*H184,2)</f>
        <v>0</v>
      </c>
      <c r="BL184" s="17" t="s">
        <v>212</v>
      </c>
      <c r="BM184" s="208" t="s">
        <v>327</v>
      </c>
    </row>
    <row r="185" s="13" customFormat="1">
      <c r="A185" s="13"/>
      <c r="B185" s="215"/>
      <c r="C185" s="216"/>
      <c r="D185" s="217" t="s">
        <v>130</v>
      </c>
      <c r="E185" s="218" t="s">
        <v>19</v>
      </c>
      <c r="F185" s="219" t="s">
        <v>282</v>
      </c>
      <c r="G185" s="216"/>
      <c r="H185" s="220">
        <v>7.5</v>
      </c>
      <c r="I185" s="221"/>
      <c r="J185" s="216"/>
      <c r="K185" s="216"/>
      <c r="L185" s="222"/>
      <c r="M185" s="223"/>
      <c r="N185" s="224"/>
      <c r="O185" s="224"/>
      <c r="P185" s="224"/>
      <c r="Q185" s="224"/>
      <c r="R185" s="224"/>
      <c r="S185" s="224"/>
      <c r="T185" s="22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26" t="s">
        <v>130</v>
      </c>
      <c r="AU185" s="226" t="s">
        <v>79</v>
      </c>
      <c r="AV185" s="13" t="s">
        <v>79</v>
      </c>
      <c r="AW185" s="13" t="s">
        <v>33</v>
      </c>
      <c r="AX185" s="13" t="s">
        <v>77</v>
      </c>
      <c r="AY185" s="226" t="s">
        <v>118</v>
      </c>
    </row>
    <row r="186" s="2" customFormat="1" ht="22.2" customHeight="1">
      <c r="A186" s="38"/>
      <c r="B186" s="39"/>
      <c r="C186" s="197" t="s">
        <v>328</v>
      </c>
      <c r="D186" s="197" t="s">
        <v>121</v>
      </c>
      <c r="E186" s="198" t="s">
        <v>329</v>
      </c>
      <c r="F186" s="199" t="s">
        <v>330</v>
      </c>
      <c r="G186" s="200" t="s">
        <v>291</v>
      </c>
      <c r="H186" s="238"/>
      <c r="I186" s="202"/>
      <c r="J186" s="203">
        <f>ROUND(I186*H186,2)</f>
        <v>0</v>
      </c>
      <c r="K186" s="199" t="s">
        <v>125</v>
      </c>
      <c r="L186" s="44"/>
      <c r="M186" s="204" t="s">
        <v>19</v>
      </c>
      <c r="N186" s="205" t="s">
        <v>43</v>
      </c>
      <c r="O186" s="84"/>
      <c r="P186" s="206">
        <f>O186*H186</f>
        <v>0</v>
      </c>
      <c r="Q186" s="206">
        <v>0</v>
      </c>
      <c r="R186" s="206">
        <f>Q186*H186</f>
        <v>0</v>
      </c>
      <c r="S186" s="206">
        <v>0</v>
      </c>
      <c r="T186" s="20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212</v>
      </c>
      <c r="AT186" s="208" t="s">
        <v>121</v>
      </c>
      <c r="AU186" s="208" t="s">
        <v>79</v>
      </c>
      <c r="AY186" s="17" t="s">
        <v>118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7" t="s">
        <v>77</v>
      </c>
      <c r="BK186" s="209">
        <f>ROUND(I186*H186,2)</f>
        <v>0</v>
      </c>
      <c r="BL186" s="17" t="s">
        <v>212</v>
      </c>
      <c r="BM186" s="208" t="s">
        <v>331</v>
      </c>
    </row>
    <row r="187" s="2" customFormat="1">
      <c r="A187" s="38"/>
      <c r="B187" s="39"/>
      <c r="C187" s="40"/>
      <c r="D187" s="210" t="s">
        <v>128</v>
      </c>
      <c r="E187" s="40"/>
      <c r="F187" s="211" t="s">
        <v>332</v>
      </c>
      <c r="G187" s="40"/>
      <c r="H187" s="40"/>
      <c r="I187" s="212"/>
      <c r="J187" s="40"/>
      <c r="K187" s="40"/>
      <c r="L187" s="44"/>
      <c r="M187" s="213"/>
      <c r="N187" s="214"/>
      <c r="O187" s="84"/>
      <c r="P187" s="84"/>
      <c r="Q187" s="84"/>
      <c r="R187" s="84"/>
      <c r="S187" s="84"/>
      <c r="T187" s="85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128</v>
      </c>
      <c r="AU187" s="17" t="s">
        <v>79</v>
      </c>
    </row>
    <row r="188" s="12" customFormat="1" ht="22.8" customHeight="1">
      <c r="A188" s="12"/>
      <c r="B188" s="181"/>
      <c r="C188" s="182"/>
      <c r="D188" s="183" t="s">
        <v>71</v>
      </c>
      <c r="E188" s="195" t="s">
        <v>333</v>
      </c>
      <c r="F188" s="195" t="s">
        <v>334</v>
      </c>
      <c r="G188" s="182"/>
      <c r="H188" s="182"/>
      <c r="I188" s="185"/>
      <c r="J188" s="196">
        <f>BK188</f>
        <v>0</v>
      </c>
      <c r="K188" s="182"/>
      <c r="L188" s="187"/>
      <c r="M188" s="188"/>
      <c r="N188" s="189"/>
      <c r="O188" s="189"/>
      <c r="P188" s="190">
        <f>SUM(P189:P209)</f>
        <v>0</v>
      </c>
      <c r="Q188" s="189"/>
      <c r="R188" s="190">
        <f>SUM(R189:R209)</f>
        <v>0.480213</v>
      </c>
      <c r="S188" s="189"/>
      <c r="T188" s="191">
        <f>SUM(T189:T209)</f>
        <v>0.15928200000000001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192" t="s">
        <v>79</v>
      </c>
      <c r="AT188" s="193" t="s">
        <v>71</v>
      </c>
      <c r="AU188" s="193" t="s">
        <v>77</v>
      </c>
      <c r="AY188" s="192" t="s">
        <v>118</v>
      </c>
      <c r="BK188" s="194">
        <f>SUM(BK189:BK209)</f>
        <v>0</v>
      </c>
    </row>
    <row r="189" s="2" customFormat="1" ht="14.4" customHeight="1">
      <c r="A189" s="38"/>
      <c r="B189" s="39"/>
      <c r="C189" s="197" t="s">
        <v>335</v>
      </c>
      <c r="D189" s="197" t="s">
        <v>121</v>
      </c>
      <c r="E189" s="198" t="s">
        <v>336</v>
      </c>
      <c r="F189" s="199" t="s">
        <v>337</v>
      </c>
      <c r="G189" s="200" t="s">
        <v>124</v>
      </c>
      <c r="H189" s="201">
        <v>59.82</v>
      </c>
      <c r="I189" s="202"/>
      <c r="J189" s="203">
        <f>ROUND(I189*H189,2)</f>
        <v>0</v>
      </c>
      <c r="K189" s="199" t="s">
        <v>125</v>
      </c>
      <c r="L189" s="44"/>
      <c r="M189" s="204" t="s">
        <v>19</v>
      </c>
      <c r="N189" s="205" t="s">
        <v>43</v>
      </c>
      <c r="O189" s="84"/>
      <c r="P189" s="206">
        <f>O189*H189</f>
        <v>0</v>
      </c>
      <c r="Q189" s="206">
        <v>0.00020000000000000001</v>
      </c>
      <c r="R189" s="206">
        <f>Q189*H189</f>
        <v>0.011964000000000001</v>
      </c>
      <c r="S189" s="206">
        <v>0</v>
      </c>
      <c r="T189" s="20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8" t="s">
        <v>212</v>
      </c>
      <c r="AT189" s="208" t="s">
        <v>121</v>
      </c>
      <c r="AU189" s="208" t="s">
        <v>79</v>
      </c>
      <c r="AY189" s="17" t="s">
        <v>118</v>
      </c>
      <c r="BE189" s="209">
        <f>IF(N189="základní",J189,0)</f>
        <v>0</v>
      </c>
      <c r="BF189" s="209">
        <f>IF(N189="snížená",J189,0)</f>
        <v>0</v>
      </c>
      <c r="BG189" s="209">
        <f>IF(N189="zákl. přenesená",J189,0)</f>
        <v>0</v>
      </c>
      <c r="BH189" s="209">
        <f>IF(N189="sníž. přenesená",J189,0)</f>
        <v>0</v>
      </c>
      <c r="BI189" s="209">
        <f>IF(N189="nulová",J189,0)</f>
        <v>0</v>
      </c>
      <c r="BJ189" s="17" t="s">
        <v>77</v>
      </c>
      <c r="BK189" s="209">
        <f>ROUND(I189*H189,2)</f>
        <v>0</v>
      </c>
      <c r="BL189" s="17" t="s">
        <v>212</v>
      </c>
      <c r="BM189" s="208" t="s">
        <v>338</v>
      </c>
    </row>
    <row r="190" s="2" customFormat="1">
      <c r="A190" s="38"/>
      <c r="B190" s="39"/>
      <c r="C190" s="40"/>
      <c r="D190" s="210" t="s">
        <v>128</v>
      </c>
      <c r="E190" s="40"/>
      <c r="F190" s="211" t="s">
        <v>339</v>
      </c>
      <c r="G190" s="40"/>
      <c r="H190" s="40"/>
      <c r="I190" s="212"/>
      <c r="J190" s="40"/>
      <c r="K190" s="40"/>
      <c r="L190" s="44"/>
      <c r="M190" s="213"/>
      <c r="N190" s="214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128</v>
      </c>
      <c r="AU190" s="17" t="s">
        <v>79</v>
      </c>
    </row>
    <row r="191" s="2" customFormat="1" ht="14.4" customHeight="1">
      <c r="A191" s="38"/>
      <c r="B191" s="39"/>
      <c r="C191" s="197" t="s">
        <v>340</v>
      </c>
      <c r="D191" s="197" t="s">
        <v>121</v>
      </c>
      <c r="E191" s="198" t="s">
        <v>341</v>
      </c>
      <c r="F191" s="199" t="s">
        <v>342</v>
      </c>
      <c r="G191" s="200" t="s">
        <v>124</v>
      </c>
      <c r="H191" s="201">
        <v>59.82</v>
      </c>
      <c r="I191" s="202"/>
      <c r="J191" s="203">
        <f>ROUND(I191*H191,2)</f>
        <v>0</v>
      </c>
      <c r="K191" s="199" t="s">
        <v>125</v>
      </c>
      <c r="L191" s="44"/>
      <c r="M191" s="204" t="s">
        <v>19</v>
      </c>
      <c r="N191" s="205" t="s">
        <v>43</v>
      </c>
      <c r="O191" s="84"/>
      <c r="P191" s="206">
        <f>O191*H191</f>
        <v>0</v>
      </c>
      <c r="Q191" s="206">
        <v>0.0044999999999999997</v>
      </c>
      <c r="R191" s="206">
        <f>Q191*H191</f>
        <v>0.26918999999999998</v>
      </c>
      <c r="S191" s="206">
        <v>0</v>
      </c>
      <c r="T191" s="20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212</v>
      </c>
      <c r="AT191" s="208" t="s">
        <v>121</v>
      </c>
      <c r="AU191" s="208" t="s">
        <v>79</v>
      </c>
      <c r="AY191" s="17" t="s">
        <v>118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7" t="s">
        <v>77</v>
      </c>
      <c r="BK191" s="209">
        <f>ROUND(I191*H191,2)</f>
        <v>0</v>
      </c>
      <c r="BL191" s="17" t="s">
        <v>212</v>
      </c>
      <c r="BM191" s="208" t="s">
        <v>343</v>
      </c>
    </row>
    <row r="192" s="2" customFormat="1">
      <c r="A192" s="38"/>
      <c r="B192" s="39"/>
      <c r="C192" s="40"/>
      <c r="D192" s="210" t="s">
        <v>128</v>
      </c>
      <c r="E192" s="40"/>
      <c r="F192" s="211" t="s">
        <v>344</v>
      </c>
      <c r="G192" s="40"/>
      <c r="H192" s="40"/>
      <c r="I192" s="212"/>
      <c r="J192" s="40"/>
      <c r="K192" s="40"/>
      <c r="L192" s="44"/>
      <c r="M192" s="213"/>
      <c r="N192" s="214"/>
      <c r="O192" s="84"/>
      <c r="P192" s="84"/>
      <c r="Q192" s="84"/>
      <c r="R192" s="84"/>
      <c r="S192" s="84"/>
      <c r="T192" s="85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128</v>
      </c>
      <c r="AU192" s="17" t="s">
        <v>79</v>
      </c>
    </row>
    <row r="193" s="2" customFormat="1" ht="14.4" customHeight="1">
      <c r="A193" s="38"/>
      <c r="B193" s="39"/>
      <c r="C193" s="197" t="s">
        <v>345</v>
      </c>
      <c r="D193" s="197" t="s">
        <v>121</v>
      </c>
      <c r="E193" s="198" t="s">
        <v>346</v>
      </c>
      <c r="F193" s="199" t="s">
        <v>347</v>
      </c>
      <c r="G193" s="200" t="s">
        <v>124</v>
      </c>
      <c r="H193" s="201">
        <v>59.82</v>
      </c>
      <c r="I193" s="202"/>
      <c r="J193" s="203">
        <f>ROUND(I193*H193,2)</f>
        <v>0</v>
      </c>
      <c r="K193" s="199" t="s">
        <v>125</v>
      </c>
      <c r="L193" s="44"/>
      <c r="M193" s="204" t="s">
        <v>19</v>
      </c>
      <c r="N193" s="205" t="s">
        <v>43</v>
      </c>
      <c r="O193" s="84"/>
      <c r="P193" s="206">
        <f>O193*H193</f>
        <v>0</v>
      </c>
      <c r="Q193" s="206">
        <v>0</v>
      </c>
      <c r="R193" s="206">
        <f>Q193*H193</f>
        <v>0</v>
      </c>
      <c r="S193" s="206">
        <v>0.0025000000000000001</v>
      </c>
      <c r="T193" s="207">
        <f>S193*H193</f>
        <v>0.14955000000000002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8" t="s">
        <v>212</v>
      </c>
      <c r="AT193" s="208" t="s">
        <v>121</v>
      </c>
      <c r="AU193" s="208" t="s">
        <v>79</v>
      </c>
      <c r="AY193" s="17" t="s">
        <v>118</v>
      </c>
      <c r="BE193" s="209">
        <f>IF(N193="základní",J193,0)</f>
        <v>0</v>
      </c>
      <c r="BF193" s="209">
        <f>IF(N193="snížená",J193,0)</f>
        <v>0</v>
      </c>
      <c r="BG193" s="209">
        <f>IF(N193="zákl. přenesená",J193,0)</f>
        <v>0</v>
      </c>
      <c r="BH193" s="209">
        <f>IF(N193="sníž. přenesená",J193,0)</f>
        <v>0</v>
      </c>
      <c r="BI193" s="209">
        <f>IF(N193="nulová",J193,0)</f>
        <v>0</v>
      </c>
      <c r="BJ193" s="17" t="s">
        <v>77</v>
      </c>
      <c r="BK193" s="209">
        <f>ROUND(I193*H193,2)</f>
        <v>0</v>
      </c>
      <c r="BL193" s="17" t="s">
        <v>212</v>
      </c>
      <c r="BM193" s="208" t="s">
        <v>348</v>
      </c>
    </row>
    <row r="194" s="2" customFormat="1">
      <c r="A194" s="38"/>
      <c r="B194" s="39"/>
      <c r="C194" s="40"/>
      <c r="D194" s="210" t="s">
        <v>128</v>
      </c>
      <c r="E194" s="40"/>
      <c r="F194" s="211" t="s">
        <v>349</v>
      </c>
      <c r="G194" s="40"/>
      <c r="H194" s="40"/>
      <c r="I194" s="212"/>
      <c r="J194" s="40"/>
      <c r="K194" s="40"/>
      <c r="L194" s="44"/>
      <c r="M194" s="213"/>
      <c r="N194" s="214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128</v>
      </c>
      <c r="AU194" s="17" t="s">
        <v>79</v>
      </c>
    </row>
    <row r="195" s="2" customFormat="1" ht="14.4" customHeight="1">
      <c r="A195" s="38"/>
      <c r="B195" s="39"/>
      <c r="C195" s="197" t="s">
        <v>350</v>
      </c>
      <c r="D195" s="197" t="s">
        <v>121</v>
      </c>
      <c r="E195" s="198" t="s">
        <v>351</v>
      </c>
      <c r="F195" s="199" t="s">
        <v>352</v>
      </c>
      <c r="G195" s="200" t="s">
        <v>124</v>
      </c>
      <c r="H195" s="201">
        <v>59.82</v>
      </c>
      <c r="I195" s="202"/>
      <c r="J195" s="203">
        <f>ROUND(I195*H195,2)</f>
        <v>0</v>
      </c>
      <c r="K195" s="199" t="s">
        <v>125</v>
      </c>
      <c r="L195" s="44"/>
      <c r="M195" s="204" t="s">
        <v>19</v>
      </c>
      <c r="N195" s="205" t="s">
        <v>43</v>
      </c>
      <c r="O195" s="84"/>
      <c r="P195" s="206">
        <f>O195*H195</f>
        <v>0</v>
      </c>
      <c r="Q195" s="206">
        <v>0.00029999999999999997</v>
      </c>
      <c r="R195" s="206">
        <f>Q195*H195</f>
        <v>0.017946</v>
      </c>
      <c r="S195" s="206">
        <v>0</v>
      </c>
      <c r="T195" s="20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8" t="s">
        <v>212</v>
      </c>
      <c r="AT195" s="208" t="s">
        <v>121</v>
      </c>
      <c r="AU195" s="208" t="s">
        <v>79</v>
      </c>
      <c r="AY195" s="17" t="s">
        <v>118</v>
      </c>
      <c r="BE195" s="209">
        <f>IF(N195="základní",J195,0)</f>
        <v>0</v>
      </c>
      <c r="BF195" s="209">
        <f>IF(N195="snížená",J195,0)</f>
        <v>0</v>
      </c>
      <c r="BG195" s="209">
        <f>IF(N195="zákl. přenesená",J195,0)</f>
        <v>0</v>
      </c>
      <c r="BH195" s="209">
        <f>IF(N195="sníž. přenesená",J195,0)</f>
        <v>0</v>
      </c>
      <c r="BI195" s="209">
        <f>IF(N195="nulová",J195,0)</f>
        <v>0</v>
      </c>
      <c r="BJ195" s="17" t="s">
        <v>77</v>
      </c>
      <c r="BK195" s="209">
        <f>ROUND(I195*H195,2)</f>
        <v>0</v>
      </c>
      <c r="BL195" s="17" t="s">
        <v>212</v>
      </c>
      <c r="BM195" s="208" t="s">
        <v>353</v>
      </c>
    </row>
    <row r="196" s="2" customFormat="1">
      <c r="A196" s="38"/>
      <c r="B196" s="39"/>
      <c r="C196" s="40"/>
      <c r="D196" s="210" t="s">
        <v>128</v>
      </c>
      <c r="E196" s="40"/>
      <c r="F196" s="211" t="s">
        <v>354</v>
      </c>
      <c r="G196" s="40"/>
      <c r="H196" s="40"/>
      <c r="I196" s="212"/>
      <c r="J196" s="40"/>
      <c r="K196" s="40"/>
      <c r="L196" s="44"/>
      <c r="M196" s="213"/>
      <c r="N196" s="214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128</v>
      </c>
      <c r="AU196" s="17" t="s">
        <v>79</v>
      </c>
    </row>
    <row r="197" s="2" customFormat="1" ht="14.4" customHeight="1">
      <c r="A197" s="38"/>
      <c r="B197" s="39"/>
      <c r="C197" s="239" t="s">
        <v>355</v>
      </c>
      <c r="D197" s="239" t="s">
        <v>302</v>
      </c>
      <c r="E197" s="240" t="s">
        <v>356</v>
      </c>
      <c r="F197" s="241" t="s">
        <v>357</v>
      </c>
      <c r="G197" s="242" t="s">
        <v>124</v>
      </c>
      <c r="H197" s="243">
        <v>59.82</v>
      </c>
      <c r="I197" s="244"/>
      <c r="J197" s="245">
        <f>ROUND(I197*H197,2)</f>
        <v>0</v>
      </c>
      <c r="K197" s="241" t="s">
        <v>125</v>
      </c>
      <c r="L197" s="246"/>
      <c r="M197" s="247" t="s">
        <v>19</v>
      </c>
      <c r="N197" s="248" t="s">
        <v>43</v>
      </c>
      <c r="O197" s="84"/>
      <c r="P197" s="206">
        <f>O197*H197</f>
        <v>0</v>
      </c>
      <c r="Q197" s="206">
        <v>0.0028300000000000001</v>
      </c>
      <c r="R197" s="206">
        <f>Q197*H197</f>
        <v>0.16929060000000001</v>
      </c>
      <c r="S197" s="206">
        <v>0</v>
      </c>
      <c r="T197" s="20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08" t="s">
        <v>305</v>
      </c>
      <c r="AT197" s="208" t="s">
        <v>302</v>
      </c>
      <c r="AU197" s="208" t="s">
        <v>79</v>
      </c>
      <c r="AY197" s="17" t="s">
        <v>118</v>
      </c>
      <c r="BE197" s="209">
        <f>IF(N197="základní",J197,0)</f>
        <v>0</v>
      </c>
      <c r="BF197" s="209">
        <f>IF(N197="snížená",J197,0)</f>
        <v>0</v>
      </c>
      <c r="BG197" s="209">
        <f>IF(N197="zákl. přenesená",J197,0)</f>
        <v>0</v>
      </c>
      <c r="BH197" s="209">
        <f>IF(N197="sníž. přenesená",J197,0)</f>
        <v>0</v>
      </c>
      <c r="BI197" s="209">
        <f>IF(N197="nulová",J197,0)</f>
        <v>0</v>
      </c>
      <c r="BJ197" s="17" t="s">
        <v>77</v>
      </c>
      <c r="BK197" s="209">
        <f>ROUND(I197*H197,2)</f>
        <v>0</v>
      </c>
      <c r="BL197" s="17" t="s">
        <v>212</v>
      </c>
      <c r="BM197" s="208" t="s">
        <v>358</v>
      </c>
    </row>
    <row r="198" s="2" customFormat="1" ht="14.4" customHeight="1">
      <c r="A198" s="38"/>
      <c r="B198" s="39"/>
      <c r="C198" s="197" t="s">
        <v>359</v>
      </c>
      <c r="D198" s="197" t="s">
        <v>121</v>
      </c>
      <c r="E198" s="198" t="s">
        <v>360</v>
      </c>
      <c r="F198" s="199" t="s">
        <v>361</v>
      </c>
      <c r="G198" s="200" t="s">
        <v>193</v>
      </c>
      <c r="H198" s="201">
        <v>32.439999999999998</v>
      </c>
      <c r="I198" s="202"/>
      <c r="J198" s="203">
        <f>ROUND(I198*H198,2)</f>
        <v>0</v>
      </c>
      <c r="K198" s="199" t="s">
        <v>125</v>
      </c>
      <c r="L198" s="44"/>
      <c r="M198" s="204" t="s">
        <v>19</v>
      </c>
      <c r="N198" s="205" t="s">
        <v>43</v>
      </c>
      <c r="O198" s="84"/>
      <c r="P198" s="206">
        <f>O198*H198</f>
        <v>0</v>
      </c>
      <c r="Q198" s="206">
        <v>0</v>
      </c>
      <c r="R198" s="206">
        <f>Q198*H198</f>
        <v>0</v>
      </c>
      <c r="S198" s="206">
        <v>0.00029999999999999997</v>
      </c>
      <c r="T198" s="207">
        <f>S198*H198</f>
        <v>0.0097319999999999993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212</v>
      </c>
      <c r="AT198" s="208" t="s">
        <v>121</v>
      </c>
      <c r="AU198" s="208" t="s">
        <v>79</v>
      </c>
      <c r="AY198" s="17" t="s">
        <v>118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7" t="s">
        <v>77</v>
      </c>
      <c r="BK198" s="209">
        <f>ROUND(I198*H198,2)</f>
        <v>0</v>
      </c>
      <c r="BL198" s="17" t="s">
        <v>212</v>
      </c>
      <c r="BM198" s="208" t="s">
        <v>362</v>
      </c>
    </row>
    <row r="199" s="2" customFormat="1">
      <c r="A199" s="38"/>
      <c r="B199" s="39"/>
      <c r="C199" s="40"/>
      <c r="D199" s="210" t="s">
        <v>128</v>
      </c>
      <c r="E199" s="40"/>
      <c r="F199" s="211" t="s">
        <v>363</v>
      </c>
      <c r="G199" s="40"/>
      <c r="H199" s="40"/>
      <c r="I199" s="212"/>
      <c r="J199" s="40"/>
      <c r="K199" s="40"/>
      <c r="L199" s="44"/>
      <c r="M199" s="213"/>
      <c r="N199" s="214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128</v>
      </c>
      <c r="AU199" s="17" t="s">
        <v>79</v>
      </c>
    </row>
    <row r="200" s="13" customFormat="1">
      <c r="A200" s="13"/>
      <c r="B200" s="215"/>
      <c r="C200" s="216"/>
      <c r="D200" s="217" t="s">
        <v>130</v>
      </c>
      <c r="E200" s="218" t="s">
        <v>19</v>
      </c>
      <c r="F200" s="219" t="s">
        <v>364</v>
      </c>
      <c r="G200" s="216"/>
      <c r="H200" s="220">
        <v>32.439999999999998</v>
      </c>
      <c r="I200" s="221"/>
      <c r="J200" s="216"/>
      <c r="K200" s="216"/>
      <c r="L200" s="222"/>
      <c r="M200" s="223"/>
      <c r="N200" s="224"/>
      <c r="O200" s="224"/>
      <c r="P200" s="224"/>
      <c r="Q200" s="224"/>
      <c r="R200" s="224"/>
      <c r="S200" s="224"/>
      <c r="T200" s="22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26" t="s">
        <v>130</v>
      </c>
      <c r="AU200" s="226" t="s">
        <v>79</v>
      </c>
      <c r="AV200" s="13" t="s">
        <v>79</v>
      </c>
      <c r="AW200" s="13" t="s">
        <v>33</v>
      </c>
      <c r="AX200" s="13" t="s">
        <v>77</v>
      </c>
      <c r="AY200" s="226" t="s">
        <v>118</v>
      </c>
    </row>
    <row r="201" s="2" customFormat="1" ht="14.4" customHeight="1">
      <c r="A201" s="38"/>
      <c r="B201" s="39"/>
      <c r="C201" s="197" t="s">
        <v>365</v>
      </c>
      <c r="D201" s="197" t="s">
        <v>121</v>
      </c>
      <c r="E201" s="198" t="s">
        <v>366</v>
      </c>
      <c r="F201" s="199" t="s">
        <v>367</v>
      </c>
      <c r="G201" s="200" t="s">
        <v>193</v>
      </c>
      <c r="H201" s="201">
        <v>32.439999999999998</v>
      </c>
      <c r="I201" s="202"/>
      <c r="J201" s="203">
        <f>ROUND(I201*H201,2)</f>
        <v>0</v>
      </c>
      <c r="K201" s="199" t="s">
        <v>125</v>
      </c>
      <c r="L201" s="44"/>
      <c r="M201" s="204" t="s">
        <v>19</v>
      </c>
      <c r="N201" s="205" t="s">
        <v>43</v>
      </c>
      <c r="O201" s="84"/>
      <c r="P201" s="206">
        <f>O201*H201</f>
        <v>0</v>
      </c>
      <c r="Q201" s="206">
        <v>1.0000000000000001E-05</v>
      </c>
      <c r="R201" s="206">
        <f>Q201*H201</f>
        <v>0.00032440000000000002</v>
      </c>
      <c r="S201" s="206">
        <v>0</v>
      </c>
      <c r="T201" s="20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08" t="s">
        <v>212</v>
      </c>
      <c r="AT201" s="208" t="s">
        <v>121</v>
      </c>
      <c r="AU201" s="208" t="s">
        <v>79</v>
      </c>
      <c r="AY201" s="17" t="s">
        <v>118</v>
      </c>
      <c r="BE201" s="209">
        <f>IF(N201="základní",J201,0)</f>
        <v>0</v>
      </c>
      <c r="BF201" s="209">
        <f>IF(N201="snížená",J201,0)</f>
        <v>0</v>
      </c>
      <c r="BG201" s="209">
        <f>IF(N201="zákl. přenesená",J201,0)</f>
        <v>0</v>
      </c>
      <c r="BH201" s="209">
        <f>IF(N201="sníž. přenesená",J201,0)</f>
        <v>0</v>
      </c>
      <c r="BI201" s="209">
        <f>IF(N201="nulová",J201,0)</f>
        <v>0</v>
      </c>
      <c r="BJ201" s="17" t="s">
        <v>77</v>
      </c>
      <c r="BK201" s="209">
        <f>ROUND(I201*H201,2)</f>
        <v>0</v>
      </c>
      <c r="BL201" s="17" t="s">
        <v>212</v>
      </c>
      <c r="BM201" s="208" t="s">
        <v>368</v>
      </c>
    </row>
    <row r="202" s="2" customFormat="1">
      <c r="A202" s="38"/>
      <c r="B202" s="39"/>
      <c r="C202" s="40"/>
      <c r="D202" s="210" t="s">
        <v>128</v>
      </c>
      <c r="E202" s="40"/>
      <c r="F202" s="211" t="s">
        <v>369</v>
      </c>
      <c r="G202" s="40"/>
      <c r="H202" s="40"/>
      <c r="I202" s="212"/>
      <c r="J202" s="40"/>
      <c r="K202" s="40"/>
      <c r="L202" s="44"/>
      <c r="M202" s="213"/>
      <c r="N202" s="214"/>
      <c r="O202" s="84"/>
      <c r="P202" s="84"/>
      <c r="Q202" s="84"/>
      <c r="R202" s="84"/>
      <c r="S202" s="84"/>
      <c r="T202" s="85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128</v>
      </c>
      <c r="AU202" s="17" t="s">
        <v>79</v>
      </c>
    </row>
    <row r="203" s="13" customFormat="1">
      <c r="A203" s="13"/>
      <c r="B203" s="215"/>
      <c r="C203" s="216"/>
      <c r="D203" s="217" t="s">
        <v>130</v>
      </c>
      <c r="E203" s="218" t="s">
        <v>19</v>
      </c>
      <c r="F203" s="219" t="s">
        <v>364</v>
      </c>
      <c r="G203" s="216"/>
      <c r="H203" s="220">
        <v>32.439999999999998</v>
      </c>
      <c r="I203" s="221"/>
      <c r="J203" s="216"/>
      <c r="K203" s="216"/>
      <c r="L203" s="222"/>
      <c r="M203" s="223"/>
      <c r="N203" s="224"/>
      <c r="O203" s="224"/>
      <c r="P203" s="224"/>
      <c r="Q203" s="224"/>
      <c r="R203" s="224"/>
      <c r="S203" s="224"/>
      <c r="T203" s="22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6" t="s">
        <v>130</v>
      </c>
      <c r="AU203" s="226" t="s">
        <v>79</v>
      </c>
      <c r="AV203" s="13" t="s">
        <v>79</v>
      </c>
      <c r="AW203" s="13" t="s">
        <v>33</v>
      </c>
      <c r="AX203" s="13" t="s">
        <v>77</v>
      </c>
      <c r="AY203" s="226" t="s">
        <v>118</v>
      </c>
    </row>
    <row r="204" s="2" customFormat="1" ht="14.4" customHeight="1">
      <c r="A204" s="38"/>
      <c r="B204" s="39"/>
      <c r="C204" s="239" t="s">
        <v>370</v>
      </c>
      <c r="D204" s="239" t="s">
        <v>302</v>
      </c>
      <c r="E204" s="240" t="s">
        <v>371</v>
      </c>
      <c r="F204" s="241" t="s">
        <v>372</v>
      </c>
      <c r="G204" s="242" t="s">
        <v>193</v>
      </c>
      <c r="H204" s="243">
        <v>32.439999999999998</v>
      </c>
      <c r="I204" s="244"/>
      <c r="J204" s="245">
        <f>ROUND(I204*H204,2)</f>
        <v>0</v>
      </c>
      <c r="K204" s="241" t="s">
        <v>125</v>
      </c>
      <c r="L204" s="246"/>
      <c r="M204" s="247" t="s">
        <v>19</v>
      </c>
      <c r="N204" s="248" t="s">
        <v>43</v>
      </c>
      <c r="O204" s="84"/>
      <c r="P204" s="206">
        <f>O204*H204</f>
        <v>0</v>
      </c>
      <c r="Q204" s="206">
        <v>0.00035</v>
      </c>
      <c r="R204" s="206">
        <f>Q204*H204</f>
        <v>0.011354</v>
      </c>
      <c r="S204" s="206">
        <v>0</v>
      </c>
      <c r="T204" s="207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08" t="s">
        <v>305</v>
      </c>
      <c r="AT204" s="208" t="s">
        <v>302</v>
      </c>
      <c r="AU204" s="208" t="s">
        <v>79</v>
      </c>
      <c r="AY204" s="17" t="s">
        <v>118</v>
      </c>
      <c r="BE204" s="209">
        <f>IF(N204="základní",J204,0)</f>
        <v>0</v>
      </c>
      <c r="BF204" s="209">
        <f>IF(N204="snížená",J204,0)</f>
        <v>0</v>
      </c>
      <c r="BG204" s="209">
        <f>IF(N204="zákl. přenesená",J204,0)</f>
        <v>0</v>
      </c>
      <c r="BH204" s="209">
        <f>IF(N204="sníž. přenesená",J204,0)</f>
        <v>0</v>
      </c>
      <c r="BI204" s="209">
        <f>IF(N204="nulová",J204,0)</f>
        <v>0</v>
      </c>
      <c r="BJ204" s="17" t="s">
        <v>77</v>
      </c>
      <c r="BK204" s="209">
        <f>ROUND(I204*H204,2)</f>
        <v>0</v>
      </c>
      <c r="BL204" s="17" t="s">
        <v>212</v>
      </c>
      <c r="BM204" s="208" t="s">
        <v>373</v>
      </c>
    </row>
    <row r="205" s="2" customFormat="1" ht="14.4" customHeight="1">
      <c r="A205" s="38"/>
      <c r="B205" s="39"/>
      <c r="C205" s="197" t="s">
        <v>374</v>
      </c>
      <c r="D205" s="197" t="s">
        <v>121</v>
      </c>
      <c r="E205" s="198" t="s">
        <v>375</v>
      </c>
      <c r="F205" s="199" t="s">
        <v>376</v>
      </c>
      <c r="G205" s="200" t="s">
        <v>193</v>
      </c>
      <c r="H205" s="201">
        <v>0.90000000000000002</v>
      </c>
      <c r="I205" s="202"/>
      <c r="J205" s="203">
        <f>ROUND(I205*H205,2)</f>
        <v>0</v>
      </c>
      <c r="K205" s="199" t="s">
        <v>125</v>
      </c>
      <c r="L205" s="44"/>
      <c r="M205" s="204" t="s">
        <v>19</v>
      </c>
      <c r="N205" s="205" t="s">
        <v>43</v>
      </c>
      <c r="O205" s="84"/>
      <c r="P205" s="206">
        <f>O205*H205</f>
        <v>0</v>
      </c>
      <c r="Q205" s="206">
        <v>0</v>
      </c>
      <c r="R205" s="206">
        <f>Q205*H205</f>
        <v>0</v>
      </c>
      <c r="S205" s="206">
        <v>0</v>
      </c>
      <c r="T205" s="20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8" t="s">
        <v>212</v>
      </c>
      <c r="AT205" s="208" t="s">
        <v>121</v>
      </c>
      <c r="AU205" s="208" t="s">
        <v>79</v>
      </c>
      <c r="AY205" s="17" t="s">
        <v>118</v>
      </c>
      <c r="BE205" s="209">
        <f>IF(N205="základní",J205,0)</f>
        <v>0</v>
      </c>
      <c r="BF205" s="209">
        <f>IF(N205="snížená",J205,0)</f>
        <v>0</v>
      </c>
      <c r="BG205" s="209">
        <f>IF(N205="zákl. přenesená",J205,0)</f>
        <v>0</v>
      </c>
      <c r="BH205" s="209">
        <f>IF(N205="sníž. přenesená",J205,0)</f>
        <v>0</v>
      </c>
      <c r="BI205" s="209">
        <f>IF(N205="nulová",J205,0)</f>
        <v>0</v>
      </c>
      <c r="BJ205" s="17" t="s">
        <v>77</v>
      </c>
      <c r="BK205" s="209">
        <f>ROUND(I205*H205,2)</f>
        <v>0</v>
      </c>
      <c r="BL205" s="17" t="s">
        <v>212</v>
      </c>
      <c r="BM205" s="208" t="s">
        <v>377</v>
      </c>
    </row>
    <row r="206" s="2" customFormat="1">
      <c r="A206" s="38"/>
      <c r="B206" s="39"/>
      <c r="C206" s="40"/>
      <c r="D206" s="210" t="s">
        <v>128</v>
      </c>
      <c r="E206" s="40"/>
      <c r="F206" s="211" t="s">
        <v>378</v>
      </c>
      <c r="G206" s="40"/>
      <c r="H206" s="40"/>
      <c r="I206" s="212"/>
      <c r="J206" s="40"/>
      <c r="K206" s="40"/>
      <c r="L206" s="44"/>
      <c r="M206" s="213"/>
      <c r="N206" s="214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128</v>
      </c>
      <c r="AU206" s="17" t="s">
        <v>79</v>
      </c>
    </row>
    <row r="207" s="2" customFormat="1" ht="14.4" customHeight="1">
      <c r="A207" s="38"/>
      <c r="B207" s="39"/>
      <c r="C207" s="239" t="s">
        <v>379</v>
      </c>
      <c r="D207" s="239" t="s">
        <v>302</v>
      </c>
      <c r="E207" s="240" t="s">
        <v>380</v>
      </c>
      <c r="F207" s="241" t="s">
        <v>381</v>
      </c>
      <c r="G207" s="242" t="s">
        <v>193</v>
      </c>
      <c r="H207" s="243">
        <v>0.90000000000000002</v>
      </c>
      <c r="I207" s="244"/>
      <c r="J207" s="245">
        <f>ROUND(I207*H207,2)</f>
        <v>0</v>
      </c>
      <c r="K207" s="241" t="s">
        <v>125</v>
      </c>
      <c r="L207" s="246"/>
      <c r="M207" s="247" t="s">
        <v>19</v>
      </c>
      <c r="N207" s="248" t="s">
        <v>43</v>
      </c>
      <c r="O207" s="84"/>
      <c r="P207" s="206">
        <f>O207*H207</f>
        <v>0</v>
      </c>
      <c r="Q207" s="206">
        <v>0.00016000000000000001</v>
      </c>
      <c r="R207" s="206">
        <f>Q207*H207</f>
        <v>0.000144</v>
      </c>
      <c r="S207" s="206">
        <v>0</v>
      </c>
      <c r="T207" s="20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8" t="s">
        <v>305</v>
      </c>
      <c r="AT207" s="208" t="s">
        <v>302</v>
      </c>
      <c r="AU207" s="208" t="s">
        <v>79</v>
      </c>
      <c r="AY207" s="17" t="s">
        <v>118</v>
      </c>
      <c r="BE207" s="209">
        <f>IF(N207="základní",J207,0)</f>
        <v>0</v>
      </c>
      <c r="BF207" s="209">
        <f>IF(N207="snížená",J207,0)</f>
        <v>0</v>
      </c>
      <c r="BG207" s="209">
        <f>IF(N207="zákl. přenesená",J207,0)</f>
        <v>0</v>
      </c>
      <c r="BH207" s="209">
        <f>IF(N207="sníž. přenesená",J207,0)</f>
        <v>0</v>
      </c>
      <c r="BI207" s="209">
        <f>IF(N207="nulová",J207,0)</f>
        <v>0</v>
      </c>
      <c r="BJ207" s="17" t="s">
        <v>77</v>
      </c>
      <c r="BK207" s="209">
        <f>ROUND(I207*H207,2)</f>
        <v>0</v>
      </c>
      <c r="BL207" s="17" t="s">
        <v>212</v>
      </c>
      <c r="BM207" s="208" t="s">
        <v>382</v>
      </c>
    </row>
    <row r="208" s="2" customFormat="1" ht="22.2" customHeight="1">
      <c r="A208" s="38"/>
      <c r="B208" s="39"/>
      <c r="C208" s="197" t="s">
        <v>383</v>
      </c>
      <c r="D208" s="197" t="s">
        <v>121</v>
      </c>
      <c r="E208" s="198" t="s">
        <v>384</v>
      </c>
      <c r="F208" s="199" t="s">
        <v>385</v>
      </c>
      <c r="G208" s="200" t="s">
        <v>291</v>
      </c>
      <c r="H208" s="238"/>
      <c r="I208" s="202"/>
      <c r="J208" s="203">
        <f>ROUND(I208*H208,2)</f>
        <v>0</v>
      </c>
      <c r="K208" s="199" t="s">
        <v>125</v>
      </c>
      <c r="L208" s="44"/>
      <c r="M208" s="204" t="s">
        <v>19</v>
      </c>
      <c r="N208" s="205" t="s">
        <v>43</v>
      </c>
      <c r="O208" s="84"/>
      <c r="P208" s="206">
        <f>O208*H208</f>
        <v>0</v>
      </c>
      <c r="Q208" s="206">
        <v>0</v>
      </c>
      <c r="R208" s="206">
        <f>Q208*H208</f>
        <v>0</v>
      </c>
      <c r="S208" s="206">
        <v>0</v>
      </c>
      <c r="T208" s="20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8" t="s">
        <v>212</v>
      </c>
      <c r="AT208" s="208" t="s">
        <v>121</v>
      </c>
      <c r="AU208" s="208" t="s">
        <v>79</v>
      </c>
      <c r="AY208" s="17" t="s">
        <v>118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7" t="s">
        <v>77</v>
      </c>
      <c r="BK208" s="209">
        <f>ROUND(I208*H208,2)</f>
        <v>0</v>
      </c>
      <c r="BL208" s="17" t="s">
        <v>212</v>
      </c>
      <c r="BM208" s="208" t="s">
        <v>386</v>
      </c>
    </row>
    <row r="209" s="2" customFormat="1">
      <c r="A209" s="38"/>
      <c r="B209" s="39"/>
      <c r="C209" s="40"/>
      <c r="D209" s="210" t="s">
        <v>128</v>
      </c>
      <c r="E209" s="40"/>
      <c r="F209" s="211" t="s">
        <v>387</v>
      </c>
      <c r="G209" s="40"/>
      <c r="H209" s="40"/>
      <c r="I209" s="212"/>
      <c r="J209" s="40"/>
      <c r="K209" s="40"/>
      <c r="L209" s="44"/>
      <c r="M209" s="213"/>
      <c r="N209" s="214"/>
      <c r="O209" s="84"/>
      <c r="P209" s="84"/>
      <c r="Q209" s="84"/>
      <c r="R209" s="84"/>
      <c r="S209" s="84"/>
      <c r="T209" s="85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128</v>
      </c>
      <c r="AU209" s="17" t="s">
        <v>79</v>
      </c>
    </row>
    <row r="210" s="12" customFormat="1" ht="22.8" customHeight="1">
      <c r="A210" s="12"/>
      <c r="B210" s="181"/>
      <c r="C210" s="182"/>
      <c r="D210" s="183" t="s">
        <v>71</v>
      </c>
      <c r="E210" s="195" t="s">
        <v>388</v>
      </c>
      <c r="F210" s="195" t="s">
        <v>389</v>
      </c>
      <c r="G210" s="182"/>
      <c r="H210" s="182"/>
      <c r="I210" s="185"/>
      <c r="J210" s="196">
        <f>BK210</f>
        <v>0</v>
      </c>
      <c r="K210" s="182"/>
      <c r="L210" s="187"/>
      <c r="M210" s="188"/>
      <c r="N210" s="189"/>
      <c r="O210" s="189"/>
      <c r="P210" s="190">
        <f>SUM(P211:P222)</f>
        <v>0</v>
      </c>
      <c r="Q210" s="189"/>
      <c r="R210" s="190">
        <f>SUM(R211:R222)</f>
        <v>0.041885000000000006</v>
      </c>
      <c r="S210" s="189"/>
      <c r="T210" s="191">
        <f>SUM(T211:T222)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2" t="s">
        <v>79</v>
      </c>
      <c r="AT210" s="193" t="s">
        <v>71</v>
      </c>
      <c r="AU210" s="193" t="s">
        <v>77</v>
      </c>
      <c r="AY210" s="192" t="s">
        <v>118</v>
      </c>
      <c r="BK210" s="194">
        <f>SUM(BK211:BK222)</f>
        <v>0</v>
      </c>
    </row>
    <row r="211" s="2" customFormat="1" ht="14.4" customHeight="1">
      <c r="A211" s="38"/>
      <c r="B211" s="39"/>
      <c r="C211" s="197" t="s">
        <v>390</v>
      </c>
      <c r="D211" s="197" t="s">
        <v>121</v>
      </c>
      <c r="E211" s="198" t="s">
        <v>391</v>
      </c>
      <c r="F211" s="199" t="s">
        <v>392</v>
      </c>
      <c r="G211" s="200" t="s">
        <v>124</v>
      </c>
      <c r="H211" s="201">
        <v>2.02</v>
      </c>
      <c r="I211" s="202"/>
      <c r="J211" s="203">
        <f>ROUND(I211*H211,2)</f>
        <v>0</v>
      </c>
      <c r="K211" s="199" t="s">
        <v>125</v>
      </c>
      <c r="L211" s="44"/>
      <c r="M211" s="204" t="s">
        <v>19</v>
      </c>
      <c r="N211" s="205" t="s">
        <v>43</v>
      </c>
      <c r="O211" s="84"/>
      <c r="P211" s="206">
        <f>O211*H211</f>
        <v>0</v>
      </c>
      <c r="Q211" s="206">
        <v>0.00029999999999999997</v>
      </c>
      <c r="R211" s="206">
        <f>Q211*H211</f>
        <v>0.00060599999999999998</v>
      </c>
      <c r="S211" s="206">
        <v>0</v>
      </c>
      <c r="T211" s="20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212</v>
      </c>
      <c r="AT211" s="208" t="s">
        <v>121</v>
      </c>
      <c r="AU211" s="208" t="s">
        <v>79</v>
      </c>
      <c r="AY211" s="17" t="s">
        <v>118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7" t="s">
        <v>77</v>
      </c>
      <c r="BK211" s="209">
        <f>ROUND(I211*H211,2)</f>
        <v>0</v>
      </c>
      <c r="BL211" s="17" t="s">
        <v>212</v>
      </c>
      <c r="BM211" s="208" t="s">
        <v>393</v>
      </c>
    </row>
    <row r="212" s="2" customFormat="1">
      <c r="A212" s="38"/>
      <c r="B212" s="39"/>
      <c r="C212" s="40"/>
      <c r="D212" s="210" t="s">
        <v>128</v>
      </c>
      <c r="E212" s="40"/>
      <c r="F212" s="211" t="s">
        <v>394</v>
      </c>
      <c r="G212" s="40"/>
      <c r="H212" s="40"/>
      <c r="I212" s="212"/>
      <c r="J212" s="40"/>
      <c r="K212" s="40"/>
      <c r="L212" s="44"/>
      <c r="M212" s="213"/>
      <c r="N212" s="214"/>
      <c r="O212" s="84"/>
      <c r="P212" s="84"/>
      <c r="Q212" s="84"/>
      <c r="R212" s="84"/>
      <c r="S212" s="84"/>
      <c r="T212" s="85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128</v>
      </c>
      <c r="AU212" s="17" t="s">
        <v>79</v>
      </c>
    </row>
    <row r="213" s="2" customFormat="1" ht="22.2" customHeight="1">
      <c r="A213" s="38"/>
      <c r="B213" s="39"/>
      <c r="C213" s="197" t="s">
        <v>395</v>
      </c>
      <c r="D213" s="197" t="s">
        <v>121</v>
      </c>
      <c r="E213" s="198" t="s">
        <v>396</v>
      </c>
      <c r="F213" s="199" t="s">
        <v>397</v>
      </c>
      <c r="G213" s="200" t="s">
        <v>124</v>
      </c>
      <c r="H213" s="201">
        <v>2.02</v>
      </c>
      <c r="I213" s="202"/>
      <c r="J213" s="203">
        <f>ROUND(I213*H213,2)</f>
        <v>0</v>
      </c>
      <c r="K213" s="199" t="s">
        <v>125</v>
      </c>
      <c r="L213" s="44"/>
      <c r="M213" s="204" t="s">
        <v>19</v>
      </c>
      <c r="N213" s="205" t="s">
        <v>43</v>
      </c>
      <c r="O213" s="84"/>
      <c r="P213" s="206">
        <f>O213*H213</f>
        <v>0</v>
      </c>
      <c r="Q213" s="206">
        <v>0.0060499999999999998</v>
      </c>
      <c r="R213" s="206">
        <f>Q213*H213</f>
        <v>0.012220999999999999</v>
      </c>
      <c r="S213" s="206">
        <v>0</v>
      </c>
      <c r="T213" s="20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8" t="s">
        <v>212</v>
      </c>
      <c r="AT213" s="208" t="s">
        <v>121</v>
      </c>
      <c r="AU213" s="208" t="s">
        <v>79</v>
      </c>
      <c r="AY213" s="17" t="s">
        <v>118</v>
      </c>
      <c r="BE213" s="209">
        <f>IF(N213="základní",J213,0)</f>
        <v>0</v>
      </c>
      <c r="BF213" s="209">
        <f>IF(N213="snížená",J213,0)</f>
        <v>0</v>
      </c>
      <c r="BG213" s="209">
        <f>IF(N213="zákl. přenesená",J213,0)</f>
        <v>0</v>
      </c>
      <c r="BH213" s="209">
        <f>IF(N213="sníž. přenesená",J213,0)</f>
        <v>0</v>
      </c>
      <c r="BI213" s="209">
        <f>IF(N213="nulová",J213,0)</f>
        <v>0</v>
      </c>
      <c r="BJ213" s="17" t="s">
        <v>77</v>
      </c>
      <c r="BK213" s="209">
        <f>ROUND(I213*H213,2)</f>
        <v>0</v>
      </c>
      <c r="BL213" s="17" t="s">
        <v>212</v>
      </c>
      <c r="BM213" s="208" t="s">
        <v>398</v>
      </c>
    </row>
    <row r="214" s="2" customFormat="1">
      <c r="A214" s="38"/>
      <c r="B214" s="39"/>
      <c r="C214" s="40"/>
      <c r="D214" s="210" t="s">
        <v>128</v>
      </c>
      <c r="E214" s="40"/>
      <c r="F214" s="211" t="s">
        <v>399</v>
      </c>
      <c r="G214" s="40"/>
      <c r="H214" s="40"/>
      <c r="I214" s="212"/>
      <c r="J214" s="40"/>
      <c r="K214" s="40"/>
      <c r="L214" s="44"/>
      <c r="M214" s="213"/>
      <c r="N214" s="214"/>
      <c r="O214" s="84"/>
      <c r="P214" s="84"/>
      <c r="Q214" s="84"/>
      <c r="R214" s="84"/>
      <c r="S214" s="84"/>
      <c r="T214" s="85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128</v>
      </c>
      <c r="AU214" s="17" t="s">
        <v>79</v>
      </c>
    </row>
    <row r="215" s="2" customFormat="1" ht="14.4" customHeight="1">
      <c r="A215" s="38"/>
      <c r="B215" s="39"/>
      <c r="C215" s="239" t="s">
        <v>400</v>
      </c>
      <c r="D215" s="239" t="s">
        <v>302</v>
      </c>
      <c r="E215" s="240" t="s">
        <v>401</v>
      </c>
      <c r="F215" s="241" t="s">
        <v>402</v>
      </c>
      <c r="G215" s="242" t="s">
        <v>124</v>
      </c>
      <c r="H215" s="243">
        <v>2.02</v>
      </c>
      <c r="I215" s="244"/>
      <c r="J215" s="245">
        <f>ROUND(I215*H215,2)</f>
        <v>0</v>
      </c>
      <c r="K215" s="241" t="s">
        <v>125</v>
      </c>
      <c r="L215" s="246"/>
      <c r="M215" s="247" t="s">
        <v>19</v>
      </c>
      <c r="N215" s="248" t="s">
        <v>43</v>
      </c>
      <c r="O215" s="84"/>
      <c r="P215" s="206">
        <f>O215*H215</f>
        <v>0</v>
      </c>
      <c r="Q215" s="206">
        <v>0.0129</v>
      </c>
      <c r="R215" s="206">
        <f>Q215*H215</f>
        <v>0.026058000000000001</v>
      </c>
      <c r="S215" s="206">
        <v>0</v>
      </c>
      <c r="T215" s="20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08" t="s">
        <v>305</v>
      </c>
      <c r="AT215" s="208" t="s">
        <v>302</v>
      </c>
      <c r="AU215" s="208" t="s">
        <v>79</v>
      </c>
      <c r="AY215" s="17" t="s">
        <v>118</v>
      </c>
      <c r="BE215" s="209">
        <f>IF(N215="základní",J215,0)</f>
        <v>0</v>
      </c>
      <c r="BF215" s="209">
        <f>IF(N215="snížená",J215,0)</f>
        <v>0</v>
      </c>
      <c r="BG215" s="209">
        <f>IF(N215="zákl. přenesená",J215,0)</f>
        <v>0</v>
      </c>
      <c r="BH215" s="209">
        <f>IF(N215="sníž. přenesená",J215,0)</f>
        <v>0</v>
      </c>
      <c r="BI215" s="209">
        <f>IF(N215="nulová",J215,0)</f>
        <v>0</v>
      </c>
      <c r="BJ215" s="17" t="s">
        <v>77</v>
      </c>
      <c r="BK215" s="209">
        <f>ROUND(I215*H215,2)</f>
        <v>0</v>
      </c>
      <c r="BL215" s="17" t="s">
        <v>212</v>
      </c>
      <c r="BM215" s="208" t="s">
        <v>403</v>
      </c>
    </row>
    <row r="216" s="2" customFormat="1" ht="14.4" customHeight="1">
      <c r="A216" s="38"/>
      <c r="B216" s="39"/>
      <c r="C216" s="197" t="s">
        <v>404</v>
      </c>
      <c r="D216" s="197" t="s">
        <v>121</v>
      </c>
      <c r="E216" s="198" t="s">
        <v>405</v>
      </c>
      <c r="F216" s="199" t="s">
        <v>406</v>
      </c>
      <c r="G216" s="200" t="s">
        <v>193</v>
      </c>
      <c r="H216" s="201">
        <v>1.5</v>
      </c>
      <c r="I216" s="202"/>
      <c r="J216" s="203">
        <f>ROUND(I216*H216,2)</f>
        <v>0</v>
      </c>
      <c r="K216" s="199" t="s">
        <v>125</v>
      </c>
      <c r="L216" s="44"/>
      <c r="M216" s="204" t="s">
        <v>19</v>
      </c>
      <c r="N216" s="205" t="s">
        <v>43</v>
      </c>
      <c r="O216" s="84"/>
      <c r="P216" s="206">
        <f>O216*H216</f>
        <v>0</v>
      </c>
      <c r="Q216" s="206">
        <v>0.00055000000000000003</v>
      </c>
      <c r="R216" s="206">
        <f>Q216*H216</f>
        <v>0.000825</v>
      </c>
      <c r="S216" s="206">
        <v>0</v>
      </c>
      <c r="T216" s="20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08" t="s">
        <v>212</v>
      </c>
      <c r="AT216" s="208" t="s">
        <v>121</v>
      </c>
      <c r="AU216" s="208" t="s">
        <v>79</v>
      </c>
      <c r="AY216" s="17" t="s">
        <v>118</v>
      </c>
      <c r="BE216" s="209">
        <f>IF(N216="základní",J216,0)</f>
        <v>0</v>
      </c>
      <c r="BF216" s="209">
        <f>IF(N216="snížená",J216,0)</f>
        <v>0</v>
      </c>
      <c r="BG216" s="209">
        <f>IF(N216="zákl. přenesená",J216,0)</f>
        <v>0</v>
      </c>
      <c r="BH216" s="209">
        <f>IF(N216="sníž. přenesená",J216,0)</f>
        <v>0</v>
      </c>
      <c r="BI216" s="209">
        <f>IF(N216="nulová",J216,0)</f>
        <v>0</v>
      </c>
      <c r="BJ216" s="17" t="s">
        <v>77</v>
      </c>
      <c r="BK216" s="209">
        <f>ROUND(I216*H216,2)</f>
        <v>0</v>
      </c>
      <c r="BL216" s="17" t="s">
        <v>212</v>
      </c>
      <c r="BM216" s="208" t="s">
        <v>407</v>
      </c>
    </row>
    <row r="217" s="2" customFormat="1">
      <c r="A217" s="38"/>
      <c r="B217" s="39"/>
      <c r="C217" s="40"/>
      <c r="D217" s="210" t="s">
        <v>128</v>
      </c>
      <c r="E217" s="40"/>
      <c r="F217" s="211" t="s">
        <v>408</v>
      </c>
      <c r="G217" s="40"/>
      <c r="H217" s="40"/>
      <c r="I217" s="212"/>
      <c r="J217" s="40"/>
      <c r="K217" s="40"/>
      <c r="L217" s="44"/>
      <c r="M217" s="213"/>
      <c r="N217" s="214"/>
      <c r="O217" s="84"/>
      <c r="P217" s="84"/>
      <c r="Q217" s="84"/>
      <c r="R217" s="84"/>
      <c r="S217" s="84"/>
      <c r="T217" s="85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128</v>
      </c>
      <c r="AU217" s="17" t="s">
        <v>79</v>
      </c>
    </row>
    <row r="218" s="2" customFormat="1" ht="14.4" customHeight="1">
      <c r="A218" s="38"/>
      <c r="B218" s="39"/>
      <c r="C218" s="197" t="s">
        <v>409</v>
      </c>
      <c r="D218" s="197" t="s">
        <v>121</v>
      </c>
      <c r="E218" s="198" t="s">
        <v>410</v>
      </c>
      <c r="F218" s="199" t="s">
        <v>411</v>
      </c>
      <c r="G218" s="200" t="s">
        <v>193</v>
      </c>
      <c r="H218" s="201">
        <v>4.3499999999999996</v>
      </c>
      <c r="I218" s="202"/>
      <c r="J218" s="203">
        <f>ROUND(I218*H218,2)</f>
        <v>0</v>
      </c>
      <c r="K218" s="199" t="s">
        <v>125</v>
      </c>
      <c r="L218" s="44"/>
      <c r="M218" s="204" t="s">
        <v>19</v>
      </c>
      <c r="N218" s="205" t="s">
        <v>43</v>
      </c>
      <c r="O218" s="84"/>
      <c r="P218" s="206">
        <f>O218*H218</f>
        <v>0</v>
      </c>
      <c r="Q218" s="206">
        <v>0.00050000000000000001</v>
      </c>
      <c r="R218" s="206">
        <f>Q218*H218</f>
        <v>0.0021749999999999999</v>
      </c>
      <c r="S218" s="206">
        <v>0</v>
      </c>
      <c r="T218" s="207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8" t="s">
        <v>212</v>
      </c>
      <c r="AT218" s="208" t="s">
        <v>121</v>
      </c>
      <c r="AU218" s="208" t="s">
        <v>79</v>
      </c>
      <c r="AY218" s="17" t="s">
        <v>118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7" t="s">
        <v>77</v>
      </c>
      <c r="BK218" s="209">
        <f>ROUND(I218*H218,2)</f>
        <v>0</v>
      </c>
      <c r="BL218" s="17" t="s">
        <v>212</v>
      </c>
      <c r="BM218" s="208" t="s">
        <v>412</v>
      </c>
    </row>
    <row r="219" s="2" customFormat="1">
      <c r="A219" s="38"/>
      <c r="B219" s="39"/>
      <c r="C219" s="40"/>
      <c r="D219" s="210" t="s">
        <v>128</v>
      </c>
      <c r="E219" s="40"/>
      <c r="F219" s="211" t="s">
        <v>413</v>
      </c>
      <c r="G219" s="40"/>
      <c r="H219" s="40"/>
      <c r="I219" s="212"/>
      <c r="J219" s="40"/>
      <c r="K219" s="40"/>
      <c r="L219" s="44"/>
      <c r="M219" s="213"/>
      <c r="N219" s="214"/>
      <c r="O219" s="84"/>
      <c r="P219" s="84"/>
      <c r="Q219" s="84"/>
      <c r="R219" s="84"/>
      <c r="S219" s="84"/>
      <c r="T219" s="85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128</v>
      </c>
      <c r="AU219" s="17" t="s">
        <v>79</v>
      </c>
    </row>
    <row r="220" s="13" customFormat="1">
      <c r="A220" s="13"/>
      <c r="B220" s="215"/>
      <c r="C220" s="216"/>
      <c r="D220" s="217" t="s">
        <v>130</v>
      </c>
      <c r="E220" s="218" t="s">
        <v>19</v>
      </c>
      <c r="F220" s="219" t="s">
        <v>414</v>
      </c>
      <c r="G220" s="216"/>
      <c r="H220" s="220">
        <v>4.3499999999999996</v>
      </c>
      <c r="I220" s="221"/>
      <c r="J220" s="216"/>
      <c r="K220" s="216"/>
      <c r="L220" s="222"/>
      <c r="M220" s="223"/>
      <c r="N220" s="224"/>
      <c r="O220" s="224"/>
      <c r="P220" s="224"/>
      <c r="Q220" s="224"/>
      <c r="R220" s="224"/>
      <c r="S220" s="224"/>
      <c r="T220" s="22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26" t="s">
        <v>130</v>
      </c>
      <c r="AU220" s="226" t="s">
        <v>79</v>
      </c>
      <c r="AV220" s="13" t="s">
        <v>79</v>
      </c>
      <c r="AW220" s="13" t="s">
        <v>33</v>
      </c>
      <c r="AX220" s="13" t="s">
        <v>77</v>
      </c>
      <c r="AY220" s="226" t="s">
        <v>118</v>
      </c>
    </row>
    <row r="221" s="2" customFormat="1" ht="22.2" customHeight="1">
      <c r="A221" s="38"/>
      <c r="B221" s="39"/>
      <c r="C221" s="197" t="s">
        <v>415</v>
      </c>
      <c r="D221" s="197" t="s">
        <v>121</v>
      </c>
      <c r="E221" s="198" t="s">
        <v>416</v>
      </c>
      <c r="F221" s="199" t="s">
        <v>417</v>
      </c>
      <c r="G221" s="200" t="s">
        <v>291</v>
      </c>
      <c r="H221" s="238"/>
      <c r="I221" s="202"/>
      <c r="J221" s="203">
        <f>ROUND(I221*H221,2)</f>
        <v>0</v>
      </c>
      <c r="K221" s="199" t="s">
        <v>125</v>
      </c>
      <c r="L221" s="44"/>
      <c r="M221" s="204" t="s">
        <v>19</v>
      </c>
      <c r="N221" s="205" t="s">
        <v>43</v>
      </c>
      <c r="O221" s="84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08" t="s">
        <v>212</v>
      </c>
      <c r="AT221" s="208" t="s">
        <v>121</v>
      </c>
      <c r="AU221" s="208" t="s">
        <v>79</v>
      </c>
      <c r="AY221" s="17" t="s">
        <v>118</v>
      </c>
      <c r="BE221" s="209">
        <f>IF(N221="základní",J221,0)</f>
        <v>0</v>
      </c>
      <c r="BF221" s="209">
        <f>IF(N221="snížená",J221,0)</f>
        <v>0</v>
      </c>
      <c r="BG221" s="209">
        <f>IF(N221="zákl. přenesená",J221,0)</f>
        <v>0</v>
      </c>
      <c r="BH221" s="209">
        <f>IF(N221="sníž. přenesená",J221,0)</f>
        <v>0</v>
      </c>
      <c r="BI221" s="209">
        <f>IF(N221="nulová",J221,0)</f>
        <v>0</v>
      </c>
      <c r="BJ221" s="17" t="s">
        <v>77</v>
      </c>
      <c r="BK221" s="209">
        <f>ROUND(I221*H221,2)</f>
        <v>0</v>
      </c>
      <c r="BL221" s="17" t="s">
        <v>212</v>
      </c>
      <c r="BM221" s="208" t="s">
        <v>418</v>
      </c>
    </row>
    <row r="222" s="2" customFormat="1">
      <c r="A222" s="38"/>
      <c r="B222" s="39"/>
      <c r="C222" s="40"/>
      <c r="D222" s="210" t="s">
        <v>128</v>
      </c>
      <c r="E222" s="40"/>
      <c r="F222" s="211" t="s">
        <v>419</v>
      </c>
      <c r="G222" s="40"/>
      <c r="H222" s="40"/>
      <c r="I222" s="212"/>
      <c r="J222" s="40"/>
      <c r="K222" s="40"/>
      <c r="L222" s="44"/>
      <c r="M222" s="213"/>
      <c r="N222" s="214"/>
      <c r="O222" s="84"/>
      <c r="P222" s="84"/>
      <c r="Q222" s="84"/>
      <c r="R222" s="84"/>
      <c r="S222" s="84"/>
      <c r="T222" s="85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128</v>
      </c>
      <c r="AU222" s="17" t="s">
        <v>79</v>
      </c>
    </row>
    <row r="223" s="12" customFormat="1" ht="22.8" customHeight="1">
      <c r="A223" s="12"/>
      <c r="B223" s="181"/>
      <c r="C223" s="182"/>
      <c r="D223" s="183" t="s">
        <v>71</v>
      </c>
      <c r="E223" s="195" t="s">
        <v>420</v>
      </c>
      <c r="F223" s="195" t="s">
        <v>421</v>
      </c>
      <c r="G223" s="182"/>
      <c r="H223" s="182"/>
      <c r="I223" s="185"/>
      <c r="J223" s="196">
        <f>BK223</f>
        <v>0</v>
      </c>
      <c r="K223" s="182"/>
      <c r="L223" s="187"/>
      <c r="M223" s="188"/>
      <c r="N223" s="189"/>
      <c r="O223" s="189"/>
      <c r="P223" s="190">
        <f>SUM(P224:P233)</f>
        <v>0</v>
      </c>
      <c r="Q223" s="189"/>
      <c r="R223" s="190">
        <f>SUM(R224:R233)</f>
        <v>0.00051939999999999994</v>
      </c>
      <c r="S223" s="189"/>
      <c r="T223" s="191">
        <f>SUM(T224:T233)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2" t="s">
        <v>79</v>
      </c>
      <c r="AT223" s="193" t="s">
        <v>71</v>
      </c>
      <c r="AU223" s="193" t="s">
        <v>77</v>
      </c>
      <c r="AY223" s="192" t="s">
        <v>118</v>
      </c>
      <c r="BK223" s="194">
        <f>SUM(BK224:BK233)</f>
        <v>0</v>
      </c>
    </row>
    <row r="224" s="2" customFormat="1" ht="19.8" customHeight="1">
      <c r="A224" s="38"/>
      <c r="B224" s="39"/>
      <c r="C224" s="197" t="s">
        <v>422</v>
      </c>
      <c r="D224" s="197" t="s">
        <v>121</v>
      </c>
      <c r="E224" s="198" t="s">
        <v>423</v>
      </c>
      <c r="F224" s="199" t="s">
        <v>424</v>
      </c>
      <c r="G224" s="200" t="s">
        <v>124</v>
      </c>
      <c r="H224" s="201">
        <v>0.97999999999999998</v>
      </c>
      <c r="I224" s="202"/>
      <c r="J224" s="203">
        <f>ROUND(I224*H224,2)</f>
        <v>0</v>
      </c>
      <c r="K224" s="199" t="s">
        <v>125</v>
      </c>
      <c r="L224" s="44"/>
      <c r="M224" s="204" t="s">
        <v>19</v>
      </c>
      <c r="N224" s="205" t="s">
        <v>43</v>
      </c>
      <c r="O224" s="84"/>
      <c r="P224" s="206">
        <f>O224*H224</f>
        <v>0</v>
      </c>
      <c r="Q224" s="206">
        <v>6.9999999999999994E-05</v>
      </c>
      <c r="R224" s="206">
        <f>Q224*H224</f>
        <v>6.8599999999999987E-05</v>
      </c>
      <c r="S224" s="206">
        <v>0</v>
      </c>
      <c r="T224" s="20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8" t="s">
        <v>212</v>
      </c>
      <c r="AT224" s="208" t="s">
        <v>121</v>
      </c>
      <c r="AU224" s="208" t="s">
        <v>79</v>
      </c>
      <c r="AY224" s="17" t="s">
        <v>118</v>
      </c>
      <c r="BE224" s="209">
        <f>IF(N224="základní",J224,0)</f>
        <v>0</v>
      </c>
      <c r="BF224" s="209">
        <f>IF(N224="snížená",J224,0)</f>
        <v>0</v>
      </c>
      <c r="BG224" s="209">
        <f>IF(N224="zákl. přenesená",J224,0)</f>
        <v>0</v>
      </c>
      <c r="BH224" s="209">
        <f>IF(N224="sníž. přenesená",J224,0)</f>
        <v>0</v>
      </c>
      <c r="BI224" s="209">
        <f>IF(N224="nulová",J224,0)</f>
        <v>0</v>
      </c>
      <c r="BJ224" s="17" t="s">
        <v>77</v>
      </c>
      <c r="BK224" s="209">
        <f>ROUND(I224*H224,2)</f>
        <v>0</v>
      </c>
      <c r="BL224" s="17" t="s">
        <v>212</v>
      </c>
      <c r="BM224" s="208" t="s">
        <v>425</v>
      </c>
    </row>
    <row r="225" s="2" customFormat="1">
      <c r="A225" s="38"/>
      <c r="B225" s="39"/>
      <c r="C225" s="40"/>
      <c r="D225" s="210" t="s">
        <v>128</v>
      </c>
      <c r="E225" s="40"/>
      <c r="F225" s="211" t="s">
        <v>426</v>
      </c>
      <c r="G225" s="40"/>
      <c r="H225" s="40"/>
      <c r="I225" s="212"/>
      <c r="J225" s="40"/>
      <c r="K225" s="40"/>
      <c r="L225" s="44"/>
      <c r="M225" s="213"/>
      <c r="N225" s="214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128</v>
      </c>
      <c r="AU225" s="17" t="s">
        <v>79</v>
      </c>
    </row>
    <row r="226" s="13" customFormat="1">
      <c r="A226" s="13"/>
      <c r="B226" s="215"/>
      <c r="C226" s="216"/>
      <c r="D226" s="217" t="s">
        <v>130</v>
      </c>
      <c r="E226" s="218" t="s">
        <v>19</v>
      </c>
      <c r="F226" s="219" t="s">
        <v>427</v>
      </c>
      <c r="G226" s="216"/>
      <c r="H226" s="220">
        <v>0.97999999999999998</v>
      </c>
      <c r="I226" s="221"/>
      <c r="J226" s="216"/>
      <c r="K226" s="216"/>
      <c r="L226" s="222"/>
      <c r="M226" s="223"/>
      <c r="N226" s="224"/>
      <c r="O226" s="224"/>
      <c r="P226" s="224"/>
      <c r="Q226" s="224"/>
      <c r="R226" s="224"/>
      <c r="S226" s="224"/>
      <c r="T226" s="22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26" t="s">
        <v>130</v>
      </c>
      <c r="AU226" s="226" t="s">
        <v>79</v>
      </c>
      <c r="AV226" s="13" t="s">
        <v>79</v>
      </c>
      <c r="AW226" s="13" t="s">
        <v>33</v>
      </c>
      <c r="AX226" s="13" t="s">
        <v>77</v>
      </c>
      <c r="AY226" s="226" t="s">
        <v>118</v>
      </c>
    </row>
    <row r="227" s="2" customFormat="1" ht="19.8" customHeight="1">
      <c r="A227" s="38"/>
      <c r="B227" s="39"/>
      <c r="C227" s="197" t="s">
        <v>428</v>
      </c>
      <c r="D227" s="197" t="s">
        <v>121</v>
      </c>
      <c r="E227" s="198" t="s">
        <v>429</v>
      </c>
      <c r="F227" s="199" t="s">
        <v>430</v>
      </c>
      <c r="G227" s="200" t="s">
        <v>124</v>
      </c>
      <c r="H227" s="201">
        <v>0.97999999999999998</v>
      </c>
      <c r="I227" s="202"/>
      <c r="J227" s="203">
        <f>ROUND(I227*H227,2)</f>
        <v>0</v>
      </c>
      <c r="K227" s="199" t="s">
        <v>125</v>
      </c>
      <c r="L227" s="44"/>
      <c r="M227" s="204" t="s">
        <v>19</v>
      </c>
      <c r="N227" s="205" t="s">
        <v>43</v>
      </c>
      <c r="O227" s="84"/>
      <c r="P227" s="206">
        <f>O227*H227</f>
        <v>0</v>
      </c>
      <c r="Q227" s="206">
        <v>8.0000000000000007E-05</v>
      </c>
      <c r="R227" s="206">
        <f>Q227*H227</f>
        <v>7.8400000000000008E-05</v>
      </c>
      <c r="S227" s="206">
        <v>0</v>
      </c>
      <c r="T227" s="20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8" t="s">
        <v>212</v>
      </c>
      <c r="AT227" s="208" t="s">
        <v>121</v>
      </c>
      <c r="AU227" s="208" t="s">
        <v>79</v>
      </c>
      <c r="AY227" s="17" t="s">
        <v>118</v>
      </c>
      <c r="BE227" s="209">
        <f>IF(N227="základní",J227,0)</f>
        <v>0</v>
      </c>
      <c r="BF227" s="209">
        <f>IF(N227="snížená",J227,0)</f>
        <v>0</v>
      </c>
      <c r="BG227" s="209">
        <f>IF(N227="zákl. přenesená",J227,0)</f>
        <v>0</v>
      </c>
      <c r="BH227" s="209">
        <f>IF(N227="sníž. přenesená",J227,0)</f>
        <v>0</v>
      </c>
      <c r="BI227" s="209">
        <f>IF(N227="nulová",J227,0)</f>
        <v>0</v>
      </c>
      <c r="BJ227" s="17" t="s">
        <v>77</v>
      </c>
      <c r="BK227" s="209">
        <f>ROUND(I227*H227,2)</f>
        <v>0</v>
      </c>
      <c r="BL227" s="17" t="s">
        <v>212</v>
      </c>
      <c r="BM227" s="208" t="s">
        <v>431</v>
      </c>
    </row>
    <row r="228" s="2" customFormat="1">
      <c r="A228" s="38"/>
      <c r="B228" s="39"/>
      <c r="C228" s="40"/>
      <c r="D228" s="210" t="s">
        <v>128</v>
      </c>
      <c r="E228" s="40"/>
      <c r="F228" s="211" t="s">
        <v>432</v>
      </c>
      <c r="G228" s="40"/>
      <c r="H228" s="40"/>
      <c r="I228" s="212"/>
      <c r="J228" s="40"/>
      <c r="K228" s="40"/>
      <c r="L228" s="44"/>
      <c r="M228" s="213"/>
      <c r="N228" s="214"/>
      <c r="O228" s="84"/>
      <c r="P228" s="84"/>
      <c r="Q228" s="84"/>
      <c r="R228" s="84"/>
      <c r="S228" s="84"/>
      <c r="T228" s="85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128</v>
      </c>
      <c r="AU228" s="17" t="s">
        <v>79</v>
      </c>
    </row>
    <row r="229" s="2" customFormat="1" ht="14.4" customHeight="1">
      <c r="A229" s="38"/>
      <c r="B229" s="39"/>
      <c r="C229" s="197" t="s">
        <v>433</v>
      </c>
      <c r="D229" s="197" t="s">
        <v>121</v>
      </c>
      <c r="E229" s="198" t="s">
        <v>434</v>
      </c>
      <c r="F229" s="199" t="s">
        <v>435</v>
      </c>
      <c r="G229" s="200" t="s">
        <v>124</v>
      </c>
      <c r="H229" s="201">
        <v>0.97999999999999998</v>
      </c>
      <c r="I229" s="202"/>
      <c r="J229" s="203">
        <f>ROUND(I229*H229,2)</f>
        <v>0</v>
      </c>
      <c r="K229" s="199" t="s">
        <v>125</v>
      </c>
      <c r="L229" s="44"/>
      <c r="M229" s="204" t="s">
        <v>19</v>
      </c>
      <c r="N229" s="205" t="s">
        <v>43</v>
      </c>
      <c r="O229" s="84"/>
      <c r="P229" s="206">
        <f>O229*H229</f>
        <v>0</v>
      </c>
      <c r="Q229" s="206">
        <v>0.00013999999999999999</v>
      </c>
      <c r="R229" s="206">
        <f>Q229*H229</f>
        <v>0.00013719999999999997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212</v>
      </c>
      <c r="AT229" s="208" t="s">
        <v>121</v>
      </c>
      <c r="AU229" s="208" t="s">
        <v>79</v>
      </c>
      <c r="AY229" s="17" t="s">
        <v>118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7" t="s">
        <v>77</v>
      </c>
      <c r="BK229" s="209">
        <f>ROUND(I229*H229,2)</f>
        <v>0</v>
      </c>
      <c r="BL229" s="17" t="s">
        <v>212</v>
      </c>
      <c r="BM229" s="208" t="s">
        <v>436</v>
      </c>
    </row>
    <row r="230" s="2" customFormat="1">
      <c r="A230" s="38"/>
      <c r="B230" s="39"/>
      <c r="C230" s="40"/>
      <c r="D230" s="210" t="s">
        <v>128</v>
      </c>
      <c r="E230" s="40"/>
      <c r="F230" s="211" t="s">
        <v>437</v>
      </c>
      <c r="G230" s="40"/>
      <c r="H230" s="40"/>
      <c r="I230" s="212"/>
      <c r="J230" s="40"/>
      <c r="K230" s="40"/>
      <c r="L230" s="44"/>
      <c r="M230" s="213"/>
      <c r="N230" s="214"/>
      <c r="O230" s="84"/>
      <c r="P230" s="84"/>
      <c r="Q230" s="84"/>
      <c r="R230" s="84"/>
      <c r="S230" s="84"/>
      <c r="T230" s="85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128</v>
      </c>
      <c r="AU230" s="17" t="s">
        <v>79</v>
      </c>
    </row>
    <row r="231" s="2" customFormat="1" ht="14.4" customHeight="1">
      <c r="A231" s="38"/>
      <c r="B231" s="39"/>
      <c r="C231" s="197" t="s">
        <v>438</v>
      </c>
      <c r="D231" s="197" t="s">
        <v>121</v>
      </c>
      <c r="E231" s="198" t="s">
        <v>439</v>
      </c>
      <c r="F231" s="199" t="s">
        <v>440</v>
      </c>
      <c r="G231" s="200" t="s">
        <v>124</v>
      </c>
      <c r="H231" s="201">
        <v>1.96</v>
      </c>
      <c r="I231" s="202"/>
      <c r="J231" s="203">
        <f>ROUND(I231*H231,2)</f>
        <v>0</v>
      </c>
      <c r="K231" s="199" t="s">
        <v>125</v>
      </c>
      <c r="L231" s="44"/>
      <c r="M231" s="204" t="s">
        <v>19</v>
      </c>
      <c r="N231" s="205" t="s">
        <v>43</v>
      </c>
      <c r="O231" s="84"/>
      <c r="P231" s="206">
        <f>O231*H231</f>
        <v>0</v>
      </c>
      <c r="Q231" s="206">
        <v>0.00012</v>
      </c>
      <c r="R231" s="206">
        <f>Q231*H231</f>
        <v>0.0002352</v>
      </c>
      <c r="S231" s="206">
        <v>0</v>
      </c>
      <c r="T231" s="20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08" t="s">
        <v>212</v>
      </c>
      <c r="AT231" s="208" t="s">
        <v>121</v>
      </c>
      <c r="AU231" s="208" t="s">
        <v>79</v>
      </c>
      <c r="AY231" s="17" t="s">
        <v>118</v>
      </c>
      <c r="BE231" s="209">
        <f>IF(N231="základní",J231,0)</f>
        <v>0</v>
      </c>
      <c r="BF231" s="209">
        <f>IF(N231="snížená",J231,0)</f>
        <v>0</v>
      </c>
      <c r="BG231" s="209">
        <f>IF(N231="zákl. přenesená",J231,0)</f>
        <v>0</v>
      </c>
      <c r="BH231" s="209">
        <f>IF(N231="sníž. přenesená",J231,0)</f>
        <v>0</v>
      </c>
      <c r="BI231" s="209">
        <f>IF(N231="nulová",J231,0)</f>
        <v>0</v>
      </c>
      <c r="BJ231" s="17" t="s">
        <v>77</v>
      </c>
      <c r="BK231" s="209">
        <f>ROUND(I231*H231,2)</f>
        <v>0</v>
      </c>
      <c r="BL231" s="17" t="s">
        <v>212</v>
      </c>
      <c r="BM231" s="208" t="s">
        <v>441</v>
      </c>
    </row>
    <row r="232" s="2" customFormat="1">
      <c r="A232" s="38"/>
      <c r="B232" s="39"/>
      <c r="C232" s="40"/>
      <c r="D232" s="210" t="s">
        <v>128</v>
      </c>
      <c r="E232" s="40"/>
      <c r="F232" s="211" t="s">
        <v>442</v>
      </c>
      <c r="G232" s="40"/>
      <c r="H232" s="40"/>
      <c r="I232" s="212"/>
      <c r="J232" s="40"/>
      <c r="K232" s="40"/>
      <c r="L232" s="44"/>
      <c r="M232" s="213"/>
      <c r="N232" s="214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128</v>
      </c>
      <c r="AU232" s="17" t="s">
        <v>79</v>
      </c>
    </row>
    <row r="233" s="13" customFormat="1">
      <c r="A233" s="13"/>
      <c r="B233" s="215"/>
      <c r="C233" s="216"/>
      <c r="D233" s="217" t="s">
        <v>130</v>
      </c>
      <c r="E233" s="218" t="s">
        <v>19</v>
      </c>
      <c r="F233" s="219" t="s">
        <v>443</v>
      </c>
      <c r="G233" s="216"/>
      <c r="H233" s="220">
        <v>1.96</v>
      </c>
      <c r="I233" s="221"/>
      <c r="J233" s="216"/>
      <c r="K233" s="216"/>
      <c r="L233" s="222"/>
      <c r="M233" s="223"/>
      <c r="N233" s="224"/>
      <c r="O233" s="224"/>
      <c r="P233" s="224"/>
      <c r="Q233" s="224"/>
      <c r="R233" s="224"/>
      <c r="S233" s="224"/>
      <c r="T233" s="22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26" t="s">
        <v>130</v>
      </c>
      <c r="AU233" s="226" t="s">
        <v>79</v>
      </c>
      <c r="AV233" s="13" t="s">
        <v>79</v>
      </c>
      <c r="AW233" s="13" t="s">
        <v>33</v>
      </c>
      <c r="AX233" s="13" t="s">
        <v>77</v>
      </c>
      <c r="AY233" s="226" t="s">
        <v>118</v>
      </c>
    </row>
    <row r="234" s="12" customFormat="1" ht="22.8" customHeight="1">
      <c r="A234" s="12"/>
      <c r="B234" s="181"/>
      <c r="C234" s="182"/>
      <c r="D234" s="183" t="s">
        <v>71</v>
      </c>
      <c r="E234" s="195" t="s">
        <v>444</v>
      </c>
      <c r="F234" s="195" t="s">
        <v>445</v>
      </c>
      <c r="G234" s="182"/>
      <c r="H234" s="182"/>
      <c r="I234" s="185"/>
      <c r="J234" s="196">
        <f>BK234</f>
        <v>0</v>
      </c>
      <c r="K234" s="182"/>
      <c r="L234" s="187"/>
      <c r="M234" s="188"/>
      <c r="N234" s="189"/>
      <c r="O234" s="189"/>
      <c r="P234" s="190">
        <f>SUM(P235:P253)</f>
        <v>0</v>
      </c>
      <c r="Q234" s="189"/>
      <c r="R234" s="190">
        <f>SUM(R235:R253)</f>
        <v>0.25719235999999995</v>
      </c>
      <c r="S234" s="189"/>
      <c r="T234" s="191">
        <f>SUM(T235:T253)</f>
        <v>0.054121969999999998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92" t="s">
        <v>79</v>
      </c>
      <c r="AT234" s="193" t="s">
        <v>71</v>
      </c>
      <c r="AU234" s="193" t="s">
        <v>77</v>
      </c>
      <c r="AY234" s="192" t="s">
        <v>118</v>
      </c>
      <c r="BK234" s="194">
        <f>SUM(BK235:BK253)</f>
        <v>0</v>
      </c>
    </row>
    <row r="235" s="2" customFormat="1" ht="14.4" customHeight="1">
      <c r="A235" s="38"/>
      <c r="B235" s="39"/>
      <c r="C235" s="197" t="s">
        <v>446</v>
      </c>
      <c r="D235" s="197" t="s">
        <v>121</v>
      </c>
      <c r="E235" s="198" t="s">
        <v>447</v>
      </c>
      <c r="F235" s="199" t="s">
        <v>448</v>
      </c>
      <c r="G235" s="200" t="s">
        <v>124</v>
      </c>
      <c r="H235" s="201">
        <v>174.58699999999999</v>
      </c>
      <c r="I235" s="202"/>
      <c r="J235" s="203">
        <f>ROUND(I235*H235,2)</f>
        <v>0</v>
      </c>
      <c r="K235" s="199" t="s">
        <v>125</v>
      </c>
      <c r="L235" s="44"/>
      <c r="M235" s="204" t="s">
        <v>19</v>
      </c>
      <c r="N235" s="205" t="s">
        <v>43</v>
      </c>
      <c r="O235" s="84"/>
      <c r="P235" s="206">
        <f>O235*H235</f>
        <v>0</v>
      </c>
      <c r="Q235" s="206">
        <v>0.001</v>
      </c>
      <c r="R235" s="206">
        <f>Q235*H235</f>
        <v>0.17458699999999999</v>
      </c>
      <c r="S235" s="206">
        <v>0.00031</v>
      </c>
      <c r="T235" s="207">
        <f>S235*H235</f>
        <v>0.054121969999999998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212</v>
      </c>
      <c r="AT235" s="208" t="s">
        <v>121</v>
      </c>
      <c r="AU235" s="208" t="s">
        <v>79</v>
      </c>
      <c r="AY235" s="17" t="s">
        <v>118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7" t="s">
        <v>77</v>
      </c>
      <c r="BK235" s="209">
        <f>ROUND(I235*H235,2)</f>
        <v>0</v>
      </c>
      <c r="BL235" s="17" t="s">
        <v>212</v>
      </c>
      <c r="BM235" s="208" t="s">
        <v>449</v>
      </c>
    </row>
    <row r="236" s="2" customFormat="1">
      <c r="A236" s="38"/>
      <c r="B236" s="39"/>
      <c r="C236" s="40"/>
      <c r="D236" s="210" t="s">
        <v>128</v>
      </c>
      <c r="E236" s="40"/>
      <c r="F236" s="211" t="s">
        <v>450</v>
      </c>
      <c r="G236" s="40"/>
      <c r="H236" s="40"/>
      <c r="I236" s="212"/>
      <c r="J236" s="40"/>
      <c r="K236" s="40"/>
      <c r="L236" s="44"/>
      <c r="M236" s="213"/>
      <c r="N236" s="214"/>
      <c r="O236" s="84"/>
      <c r="P236" s="84"/>
      <c r="Q236" s="84"/>
      <c r="R236" s="84"/>
      <c r="S236" s="84"/>
      <c r="T236" s="85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128</v>
      </c>
      <c r="AU236" s="17" t="s">
        <v>79</v>
      </c>
    </row>
    <row r="237" s="13" customFormat="1">
      <c r="A237" s="13"/>
      <c r="B237" s="215"/>
      <c r="C237" s="216"/>
      <c r="D237" s="217" t="s">
        <v>130</v>
      </c>
      <c r="E237" s="218" t="s">
        <v>19</v>
      </c>
      <c r="F237" s="219" t="s">
        <v>451</v>
      </c>
      <c r="G237" s="216"/>
      <c r="H237" s="220">
        <v>59.82</v>
      </c>
      <c r="I237" s="221"/>
      <c r="J237" s="216"/>
      <c r="K237" s="216"/>
      <c r="L237" s="222"/>
      <c r="M237" s="223"/>
      <c r="N237" s="224"/>
      <c r="O237" s="224"/>
      <c r="P237" s="224"/>
      <c r="Q237" s="224"/>
      <c r="R237" s="224"/>
      <c r="S237" s="224"/>
      <c r="T237" s="225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6" t="s">
        <v>130</v>
      </c>
      <c r="AU237" s="226" t="s">
        <v>79</v>
      </c>
      <c r="AV237" s="13" t="s">
        <v>79</v>
      </c>
      <c r="AW237" s="13" t="s">
        <v>33</v>
      </c>
      <c r="AX237" s="13" t="s">
        <v>72</v>
      </c>
      <c r="AY237" s="226" t="s">
        <v>118</v>
      </c>
    </row>
    <row r="238" s="13" customFormat="1">
      <c r="A238" s="13"/>
      <c r="B238" s="215"/>
      <c r="C238" s="216"/>
      <c r="D238" s="217" t="s">
        <v>130</v>
      </c>
      <c r="E238" s="218" t="s">
        <v>19</v>
      </c>
      <c r="F238" s="219" t="s">
        <v>452</v>
      </c>
      <c r="G238" s="216"/>
      <c r="H238" s="220">
        <v>114.767</v>
      </c>
      <c r="I238" s="221"/>
      <c r="J238" s="216"/>
      <c r="K238" s="216"/>
      <c r="L238" s="222"/>
      <c r="M238" s="223"/>
      <c r="N238" s="224"/>
      <c r="O238" s="224"/>
      <c r="P238" s="224"/>
      <c r="Q238" s="224"/>
      <c r="R238" s="224"/>
      <c r="S238" s="224"/>
      <c r="T238" s="22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26" t="s">
        <v>130</v>
      </c>
      <c r="AU238" s="226" t="s">
        <v>79</v>
      </c>
      <c r="AV238" s="13" t="s">
        <v>79</v>
      </c>
      <c r="AW238" s="13" t="s">
        <v>33</v>
      </c>
      <c r="AX238" s="13" t="s">
        <v>72</v>
      </c>
      <c r="AY238" s="226" t="s">
        <v>118</v>
      </c>
    </row>
    <row r="239" s="14" customFormat="1">
      <c r="A239" s="14"/>
      <c r="B239" s="227"/>
      <c r="C239" s="228"/>
      <c r="D239" s="217" t="s">
        <v>130</v>
      </c>
      <c r="E239" s="229" t="s">
        <v>19</v>
      </c>
      <c r="F239" s="230" t="s">
        <v>148</v>
      </c>
      <c r="G239" s="228"/>
      <c r="H239" s="231">
        <v>174.58699999999999</v>
      </c>
      <c r="I239" s="232"/>
      <c r="J239" s="228"/>
      <c r="K239" s="228"/>
      <c r="L239" s="233"/>
      <c r="M239" s="234"/>
      <c r="N239" s="235"/>
      <c r="O239" s="235"/>
      <c r="P239" s="235"/>
      <c r="Q239" s="235"/>
      <c r="R239" s="235"/>
      <c r="S239" s="235"/>
      <c r="T239" s="236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37" t="s">
        <v>130</v>
      </c>
      <c r="AU239" s="237" t="s">
        <v>79</v>
      </c>
      <c r="AV239" s="14" t="s">
        <v>126</v>
      </c>
      <c r="AW239" s="14" t="s">
        <v>33</v>
      </c>
      <c r="AX239" s="14" t="s">
        <v>77</v>
      </c>
      <c r="AY239" s="237" t="s">
        <v>118</v>
      </c>
    </row>
    <row r="240" s="2" customFormat="1" ht="14.4" customHeight="1">
      <c r="A240" s="38"/>
      <c r="B240" s="39"/>
      <c r="C240" s="197" t="s">
        <v>453</v>
      </c>
      <c r="D240" s="197" t="s">
        <v>121</v>
      </c>
      <c r="E240" s="198" t="s">
        <v>454</v>
      </c>
      <c r="F240" s="199" t="s">
        <v>455</v>
      </c>
      <c r="G240" s="200" t="s">
        <v>124</v>
      </c>
      <c r="H240" s="201">
        <v>174.58699999999999</v>
      </c>
      <c r="I240" s="202"/>
      <c r="J240" s="203">
        <f>ROUND(I240*H240,2)</f>
        <v>0</v>
      </c>
      <c r="K240" s="199" t="s">
        <v>125</v>
      </c>
      <c r="L240" s="44"/>
      <c r="M240" s="204" t="s">
        <v>19</v>
      </c>
      <c r="N240" s="205" t="s">
        <v>43</v>
      </c>
      <c r="O240" s="84"/>
      <c r="P240" s="206">
        <f>O240*H240</f>
        <v>0</v>
      </c>
      <c r="Q240" s="206">
        <v>0.00020000000000000001</v>
      </c>
      <c r="R240" s="206">
        <f>Q240*H240</f>
        <v>0.034917400000000001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212</v>
      </c>
      <c r="AT240" s="208" t="s">
        <v>121</v>
      </c>
      <c r="AU240" s="208" t="s">
        <v>79</v>
      </c>
      <c r="AY240" s="17" t="s">
        <v>118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7" t="s">
        <v>77</v>
      </c>
      <c r="BK240" s="209">
        <f>ROUND(I240*H240,2)</f>
        <v>0</v>
      </c>
      <c r="BL240" s="17" t="s">
        <v>212</v>
      </c>
      <c r="BM240" s="208" t="s">
        <v>456</v>
      </c>
    </row>
    <row r="241" s="2" customFormat="1">
      <c r="A241" s="38"/>
      <c r="B241" s="39"/>
      <c r="C241" s="40"/>
      <c r="D241" s="210" t="s">
        <v>128</v>
      </c>
      <c r="E241" s="40"/>
      <c r="F241" s="211" t="s">
        <v>457</v>
      </c>
      <c r="G241" s="40"/>
      <c r="H241" s="40"/>
      <c r="I241" s="212"/>
      <c r="J241" s="40"/>
      <c r="K241" s="40"/>
      <c r="L241" s="44"/>
      <c r="M241" s="213"/>
      <c r="N241" s="214"/>
      <c r="O241" s="84"/>
      <c r="P241" s="84"/>
      <c r="Q241" s="84"/>
      <c r="R241" s="84"/>
      <c r="S241" s="84"/>
      <c r="T241" s="85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128</v>
      </c>
      <c r="AU241" s="17" t="s">
        <v>79</v>
      </c>
    </row>
    <row r="242" s="2" customFormat="1" ht="22.2" customHeight="1">
      <c r="A242" s="38"/>
      <c r="B242" s="39"/>
      <c r="C242" s="197" t="s">
        <v>458</v>
      </c>
      <c r="D242" s="197" t="s">
        <v>121</v>
      </c>
      <c r="E242" s="198" t="s">
        <v>459</v>
      </c>
      <c r="F242" s="199" t="s">
        <v>460</v>
      </c>
      <c r="G242" s="200" t="s">
        <v>124</v>
      </c>
      <c r="H242" s="201">
        <v>130.42699999999999</v>
      </c>
      <c r="I242" s="202"/>
      <c r="J242" s="203">
        <f>ROUND(I242*H242,2)</f>
        <v>0</v>
      </c>
      <c r="K242" s="199" t="s">
        <v>125</v>
      </c>
      <c r="L242" s="44"/>
      <c r="M242" s="204" t="s">
        <v>19</v>
      </c>
      <c r="N242" s="205" t="s">
        <v>43</v>
      </c>
      <c r="O242" s="84"/>
      <c r="P242" s="206">
        <f>O242*H242</f>
        <v>0</v>
      </c>
      <c r="Q242" s="206">
        <v>0.00025999999999999998</v>
      </c>
      <c r="R242" s="206">
        <f>Q242*H242</f>
        <v>0.033911019999999993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212</v>
      </c>
      <c r="AT242" s="208" t="s">
        <v>121</v>
      </c>
      <c r="AU242" s="208" t="s">
        <v>79</v>
      </c>
      <c r="AY242" s="17" t="s">
        <v>118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7" t="s">
        <v>77</v>
      </c>
      <c r="BK242" s="209">
        <f>ROUND(I242*H242,2)</f>
        <v>0</v>
      </c>
      <c r="BL242" s="17" t="s">
        <v>212</v>
      </c>
      <c r="BM242" s="208" t="s">
        <v>461</v>
      </c>
    </row>
    <row r="243" s="2" customFormat="1">
      <c r="A243" s="38"/>
      <c r="B243" s="39"/>
      <c r="C243" s="40"/>
      <c r="D243" s="210" t="s">
        <v>128</v>
      </c>
      <c r="E243" s="40"/>
      <c r="F243" s="211" t="s">
        <v>462</v>
      </c>
      <c r="G243" s="40"/>
      <c r="H243" s="40"/>
      <c r="I243" s="212"/>
      <c r="J243" s="40"/>
      <c r="K243" s="40"/>
      <c r="L243" s="44"/>
      <c r="M243" s="213"/>
      <c r="N243" s="214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128</v>
      </c>
      <c r="AU243" s="17" t="s">
        <v>79</v>
      </c>
    </row>
    <row r="244" s="13" customFormat="1">
      <c r="A244" s="13"/>
      <c r="B244" s="215"/>
      <c r="C244" s="216"/>
      <c r="D244" s="217" t="s">
        <v>130</v>
      </c>
      <c r="E244" s="218" t="s">
        <v>19</v>
      </c>
      <c r="F244" s="219" t="s">
        <v>451</v>
      </c>
      <c r="G244" s="216"/>
      <c r="H244" s="220">
        <v>59.82</v>
      </c>
      <c r="I244" s="221"/>
      <c r="J244" s="216"/>
      <c r="K244" s="216"/>
      <c r="L244" s="222"/>
      <c r="M244" s="223"/>
      <c r="N244" s="224"/>
      <c r="O244" s="224"/>
      <c r="P244" s="224"/>
      <c r="Q244" s="224"/>
      <c r="R244" s="224"/>
      <c r="S244" s="224"/>
      <c r="T244" s="22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26" t="s">
        <v>130</v>
      </c>
      <c r="AU244" s="226" t="s">
        <v>79</v>
      </c>
      <c r="AV244" s="13" t="s">
        <v>79</v>
      </c>
      <c r="AW244" s="13" t="s">
        <v>33</v>
      </c>
      <c r="AX244" s="13" t="s">
        <v>72</v>
      </c>
      <c r="AY244" s="226" t="s">
        <v>118</v>
      </c>
    </row>
    <row r="245" s="13" customFormat="1">
      <c r="A245" s="13"/>
      <c r="B245" s="215"/>
      <c r="C245" s="216"/>
      <c r="D245" s="217" t="s">
        <v>130</v>
      </c>
      <c r="E245" s="218" t="s">
        <v>19</v>
      </c>
      <c r="F245" s="219" t="s">
        <v>463</v>
      </c>
      <c r="G245" s="216"/>
      <c r="H245" s="220">
        <v>70.606999999999999</v>
      </c>
      <c r="I245" s="221"/>
      <c r="J245" s="216"/>
      <c r="K245" s="216"/>
      <c r="L245" s="222"/>
      <c r="M245" s="223"/>
      <c r="N245" s="224"/>
      <c r="O245" s="224"/>
      <c r="P245" s="224"/>
      <c r="Q245" s="224"/>
      <c r="R245" s="224"/>
      <c r="S245" s="224"/>
      <c r="T245" s="22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26" t="s">
        <v>130</v>
      </c>
      <c r="AU245" s="226" t="s">
        <v>79</v>
      </c>
      <c r="AV245" s="13" t="s">
        <v>79</v>
      </c>
      <c r="AW245" s="13" t="s">
        <v>33</v>
      </c>
      <c r="AX245" s="13" t="s">
        <v>72</v>
      </c>
      <c r="AY245" s="226" t="s">
        <v>118</v>
      </c>
    </row>
    <row r="246" s="14" customFormat="1">
      <c r="A246" s="14"/>
      <c r="B246" s="227"/>
      <c r="C246" s="228"/>
      <c r="D246" s="217" t="s">
        <v>130</v>
      </c>
      <c r="E246" s="229" t="s">
        <v>19</v>
      </c>
      <c r="F246" s="230" t="s">
        <v>148</v>
      </c>
      <c r="G246" s="228"/>
      <c r="H246" s="231">
        <v>130.42699999999999</v>
      </c>
      <c r="I246" s="232"/>
      <c r="J246" s="228"/>
      <c r="K246" s="228"/>
      <c r="L246" s="233"/>
      <c r="M246" s="234"/>
      <c r="N246" s="235"/>
      <c r="O246" s="235"/>
      <c r="P246" s="235"/>
      <c r="Q246" s="235"/>
      <c r="R246" s="235"/>
      <c r="S246" s="235"/>
      <c r="T246" s="236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37" t="s">
        <v>130</v>
      </c>
      <c r="AU246" s="237" t="s">
        <v>79</v>
      </c>
      <c r="AV246" s="14" t="s">
        <v>126</v>
      </c>
      <c r="AW246" s="14" t="s">
        <v>33</v>
      </c>
      <c r="AX246" s="14" t="s">
        <v>77</v>
      </c>
      <c r="AY246" s="237" t="s">
        <v>118</v>
      </c>
    </row>
    <row r="247" s="2" customFormat="1" ht="22.2" customHeight="1">
      <c r="A247" s="38"/>
      <c r="B247" s="39"/>
      <c r="C247" s="197" t="s">
        <v>464</v>
      </c>
      <c r="D247" s="197" t="s">
        <v>121</v>
      </c>
      <c r="E247" s="198" t="s">
        <v>465</v>
      </c>
      <c r="F247" s="199" t="s">
        <v>466</v>
      </c>
      <c r="G247" s="200" t="s">
        <v>124</v>
      </c>
      <c r="H247" s="201">
        <v>44.159999999999997</v>
      </c>
      <c r="I247" s="202"/>
      <c r="J247" s="203">
        <f>ROUND(I247*H247,2)</f>
        <v>0</v>
      </c>
      <c r="K247" s="199" t="s">
        <v>19</v>
      </c>
      <c r="L247" s="44"/>
      <c r="M247" s="204" t="s">
        <v>19</v>
      </c>
      <c r="N247" s="205" t="s">
        <v>43</v>
      </c>
      <c r="O247" s="84"/>
      <c r="P247" s="206">
        <f>O247*H247</f>
        <v>0</v>
      </c>
      <c r="Q247" s="206">
        <v>0.00025999999999999998</v>
      </c>
      <c r="R247" s="206">
        <f>Q247*H247</f>
        <v>0.011481599999999998</v>
      </c>
      <c r="S247" s="206">
        <v>0</v>
      </c>
      <c r="T247" s="20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8" t="s">
        <v>212</v>
      </c>
      <c r="AT247" s="208" t="s">
        <v>121</v>
      </c>
      <c r="AU247" s="208" t="s">
        <v>79</v>
      </c>
      <c r="AY247" s="17" t="s">
        <v>118</v>
      </c>
      <c r="BE247" s="209">
        <f>IF(N247="základní",J247,0)</f>
        <v>0</v>
      </c>
      <c r="BF247" s="209">
        <f>IF(N247="snížená",J247,0)</f>
        <v>0</v>
      </c>
      <c r="BG247" s="209">
        <f>IF(N247="zákl. přenesená",J247,0)</f>
        <v>0</v>
      </c>
      <c r="BH247" s="209">
        <f>IF(N247="sníž. přenesená",J247,0)</f>
        <v>0</v>
      </c>
      <c r="BI247" s="209">
        <f>IF(N247="nulová",J247,0)</f>
        <v>0</v>
      </c>
      <c r="BJ247" s="17" t="s">
        <v>77</v>
      </c>
      <c r="BK247" s="209">
        <f>ROUND(I247*H247,2)</f>
        <v>0</v>
      </c>
      <c r="BL247" s="17" t="s">
        <v>212</v>
      </c>
      <c r="BM247" s="208" t="s">
        <v>467</v>
      </c>
    </row>
    <row r="248" s="13" customFormat="1">
      <c r="A248" s="13"/>
      <c r="B248" s="215"/>
      <c r="C248" s="216"/>
      <c r="D248" s="217" t="s">
        <v>130</v>
      </c>
      <c r="E248" s="218" t="s">
        <v>19</v>
      </c>
      <c r="F248" s="219" t="s">
        <v>468</v>
      </c>
      <c r="G248" s="216"/>
      <c r="H248" s="220">
        <v>48.659999999999997</v>
      </c>
      <c r="I248" s="221"/>
      <c r="J248" s="216"/>
      <c r="K248" s="216"/>
      <c r="L248" s="222"/>
      <c r="M248" s="223"/>
      <c r="N248" s="224"/>
      <c r="O248" s="224"/>
      <c r="P248" s="224"/>
      <c r="Q248" s="224"/>
      <c r="R248" s="224"/>
      <c r="S248" s="224"/>
      <c r="T248" s="225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6" t="s">
        <v>130</v>
      </c>
      <c r="AU248" s="226" t="s">
        <v>79</v>
      </c>
      <c r="AV248" s="13" t="s">
        <v>79</v>
      </c>
      <c r="AW248" s="13" t="s">
        <v>33</v>
      </c>
      <c r="AX248" s="13" t="s">
        <v>72</v>
      </c>
      <c r="AY248" s="226" t="s">
        <v>118</v>
      </c>
    </row>
    <row r="249" s="13" customFormat="1">
      <c r="A249" s="13"/>
      <c r="B249" s="215"/>
      <c r="C249" s="216"/>
      <c r="D249" s="217" t="s">
        <v>130</v>
      </c>
      <c r="E249" s="218" t="s">
        <v>19</v>
      </c>
      <c r="F249" s="219" t="s">
        <v>469</v>
      </c>
      <c r="G249" s="216"/>
      <c r="H249" s="220">
        <v>-4.5</v>
      </c>
      <c r="I249" s="221"/>
      <c r="J249" s="216"/>
      <c r="K249" s="216"/>
      <c r="L249" s="222"/>
      <c r="M249" s="223"/>
      <c r="N249" s="224"/>
      <c r="O249" s="224"/>
      <c r="P249" s="224"/>
      <c r="Q249" s="224"/>
      <c r="R249" s="224"/>
      <c r="S249" s="224"/>
      <c r="T249" s="22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6" t="s">
        <v>130</v>
      </c>
      <c r="AU249" s="226" t="s">
        <v>79</v>
      </c>
      <c r="AV249" s="13" t="s">
        <v>79</v>
      </c>
      <c r="AW249" s="13" t="s">
        <v>33</v>
      </c>
      <c r="AX249" s="13" t="s">
        <v>72</v>
      </c>
      <c r="AY249" s="226" t="s">
        <v>118</v>
      </c>
    </row>
    <row r="250" s="14" customFormat="1">
      <c r="A250" s="14"/>
      <c r="B250" s="227"/>
      <c r="C250" s="228"/>
      <c r="D250" s="217" t="s">
        <v>130</v>
      </c>
      <c r="E250" s="229" t="s">
        <v>19</v>
      </c>
      <c r="F250" s="230" t="s">
        <v>148</v>
      </c>
      <c r="G250" s="228"/>
      <c r="H250" s="231">
        <v>44.159999999999997</v>
      </c>
      <c r="I250" s="232"/>
      <c r="J250" s="228"/>
      <c r="K250" s="228"/>
      <c r="L250" s="233"/>
      <c r="M250" s="234"/>
      <c r="N250" s="235"/>
      <c r="O250" s="235"/>
      <c r="P250" s="235"/>
      <c r="Q250" s="235"/>
      <c r="R250" s="235"/>
      <c r="S250" s="235"/>
      <c r="T250" s="236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37" t="s">
        <v>130</v>
      </c>
      <c r="AU250" s="237" t="s">
        <v>79</v>
      </c>
      <c r="AV250" s="14" t="s">
        <v>126</v>
      </c>
      <c r="AW250" s="14" t="s">
        <v>33</v>
      </c>
      <c r="AX250" s="14" t="s">
        <v>77</v>
      </c>
      <c r="AY250" s="237" t="s">
        <v>118</v>
      </c>
    </row>
    <row r="251" s="2" customFormat="1" ht="22.2" customHeight="1">
      <c r="A251" s="38"/>
      <c r="B251" s="39"/>
      <c r="C251" s="197" t="s">
        <v>470</v>
      </c>
      <c r="D251" s="197" t="s">
        <v>121</v>
      </c>
      <c r="E251" s="198" t="s">
        <v>471</v>
      </c>
      <c r="F251" s="199" t="s">
        <v>472</v>
      </c>
      <c r="G251" s="200" t="s">
        <v>124</v>
      </c>
      <c r="H251" s="201">
        <v>114.767</v>
      </c>
      <c r="I251" s="202"/>
      <c r="J251" s="203">
        <f>ROUND(I251*H251,2)</f>
        <v>0</v>
      </c>
      <c r="K251" s="199" t="s">
        <v>125</v>
      </c>
      <c r="L251" s="44"/>
      <c r="M251" s="204" t="s">
        <v>19</v>
      </c>
      <c r="N251" s="205" t="s">
        <v>43</v>
      </c>
      <c r="O251" s="84"/>
      <c r="P251" s="206">
        <f>O251*H251</f>
        <v>0</v>
      </c>
      <c r="Q251" s="206">
        <v>2.0000000000000002E-05</v>
      </c>
      <c r="R251" s="206">
        <f>Q251*H251</f>
        <v>0.0022953400000000003</v>
      </c>
      <c r="S251" s="206">
        <v>0</v>
      </c>
      <c r="T251" s="207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08" t="s">
        <v>212</v>
      </c>
      <c r="AT251" s="208" t="s">
        <v>121</v>
      </c>
      <c r="AU251" s="208" t="s">
        <v>79</v>
      </c>
      <c r="AY251" s="17" t="s">
        <v>118</v>
      </c>
      <c r="BE251" s="209">
        <f>IF(N251="základní",J251,0)</f>
        <v>0</v>
      </c>
      <c r="BF251" s="209">
        <f>IF(N251="snížená",J251,0)</f>
        <v>0</v>
      </c>
      <c r="BG251" s="209">
        <f>IF(N251="zákl. přenesená",J251,0)</f>
        <v>0</v>
      </c>
      <c r="BH251" s="209">
        <f>IF(N251="sníž. přenesená",J251,0)</f>
        <v>0</v>
      </c>
      <c r="BI251" s="209">
        <f>IF(N251="nulová",J251,0)</f>
        <v>0</v>
      </c>
      <c r="BJ251" s="17" t="s">
        <v>77</v>
      </c>
      <c r="BK251" s="209">
        <f>ROUND(I251*H251,2)</f>
        <v>0</v>
      </c>
      <c r="BL251" s="17" t="s">
        <v>212</v>
      </c>
      <c r="BM251" s="208" t="s">
        <v>473</v>
      </c>
    </row>
    <row r="252" s="2" customFormat="1">
      <c r="A252" s="38"/>
      <c r="B252" s="39"/>
      <c r="C252" s="40"/>
      <c r="D252" s="210" t="s">
        <v>128</v>
      </c>
      <c r="E252" s="40"/>
      <c r="F252" s="211" t="s">
        <v>474</v>
      </c>
      <c r="G252" s="40"/>
      <c r="H252" s="40"/>
      <c r="I252" s="212"/>
      <c r="J252" s="40"/>
      <c r="K252" s="40"/>
      <c r="L252" s="44"/>
      <c r="M252" s="213"/>
      <c r="N252" s="214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128</v>
      </c>
      <c r="AU252" s="17" t="s">
        <v>79</v>
      </c>
    </row>
    <row r="253" s="13" customFormat="1">
      <c r="A253" s="13"/>
      <c r="B253" s="215"/>
      <c r="C253" s="216"/>
      <c r="D253" s="217" t="s">
        <v>130</v>
      </c>
      <c r="E253" s="218" t="s">
        <v>19</v>
      </c>
      <c r="F253" s="219" t="s">
        <v>452</v>
      </c>
      <c r="G253" s="216"/>
      <c r="H253" s="220">
        <v>114.767</v>
      </c>
      <c r="I253" s="221"/>
      <c r="J253" s="216"/>
      <c r="K253" s="216"/>
      <c r="L253" s="222"/>
      <c r="M253" s="223"/>
      <c r="N253" s="224"/>
      <c r="O253" s="224"/>
      <c r="P253" s="224"/>
      <c r="Q253" s="224"/>
      <c r="R253" s="224"/>
      <c r="S253" s="224"/>
      <c r="T253" s="225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26" t="s">
        <v>130</v>
      </c>
      <c r="AU253" s="226" t="s">
        <v>79</v>
      </c>
      <c r="AV253" s="13" t="s">
        <v>79</v>
      </c>
      <c r="AW253" s="13" t="s">
        <v>33</v>
      </c>
      <c r="AX253" s="13" t="s">
        <v>77</v>
      </c>
      <c r="AY253" s="226" t="s">
        <v>118</v>
      </c>
    </row>
    <row r="254" s="12" customFormat="1" ht="25.92" customHeight="1">
      <c r="A254" s="12"/>
      <c r="B254" s="181"/>
      <c r="C254" s="182"/>
      <c r="D254" s="183" t="s">
        <v>71</v>
      </c>
      <c r="E254" s="184" t="s">
        <v>475</v>
      </c>
      <c r="F254" s="184" t="s">
        <v>476</v>
      </c>
      <c r="G254" s="182"/>
      <c r="H254" s="182"/>
      <c r="I254" s="185"/>
      <c r="J254" s="186">
        <f>BK254</f>
        <v>0</v>
      </c>
      <c r="K254" s="182"/>
      <c r="L254" s="187"/>
      <c r="M254" s="188"/>
      <c r="N254" s="189"/>
      <c r="O254" s="189"/>
      <c r="P254" s="190">
        <f>P255</f>
        <v>0</v>
      </c>
      <c r="Q254" s="189"/>
      <c r="R254" s="190">
        <f>R255</f>
        <v>0</v>
      </c>
      <c r="S254" s="189"/>
      <c r="T254" s="191">
        <f>T255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192" t="s">
        <v>149</v>
      </c>
      <c r="AT254" s="193" t="s">
        <v>71</v>
      </c>
      <c r="AU254" s="193" t="s">
        <v>72</v>
      </c>
      <c r="AY254" s="192" t="s">
        <v>118</v>
      </c>
      <c r="BK254" s="194">
        <f>BK255</f>
        <v>0</v>
      </c>
    </row>
    <row r="255" s="12" customFormat="1" ht="22.8" customHeight="1">
      <c r="A255" s="12"/>
      <c r="B255" s="181"/>
      <c r="C255" s="182"/>
      <c r="D255" s="183" t="s">
        <v>71</v>
      </c>
      <c r="E255" s="195" t="s">
        <v>477</v>
      </c>
      <c r="F255" s="195" t="s">
        <v>478</v>
      </c>
      <c r="G255" s="182"/>
      <c r="H255" s="182"/>
      <c r="I255" s="185"/>
      <c r="J255" s="196">
        <f>BK255</f>
        <v>0</v>
      </c>
      <c r="K255" s="182"/>
      <c r="L255" s="187"/>
      <c r="M255" s="188"/>
      <c r="N255" s="189"/>
      <c r="O255" s="189"/>
      <c r="P255" s="190">
        <f>SUM(P256:P257)</f>
        <v>0</v>
      </c>
      <c r="Q255" s="189"/>
      <c r="R255" s="190">
        <f>SUM(R256:R257)</f>
        <v>0</v>
      </c>
      <c r="S255" s="189"/>
      <c r="T255" s="191">
        <f>SUM(T256:T257)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2" t="s">
        <v>149</v>
      </c>
      <c r="AT255" s="193" t="s">
        <v>71</v>
      </c>
      <c r="AU255" s="193" t="s">
        <v>77</v>
      </c>
      <c r="AY255" s="192" t="s">
        <v>118</v>
      </c>
      <c r="BK255" s="194">
        <f>SUM(BK256:BK257)</f>
        <v>0</v>
      </c>
    </row>
    <row r="256" s="2" customFormat="1" ht="14.4" customHeight="1">
      <c r="A256" s="38"/>
      <c r="B256" s="39"/>
      <c r="C256" s="197" t="s">
        <v>479</v>
      </c>
      <c r="D256" s="197" t="s">
        <v>121</v>
      </c>
      <c r="E256" s="198" t="s">
        <v>480</v>
      </c>
      <c r="F256" s="199" t="s">
        <v>478</v>
      </c>
      <c r="G256" s="200" t="s">
        <v>481</v>
      </c>
      <c r="H256" s="201">
        <v>1</v>
      </c>
      <c r="I256" s="202"/>
      <c r="J256" s="203">
        <f>ROUND(I256*H256,2)</f>
        <v>0</v>
      </c>
      <c r="K256" s="199" t="s">
        <v>125</v>
      </c>
      <c r="L256" s="44"/>
      <c r="M256" s="204" t="s">
        <v>19</v>
      </c>
      <c r="N256" s="205" t="s">
        <v>43</v>
      </c>
      <c r="O256" s="84"/>
      <c r="P256" s="206">
        <f>O256*H256</f>
        <v>0</v>
      </c>
      <c r="Q256" s="206">
        <v>0</v>
      </c>
      <c r="R256" s="206">
        <f>Q256*H256</f>
        <v>0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482</v>
      </c>
      <c r="AT256" s="208" t="s">
        <v>121</v>
      </c>
      <c r="AU256" s="208" t="s">
        <v>79</v>
      </c>
      <c r="AY256" s="17" t="s">
        <v>118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7" t="s">
        <v>77</v>
      </c>
      <c r="BK256" s="209">
        <f>ROUND(I256*H256,2)</f>
        <v>0</v>
      </c>
      <c r="BL256" s="17" t="s">
        <v>482</v>
      </c>
      <c r="BM256" s="208" t="s">
        <v>483</v>
      </c>
    </row>
    <row r="257" s="2" customFormat="1">
      <c r="A257" s="38"/>
      <c r="B257" s="39"/>
      <c r="C257" s="40"/>
      <c r="D257" s="210" t="s">
        <v>128</v>
      </c>
      <c r="E257" s="40"/>
      <c r="F257" s="211" t="s">
        <v>484</v>
      </c>
      <c r="G257" s="40"/>
      <c r="H257" s="40"/>
      <c r="I257" s="212"/>
      <c r="J257" s="40"/>
      <c r="K257" s="40"/>
      <c r="L257" s="44"/>
      <c r="M257" s="249"/>
      <c r="N257" s="250"/>
      <c r="O257" s="251"/>
      <c r="P257" s="251"/>
      <c r="Q257" s="251"/>
      <c r="R257" s="251"/>
      <c r="S257" s="251"/>
      <c r="T257" s="25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128</v>
      </c>
      <c r="AU257" s="17" t="s">
        <v>79</v>
      </c>
    </row>
    <row r="258" s="2" customFormat="1" ht="6.96" customHeight="1">
      <c r="A258" s="38"/>
      <c r="B258" s="59"/>
      <c r="C258" s="60"/>
      <c r="D258" s="60"/>
      <c r="E258" s="60"/>
      <c r="F258" s="60"/>
      <c r="G258" s="60"/>
      <c r="H258" s="60"/>
      <c r="I258" s="60"/>
      <c r="J258" s="60"/>
      <c r="K258" s="60"/>
      <c r="L258" s="44"/>
      <c r="M258" s="38"/>
      <c r="O258" s="38"/>
      <c r="P258" s="38"/>
      <c r="Q258" s="38"/>
      <c r="R258" s="38"/>
      <c r="S258" s="38"/>
      <c r="T258" s="38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</row>
  </sheetData>
  <sheetProtection sheet="1" autoFilter="0" formatColumns="0" formatRows="0" objects="1" scenarios="1" spinCount="100000" saltValue="0psuy5ekUDYQuFNceDgH64OsUP6YKMQOLuvKzggYUXdZmR3esE+2UkYds83xl1LrEEWI3ImuX9CJ1BxPFPNM0A==" hashValue="hiHbo905/xUvpWm0ralHSXe4zlSa0i9U71YCW17fwcLL9U1FpOXiCNs8znGu2o3xQ4TYJx0V8Im34lDge8BAUA==" algorithmName="SHA-512" password="CC35"/>
  <autoFilter ref="C90:K257"/>
  <mergeCells count="6">
    <mergeCell ref="E7:H7"/>
    <mergeCell ref="E16:H16"/>
    <mergeCell ref="E25:H25"/>
    <mergeCell ref="E46:H46"/>
    <mergeCell ref="E83:H83"/>
    <mergeCell ref="L2:V2"/>
  </mergeCells>
  <hyperlinks>
    <hyperlink ref="F95" r:id="rId1" display="https://podminky.urs.cz/item/CS_URS_2022_01/612135101"/>
    <hyperlink ref="F98" r:id="rId2" display="https://podminky.urs.cz/item/CS_URS_2022_01/612142001"/>
    <hyperlink ref="F101" r:id="rId3" display="https://podminky.urs.cz/item/CS_URS_2022_01/612325122"/>
    <hyperlink ref="F104" r:id="rId4" display="https://podminky.urs.cz/item/CS_URS_2022_01/612325421"/>
    <hyperlink ref="F109" r:id="rId5" display="https://podminky.urs.cz/item/CS_URS_2022_01/619991001"/>
    <hyperlink ref="F111" r:id="rId6" display="https://podminky.urs.cz/item/CS_URS_2022_01/619991011"/>
    <hyperlink ref="F116" r:id="rId7" display="https://podminky.urs.cz/item/CS_URS_2022_01/631312141"/>
    <hyperlink ref="F122" r:id="rId8" display="https://podminky.urs.cz/item/CS_URS_2022_01/949101111"/>
    <hyperlink ref="F124" r:id="rId9" display="https://podminky.urs.cz/item/CS_URS_2022_01/952901111"/>
    <hyperlink ref="F126" r:id="rId10" display="https://podminky.urs.cz/item/CS_URS_2022_01/962031133"/>
    <hyperlink ref="F129" r:id="rId11" display="https://podminky.urs.cz/item/CS_URS_2022_01/968062376"/>
    <hyperlink ref="F134" r:id="rId12" display="https://podminky.urs.cz/item/CS_URS_2022_01/974042535"/>
    <hyperlink ref="F137" r:id="rId13" display="https://podminky.urs.cz/item/CS_URS_2022_01/978013121"/>
    <hyperlink ref="F139" r:id="rId14" display="https://podminky.urs.cz/item/CS_URS_2022_01/978059541"/>
    <hyperlink ref="F144" r:id="rId15" display="https://podminky.urs.cz/item/CS_URS_2022_01/997013153"/>
    <hyperlink ref="F146" r:id="rId16" display="https://podminky.urs.cz/item/CS_URS_2022_01/997013501"/>
    <hyperlink ref="F148" r:id="rId17" display="https://podminky.urs.cz/item/CS_URS_2022_01/997013509"/>
    <hyperlink ref="F151" r:id="rId18" display="https://podminky.urs.cz/item/CS_URS_2022_01/997013631"/>
    <hyperlink ref="F154" r:id="rId19" display="https://podminky.urs.cz/item/CS_URS_2022_01/998011002"/>
    <hyperlink ref="F167" r:id="rId20" display="https://podminky.urs.cz/item/CS_URS_2022_01/764002851"/>
    <hyperlink ref="F170" r:id="rId21" display="https://podminky.urs.cz/item/CS_URS_2022_01/764226403"/>
    <hyperlink ref="F173" r:id="rId22" display="https://podminky.urs.cz/item/CS_URS_2022_01/998764202"/>
    <hyperlink ref="F176" r:id="rId23" display="https://podminky.urs.cz/item/CS_URS_2022_01/766622132"/>
    <hyperlink ref="F183" r:id="rId24" display="https://podminky.urs.cz/item/CS_URS_2022_01/766694112"/>
    <hyperlink ref="F187" r:id="rId25" display="https://podminky.urs.cz/item/CS_URS_2022_01/998766202"/>
    <hyperlink ref="F190" r:id="rId26" display="https://podminky.urs.cz/item/CS_URS_2022_01/776121321"/>
    <hyperlink ref="F192" r:id="rId27" display="https://podminky.urs.cz/item/CS_URS_2022_01/776141121"/>
    <hyperlink ref="F194" r:id="rId28" display="https://podminky.urs.cz/item/CS_URS_2022_01/776201811"/>
    <hyperlink ref="F196" r:id="rId29" display="https://podminky.urs.cz/item/CS_URS_2022_01/776221111"/>
    <hyperlink ref="F199" r:id="rId30" display="https://podminky.urs.cz/item/CS_URS_2022_01/776410811"/>
    <hyperlink ref="F202" r:id="rId31" display="https://podminky.urs.cz/item/CS_URS_2022_01/776411111"/>
    <hyperlink ref="F206" r:id="rId32" display="https://podminky.urs.cz/item/CS_URS_2022_01/776421312"/>
    <hyperlink ref="F209" r:id="rId33" display="https://podminky.urs.cz/item/CS_URS_2022_01/998776202"/>
    <hyperlink ref="F212" r:id="rId34" display="https://podminky.urs.cz/item/CS_URS_2022_01/781121011"/>
    <hyperlink ref="F214" r:id="rId35" display="https://podminky.urs.cz/item/CS_URS_2022_01/781474113"/>
    <hyperlink ref="F217" r:id="rId36" display="https://podminky.urs.cz/item/CS_URS_2022_01/781494111"/>
    <hyperlink ref="F219" r:id="rId37" display="https://podminky.urs.cz/item/CS_URS_2022_01/781494511"/>
    <hyperlink ref="F222" r:id="rId38" display="https://podminky.urs.cz/item/CS_URS_2022_01/998781202"/>
    <hyperlink ref="F225" r:id="rId39" display="https://podminky.urs.cz/item/CS_URS_2022_01/783301303"/>
    <hyperlink ref="F228" r:id="rId40" display="https://podminky.urs.cz/item/CS_URS_2022_01/783301311"/>
    <hyperlink ref="F230" r:id="rId41" display="https://podminky.urs.cz/item/CS_URS_2022_01/783314101"/>
    <hyperlink ref="F232" r:id="rId42" display="https://podminky.urs.cz/item/CS_URS_2022_01/783317101"/>
    <hyperlink ref="F236" r:id="rId43" display="https://podminky.urs.cz/item/CS_URS_2022_01/784121001"/>
    <hyperlink ref="F241" r:id="rId44" display="https://podminky.urs.cz/item/CS_URS_2022_01/784181121"/>
    <hyperlink ref="F243" r:id="rId45" display="https://podminky.urs.cz/item/CS_URS_2022_01/784211101"/>
    <hyperlink ref="F252" r:id="rId46" display="https://podminky.urs.cz/item/CS_URS_2022_01/784211163"/>
    <hyperlink ref="F257" r:id="rId47" display="https://podminky.urs.cz/item/CS_URS_2022_01/03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28125" style="253" customWidth="1"/>
    <col min="2" max="2" width="1.710938" style="253" customWidth="1"/>
    <col min="3" max="4" width="5.003906" style="253" customWidth="1"/>
    <col min="5" max="5" width="11.71094" style="253" customWidth="1"/>
    <col min="6" max="6" width="9.140625" style="253" customWidth="1"/>
    <col min="7" max="7" width="5.003906" style="253" customWidth="1"/>
    <col min="8" max="8" width="77.85156" style="253" customWidth="1"/>
    <col min="9" max="10" width="20.00391" style="253" customWidth="1"/>
    <col min="11" max="11" width="1.710938" style="253" customWidth="1"/>
  </cols>
  <sheetData>
    <row r="1" s="1" customFormat="1" ht="37.5" customHeight="1"/>
    <row r="2" s="1" customFormat="1" ht="7.5" customHeight="1">
      <c r="B2" s="254"/>
      <c r="C2" s="255"/>
      <c r="D2" s="255"/>
      <c r="E2" s="255"/>
      <c r="F2" s="255"/>
      <c r="G2" s="255"/>
      <c r="H2" s="255"/>
      <c r="I2" s="255"/>
      <c r="J2" s="255"/>
      <c r="K2" s="256"/>
    </row>
    <row r="3" s="15" customFormat="1" ht="45" customHeight="1">
      <c r="B3" s="257"/>
      <c r="C3" s="258" t="s">
        <v>485</v>
      </c>
      <c r="D3" s="258"/>
      <c r="E3" s="258"/>
      <c r="F3" s="258"/>
      <c r="G3" s="258"/>
      <c r="H3" s="258"/>
      <c r="I3" s="258"/>
      <c r="J3" s="258"/>
      <c r="K3" s="259"/>
    </row>
    <row r="4" s="1" customFormat="1" ht="25.5" customHeight="1">
      <c r="B4" s="260"/>
      <c r="C4" s="261" t="s">
        <v>486</v>
      </c>
      <c r="D4" s="261"/>
      <c r="E4" s="261"/>
      <c r="F4" s="261"/>
      <c r="G4" s="261"/>
      <c r="H4" s="261"/>
      <c r="I4" s="261"/>
      <c r="J4" s="261"/>
      <c r="K4" s="262"/>
    </row>
    <row r="5" s="1" customFormat="1" ht="5.25" customHeight="1">
      <c r="B5" s="260"/>
      <c r="C5" s="263"/>
      <c r="D5" s="263"/>
      <c r="E5" s="263"/>
      <c r="F5" s="263"/>
      <c r="G5" s="263"/>
      <c r="H5" s="263"/>
      <c r="I5" s="263"/>
      <c r="J5" s="263"/>
      <c r="K5" s="262"/>
    </row>
    <row r="6" s="1" customFormat="1" ht="15" customHeight="1">
      <c r="B6" s="260"/>
      <c r="C6" s="264" t="s">
        <v>487</v>
      </c>
      <c r="D6" s="264"/>
      <c r="E6" s="264"/>
      <c r="F6" s="264"/>
      <c r="G6" s="264"/>
      <c r="H6" s="264"/>
      <c r="I6" s="264"/>
      <c r="J6" s="264"/>
      <c r="K6" s="262"/>
    </row>
    <row r="7" s="1" customFormat="1" ht="15" customHeight="1">
      <c r="B7" s="265"/>
      <c r="C7" s="264" t="s">
        <v>488</v>
      </c>
      <c r="D7" s="264"/>
      <c r="E7" s="264"/>
      <c r="F7" s="264"/>
      <c r="G7" s="264"/>
      <c r="H7" s="264"/>
      <c r="I7" s="264"/>
      <c r="J7" s="264"/>
      <c r="K7" s="262"/>
    </row>
    <row r="8" s="1" customFormat="1" ht="12.75" customHeight="1">
      <c r="B8" s="265"/>
      <c r="C8" s="264"/>
      <c r="D8" s="264"/>
      <c r="E8" s="264"/>
      <c r="F8" s="264"/>
      <c r="G8" s="264"/>
      <c r="H8" s="264"/>
      <c r="I8" s="264"/>
      <c r="J8" s="264"/>
      <c r="K8" s="262"/>
    </row>
    <row r="9" s="1" customFormat="1" ht="15" customHeight="1">
      <c r="B9" s="265"/>
      <c r="C9" s="264" t="s">
        <v>489</v>
      </c>
      <c r="D9" s="264"/>
      <c r="E9" s="264"/>
      <c r="F9" s="264"/>
      <c r="G9" s="264"/>
      <c r="H9" s="264"/>
      <c r="I9" s="264"/>
      <c r="J9" s="264"/>
      <c r="K9" s="262"/>
    </row>
    <row r="10" s="1" customFormat="1" ht="15" customHeight="1">
      <c r="B10" s="265"/>
      <c r="C10" s="264"/>
      <c r="D10" s="264" t="s">
        <v>490</v>
      </c>
      <c r="E10" s="264"/>
      <c r="F10" s="264"/>
      <c r="G10" s="264"/>
      <c r="H10" s="264"/>
      <c r="I10" s="264"/>
      <c r="J10" s="264"/>
      <c r="K10" s="262"/>
    </row>
    <row r="11" s="1" customFormat="1" ht="15" customHeight="1">
      <c r="B11" s="265"/>
      <c r="C11" s="266"/>
      <c r="D11" s="264" t="s">
        <v>491</v>
      </c>
      <c r="E11" s="264"/>
      <c r="F11" s="264"/>
      <c r="G11" s="264"/>
      <c r="H11" s="264"/>
      <c r="I11" s="264"/>
      <c r="J11" s="264"/>
      <c r="K11" s="262"/>
    </row>
    <row r="12" s="1" customFormat="1" ht="15" customHeight="1">
      <c r="B12" s="265"/>
      <c r="C12" s="266"/>
      <c r="D12" s="264"/>
      <c r="E12" s="264"/>
      <c r="F12" s="264"/>
      <c r="G12" s="264"/>
      <c r="H12" s="264"/>
      <c r="I12" s="264"/>
      <c r="J12" s="264"/>
      <c r="K12" s="262"/>
    </row>
    <row r="13" s="1" customFormat="1" ht="15" customHeight="1">
      <c r="B13" s="265"/>
      <c r="C13" s="266"/>
      <c r="D13" s="267" t="s">
        <v>492</v>
      </c>
      <c r="E13" s="264"/>
      <c r="F13" s="264"/>
      <c r="G13" s="264"/>
      <c r="H13" s="264"/>
      <c r="I13" s="264"/>
      <c r="J13" s="264"/>
      <c r="K13" s="262"/>
    </row>
    <row r="14" s="1" customFormat="1" ht="12.75" customHeight="1">
      <c r="B14" s="265"/>
      <c r="C14" s="266"/>
      <c r="D14" s="266"/>
      <c r="E14" s="266"/>
      <c r="F14" s="266"/>
      <c r="G14" s="266"/>
      <c r="H14" s="266"/>
      <c r="I14" s="266"/>
      <c r="J14" s="266"/>
      <c r="K14" s="262"/>
    </row>
    <row r="15" s="1" customFormat="1" ht="15" customHeight="1">
      <c r="B15" s="265"/>
      <c r="C15" s="266"/>
      <c r="D15" s="264" t="s">
        <v>493</v>
      </c>
      <c r="E15" s="264"/>
      <c r="F15" s="264"/>
      <c r="G15" s="264"/>
      <c r="H15" s="264"/>
      <c r="I15" s="264"/>
      <c r="J15" s="264"/>
      <c r="K15" s="262"/>
    </row>
    <row r="16" s="1" customFormat="1" ht="15" customHeight="1">
      <c r="B16" s="265"/>
      <c r="C16" s="266"/>
      <c r="D16" s="264" t="s">
        <v>494</v>
      </c>
      <c r="E16" s="264"/>
      <c r="F16" s="264"/>
      <c r="G16" s="264"/>
      <c r="H16" s="264"/>
      <c r="I16" s="264"/>
      <c r="J16" s="264"/>
      <c r="K16" s="262"/>
    </row>
    <row r="17" s="1" customFormat="1" ht="15" customHeight="1">
      <c r="B17" s="265"/>
      <c r="C17" s="266"/>
      <c r="D17" s="264" t="s">
        <v>495</v>
      </c>
      <c r="E17" s="264"/>
      <c r="F17" s="264"/>
      <c r="G17" s="264"/>
      <c r="H17" s="264"/>
      <c r="I17" s="264"/>
      <c r="J17" s="264"/>
      <c r="K17" s="262"/>
    </row>
    <row r="18" s="1" customFormat="1" ht="15" customHeight="1">
      <c r="B18" s="265"/>
      <c r="C18" s="266"/>
      <c r="D18" s="266"/>
      <c r="E18" s="268" t="s">
        <v>76</v>
      </c>
      <c r="F18" s="264" t="s">
        <v>496</v>
      </c>
      <c r="G18" s="264"/>
      <c r="H18" s="264"/>
      <c r="I18" s="264"/>
      <c r="J18" s="264"/>
      <c r="K18" s="262"/>
    </row>
    <row r="19" s="1" customFormat="1" ht="15" customHeight="1">
      <c r="B19" s="265"/>
      <c r="C19" s="266"/>
      <c r="D19" s="266"/>
      <c r="E19" s="268" t="s">
        <v>497</v>
      </c>
      <c r="F19" s="264" t="s">
        <v>498</v>
      </c>
      <c r="G19" s="264"/>
      <c r="H19" s="264"/>
      <c r="I19" s="264"/>
      <c r="J19" s="264"/>
      <c r="K19" s="262"/>
    </row>
    <row r="20" s="1" customFormat="1" ht="15" customHeight="1">
      <c r="B20" s="265"/>
      <c r="C20" s="266"/>
      <c r="D20" s="266"/>
      <c r="E20" s="268" t="s">
        <v>499</v>
      </c>
      <c r="F20" s="264" t="s">
        <v>500</v>
      </c>
      <c r="G20" s="264"/>
      <c r="H20" s="264"/>
      <c r="I20" s="264"/>
      <c r="J20" s="264"/>
      <c r="K20" s="262"/>
    </row>
    <row r="21" s="1" customFormat="1" ht="15" customHeight="1">
      <c r="B21" s="265"/>
      <c r="C21" s="266"/>
      <c r="D21" s="266"/>
      <c r="E21" s="268" t="s">
        <v>501</v>
      </c>
      <c r="F21" s="264" t="s">
        <v>502</v>
      </c>
      <c r="G21" s="264"/>
      <c r="H21" s="264"/>
      <c r="I21" s="264"/>
      <c r="J21" s="264"/>
      <c r="K21" s="262"/>
    </row>
    <row r="22" s="1" customFormat="1" ht="15" customHeight="1">
      <c r="B22" s="265"/>
      <c r="C22" s="266"/>
      <c r="D22" s="266"/>
      <c r="E22" s="268" t="s">
        <v>503</v>
      </c>
      <c r="F22" s="264" t="s">
        <v>504</v>
      </c>
      <c r="G22" s="264"/>
      <c r="H22" s="264"/>
      <c r="I22" s="264"/>
      <c r="J22" s="264"/>
      <c r="K22" s="262"/>
    </row>
    <row r="23" s="1" customFormat="1" ht="15" customHeight="1">
      <c r="B23" s="265"/>
      <c r="C23" s="266"/>
      <c r="D23" s="266"/>
      <c r="E23" s="268" t="s">
        <v>505</v>
      </c>
      <c r="F23" s="264" t="s">
        <v>506</v>
      </c>
      <c r="G23" s="264"/>
      <c r="H23" s="264"/>
      <c r="I23" s="264"/>
      <c r="J23" s="264"/>
      <c r="K23" s="262"/>
    </row>
    <row r="24" s="1" customFormat="1" ht="12.75" customHeight="1">
      <c r="B24" s="265"/>
      <c r="C24" s="266"/>
      <c r="D24" s="266"/>
      <c r="E24" s="266"/>
      <c r="F24" s="266"/>
      <c r="G24" s="266"/>
      <c r="H24" s="266"/>
      <c r="I24" s="266"/>
      <c r="J24" s="266"/>
      <c r="K24" s="262"/>
    </row>
    <row r="25" s="1" customFormat="1" ht="15" customHeight="1">
      <c r="B25" s="265"/>
      <c r="C25" s="264" t="s">
        <v>507</v>
      </c>
      <c r="D25" s="264"/>
      <c r="E25" s="264"/>
      <c r="F25" s="264"/>
      <c r="G25" s="264"/>
      <c r="H25" s="264"/>
      <c r="I25" s="264"/>
      <c r="J25" s="264"/>
      <c r="K25" s="262"/>
    </row>
    <row r="26" s="1" customFormat="1" ht="15" customHeight="1">
      <c r="B26" s="265"/>
      <c r="C26" s="264" t="s">
        <v>508</v>
      </c>
      <c r="D26" s="264"/>
      <c r="E26" s="264"/>
      <c r="F26" s="264"/>
      <c r="G26" s="264"/>
      <c r="H26" s="264"/>
      <c r="I26" s="264"/>
      <c r="J26" s="264"/>
      <c r="K26" s="262"/>
    </row>
    <row r="27" s="1" customFormat="1" ht="15" customHeight="1">
      <c r="B27" s="265"/>
      <c r="C27" s="264"/>
      <c r="D27" s="264" t="s">
        <v>509</v>
      </c>
      <c r="E27" s="264"/>
      <c r="F27" s="264"/>
      <c r="G27" s="264"/>
      <c r="H27" s="264"/>
      <c r="I27" s="264"/>
      <c r="J27" s="264"/>
      <c r="K27" s="262"/>
    </row>
    <row r="28" s="1" customFormat="1" ht="15" customHeight="1">
      <c r="B28" s="265"/>
      <c r="C28" s="266"/>
      <c r="D28" s="264" t="s">
        <v>510</v>
      </c>
      <c r="E28" s="264"/>
      <c r="F28" s="264"/>
      <c r="G28" s="264"/>
      <c r="H28" s="264"/>
      <c r="I28" s="264"/>
      <c r="J28" s="264"/>
      <c r="K28" s="262"/>
    </row>
    <row r="29" s="1" customFormat="1" ht="12.75" customHeight="1">
      <c r="B29" s="265"/>
      <c r="C29" s="266"/>
      <c r="D29" s="266"/>
      <c r="E29" s="266"/>
      <c r="F29" s="266"/>
      <c r="G29" s="266"/>
      <c r="H29" s="266"/>
      <c r="I29" s="266"/>
      <c r="J29" s="266"/>
      <c r="K29" s="262"/>
    </row>
    <row r="30" s="1" customFormat="1" ht="15" customHeight="1">
      <c r="B30" s="265"/>
      <c r="C30" s="266"/>
      <c r="D30" s="264" t="s">
        <v>511</v>
      </c>
      <c r="E30" s="264"/>
      <c r="F30" s="264"/>
      <c r="G30" s="264"/>
      <c r="H30" s="264"/>
      <c r="I30" s="264"/>
      <c r="J30" s="264"/>
      <c r="K30" s="262"/>
    </row>
    <row r="31" s="1" customFormat="1" ht="15" customHeight="1">
      <c r="B31" s="265"/>
      <c r="C31" s="266"/>
      <c r="D31" s="264" t="s">
        <v>512</v>
      </c>
      <c r="E31" s="264"/>
      <c r="F31" s="264"/>
      <c r="G31" s="264"/>
      <c r="H31" s="264"/>
      <c r="I31" s="264"/>
      <c r="J31" s="264"/>
      <c r="K31" s="262"/>
    </row>
    <row r="32" s="1" customFormat="1" ht="12.75" customHeight="1">
      <c r="B32" s="265"/>
      <c r="C32" s="266"/>
      <c r="D32" s="266"/>
      <c r="E32" s="266"/>
      <c r="F32" s="266"/>
      <c r="G32" s="266"/>
      <c r="H32" s="266"/>
      <c r="I32" s="266"/>
      <c r="J32" s="266"/>
      <c r="K32" s="262"/>
    </row>
    <row r="33" s="1" customFormat="1" ht="15" customHeight="1">
      <c r="B33" s="265"/>
      <c r="C33" s="266"/>
      <c r="D33" s="264" t="s">
        <v>513</v>
      </c>
      <c r="E33" s="264"/>
      <c r="F33" s="264"/>
      <c r="G33" s="264"/>
      <c r="H33" s="264"/>
      <c r="I33" s="264"/>
      <c r="J33" s="264"/>
      <c r="K33" s="262"/>
    </row>
    <row r="34" s="1" customFormat="1" ht="15" customHeight="1">
      <c r="B34" s="265"/>
      <c r="C34" s="266"/>
      <c r="D34" s="264" t="s">
        <v>514</v>
      </c>
      <c r="E34" s="264"/>
      <c r="F34" s="264"/>
      <c r="G34" s="264"/>
      <c r="H34" s="264"/>
      <c r="I34" s="264"/>
      <c r="J34" s="264"/>
      <c r="K34" s="262"/>
    </row>
    <row r="35" s="1" customFormat="1" ht="15" customHeight="1">
      <c r="B35" s="265"/>
      <c r="C35" s="266"/>
      <c r="D35" s="264" t="s">
        <v>515</v>
      </c>
      <c r="E35" s="264"/>
      <c r="F35" s="264"/>
      <c r="G35" s="264"/>
      <c r="H35" s="264"/>
      <c r="I35" s="264"/>
      <c r="J35" s="264"/>
      <c r="K35" s="262"/>
    </row>
    <row r="36" s="1" customFormat="1" ht="15" customHeight="1">
      <c r="B36" s="265"/>
      <c r="C36" s="266"/>
      <c r="D36" s="264"/>
      <c r="E36" s="267" t="s">
        <v>104</v>
      </c>
      <c r="F36" s="264"/>
      <c r="G36" s="264" t="s">
        <v>516</v>
      </c>
      <c r="H36" s="264"/>
      <c r="I36" s="264"/>
      <c r="J36" s="264"/>
      <c r="K36" s="262"/>
    </row>
    <row r="37" s="1" customFormat="1" ht="30.75" customHeight="1">
      <c r="B37" s="265"/>
      <c r="C37" s="266"/>
      <c r="D37" s="264"/>
      <c r="E37" s="267" t="s">
        <v>517</v>
      </c>
      <c r="F37" s="264"/>
      <c r="G37" s="264" t="s">
        <v>518</v>
      </c>
      <c r="H37" s="264"/>
      <c r="I37" s="264"/>
      <c r="J37" s="264"/>
      <c r="K37" s="262"/>
    </row>
    <row r="38" s="1" customFormat="1" ht="15" customHeight="1">
      <c r="B38" s="265"/>
      <c r="C38" s="266"/>
      <c r="D38" s="264"/>
      <c r="E38" s="267" t="s">
        <v>53</v>
      </c>
      <c r="F38" s="264"/>
      <c r="G38" s="264" t="s">
        <v>519</v>
      </c>
      <c r="H38" s="264"/>
      <c r="I38" s="264"/>
      <c r="J38" s="264"/>
      <c r="K38" s="262"/>
    </row>
    <row r="39" s="1" customFormat="1" ht="15" customHeight="1">
      <c r="B39" s="265"/>
      <c r="C39" s="266"/>
      <c r="D39" s="264"/>
      <c r="E39" s="267" t="s">
        <v>54</v>
      </c>
      <c r="F39" s="264"/>
      <c r="G39" s="264" t="s">
        <v>520</v>
      </c>
      <c r="H39" s="264"/>
      <c r="I39" s="264"/>
      <c r="J39" s="264"/>
      <c r="K39" s="262"/>
    </row>
    <row r="40" s="1" customFormat="1" ht="15" customHeight="1">
      <c r="B40" s="265"/>
      <c r="C40" s="266"/>
      <c r="D40" s="264"/>
      <c r="E40" s="267" t="s">
        <v>105</v>
      </c>
      <c r="F40" s="264"/>
      <c r="G40" s="264" t="s">
        <v>521</v>
      </c>
      <c r="H40" s="264"/>
      <c r="I40" s="264"/>
      <c r="J40" s="264"/>
      <c r="K40" s="262"/>
    </row>
    <row r="41" s="1" customFormat="1" ht="15" customHeight="1">
      <c r="B41" s="265"/>
      <c r="C41" s="266"/>
      <c r="D41" s="264"/>
      <c r="E41" s="267" t="s">
        <v>106</v>
      </c>
      <c r="F41" s="264"/>
      <c r="G41" s="264" t="s">
        <v>522</v>
      </c>
      <c r="H41" s="264"/>
      <c r="I41" s="264"/>
      <c r="J41" s="264"/>
      <c r="K41" s="262"/>
    </row>
    <row r="42" s="1" customFormat="1" ht="15" customHeight="1">
      <c r="B42" s="265"/>
      <c r="C42" s="266"/>
      <c r="D42" s="264"/>
      <c r="E42" s="267" t="s">
        <v>523</v>
      </c>
      <c r="F42" s="264"/>
      <c r="G42" s="264" t="s">
        <v>524</v>
      </c>
      <c r="H42" s="264"/>
      <c r="I42" s="264"/>
      <c r="J42" s="264"/>
      <c r="K42" s="262"/>
    </row>
    <row r="43" s="1" customFormat="1" ht="15" customHeight="1">
      <c r="B43" s="265"/>
      <c r="C43" s="266"/>
      <c r="D43" s="264"/>
      <c r="E43" s="267"/>
      <c r="F43" s="264"/>
      <c r="G43" s="264" t="s">
        <v>525</v>
      </c>
      <c r="H43" s="264"/>
      <c r="I43" s="264"/>
      <c r="J43" s="264"/>
      <c r="K43" s="262"/>
    </row>
    <row r="44" s="1" customFormat="1" ht="15" customHeight="1">
      <c r="B44" s="265"/>
      <c r="C44" s="266"/>
      <c r="D44" s="264"/>
      <c r="E44" s="267" t="s">
        <v>526</v>
      </c>
      <c r="F44" s="264"/>
      <c r="G44" s="264" t="s">
        <v>527</v>
      </c>
      <c r="H44" s="264"/>
      <c r="I44" s="264"/>
      <c r="J44" s="264"/>
      <c r="K44" s="262"/>
    </row>
    <row r="45" s="1" customFormat="1" ht="15" customHeight="1">
      <c r="B45" s="265"/>
      <c r="C45" s="266"/>
      <c r="D45" s="264"/>
      <c r="E45" s="267" t="s">
        <v>108</v>
      </c>
      <c r="F45" s="264"/>
      <c r="G45" s="264" t="s">
        <v>528</v>
      </c>
      <c r="H45" s="264"/>
      <c r="I45" s="264"/>
      <c r="J45" s="264"/>
      <c r="K45" s="262"/>
    </row>
    <row r="46" s="1" customFormat="1" ht="12.75" customHeight="1">
      <c r="B46" s="265"/>
      <c r="C46" s="266"/>
      <c r="D46" s="264"/>
      <c r="E46" s="264"/>
      <c r="F46" s="264"/>
      <c r="G46" s="264"/>
      <c r="H46" s="264"/>
      <c r="I46" s="264"/>
      <c r="J46" s="264"/>
      <c r="K46" s="262"/>
    </row>
    <row r="47" s="1" customFormat="1" ht="15" customHeight="1">
      <c r="B47" s="265"/>
      <c r="C47" s="266"/>
      <c r="D47" s="264" t="s">
        <v>529</v>
      </c>
      <c r="E47" s="264"/>
      <c r="F47" s="264"/>
      <c r="G47" s="264"/>
      <c r="H47" s="264"/>
      <c r="I47" s="264"/>
      <c r="J47" s="264"/>
      <c r="K47" s="262"/>
    </row>
    <row r="48" s="1" customFormat="1" ht="15" customHeight="1">
      <c r="B48" s="265"/>
      <c r="C48" s="266"/>
      <c r="D48" s="266"/>
      <c r="E48" s="264" t="s">
        <v>530</v>
      </c>
      <c r="F48" s="264"/>
      <c r="G48" s="264"/>
      <c r="H48" s="264"/>
      <c r="I48" s="264"/>
      <c r="J48" s="264"/>
      <c r="K48" s="262"/>
    </row>
    <row r="49" s="1" customFormat="1" ht="15" customHeight="1">
      <c r="B49" s="265"/>
      <c r="C49" s="266"/>
      <c r="D49" s="266"/>
      <c r="E49" s="264" t="s">
        <v>531</v>
      </c>
      <c r="F49" s="264"/>
      <c r="G49" s="264"/>
      <c r="H49" s="264"/>
      <c r="I49" s="264"/>
      <c r="J49" s="264"/>
      <c r="K49" s="262"/>
    </row>
    <row r="50" s="1" customFormat="1" ht="15" customHeight="1">
      <c r="B50" s="265"/>
      <c r="C50" s="266"/>
      <c r="D50" s="266"/>
      <c r="E50" s="264" t="s">
        <v>532</v>
      </c>
      <c r="F50" s="264"/>
      <c r="G50" s="264"/>
      <c r="H50" s="264"/>
      <c r="I50" s="264"/>
      <c r="J50" s="264"/>
      <c r="K50" s="262"/>
    </row>
    <row r="51" s="1" customFormat="1" ht="15" customHeight="1">
      <c r="B51" s="265"/>
      <c r="C51" s="266"/>
      <c r="D51" s="264" t="s">
        <v>533</v>
      </c>
      <c r="E51" s="264"/>
      <c r="F51" s="264"/>
      <c r="G51" s="264"/>
      <c r="H51" s="264"/>
      <c r="I51" s="264"/>
      <c r="J51" s="264"/>
      <c r="K51" s="262"/>
    </row>
    <row r="52" s="1" customFormat="1" ht="25.5" customHeight="1">
      <c r="B52" s="260"/>
      <c r="C52" s="261" t="s">
        <v>534</v>
      </c>
      <c r="D52" s="261"/>
      <c r="E52" s="261"/>
      <c r="F52" s="261"/>
      <c r="G52" s="261"/>
      <c r="H52" s="261"/>
      <c r="I52" s="261"/>
      <c r="J52" s="261"/>
      <c r="K52" s="262"/>
    </row>
    <row r="53" s="1" customFormat="1" ht="5.25" customHeight="1">
      <c r="B53" s="260"/>
      <c r="C53" s="263"/>
      <c r="D53" s="263"/>
      <c r="E53" s="263"/>
      <c r="F53" s="263"/>
      <c r="G53" s="263"/>
      <c r="H53" s="263"/>
      <c r="I53" s="263"/>
      <c r="J53" s="263"/>
      <c r="K53" s="262"/>
    </row>
    <row r="54" s="1" customFormat="1" ht="15" customHeight="1">
      <c r="B54" s="260"/>
      <c r="C54" s="264" t="s">
        <v>535</v>
      </c>
      <c r="D54" s="264"/>
      <c r="E54" s="264"/>
      <c r="F54" s="264"/>
      <c r="G54" s="264"/>
      <c r="H54" s="264"/>
      <c r="I54" s="264"/>
      <c r="J54" s="264"/>
      <c r="K54" s="262"/>
    </row>
    <row r="55" s="1" customFormat="1" ht="15" customHeight="1">
      <c r="B55" s="260"/>
      <c r="C55" s="264" t="s">
        <v>536</v>
      </c>
      <c r="D55" s="264"/>
      <c r="E55" s="264"/>
      <c r="F55" s="264"/>
      <c r="G55" s="264"/>
      <c r="H55" s="264"/>
      <c r="I55" s="264"/>
      <c r="J55" s="264"/>
      <c r="K55" s="262"/>
    </row>
    <row r="56" s="1" customFormat="1" ht="12.75" customHeight="1">
      <c r="B56" s="260"/>
      <c r="C56" s="264"/>
      <c r="D56" s="264"/>
      <c r="E56" s="264"/>
      <c r="F56" s="264"/>
      <c r="G56" s="264"/>
      <c r="H56" s="264"/>
      <c r="I56" s="264"/>
      <c r="J56" s="264"/>
      <c r="K56" s="262"/>
    </row>
    <row r="57" s="1" customFormat="1" ht="15" customHeight="1">
      <c r="B57" s="260"/>
      <c r="C57" s="264" t="s">
        <v>537</v>
      </c>
      <c r="D57" s="264"/>
      <c r="E57" s="264"/>
      <c r="F57" s="264"/>
      <c r="G57" s="264"/>
      <c r="H57" s="264"/>
      <c r="I57" s="264"/>
      <c r="J57" s="264"/>
      <c r="K57" s="262"/>
    </row>
    <row r="58" s="1" customFormat="1" ht="15" customHeight="1">
      <c r="B58" s="260"/>
      <c r="C58" s="266"/>
      <c r="D58" s="264" t="s">
        <v>538</v>
      </c>
      <c r="E58" s="264"/>
      <c r="F58" s="264"/>
      <c r="G58" s="264"/>
      <c r="H58" s="264"/>
      <c r="I58" s="264"/>
      <c r="J58" s="264"/>
      <c r="K58" s="262"/>
    </row>
    <row r="59" s="1" customFormat="1" ht="15" customHeight="1">
      <c r="B59" s="260"/>
      <c r="C59" s="266"/>
      <c r="D59" s="264" t="s">
        <v>539</v>
      </c>
      <c r="E59" s="264"/>
      <c r="F59" s="264"/>
      <c r="G59" s="264"/>
      <c r="H59" s="264"/>
      <c r="I59" s="264"/>
      <c r="J59" s="264"/>
      <c r="K59" s="262"/>
    </row>
    <row r="60" s="1" customFormat="1" ht="15" customHeight="1">
      <c r="B60" s="260"/>
      <c r="C60" s="266"/>
      <c r="D60" s="264" t="s">
        <v>540</v>
      </c>
      <c r="E60" s="264"/>
      <c r="F60" s="264"/>
      <c r="G60" s="264"/>
      <c r="H60" s="264"/>
      <c r="I60" s="264"/>
      <c r="J60" s="264"/>
      <c r="K60" s="262"/>
    </row>
    <row r="61" s="1" customFormat="1" ht="15" customHeight="1">
      <c r="B61" s="260"/>
      <c r="C61" s="266"/>
      <c r="D61" s="264" t="s">
        <v>541</v>
      </c>
      <c r="E61" s="264"/>
      <c r="F61" s="264"/>
      <c r="G61" s="264"/>
      <c r="H61" s="264"/>
      <c r="I61" s="264"/>
      <c r="J61" s="264"/>
      <c r="K61" s="262"/>
    </row>
    <row r="62" s="1" customFormat="1" ht="15" customHeight="1">
      <c r="B62" s="260"/>
      <c r="C62" s="266"/>
      <c r="D62" s="269" t="s">
        <v>542</v>
      </c>
      <c r="E62" s="269"/>
      <c r="F62" s="269"/>
      <c r="G62" s="269"/>
      <c r="H62" s="269"/>
      <c r="I62" s="269"/>
      <c r="J62" s="269"/>
      <c r="K62" s="262"/>
    </row>
    <row r="63" s="1" customFormat="1" ht="15" customHeight="1">
      <c r="B63" s="260"/>
      <c r="C63" s="266"/>
      <c r="D63" s="264" t="s">
        <v>543</v>
      </c>
      <c r="E63" s="264"/>
      <c r="F63" s="264"/>
      <c r="G63" s="264"/>
      <c r="H63" s="264"/>
      <c r="I63" s="264"/>
      <c r="J63" s="264"/>
      <c r="K63" s="262"/>
    </row>
    <row r="64" s="1" customFormat="1" ht="12.75" customHeight="1">
      <c r="B64" s="260"/>
      <c r="C64" s="266"/>
      <c r="D64" s="266"/>
      <c r="E64" s="270"/>
      <c r="F64" s="266"/>
      <c r="G64" s="266"/>
      <c r="H64" s="266"/>
      <c r="I64" s="266"/>
      <c r="J64" s="266"/>
      <c r="K64" s="262"/>
    </row>
    <row r="65" s="1" customFormat="1" ht="15" customHeight="1">
      <c r="B65" s="260"/>
      <c r="C65" s="266"/>
      <c r="D65" s="264" t="s">
        <v>544</v>
      </c>
      <c r="E65" s="264"/>
      <c r="F65" s="264"/>
      <c r="G65" s="264"/>
      <c r="H65" s="264"/>
      <c r="I65" s="264"/>
      <c r="J65" s="264"/>
      <c r="K65" s="262"/>
    </row>
    <row r="66" s="1" customFormat="1" ht="15" customHeight="1">
      <c r="B66" s="260"/>
      <c r="C66" s="266"/>
      <c r="D66" s="269" t="s">
        <v>545</v>
      </c>
      <c r="E66" s="269"/>
      <c r="F66" s="269"/>
      <c r="G66" s="269"/>
      <c r="H66" s="269"/>
      <c r="I66" s="269"/>
      <c r="J66" s="269"/>
      <c r="K66" s="262"/>
    </row>
    <row r="67" s="1" customFormat="1" ht="15" customHeight="1">
      <c r="B67" s="260"/>
      <c r="C67" s="266"/>
      <c r="D67" s="264" t="s">
        <v>546</v>
      </c>
      <c r="E67" s="264"/>
      <c r="F67" s="264"/>
      <c r="G67" s="264"/>
      <c r="H67" s="264"/>
      <c r="I67" s="264"/>
      <c r="J67" s="264"/>
      <c r="K67" s="262"/>
    </row>
    <row r="68" s="1" customFormat="1" ht="15" customHeight="1">
      <c r="B68" s="260"/>
      <c r="C68" s="266"/>
      <c r="D68" s="264" t="s">
        <v>547</v>
      </c>
      <c r="E68" s="264"/>
      <c r="F68" s="264"/>
      <c r="G68" s="264"/>
      <c r="H68" s="264"/>
      <c r="I68" s="264"/>
      <c r="J68" s="264"/>
      <c r="K68" s="262"/>
    </row>
    <row r="69" s="1" customFormat="1" ht="15" customHeight="1">
      <c r="B69" s="260"/>
      <c r="C69" s="266"/>
      <c r="D69" s="264" t="s">
        <v>548</v>
      </c>
      <c r="E69" s="264"/>
      <c r="F69" s="264"/>
      <c r="G69" s="264"/>
      <c r="H69" s="264"/>
      <c r="I69" s="264"/>
      <c r="J69" s="264"/>
      <c r="K69" s="262"/>
    </row>
    <row r="70" s="1" customFormat="1" ht="15" customHeight="1">
      <c r="B70" s="260"/>
      <c r="C70" s="266"/>
      <c r="D70" s="264" t="s">
        <v>549</v>
      </c>
      <c r="E70" s="264"/>
      <c r="F70" s="264"/>
      <c r="G70" s="264"/>
      <c r="H70" s="264"/>
      <c r="I70" s="264"/>
      <c r="J70" s="264"/>
      <c r="K70" s="262"/>
    </row>
    <row r="71" s="1" customFormat="1" ht="12.75" customHeight="1">
      <c r="B71" s="271"/>
      <c r="C71" s="272"/>
      <c r="D71" s="272"/>
      <c r="E71" s="272"/>
      <c r="F71" s="272"/>
      <c r="G71" s="272"/>
      <c r="H71" s="272"/>
      <c r="I71" s="272"/>
      <c r="J71" s="272"/>
      <c r="K71" s="273"/>
    </row>
    <row r="72" s="1" customFormat="1" ht="18.75" customHeight="1">
      <c r="B72" s="274"/>
      <c r="C72" s="274"/>
      <c r="D72" s="274"/>
      <c r="E72" s="274"/>
      <c r="F72" s="274"/>
      <c r="G72" s="274"/>
      <c r="H72" s="274"/>
      <c r="I72" s="274"/>
      <c r="J72" s="274"/>
      <c r="K72" s="275"/>
    </row>
    <row r="73" s="1" customFormat="1" ht="18.75" customHeight="1">
      <c r="B73" s="275"/>
      <c r="C73" s="275"/>
      <c r="D73" s="275"/>
      <c r="E73" s="275"/>
      <c r="F73" s="275"/>
      <c r="G73" s="275"/>
      <c r="H73" s="275"/>
      <c r="I73" s="275"/>
      <c r="J73" s="275"/>
      <c r="K73" s="275"/>
    </row>
    <row r="74" s="1" customFormat="1" ht="7.5" customHeight="1">
      <c r="B74" s="276"/>
      <c r="C74" s="277"/>
      <c r="D74" s="277"/>
      <c r="E74" s="277"/>
      <c r="F74" s="277"/>
      <c r="G74" s="277"/>
      <c r="H74" s="277"/>
      <c r="I74" s="277"/>
      <c r="J74" s="277"/>
      <c r="K74" s="278"/>
    </row>
    <row r="75" s="1" customFormat="1" ht="45" customHeight="1">
      <c r="B75" s="279"/>
      <c r="C75" s="280" t="s">
        <v>550</v>
      </c>
      <c r="D75" s="280"/>
      <c r="E75" s="280"/>
      <c r="F75" s="280"/>
      <c r="G75" s="280"/>
      <c r="H75" s="280"/>
      <c r="I75" s="280"/>
      <c r="J75" s="280"/>
      <c r="K75" s="281"/>
    </row>
    <row r="76" s="1" customFormat="1" ht="17.25" customHeight="1">
      <c r="B76" s="279"/>
      <c r="C76" s="282" t="s">
        <v>551</v>
      </c>
      <c r="D76" s="282"/>
      <c r="E76" s="282"/>
      <c r="F76" s="282" t="s">
        <v>552</v>
      </c>
      <c r="G76" s="283"/>
      <c r="H76" s="282" t="s">
        <v>54</v>
      </c>
      <c r="I76" s="282" t="s">
        <v>57</v>
      </c>
      <c r="J76" s="282" t="s">
        <v>553</v>
      </c>
      <c r="K76" s="281"/>
    </row>
    <row r="77" s="1" customFormat="1" ht="17.25" customHeight="1">
      <c r="B77" s="279"/>
      <c r="C77" s="284" t="s">
        <v>554</v>
      </c>
      <c r="D77" s="284"/>
      <c r="E77" s="284"/>
      <c r="F77" s="285" t="s">
        <v>555</v>
      </c>
      <c r="G77" s="286"/>
      <c r="H77" s="284"/>
      <c r="I77" s="284"/>
      <c r="J77" s="284" t="s">
        <v>556</v>
      </c>
      <c r="K77" s="281"/>
    </row>
    <row r="78" s="1" customFormat="1" ht="5.25" customHeight="1">
      <c r="B78" s="279"/>
      <c r="C78" s="287"/>
      <c r="D78" s="287"/>
      <c r="E78" s="287"/>
      <c r="F78" s="287"/>
      <c r="G78" s="288"/>
      <c r="H78" s="287"/>
      <c r="I78" s="287"/>
      <c r="J78" s="287"/>
      <c r="K78" s="281"/>
    </row>
    <row r="79" s="1" customFormat="1" ht="15" customHeight="1">
      <c r="B79" s="279"/>
      <c r="C79" s="267" t="s">
        <v>53</v>
      </c>
      <c r="D79" s="289"/>
      <c r="E79" s="289"/>
      <c r="F79" s="290" t="s">
        <v>557</v>
      </c>
      <c r="G79" s="291"/>
      <c r="H79" s="267" t="s">
        <v>558</v>
      </c>
      <c r="I79" s="267" t="s">
        <v>559</v>
      </c>
      <c r="J79" s="267">
        <v>20</v>
      </c>
      <c r="K79" s="281"/>
    </row>
    <row r="80" s="1" customFormat="1" ht="15" customHeight="1">
      <c r="B80" s="279"/>
      <c r="C80" s="267" t="s">
        <v>560</v>
      </c>
      <c r="D80" s="267"/>
      <c r="E80" s="267"/>
      <c r="F80" s="290" t="s">
        <v>557</v>
      </c>
      <c r="G80" s="291"/>
      <c r="H80" s="267" t="s">
        <v>561</v>
      </c>
      <c r="I80" s="267" t="s">
        <v>559</v>
      </c>
      <c r="J80" s="267">
        <v>120</v>
      </c>
      <c r="K80" s="281"/>
    </row>
    <row r="81" s="1" customFormat="1" ht="15" customHeight="1">
      <c r="B81" s="292"/>
      <c r="C81" s="267" t="s">
        <v>562</v>
      </c>
      <c r="D81" s="267"/>
      <c r="E81" s="267"/>
      <c r="F81" s="290" t="s">
        <v>563</v>
      </c>
      <c r="G81" s="291"/>
      <c r="H81" s="267" t="s">
        <v>564</v>
      </c>
      <c r="I81" s="267" t="s">
        <v>559</v>
      </c>
      <c r="J81" s="267">
        <v>50</v>
      </c>
      <c r="K81" s="281"/>
    </row>
    <row r="82" s="1" customFormat="1" ht="15" customHeight="1">
      <c r="B82" s="292"/>
      <c r="C82" s="267" t="s">
        <v>565</v>
      </c>
      <c r="D82" s="267"/>
      <c r="E82" s="267"/>
      <c r="F82" s="290" t="s">
        <v>557</v>
      </c>
      <c r="G82" s="291"/>
      <c r="H82" s="267" t="s">
        <v>566</v>
      </c>
      <c r="I82" s="267" t="s">
        <v>567</v>
      </c>
      <c r="J82" s="267"/>
      <c r="K82" s="281"/>
    </row>
    <row r="83" s="1" customFormat="1" ht="15" customHeight="1">
      <c r="B83" s="292"/>
      <c r="C83" s="293" t="s">
        <v>568</v>
      </c>
      <c r="D83" s="293"/>
      <c r="E83" s="293"/>
      <c r="F83" s="294" t="s">
        <v>563</v>
      </c>
      <c r="G83" s="293"/>
      <c r="H83" s="293" t="s">
        <v>569</v>
      </c>
      <c r="I83" s="293" t="s">
        <v>559</v>
      </c>
      <c r="J83" s="293">
        <v>15</v>
      </c>
      <c r="K83" s="281"/>
    </row>
    <row r="84" s="1" customFormat="1" ht="15" customHeight="1">
      <c r="B84" s="292"/>
      <c r="C84" s="293" t="s">
        <v>570</v>
      </c>
      <c r="D84" s="293"/>
      <c r="E84" s="293"/>
      <c r="F84" s="294" t="s">
        <v>563</v>
      </c>
      <c r="G84" s="293"/>
      <c r="H84" s="293" t="s">
        <v>571</v>
      </c>
      <c r="I84" s="293" t="s">
        <v>559</v>
      </c>
      <c r="J84" s="293">
        <v>15</v>
      </c>
      <c r="K84" s="281"/>
    </row>
    <row r="85" s="1" customFormat="1" ht="15" customHeight="1">
      <c r="B85" s="292"/>
      <c r="C85" s="293" t="s">
        <v>572</v>
      </c>
      <c r="D85" s="293"/>
      <c r="E85" s="293"/>
      <c r="F85" s="294" t="s">
        <v>563</v>
      </c>
      <c r="G85" s="293"/>
      <c r="H85" s="293" t="s">
        <v>573</v>
      </c>
      <c r="I85" s="293" t="s">
        <v>559</v>
      </c>
      <c r="J85" s="293">
        <v>20</v>
      </c>
      <c r="K85" s="281"/>
    </row>
    <row r="86" s="1" customFormat="1" ht="15" customHeight="1">
      <c r="B86" s="292"/>
      <c r="C86" s="293" t="s">
        <v>574</v>
      </c>
      <c r="D86" s="293"/>
      <c r="E86" s="293"/>
      <c r="F86" s="294" t="s">
        <v>563</v>
      </c>
      <c r="G86" s="293"/>
      <c r="H86" s="293" t="s">
        <v>575</v>
      </c>
      <c r="I86" s="293" t="s">
        <v>559</v>
      </c>
      <c r="J86" s="293">
        <v>20</v>
      </c>
      <c r="K86" s="281"/>
    </row>
    <row r="87" s="1" customFormat="1" ht="15" customHeight="1">
      <c r="B87" s="292"/>
      <c r="C87" s="267" t="s">
        <v>576</v>
      </c>
      <c r="D87" s="267"/>
      <c r="E87" s="267"/>
      <c r="F87" s="290" t="s">
        <v>563</v>
      </c>
      <c r="G87" s="291"/>
      <c r="H87" s="267" t="s">
        <v>577</v>
      </c>
      <c r="I87" s="267" t="s">
        <v>559</v>
      </c>
      <c r="J87" s="267">
        <v>50</v>
      </c>
      <c r="K87" s="281"/>
    </row>
    <row r="88" s="1" customFormat="1" ht="15" customHeight="1">
      <c r="B88" s="292"/>
      <c r="C88" s="267" t="s">
        <v>578</v>
      </c>
      <c r="D88" s="267"/>
      <c r="E88" s="267"/>
      <c r="F88" s="290" t="s">
        <v>563</v>
      </c>
      <c r="G88" s="291"/>
      <c r="H88" s="267" t="s">
        <v>579</v>
      </c>
      <c r="I88" s="267" t="s">
        <v>559</v>
      </c>
      <c r="J88" s="267">
        <v>20</v>
      </c>
      <c r="K88" s="281"/>
    </row>
    <row r="89" s="1" customFormat="1" ht="15" customHeight="1">
      <c r="B89" s="292"/>
      <c r="C89" s="267" t="s">
        <v>580</v>
      </c>
      <c r="D89" s="267"/>
      <c r="E89" s="267"/>
      <c r="F89" s="290" t="s">
        <v>563</v>
      </c>
      <c r="G89" s="291"/>
      <c r="H89" s="267" t="s">
        <v>581</v>
      </c>
      <c r="I89" s="267" t="s">
        <v>559</v>
      </c>
      <c r="J89" s="267">
        <v>20</v>
      </c>
      <c r="K89" s="281"/>
    </row>
    <row r="90" s="1" customFormat="1" ht="15" customHeight="1">
      <c r="B90" s="292"/>
      <c r="C90" s="267" t="s">
        <v>582</v>
      </c>
      <c r="D90" s="267"/>
      <c r="E90" s="267"/>
      <c r="F90" s="290" t="s">
        <v>563</v>
      </c>
      <c r="G90" s="291"/>
      <c r="H90" s="267" t="s">
        <v>583</v>
      </c>
      <c r="I90" s="267" t="s">
        <v>559</v>
      </c>
      <c r="J90" s="267">
        <v>50</v>
      </c>
      <c r="K90" s="281"/>
    </row>
    <row r="91" s="1" customFormat="1" ht="15" customHeight="1">
      <c r="B91" s="292"/>
      <c r="C91" s="267" t="s">
        <v>584</v>
      </c>
      <c r="D91" s="267"/>
      <c r="E91" s="267"/>
      <c r="F91" s="290" t="s">
        <v>563</v>
      </c>
      <c r="G91" s="291"/>
      <c r="H91" s="267" t="s">
        <v>584</v>
      </c>
      <c r="I91" s="267" t="s">
        <v>559</v>
      </c>
      <c r="J91" s="267">
        <v>50</v>
      </c>
      <c r="K91" s="281"/>
    </row>
    <row r="92" s="1" customFormat="1" ht="15" customHeight="1">
      <c r="B92" s="292"/>
      <c r="C92" s="267" t="s">
        <v>585</v>
      </c>
      <c r="D92" s="267"/>
      <c r="E92" s="267"/>
      <c r="F92" s="290" t="s">
        <v>563</v>
      </c>
      <c r="G92" s="291"/>
      <c r="H92" s="267" t="s">
        <v>586</v>
      </c>
      <c r="I92" s="267" t="s">
        <v>559</v>
      </c>
      <c r="J92" s="267">
        <v>255</v>
      </c>
      <c r="K92" s="281"/>
    </row>
    <row r="93" s="1" customFormat="1" ht="15" customHeight="1">
      <c r="B93" s="292"/>
      <c r="C93" s="267" t="s">
        <v>587</v>
      </c>
      <c r="D93" s="267"/>
      <c r="E93" s="267"/>
      <c r="F93" s="290" t="s">
        <v>557</v>
      </c>
      <c r="G93" s="291"/>
      <c r="H93" s="267" t="s">
        <v>588</v>
      </c>
      <c r="I93" s="267" t="s">
        <v>589</v>
      </c>
      <c r="J93" s="267"/>
      <c r="K93" s="281"/>
    </row>
    <row r="94" s="1" customFormat="1" ht="15" customHeight="1">
      <c r="B94" s="292"/>
      <c r="C94" s="267" t="s">
        <v>590</v>
      </c>
      <c r="D94" s="267"/>
      <c r="E94" s="267"/>
      <c r="F94" s="290" t="s">
        <v>557</v>
      </c>
      <c r="G94" s="291"/>
      <c r="H94" s="267" t="s">
        <v>591</v>
      </c>
      <c r="I94" s="267" t="s">
        <v>592</v>
      </c>
      <c r="J94" s="267"/>
      <c r="K94" s="281"/>
    </row>
    <row r="95" s="1" customFormat="1" ht="15" customHeight="1">
      <c r="B95" s="292"/>
      <c r="C95" s="267" t="s">
        <v>593</v>
      </c>
      <c r="D95" s="267"/>
      <c r="E95" s="267"/>
      <c r="F95" s="290" t="s">
        <v>557</v>
      </c>
      <c r="G95" s="291"/>
      <c r="H95" s="267" t="s">
        <v>593</v>
      </c>
      <c r="I95" s="267" t="s">
        <v>592</v>
      </c>
      <c r="J95" s="267"/>
      <c r="K95" s="281"/>
    </row>
    <row r="96" s="1" customFormat="1" ht="15" customHeight="1">
      <c r="B96" s="292"/>
      <c r="C96" s="267" t="s">
        <v>38</v>
      </c>
      <c r="D96" s="267"/>
      <c r="E96" s="267"/>
      <c r="F96" s="290" t="s">
        <v>557</v>
      </c>
      <c r="G96" s="291"/>
      <c r="H96" s="267" t="s">
        <v>594</v>
      </c>
      <c r="I96" s="267" t="s">
        <v>592</v>
      </c>
      <c r="J96" s="267"/>
      <c r="K96" s="281"/>
    </row>
    <row r="97" s="1" customFormat="1" ht="15" customHeight="1">
      <c r="B97" s="292"/>
      <c r="C97" s="267" t="s">
        <v>48</v>
      </c>
      <c r="D97" s="267"/>
      <c r="E97" s="267"/>
      <c r="F97" s="290" t="s">
        <v>557</v>
      </c>
      <c r="G97" s="291"/>
      <c r="H97" s="267" t="s">
        <v>595</v>
      </c>
      <c r="I97" s="267" t="s">
        <v>592</v>
      </c>
      <c r="J97" s="267"/>
      <c r="K97" s="281"/>
    </row>
    <row r="98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="1" customFormat="1" ht="18.75" customHeight="1">
      <c r="B100" s="275"/>
      <c r="C100" s="275"/>
      <c r="D100" s="275"/>
      <c r="E100" s="275"/>
      <c r="F100" s="275"/>
      <c r="G100" s="275"/>
      <c r="H100" s="275"/>
      <c r="I100" s="275"/>
      <c r="J100" s="275"/>
      <c r="K100" s="275"/>
    </row>
    <row r="101" s="1" customFormat="1" ht="7.5" customHeight="1">
      <c r="B101" s="276"/>
      <c r="C101" s="277"/>
      <c r="D101" s="277"/>
      <c r="E101" s="277"/>
      <c r="F101" s="277"/>
      <c r="G101" s="277"/>
      <c r="H101" s="277"/>
      <c r="I101" s="277"/>
      <c r="J101" s="277"/>
      <c r="K101" s="278"/>
    </row>
    <row r="102" s="1" customFormat="1" ht="45" customHeight="1">
      <c r="B102" s="279"/>
      <c r="C102" s="280" t="s">
        <v>596</v>
      </c>
      <c r="D102" s="280"/>
      <c r="E102" s="280"/>
      <c r="F102" s="280"/>
      <c r="G102" s="280"/>
      <c r="H102" s="280"/>
      <c r="I102" s="280"/>
      <c r="J102" s="280"/>
      <c r="K102" s="281"/>
    </row>
    <row r="103" s="1" customFormat="1" ht="17.25" customHeight="1">
      <c r="B103" s="279"/>
      <c r="C103" s="282" t="s">
        <v>551</v>
      </c>
      <c r="D103" s="282"/>
      <c r="E103" s="282"/>
      <c r="F103" s="282" t="s">
        <v>552</v>
      </c>
      <c r="G103" s="283"/>
      <c r="H103" s="282" t="s">
        <v>54</v>
      </c>
      <c r="I103" s="282" t="s">
        <v>57</v>
      </c>
      <c r="J103" s="282" t="s">
        <v>553</v>
      </c>
      <c r="K103" s="281"/>
    </row>
    <row r="104" s="1" customFormat="1" ht="17.25" customHeight="1">
      <c r="B104" s="279"/>
      <c r="C104" s="284" t="s">
        <v>554</v>
      </c>
      <c r="D104" s="284"/>
      <c r="E104" s="284"/>
      <c r="F104" s="285" t="s">
        <v>555</v>
      </c>
      <c r="G104" s="286"/>
      <c r="H104" s="284"/>
      <c r="I104" s="284"/>
      <c r="J104" s="284" t="s">
        <v>556</v>
      </c>
      <c r="K104" s="281"/>
    </row>
    <row r="105" s="1" customFormat="1" ht="5.25" customHeight="1">
      <c r="B105" s="279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="1" customFormat="1" ht="15" customHeight="1">
      <c r="B106" s="279"/>
      <c r="C106" s="267" t="s">
        <v>53</v>
      </c>
      <c r="D106" s="289"/>
      <c r="E106" s="289"/>
      <c r="F106" s="290" t="s">
        <v>557</v>
      </c>
      <c r="G106" s="267"/>
      <c r="H106" s="267" t="s">
        <v>597</v>
      </c>
      <c r="I106" s="267" t="s">
        <v>559</v>
      </c>
      <c r="J106" s="267">
        <v>20</v>
      </c>
      <c r="K106" s="281"/>
    </row>
    <row r="107" s="1" customFormat="1" ht="15" customHeight="1">
      <c r="B107" s="279"/>
      <c r="C107" s="267" t="s">
        <v>560</v>
      </c>
      <c r="D107" s="267"/>
      <c r="E107" s="267"/>
      <c r="F107" s="290" t="s">
        <v>557</v>
      </c>
      <c r="G107" s="267"/>
      <c r="H107" s="267" t="s">
        <v>597</v>
      </c>
      <c r="I107" s="267" t="s">
        <v>559</v>
      </c>
      <c r="J107" s="267">
        <v>120</v>
      </c>
      <c r="K107" s="281"/>
    </row>
    <row r="108" s="1" customFormat="1" ht="15" customHeight="1">
      <c r="B108" s="292"/>
      <c r="C108" s="267" t="s">
        <v>562</v>
      </c>
      <c r="D108" s="267"/>
      <c r="E108" s="267"/>
      <c r="F108" s="290" t="s">
        <v>563</v>
      </c>
      <c r="G108" s="267"/>
      <c r="H108" s="267" t="s">
        <v>597</v>
      </c>
      <c r="I108" s="267" t="s">
        <v>559</v>
      </c>
      <c r="J108" s="267">
        <v>50</v>
      </c>
      <c r="K108" s="281"/>
    </row>
    <row r="109" s="1" customFormat="1" ht="15" customHeight="1">
      <c r="B109" s="292"/>
      <c r="C109" s="267" t="s">
        <v>565</v>
      </c>
      <c r="D109" s="267"/>
      <c r="E109" s="267"/>
      <c r="F109" s="290" t="s">
        <v>557</v>
      </c>
      <c r="G109" s="267"/>
      <c r="H109" s="267" t="s">
        <v>597</v>
      </c>
      <c r="I109" s="267" t="s">
        <v>567</v>
      </c>
      <c r="J109" s="267"/>
      <c r="K109" s="281"/>
    </row>
    <row r="110" s="1" customFormat="1" ht="15" customHeight="1">
      <c r="B110" s="292"/>
      <c r="C110" s="267" t="s">
        <v>576</v>
      </c>
      <c r="D110" s="267"/>
      <c r="E110" s="267"/>
      <c r="F110" s="290" t="s">
        <v>563</v>
      </c>
      <c r="G110" s="267"/>
      <c r="H110" s="267" t="s">
        <v>597</v>
      </c>
      <c r="I110" s="267" t="s">
        <v>559</v>
      </c>
      <c r="J110" s="267">
        <v>50</v>
      </c>
      <c r="K110" s="281"/>
    </row>
    <row r="111" s="1" customFormat="1" ht="15" customHeight="1">
      <c r="B111" s="292"/>
      <c r="C111" s="267" t="s">
        <v>584</v>
      </c>
      <c r="D111" s="267"/>
      <c r="E111" s="267"/>
      <c r="F111" s="290" t="s">
        <v>563</v>
      </c>
      <c r="G111" s="267"/>
      <c r="H111" s="267" t="s">
        <v>597</v>
      </c>
      <c r="I111" s="267" t="s">
        <v>559</v>
      </c>
      <c r="J111" s="267">
        <v>50</v>
      </c>
      <c r="K111" s="281"/>
    </row>
    <row r="112" s="1" customFormat="1" ht="15" customHeight="1">
      <c r="B112" s="292"/>
      <c r="C112" s="267" t="s">
        <v>582</v>
      </c>
      <c r="D112" s="267"/>
      <c r="E112" s="267"/>
      <c r="F112" s="290" t="s">
        <v>563</v>
      </c>
      <c r="G112" s="267"/>
      <c r="H112" s="267" t="s">
        <v>597</v>
      </c>
      <c r="I112" s="267" t="s">
        <v>559</v>
      </c>
      <c r="J112" s="267">
        <v>50</v>
      </c>
      <c r="K112" s="281"/>
    </row>
    <row r="113" s="1" customFormat="1" ht="15" customHeight="1">
      <c r="B113" s="292"/>
      <c r="C113" s="267" t="s">
        <v>53</v>
      </c>
      <c r="D113" s="267"/>
      <c r="E113" s="267"/>
      <c r="F113" s="290" t="s">
        <v>557</v>
      </c>
      <c r="G113" s="267"/>
      <c r="H113" s="267" t="s">
        <v>598</v>
      </c>
      <c r="I113" s="267" t="s">
        <v>559</v>
      </c>
      <c r="J113" s="267">
        <v>20</v>
      </c>
      <c r="K113" s="281"/>
    </row>
    <row r="114" s="1" customFormat="1" ht="15" customHeight="1">
      <c r="B114" s="292"/>
      <c r="C114" s="267" t="s">
        <v>599</v>
      </c>
      <c r="D114" s="267"/>
      <c r="E114" s="267"/>
      <c r="F114" s="290" t="s">
        <v>557</v>
      </c>
      <c r="G114" s="267"/>
      <c r="H114" s="267" t="s">
        <v>600</v>
      </c>
      <c r="I114" s="267" t="s">
        <v>559</v>
      </c>
      <c r="J114" s="267">
        <v>120</v>
      </c>
      <c r="K114" s="281"/>
    </row>
    <row r="115" s="1" customFormat="1" ht="15" customHeight="1">
      <c r="B115" s="292"/>
      <c r="C115" s="267" t="s">
        <v>38</v>
      </c>
      <c r="D115" s="267"/>
      <c r="E115" s="267"/>
      <c r="F115" s="290" t="s">
        <v>557</v>
      </c>
      <c r="G115" s="267"/>
      <c r="H115" s="267" t="s">
        <v>601</v>
      </c>
      <c r="I115" s="267" t="s">
        <v>592</v>
      </c>
      <c r="J115" s="267"/>
      <c r="K115" s="281"/>
    </row>
    <row r="116" s="1" customFormat="1" ht="15" customHeight="1">
      <c r="B116" s="292"/>
      <c r="C116" s="267" t="s">
        <v>48</v>
      </c>
      <c r="D116" s="267"/>
      <c r="E116" s="267"/>
      <c r="F116" s="290" t="s">
        <v>557</v>
      </c>
      <c r="G116" s="267"/>
      <c r="H116" s="267" t="s">
        <v>602</v>
      </c>
      <c r="I116" s="267" t="s">
        <v>592</v>
      </c>
      <c r="J116" s="267"/>
      <c r="K116" s="281"/>
    </row>
    <row r="117" s="1" customFormat="1" ht="15" customHeight="1">
      <c r="B117" s="292"/>
      <c r="C117" s="267" t="s">
        <v>57</v>
      </c>
      <c r="D117" s="267"/>
      <c r="E117" s="267"/>
      <c r="F117" s="290" t="s">
        <v>557</v>
      </c>
      <c r="G117" s="267"/>
      <c r="H117" s="267" t="s">
        <v>603</v>
      </c>
      <c r="I117" s="267" t="s">
        <v>604</v>
      </c>
      <c r="J117" s="267"/>
      <c r="K117" s="281"/>
    </row>
    <row r="118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="1" customFormat="1" ht="18.75" customHeight="1">
      <c r="B120" s="275"/>
      <c r="C120" s="275"/>
      <c r="D120" s="275"/>
      <c r="E120" s="275"/>
      <c r="F120" s="275"/>
      <c r="G120" s="275"/>
      <c r="H120" s="275"/>
      <c r="I120" s="275"/>
      <c r="J120" s="275"/>
      <c r="K120" s="275"/>
    </row>
    <row r="12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="1" customFormat="1" ht="45" customHeight="1">
      <c r="B122" s="308"/>
      <c r="C122" s="258" t="s">
        <v>605</v>
      </c>
      <c r="D122" s="258"/>
      <c r="E122" s="258"/>
      <c r="F122" s="258"/>
      <c r="G122" s="258"/>
      <c r="H122" s="258"/>
      <c r="I122" s="258"/>
      <c r="J122" s="258"/>
      <c r="K122" s="309"/>
    </row>
    <row r="123" s="1" customFormat="1" ht="17.25" customHeight="1">
      <c r="B123" s="310"/>
      <c r="C123" s="282" t="s">
        <v>551</v>
      </c>
      <c r="D123" s="282"/>
      <c r="E123" s="282"/>
      <c r="F123" s="282" t="s">
        <v>552</v>
      </c>
      <c r="G123" s="283"/>
      <c r="H123" s="282" t="s">
        <v>54</v>
      </c>
      <c r="I123" s="282" t="s">
        <v>57</v>
      </c>
      <c r="J123" s="282" t="s">
        <v>553</v>
      </c>
      <c r="K123" s="311"/>
    </row>
    <row r="124" s="1" customFormat="1" ht="17.25" customHeight="1">
      <c r="B124" s="310"/>
      <c r="C124" s="284" t="s">
        <v>554</v>
      </c>
      <c r="D124" s="284"/>
      <c r="E124" s="284"/>
      <c r="F124" s="285" t="s">
        <v>555</v>
      </c>
      <c r="G124" s="286"/>
      <c r="H124" s="284"/>
      <c r="I124" s="284"/>
      <c r="J124" s="284" t="s">
        <v>556</v>
      </c>
      <c r="K124" s="311"/>
    </row>
    <row r="125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="1" customFormat="1" ht="15" customHeight="1">
      <c r="B126" s="312"/>
      <c r="C126" s="267" t="s">
        <v>560</v>
      </c>
      <c r="D126" s="289"/>
      <c r="E126" s="289"/>
      <c r="F126" s="290" t="s">
        <v>557</v>
      </c>
      <c r="G126" s="267"/>
      <c r="H126" s="267" t="s">
        <v>597</v>
      </c>
      <c r="I126" s="267" t="s">
        <v>559</v>
      </c>
      <c r="J126" s="267">
        <v>120</v>
      </c>
      <c r="K126" s="315"/>
    </row>
    <row r="127" s="1" customFormat="1" ht="15" customHeight="1">
      <c r="B127" s="312"/>
      <c r="C127" s="267" t="s">
        <v>606</v>
      </c>
      <c r="D127" s="267"/>
      <c r="E127" s="267"/>
      <c r="F127" s="290" t="s">
        <v>557</v>
      </c>
      <c r="G127" s="267"/>
      <c r="H127" s="267" t="s">
        <v>607</v>
      </c>
      <c r="I127" s="267" t="s">
        <v>559</v>
      </c>
      <c r="J127" s="267" t="s">
        <v>608</v>
      </c>
      <c r="K127" s="315"/>
    </row>
    <row r="128" s="1" customFormat="1" ht="15" customHeight="1">
      <c r="B128" s="312"/>
      <c r="C128" s="267" t="s">
        <v>505</v>
      </c>
      <c r="D128" s="267"/>
      <c r="E128" s="267"/>
      <c r="F128" s="290" t="s">
        <v>557</v>
      </c>
      <c r="G128" s="267"/>
      <c r="H128" s="267" t="s">
        <v>609</v>
      </c>
      <c r="I128" s="267" t="s">
        <v>559</v>
      </c>
      <c r="J128" s="267" t="s">
        <v>608</v>
      </c>
      <c r="K128" s="315"/>
    </row>
    <row r="129" s="1" customFormat="1" ht="15" customHeight="1">
      <c r="B129" s="312"/>
      <c r="C129" s="267" t="s">
        <v>568</v>
      </c>
      <c r="D129" s="267"/>
      <c r="E129" s="267"/>
      <c r="F129" s="290" t="s">
        <v>563</v>
      </c>
      <c r="G129" s="267"/>
      <c r="H129" s="267" t="s">
        <v>569</v>
      </c>
      <c r="I129" s="267" t="s">
        <v>559</v>
      </c>
      <c r="J129" s="267">
        <v>15</v>
      </c>
      <c r="K129" s="315"/>
    </row>
    <row r="130" s="1" customFormat="1" ht="15" customHeight="1">
      <c r="B130" s="312"/>
      <c r="C130" s="293" t="s">
        <v>570</v>
      </c>
      <c r="D130" s="293"/>
      <c r="E130" s="293"/>
      <c r="F130" s="294" t="s">
        <v>563</v>
      </c>
      <c r="G130" s="293"/>
      <c r="H130" s="293" t="s">
        <v>571</v>
      </c>
      <c r="I130" s="293" t="s">
        <v>559</v>
      </c>
      <c r="J130" s="293">
        <v>15</v>
      </c>
      <c r="K130" s="315"/>
    </row>
    <row r="131" s="1" customFormat="1" ht="15" customHeight="1">
      <c r="B131" s="312"/>
      <c r="C131" s="293" t="s">
        <v>572</v>
      </c>
      <c r="D131" s="293"/>
      <c r="E131" s="293"/>
      <c r="F131" s="294" t="s">
        <v>563</v>
      </c>
      <c r="G131" s="293"/>
      <c r="H131" s="293" t="s">
        <v>573</v>
      </c>
      <c r="I131" s="293" t="s">
        <v>559</v>
      </c>
      <c r="J131" s="293">
        <v>20</v>
      </c>
      <c r="K131" s="315"/>
    </row>
    <row r="132" s="1" customFormat="1" ht="15" customHeight="1">
      <c r="B132" s="312"/>
      <c r="C132" s="293" t="s">
        <v>574</v>
      </c>
      <c r="D132" s="293"/>
      <c r="E132" s="293"/>
      <c r="F132" s="294" t="s">
        <v>563</v>
      </c>
      <c r="G132" s="293"/>
      <c r="H132" s="293" t="s">
        <v>575</v>
      </c>
      <c r="I132" s="293" t="s">
        <v>559</v>
      </c>
      <c r="J132" s="293">
        <v>20</v>
      </c>
      <c r="K132" s="315"/>
    </row>
    <row r="133" s="1" customFormat="1" ht="15" customHeight="1">
      <c r="B133" s="312"/>
      <c r="C133" s="267" t="s">
        <v>562</v>
      </c>
      <c r="D133" s="267"/>
      <c r="E133" s="267"/>
      <c r="F133" s="290" t="s">
        <v>563</v>
      </c>
      <c r="G133" s="267"/>
      <c r="H133" s="267" t="s">
        <v>597</v>
      </c>
      <c r="I133" s="267" t="s">
        <v>559</v>
      </c>
      <c r="J133" s="267">
        <v>50</v>
      </c>
      <c r="K133" s="315"/>
    </row>
    <row r="134" s="1" customFormat="1" ht="15" customHeight="1">
      <c r="B134" s="312"/>
      <c r="C134" s="267" t="s">
        <v>576</v>
      </c>
      <c r="D134" s="267"/>
      <c r="E134" s="267"/>
      <c r="F134" s="290" t="s">
        <v>563</v>
      </c>
      <c r="G134" s="267"/>
      <c r="H134" s="267" t="s">
        <v>597</v>
      </c>
      <c r="I134" s="267" t="s">
        <v>559</v>
      </c>
      <c r="J134" s="267">
        <v>50</v>
      </c>
      <c r="K134" s="315"/>
    </row>
    <row r="135" s="1" customFormat="1" ht="15" customHeight="1">
      <c r="B135" s="312"/>
      <c r="C135" s="267" t="s">
        <v>582</v>
      </c>
      <c r="D135" s="267"/>
      <c r="E135" s="267"/>
      <c r="F135" s="290" t="s">
        <v>563</v>
      </c>
      <c r="G135" s="267"/>
      <c r="H135" s="267" t="s">
        <v>597</v>
      </c>
      <c r="I135" s="267" t="s">
        <v>559</v>
      </c>
      <c r="J135" s="267">
        <v>50</v>
      </c>
      <c r="K135" s="315"/>
    </row>
    <row r="136" s="1" customFormat="1" ht="15" customHeight="1">
      <c r="B136" s="312"/>
      <c r="C136" s="267" t="s">
        <v>584</v>
      </c>
      <c r="D136" s="267"/>
      <c r="E136" s="267"/>
      <c r="F136" s="290" t="s">
        <v>563</v>
      </c>
      <c r="G136" s="267"/>
      <c r="H136" s="267" t="s">
        <v>597</v>
      </c>
      <c r="I136" s="267" t="s">
        <v>559</v>
      </c>
      <c r="J136" s="267">
        <v>50</v>
      </c>
      <c r="K136" s="315"/>
    </row>
    <row r="137" s="1" customFormat="1" ht="15" customHeight="1">
      <c r="B137" s="312"/>
      <c r="C137" s="267" t="s">
        <v>585</v>
      </c>
      <c r="D137" s="267"/>
      <c r="E137" s="267"/>
      <c r="F137" s="290" t="s">
        <v>563</v>
      </c>
      <c r="G137" s="267"/>
      <c r="H137" s="267" t="s">
        <v>610</v>
      </c>
      <c r="I137" s="267" t="s">
        <v>559</v>
      </c>
      <c r="J137" s="267">
        <v>255</v>
      </c>
      <c r="K137" s="315"/>
    </row>
    <row r="138" s="1" customFormat="1" ht="15" customHeight="1">
      <c r="B138" s="312"/>
      <c r="C138" s="267" t="s">
        <v>587</v>
      </c>
      <c r="D138" s="267"/>
      <c r="E138" s="267"/>
      <c r="F138" s="290" t="s">
        <v>557</v>
      </c>
      <c r="G138" s="267"/>
      <c r="H138" s="267" t="s">
        <v>611</v>
      </c>
      <c r="I138" s="267" t="s">
        <v>589</v>
      </c>
      <c r="J138" s="267"/>
      <c r="K138" s="315"/>
    </row>
    <row r="139" s="1" customFormat="1" ht="15" customHeight="1">
      <c r="B139" s="312"/>
      <c r="C139" s="267" t="s">
        <v>590</v>
      </c>
      <c r="D139" s="267"/>
      <c r="E139" s="267"/>
      <c r="F139" s="290" t="s">
        <v>557</v>
      </c>
      <c r="G139" s="267"/>
      <c r="H139" s="267" t="s">
        <v>612</v>
      </c>
      <c r="I139" s="267" t="s">
        <v>592</v>
      </c>
      <c r="J139" s="267"/>
      <c r="K139" s="315"/>
    </row>
    <row r="140" s="1" customFormat="1" ht="15" customHeight="1">
      <c r="B140" s="312"/>
      <c r="C140" s="267" t="s">
        <v>593</v>
      </c>
      <c r="D140" s="267"/>
      <c r="E140" s="267"/>
      <c r="F140" s="290" t="s">
        <v>557</v>
      </c>
      <c r="G140" s="267"/>
      <c r="H140" s="267" t="s">
        <v>593</v>
      </c>
      <c r="I140" s="267" t="s">
        <v>592</v>
      </c>
      <c r="J140" s="267"/>
      <c r="K140" s="315"/>
    </row>
    <row r="141" s="1" customFormat="1" ht="15" customHeight="1">
      <c r="B141" s="312"/>
      <c r="C141" s="267" t="s">
        <v>38</v>
      </c>
      <c r="D141" s="267"/>
      <c r="E141" s="267"/>
      <c r="F141" s="290" t="s">
        <v>557</v>
      </c>
      <c r="G141" s="267"/>
      <c r="H141" s="267" t="s">
        <v>613</v>
      </c>
      <c r="I141" s="267" t="s">
        <v>592</v>
      </c>
      <c r="J141" s="267"/>
      <c r="K141" s="315"/>
    </row>
    <row r="142" s="1" customFormat="1" ht="15" customHeight="1">
      <c r="B142" s="312"/>
      <c r="C142" s="267" t="s">
        <v>614</v>
      </c>
      <c r="D142" s="267"/>
      <c r="E142" s="267"/>
      <c r="F142" s="290" t="s">
        <v>557</v>
      </c>
      <c r="G142" s="267"/>
      <c r="H142" s="267" t="s">
        <v>615</v>
      </c>
      <c r="I142" s="267" t="s">
        <v>592</v>
      </c>
      <c r="J142" s="267"/>
      <c r="K142" s="315"/>
    </row>
    <row r="143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="1" customFormat="1" ht="18.75" customHeight="1">
      <c r="B145" s="275"/>
      <c r="C145" s="275"/>
      <c r="D145" s="275"/>
      <c r="E145" s="275"/>
      <c r="F145" s="275"/>
      <c r="G145" s="275"/>
      <c r="H145" s="275"/>
      <c r="I145" s="275"/>
      <c r="J145" s="275"/>
      <c r="K145" s="275"/>
    </row>
    <row r="146" s="1" customFormat="1" ht="7.5" customHeight="1">
      <c r="B146" s="276"/>
      <c r="C146" s="277"/>
      <c r="D146" s="277"/>
      <c r="E146" s="277"/>
      <c r="F146" s="277"/>
      <c r="G146" s="277"/>
      <c r="H146" s="277"/>
      <c r="I146" s="277"/>
      <c r="J146" s="277"/>
      <c r="K146" s="278"/>
    </row>
    <row r="147" s="1" customFormat="1" ht="45" customHeight="1">
      <c r="B147" s="279"/>
      <c r="C147" s="280" t="s">
        <v>616</v>
      </c>
      <c r="D147" s="280"/>
      <c r="E147" s="280"/>
      <c r="F147" s="280"/>
      <c r="G147" s="280"/>
      <c r="H147" s="280"/>
      <c r="I147" s="280"/>
      <c r="J147" s="280"/>
      <c r="K147" s="281"/>
    </row>
    <row r="148" s="1" customFormat="1" ht="17.25" customHeight="1">
      <c r="B148" s="279"/>
      <c r="C148" s="282" t="s">
        <v>551</v>
      </c>
      <c r="D148" s="282"/>
      <c r="E148" s="282"/>
      <c r="F148" s="282" t="s">
        <v>552</v>
      </c>
      <c r="G148" s="283"/>
      <c r="H148" s="282" t="s">
        <v>54</v>
      </c>
      <c r="I148" s="282" t="s">
        <v>57</v>
      </c>
      <c r="J148" s="282" t="s">
        <v>553</v>
      </c>
      <c r="K148" s="281"/>
    </row>
    <row r="149" s="1" customFormat="1" ht="17.25" customHeight="1">
      <c r="B149" s="279"/>
      <c r="C149" s="284" t="s">
        <v>554</v>
      </c>
      <c r="D149" s="284"/>
      <c r="E149" s="284"/>
      <c r="F149" s="285" t="s">
        <v>555</v>
      </c>
      <c r="G149" s="286"/>
      <c r="H149" s="284"/>
      <c r="I149" s="284"/>
      <c r="J149" s="284" t="s">
        <v>556</v>
      </c>
      <c r="K149" s="281"/>
    </row>
    <row r="150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="1" customFormat="1" ht="15" customHeight="1">
      <c r="B151" s="292"/>
      <c r="C151" s="319" t="s">
        <v>560</v>
      </c>
      <c r="D151" s="267"/>
      <c r="E151" s="267"/>
      <c r="F151" s="320" t="s">
        <v>557</v>
      </c>
      <c r="G151" s="267"/>
      <c r="H151" s="319" t="s">
        <v>597</v>
      </c>
      <c r="I151" s="319" t="s">
        <v>559</v>
      </c>
      <c r="J151" s="319">
        <v>120</v>
      </c>
      <c r="K151" s="315"/>
    </row>
    <row r="152" s="1" customFormat="1" ht="15" customHeight="1">
      <c r="B152" s="292"/>
      <c r="C152" s="319" t="s">
        <v>606</v>
      </c>
      <c r="D152" s="267"/>
      <c r="E152" s="267"/>
      <c r="F152" s="320" t="s">
        <v>557</v>
      </c>
      <c r="G152" s="267"/>
      <c r="H152" s="319" t="s">
        <v>617</v>
      </c>
      <c r="I152" s="319" t="s">
        <v>559</v>
      </c>
      <c r="J152" s="319" t="s">
        <v>608</v>
      </c>
      <c r="K152" s="315"/>
    </row>
    <row r="153" s="1" customFormat="1" ht="15" customHeight="1">
      <c r="B153" s="292"/>
      <c r="C153" s="319" t="s">
        <v>505</v>
      </c>
      <c r="D153" s="267"/>
      <c r="E153" s="267"/>
      <c r="F153" s="320" t="s">
        <v>557</v>
      </c>
      <c r="G153" s="267"/>
      <c r="H153" s="319" t="s">
        <v>618</v>
      </c>
      <c r="I153" s="319" t="s">
        <v>559</v>
      </c>
      <c r="J153" s="319" t="s">
        <v>608</v>
      </c>
      <c r="K153" s="315"/>
    </row>
    <row r="154" s="1" customFormat="1" ht="15" customHeight="1">
      <c r="B154" s="292"/>
      <c r="C154" s="319" t="s">
        <v>562</v>
      </c>
      <c r="D154" s="267"/>
      <c r="E154" s="267"/>
      <c r="F154" s="320" t="s">
        <v>563</v>
      </c>
      <c r="G154" s="267"/>
      <c r="H154" s="319" t="s">
        <v>597</v>
      </c>
      <c r="I154" s="319" t="s">
        <v>559</v>
      </c>
      <c r="J154" s="319">
        <v>50</v>
      </c>
      <c r="K154" s="315"/>
    </row>
    <row r="155" s="1" customFormat="1" ht="15" customHeight="1">
      <c r="B155" s="292"/>
      <c r="C155" s="319" t="s">
        <v>565</v>
      </c>
      <c r="D155" s="267"/>
      <c r="E155" s="267"/>
      <c r="F155" s="320" t="s">
        <v>557</v>
      </c>
      <c r="G155" s="267"/>
      <c r="H155" s="319" t="s">
        <v>597</v>
      </c>
      <c r="I155" s="319" t="s">
        <v>567</v>
      </c>
      <c r="J155" s="319"/>
      <c r="K155" s="315"/>
    </row>
    <row r="156" s="1" customFormat="1" ht="15" customHeight="1">
      <c r="B156" s="292"/>
      <c r="C156" s="319" t="s">
        <v>576</v>
      </c>
      <c r="D156" s="267"/>
      <c r="E156" s="267"/>
      <c r="F156" s="320" t="s">
        <v>563</v>
      </c>
      <c r="G156" s="267"/>
      <c r="H156" s="319" t="s">
        <v>597</v>
      </c>
      <c r="I156" s="319" t="s">
        <v>559</v>
      </c>
      <c r="J156" s="319">
        <v>50</v>
      </c>
      <c r="K156" s="315"/>
    </row>
    <row r="157" s="1" customFormat="1" ht="15" customHeight="1">
      <c r="B157" s="292"/>
      <c r="C157" s="319" t="s">
        <v>584</v>
      </c>
      <c r="D157" s="267"/>
      <c r="E157" s="267"/>
      <c r="F157" s="320" t="s">
        <v>563</v>
      </c>
      <c r="G157" s="267"/>
      <c r="H157" s="319" t="s">
        <v>597</v>
      </c>
      <c r="I157" s="319" t="s">
        <v>559</v>
      </c>
      <c r="J157" s="319">
        <v>50</v>
      </c>
      <c r="K157" s="315"/>
    </row>
    <row r="158" s="1" customFormat="1" ht="15" customHeight="1">
      <c r="B158" s="292"/>
      <c r="C158" s="319" t="s">
        <v>582</v>
      </c>
      <c r="D158" s="267"/>
      <c r="E158" s="267"/>
      <c r="F158" s="320" t="s">
        <v>563</v>
      </c>
      <c r="G158" s="267"/>
      <c r="H158" s="319" t="s">
        <v>597</v>
      </c>
      <c r="I158" s="319" t="s">
        <v>559</v>
      </c>
      <c r="J158" s="319">
        <v>50</v>
      </c>
      <c r="K158" s="315"/>
    </row>
    <row r="159" s="1" customFormat="1" ht="15" customHeight="1">
      <c r="B159" s="292"/>
      <c r="C159" s="319" t="s">
        <v>82</v>
      </c>
      <c r="D159" s="267"/>
      <c r="E159" s="267"/>
      <c r="F159" s="320" t="s">
        <v>557</v>
      </c>
      <c r="G159" s="267"/>
      <c r="H159" s="319" t="s">
        <v>619</v>
      </c>
      <c r="I159" s="319" t="s">
        <v>559</v>
      </c>
      <c r="J159" s="319" t="s">
        <v>620</v>
      </c>
      <c r="K159" s="315"/>
    </row>
    <row r="160" s="1" customFormat="1" ht="15" customHeight="1">
      <c r="B160" s="292"/>
      <c r="C160" s="319" t="s">
        <v>621</v>
      </c>
      <c r="D160" s="267"/>
      <c r="E160" s="267"/>
      <c r="F160" s="320" t="s">
        <v>557</v>
      </c>
      <c r="G160" s="267"/>
      <c r="H160" s="319" t="s">
        <v>622</v>
      </c>
      <c r="I160" s="319" t="s">
        <v>592</v>
      </c>
      <c r="J160" s="319"/>
      <c r="K160" s="315"/>
    </row>
    <row r="16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="1" customFormat="1" ht="18.75" customHeight="1">
      <c r="B163" s="275"/>
      <c r="C163" s="275"/>
      <c r="D163" s="275"/>
      <c r="E163" s="275"/>
      <c r="F163" s="275"/>
      <c r="G163" s="275"/>
      <c r="H163" s="275"/>
      <c r="I163" s="275"/>
      <c r="J163" s="275"/>
      <c r="K163" s="275"/>
    </row>
    <row r="164" s="1" customFormat="1" ht="7.5" customHeight="1">
      <c r="B164" s="254"/>
      <c r="C164" s="255"/>
      <c r="D164" s="255"/>
      <c r="E164" s="255"/>
      <c r="F164" s="255"/>
      <c r="G164" s="255"/>
      <c r="H164" s="255"/>
      <c r="I164" s="255"/>
      <c r="J164" s="255"/>
      <c r="K164" s="256"/>
    </row>
    <row r="165" s="1" customFormat="1" ht="45" customHeight="1">
      <c r="B165" s="257"/>
      <c r="C165" s="258" t="s">
        <v>623</v>
      </c>
      <c r="D165" s="258"/>
      <c r="E165" s="258"/>
      <c r="F165" s="258"/>
      <c r="G165" s="258"/>
      <c r="H165" s="258"/>
      <c r="I165" s="258"/>
      <c r="J165" s="258"/>
      <c r="K165" s="259"/>
    </row>
    <row r="166" s="1" customFormat="1" ht="17.25" customHeight="1">
      <c r="B166" s="257"/>
      <c r="C166" s="282" t="s">
        <v>551</v>
      </c>
      <c r="D166" s="282"/>
      <c r="E166" s="282"/>
      <c r="F166" s="282" t="s">
        <v>552</v>
      </c>
      <c r="G166" s="324"/>
      <c r="H166" s="325" t="s">
        <v>54</v>
      </c>
      <c r="I166" s="325" t="s">
        <v>57</v>
      </c>
      <c r="J166" s="282" t="s">
        <v>553</v>
      </c>
      <c r="K166" s="259"/>
    </row>
    <row r="167" s="1" customFormat="1" ht="17.25" customHeight="1">
      <c r="B167" s="260"/>
      <c r="C167" s="284" t="s">
        <v>554</v>
      </c>
      <c r="D167" s="284"/>
      <c r="E167" s="284"/>
      <c r="F167" s="285" t="s">
        <v>555</v>
      </c>
      <c r="G167" s="326"/>
      <c r="H167" s="327"/>
      <c r="I167" s="327"/>
      <c r="J167" s="284" t="s">
        <v>556</v>
      </c>
      <c r="K167" s="262"/>
    </row>
    <row r="168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="1" customFormat="1" ht="15" customHeight="1">
      <c r="B169" s="292"/>
      <c r="C169" s="267" t="s">
        <v>560</v>
      </c>
      <c r="D169" s="267"/>
      <c r="E169" s="267"/>
      <c r="F169" s="290" t="s">
        <v>557</v>
      </c>
      <c r="G169" s="267"/>
      <c r="H169" s="267" t="s">
        <v>597</v>
      </c>
      <c r="I169" s="267" t="s">
        <v>559</v>
      </c>
      <c r="J169" s="267">
        <v>120</v>
      </c>
      <c r="K169" s="315"/>
    </row>
    <row r="170" s="1" customFormat="1" ht="15" customHeight="1">
      <c r="B170" s="292"/>
      <c r="C170" s="267" t="s">
        <v>606</v>
      </c>
      <c r="D170" s="267"/>
      <c r="E170" s="267"/>
      <c r="F170" s="290" t="s">
        <v>557</v>
      </c>
      <c r="G170" s="267"/>
      <c r="H170" s="267" t="s">
        <v>607</v>
      </c>
      <c r="I170" s="267" t="s">
        <v>559</v>
      </c>
      <c r="J170" s="267" t="s">
        <v>608</v>
      </c>
      <c r="K170" s="315"/>
    </row>
    <row r="171" s="1" customFormat="1" ht="15" customHeight="1">
      <c r="B171" s="292"/>
      <c r="C171" s="267" t="s">
        <v>505</v>
      </c>
      <c r="D171" s="267"/>
      <c r="E171" s="267"/>
      <c r="F171" s="290" t="s">
        <v>557</v>
      </c>
      <c r="G171" s="267"/>
      <c r="H171" s="267" t="s">
        <v>624</v>
      </c>
      <c r="I171" s="267" t="s">
        <v>559</v>
      </c>
      <c r="J171" s="267" t="s">
        <v>608</v>
      </c>
      <c r="K171" s="315"/>
    </row>
    <row r="172" s="1" customFormat="1" ht="15" customHeight="1">
      <c r="B172" s="292"/>
      <c r="C172" s="267" t="s">
        <v>562</v>
      </c>
      <c r="D172" s="267"/>
      <c r="E172" s="267"/>
      <c r="F172" s="290" t="s">
        <v>563</v>
      </c>
      <c r="G172" s="267"/>
      <c r="H172" s="267" t="s">
        <v>624</v>
      </c>
      <c r="I172" s="267" t="s">
        <v>559</v>
      </c>
      <c r="J172" s="267">
        <v>50</v>
      </c>
      <c r="K172" s="315"/>
    </row>
    <row r="173" s="1" customFormat="1" ht="15" customHeight="1">
      <c r="B173" s="292"/>
      <c r="C173" s="267" t="s">
        <v>565</v>
      </c>
      <c r="D173" s="267"/>
      <c r="E173" s="267"/>
      <c r="F173" s="290" t="s">
        <v>557</v>
      </c>
      <c r="G173" s="267"/>
      <c r="H173" s="267" t="s">
        <v>624</v>
      </c>
      <c r="I173" s="267" t="s">
        <v>567</v>
      </c>
      <c r="J173" s="267"/>
      <c r="K173" s="315"/>
    </row>
    <row r="174" s="1" customFormat="1" ht="15" customHeight="1">
      <c r="B174" s="292"/>
      <c r="C174" s="267" t="s">
        <v>576</v>
      </c>
      <c r="D174" s="267"/>
      <c r="E174" s="267"/>
      <c r="F174" s="290" t="s">
        <v>563</v>
      </c>
      <c r="G174" s="267"/>
      <c r="H174" s="267" t="s">
        <v>624</v>
      </c>
      <c r="I174" s="267" t="s">
        <v>559</v>
      </c>
      <c r="J174" s="267">
        <v>50</v>
      </c>
      <c r="K174" s="315"/>
    </row>
    <row r="175" s="1" customFormat="1" ht="15" customHeight="1">
      <c r="B175" s="292"/>
      <c r="C175" s="267" t="s">
        <v>584</v>
      </c>
      <c r="D175" s="267"/>
      <c r="E175" s="267"/>
      <c r="F175" s="290" t="s">
        <v>563</v>
      </c>
      <c r="G175" s="267"/>
      <c r="H175" s="267" t="s">
        <v>624</v>
      </c>
      <c r="I175" s="267" t="s">
        <v>559</v>
      </c>
      <c r="J175" s="267">
        <v>50</v>
      </c>
      <c r="K175" s="315"/>
    </row>
    <row r="176" s="1" customFormat="1" ht="15" customHeight="1">
      <c r="B176" s="292"/>
      <c r="C176" s="267" t="s">
        <v>582</v>
      </c>
      <c r="D176" s="267"/>
      <c r="E176" s="267"/>
      <c r="F176" s="290" t="s">
        <v>563</v>
      </c>
      <c r="G176" s="267"/>
      <c r="H176" s="267" t="s">
        <v>624</v>
      </c>
      <c r="I176" s="267" t="s">
        <v>559</v>
      </c>
      <c r="J176" s="267">
        <v>50</v>
      </c>
      <c r="K176" s="315"/>
    </row>
    <row r="177" s="1" customFormat="1" ht="15" customHeight="1">
      <c r="B177" s="292"/>
      <c r="C177" s="267" t="s">
        <v>104</v>
      </c>
      <c r="D177" s="267"/>
      <c r="E177" s="267"/>
      <c r="F177" s="290" t="s">
        <v>557</v>
      </c>
      <c r="G177" s="267"/>
      <c r="H177" s="267" t="s">
        <v>625</v>
      </c>
      <c r="I177" s="267" t="s">
        <v>626</v>
      </c>
      <c r="J177" s="267"/>
      <c r="K177" s="315"/>
    </row>
    <row r="178" s="1" customFormat="1" ht="15" customHeight="1">
      <c r="B178" s="292"/>
      <c r="C178" s="267" t="s">
        <v>57</v>
      </c>
      <c r="D178" s="267"/>
      <c r="E178" s="267"/>
      <c r="F178" s="290" t="s">
        <v>557</v>
      </c>
      <c r="G178" s="267"/>
      <c r="H178" s="267" t="s">
        <v>627</v>
      </c>
      <c r="I178" s="267" t="s">
        <v>628</v>
      </c>
      <c r="J178" s="267">
        <v>1</v>
      </c>
      <c r="K178" s="315"/>
    </row>
    <row r="179" s="1" customFormat="1" ht="15" customHeight="1">
      <c r="B179" s="292"/>
      <c r="C179" s="267" t="s">
        <v>53</v>
      </c>
      <c r="D179" s="267"/>
      <c r="E179" s="267"/>
      <c r="F179" s="290" t="s">
        <v>557</v>
      </c>
      <c r="G179" s="267"/>
      <c r="H179" s="267" t="s">
        <v>629</v>
      </c>
      <c r="I179" s="267" t="s">
        <v>559</v>
      </c>
      <c r="J179" s="267">
        <v>20</v>
      </c>
      <c r="K179" s="315"/>
    </row>
    <row r="180" s="1" customFormat="1" ht="15" customHeight="1">
      <c r="B180" s="292"/>
      <c r="C180" s="267" t="s">
        <v>54</v>
      </c>
      <c r="D180" s="267"/>
      <c r="E180" s="267"/>
      <c r="F180" s="290" t="s">
        <v>557</v>
      </c>
      <c r="G180" s="267"/>
      <c r="H180" s="267" t="s">
        <v>630</v>
      </c>
      <c r="I180" s="267" t="s">
        <v>559</v>
      </c>
      <c r="J180" s="267">
        <v>255</v>
      </c>
      <c r="K180" s="315"/>
    </row>
    <row r="181" s="1" customFormat="1" ht="15" customHeight="1">
      <c r="B181" s="292"/>
      <c r="C181" s="267" t="s">
        <v>105</v>
      </c>
      <c r="D181" s="267"/>
      <c r="E181" s="267"/>
      <c r="F181" s="290" t="s">
        <v>557</v>
      </c>
      <c r="G181" s="267"/>
      <c r="H181" s="267" t="s">
        <v>521</v>
      </c>
      <c r="I181" s="267" t="s">
        <v>559</v>
      </c>
      <c r="J181" s="267">
        <v>10</v>
      </c>
      <c r="K181" s="315"/>
    </row>
    <row r="182" s="1" customFormat="1" ht="15" customHeight="1">
      <c r="B182" s="292"/>
      <c r="C182" s="267" t="s">
        <v>106</v>
      </c>
      <c r="D182" s="267"/>
      <c r="E182" s="267"/>
      <c r="F182" s="290" t="s">
        <v>557</v>
      </c>
      <c r="G182" s="267"/>
      <c r="H182" s="267" t="s">
        <v>631</v>
      </c>
      <c r="I182" s="267" t="s">
        <v>592</v>
      </c>
      <c r="J182" s="267"/>
      <c r="K182" s="315"/>
    </row>
    <row r="183" s="1" customFormat="1" ht="15" customHeight="1">
      <c r="B183" s="292"/>
      <c r="C183" s="267" t="s">
        <v>632</v>
      </c>
      <c r="D183" s="267"/>
      <c r="E183" s="267"/>
      <c r="F183" s="290" t="s">
        <v>557</v>
      </c>
      <c r="G183" s="267"/>
      <c r="H183" s="267" t="s">
        <v>633</v>
      </c>
      <c r="I183" s="267" t="s">
        <v>592</v>
      </c>
      <c r="J183" s="267"/>
      <c r="K183" s="315"/>
    </row>
    <row r="184" s="1" customFormat="1" ht="15" customHeight="1">
      <c r="B184" s="292"/>
      <c r="C184" s="267" t="s">
        <v>621</v>
      </c>
      <c r="D184" s="267"/>
      <c r="E184" s="267"/>
      <c r="F184" s="290" t="s">
        <v>557</v>
      </c>
      <c r="G184" s="267"/>
      <c r="H184" s="267" t="s">
        <v>634</v>
      </c>
      <c r="I184" s="267" t="s">
        <v>592</v>
      </c>
      <c r="J184" s="267"/>
      <c r="K184" s="315"/>
    </row>
    <row r="185" s="1" customFormat="1" ht="15" customHeight="1">
      <c r="B185" s="292"/>
      <c r="C185" s="267" t="s">
        <v>108</v>
      </c>
      <c r="D185" s="267"/>
      <c r="E185" s="267"/>
      <c r="F185" s="290" t="s">
        <v>563</v>
      </c>
      <c r="G185" s="267"/>
      <c r="H185" s="267" t="s">
        <v>635</v>
      </c>
      <c r="I185" s="267" t="s">
        <v>559</v>
      </c>
      <c r="J185" s="267">
        <v>50</v>
      </c>
      <c r="K185" s="315"/>
    </row>
    <row r="186" s="1" customFormat="1" ht="15" customHeight="1">
      <c r="B186" s="292"/>
      <c r="C186" s="267" t="s">
        <v>636</v>
      </c>
      <c r="D186" s="267"/>
      <c r="E186" s="267"/>
      <c r="F186" s="290" t="s">
        <v>563</v>
      </c>
      <c r="G186" s="267"/>
      <c r="H186" s="267" t="s">
        <v>637</v>
      </c>
      <c r="I186" s="267" t="s">
        <v>638</v>
      </c>
      <c r="J186" s="267"/>
      <c r="K186" s="315"/>
    </row>
    <row r="187" s="1" customFormat="1" ht="15" customHeight="1">
      <c r="B187" s="292"/>
      <c r="C187" s="267" t="s">
        <v>639</v>
      </c>
      <c r="D187" s="267"/>
      <c r="E187" s="267"/>
      <c r="F187" s="290" t="s">
        <v>563</v>
      </c>
      <c r="G187" s="267"/>
      <c r="H187" s="267" t="s">
        <v>640</v>
      </c>
      <c r="I187" s="267" t="s">
        <v>638</v>
      </c>
      <c r="J187" s="267"/>
      <c r="K187" s="315"/>
    </row>
    <row r="188" s="1" customFormat="1" ht="15" customHeight="1">
      <c r="B188" s="292"/>
      <c r="C188" s="267" t="s">
        <v>641</v>
      </c>
      <c r="D188" s="267"/>
      <c r="E188" s="267"/>
      <c r="F188" s="290" t="s">
        <v>563</v>
      </c>
      <c r="G188" s="267"/>
      <c r="H188" s="267" t="s">
        <v>642</v>
      </c>
      <c r="I188" s="267" t="s">
        <v>638</v>
      </c>
      <c r="J188" s="267"/>
      <c r="K188" s="315"/>
    </row>
    <row r="189" s="1" customFormat="1" ht="15" customHeight="1">
      <c r="B189" s="292"/>
      <c r="C189" s="328" t="s">
        <v>643</v>
      </c>
      <c r="D189" s="267"/>
      <c r="E189" s="267"/>
      <c r="F189" s="290" t="s">
        <v>563</v>
      </c>
      <c r="G189" s="267"/>
      <c r="H189" s="267" t="s">
        <v>644</v>
      </c>
      <c r="I189" s="267" t="s">
        <v>645</v>
      </c>
      <c r="J189" s="329" t="s">
        <v>646</v>
      </c>
      <c r="K189" s="315"/>
    </row>
    <row r="190" s="1" customFormat="1" ht="15" customHeight="1">
      <c r="B190" s="292"/>
      <c r="C190" s="328" t="s">
        <v>42</v>
      </c>
      <c r="D190" s="267"/>
      <c r="E190" s="267"/>
      <c r="F190" s="290" t="s">
        <v>557</v>
      </c>
      <c r="G190" s="267"/>
      <c r="H190" s="264" t="s">
        <v>647</v>
      </c>
      <c r="I190" s="267" t="s">
        <v>648</v>
      </c>
      <c r="J190" s="267"/>
      <c r="K190" s="315"/>
    </row>
    <row r="191" s="1" customFormat="1" ht="15" customHeight="1">
      <c r="B191" s="292"/>
      <c r="C191" s="328" t="s">
        <v>649</v>
      </c>
      <c r="D191" s="267"/>
      <c r="E191" s="267"/>
      <c r="F191" s="290" t="s">
        <v>557</v>
      </c>
      <c r="G191" s="267"/>
      <c r="H191" s="267" t="s">
        <v>650</v>
      </c>
      <c r="I191" s="267" t="s">
        <v>592</v>
      </c>
      <c r="J191" s="267"/>
      <c r="K191" s="315"/>
    </row>
    <row r="192" s="1" customFormat="1" ht="15" customHeight="1">
      <c r="B192" s="292"/>
      <c r="C192" s="328" t="s">
        <v>651</v>
      </c>
      <c r="D192" s="267"/>
      <c r="E192" s="267"/>
      <c r="F192" s="290" t="s">
        <v>557</v>
      </c>
      <c r="G192" s="267"/>
      <c r="H192" s="267" t="s">
        <v>652</v>
      </c>
      <c r="I192" s="267" t="s">
        <v>592</v>
      </c>
      <c r="J192" s="267"/>
      <c r="K192" s="315"/>
    </row>
    <row r="193" s="1" customFormat="1" ht="15" customHeight="1">
      <c r="B193" s="292"/>
      <c r="C193" s="328" t="s">
        <v>653</v>
      </c>
      <c r="D193" s="267"/>
      <c r="E193" s="267"/>
      <c r="F193" s="290" t="s">
        <v>563</v>
      </c>
      <c r="G193" s="267"/>
      <c r="H193" s="267" t="s">
        <v>654</v>
      </c>
      <c r="I193" s="267" t="s">
        <v>592</v>
      </c>
      <c r="J193" s="267"/>
      <c r="K193" s="315"/>
    </row>
    <row r="194" s="1" customFormat="1" ht="15" customHeight="1">
      <c r="B194" s="321"/>
      <c r="C194" s="330"/>
      <c r="D194" s="301"/>
      <c r="E194" s="301"/>
      <c r="F194" s="301"/>
      <c r="G194" s="301"/>
      <c r="H194" s="301"/>
      <c r="I194" s="301"/>
      <c r="J194" s="301"/>
      <c r="K194" s="322"/>
    </row>
    <row r="195" s="1" customFormat="1" ht="18.75" customHeight="1">
      <c r="B195" s="303"/>
      <c r="C195" s="313"/>
      <c r="D195" s="313"/>
      <c r="E195" s="313"/>
      <c r="F195" s="323"/>
      <c r="G195" s="313"/>
      <c r="H195" s="313"/>
      <c r="I195" s="313"/>
      <c r="J195" s="313"/>
      <c r="K195" s="303"/>
    </row>
    <row r="196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="1" customFormat="1" ht="18.75" customHeight="1">
      <c r="B197" s="275"/>
      <c r="C197" s="275"/>
      <c r="D197" s="275"/>
      <c r="E197" s="275"/>
      <c r="F197" s="275"/>
      <c r="G197" s="275"/>
      <c r="H197" s="275"/>
      <c r="I197" s="275"/>
      <c r="J197" s="275"/>
      <c r="K197" s="275"/>
    </row>
    <row r="198" s="1" customFormat="1">
      <c r="B198" s="254"/>
      <c r="C198" s="255"/>
      <c r="D198" s="255"/>
      <c r="E198" s="255"/>
      <c r="F198" s="255"/>
      <c r="G198" s="255"/>
      <c r="H198" s="255"/>
      <c r="I198" s="255"/>
      <c r="J198" s="255"/>
      <c r="K198" s="256"/>
    </row>
    <row r="199" s="1" customFormat="1" ht="21">
      <c r="B199" s="257"/>
      <c r="C199" s="258" t="s">
        <v>655</v>
      </c>
      <c r="D199" s="258"/>
      <c r="E199" s="258"/>
      <c r="F199" s="258"/>
      <c r="G199" s="258"/>
      <c r="H199" s="258"/>
      <c r="I199" s="258"/>
      <c r="J199" s="258"/>
      <c r="K199" s="259"/>
    </row>
    <row r="200" s="1" customFormat="1" ht="25.5" customHeight="1">
      <c r="B200" s="257"/>
      <c r="C200" s="331" t="s">
        <v>656</v>
      </c>
      <c r="D200" s="331"/>
      <c r="E200" s="331"/>
      <c r="F200" s="331" t="s">
        <v>657</v>
      </c>
      <c r="G200" s="332"/>
      <c r="H200" s="331" t="s">
        <v>658</v>
      </c>
      <c r="I200" s="331"/>
      <c r="J200" s="331"/>
      <c r="K200" s="259"/>
    </row>
    <row r="201" s="1" customFormat="1" ht="5.25" customHeight="1">
      <c r="B201" s="292"/>
      <c r="C201" s="287"/>
      <c r="D201" s="287"/>
      <c r="E201" s="287"/>
      <c r="F201" s="287"/>
      <c r="G201" s="313"/>
      <c r="H201" s="287"/>
      <c r="I201" s="287"/>
      <c r="J201" s="287"/>
      <c r="K201" s="315"/>
    </row>
    <row r="202" s="1" customFormat="1" ht="15" customHeight="1">
      <c r="B202" s="292"/>
      <c r="C202" s="267" t="s">
        <v>648</v>
      </c>
      <c r="D202" s="267"/>
      <c r="E202" s="267"/>
      <c r="F202" s="290" t="s">
        <v>43</v>
      </c>
      <c r="G202" s="267"/>
      <c r="H202" s="267" t="s">
        <v>659</v>
      </c>
      <c r="I202" s="267"/>
      <c r="J202" s="267"/>
      <c r="K202" s="315"/>
    </row>
    <row r="203" s="1" customFormat="1" ht="15" customHeight="1">
      <c r="B203" s="292"/>
      <c r="C203" s="267"/>
      <c r="D203" s="267"/>
      <c r="E203" s="267"/>
      <c r="F203" s="290" t="s">
        <v>44</v>
      </c>
      <c r="G203" s="267"/>
      <c r="H203" s="267" t="s">
        <v>660</v>
      </c>
      <c r="I203" s="267"/>
      <c r="J203" s="267"/>
      <c r="K203" s="315"/>
    </row>
    <row r="204" s="1" customFormat="1" ht="15" customHeight="1">
      <c r="B204" s="292"/>
      <c r="C204" s="267"/>
      <c r="D204" s="267"/>
      <c r="E204" s="267"/>
      <c r="F204" s="290" t="s">
        <v>47</v>
      </c>
      <c r="G204" s="267"/>
      <c r="H204" s="267" t="s">
        <v>661</v>
      </c>
      <c r="I204" s="267"/>
      <c r="J204" s="267"/>
      <c r="K204" s="315"/>
    </row>
    <row r="205" s="1" customFormat="1" ht="15" customHeight="1">
      <c r="B205" s="292"/>
      <c r="C205" s="267"/>
      <c r="D205" s="267"/>
      <c r="E205" s="267"/>
      <c r="F205" s="290" t="s">
        <v>45</v>
      </c>
      <c r="G205" s="267"/>
      <c r="H205" s="267" t="s">
        <v>662</v>
      </c>
      <c r="I205" s="267"/>
      <c r="J205" s="267"/>
      <c r="K205" s="315"/>
    </row>
    <row r="206" s="1" customFormat="1" ht="15" customHeight="1">
      <c r="B206" s="292"/>
      <c r="C206" s="267"/>
      <c r="D206" s="267"/>
      <c r="E206" s="267"/>
      <c r="F206" s="290" t="s">
        <v>46</v>
      </c>
      <c r="G206" s="267"/>
      <c r="H206" s="267" t="s">
        <v>663</v>
      </c>
      <c r="I206" s="267"/>
      <c r="J206" s="267"/>
      <c r="K206" s="315"/>
    </row>
    <row r="207" s="1" customFormat="1" ht="15" customHeight="1">
      <c r="B207" s="292"/>
      <c r="C207" s="267"/>
      <c r="D207" s="267"/>
      <c r="E207" s="267"/>
      <c r="F207" s="290"/>
      <c r="G207" s="267"/>
      <c r="H207" s="267"/>
      <c r="I207" s="267"/>
      <c r="J207" s="267"/>
      <c r="K207" s="315"/>
    </row>
    <row r="208" s="1" customFormat="1" ht="15" customHeight="1">
      <c r="B208" s="292"/>
      <c r="C208" s="267" t="s">
        <v>604</v>
      </c>
      <c r="D208" s="267"/>
      <c r="E208" s="267"/>
      <c r="F208" s="290" t="s">
        <v>76</v>
      </c>
      <c r="G208" s="267"/>
      <c r="H208" s="267" t="s">
        <v>664</v>
      </c>
      <c r="I208" s="267"/>
      <c r="J208" s="267"/>
      <c r="K208" s="315"/>
    </row>
    <row r="209" s="1" customFormat="1" ht="15" customHeight="1">
      <c r="B209" s="292"/>
      <c r="C209" s="267"/>
      <c r="D209" s="267"/>
      <c r="E209" s="267"/>
      <c r="F209" s="290" t="s">
        <v>499</v>
      </c>
      <c r="G209" s="267"/>
      <c r="H209" s="267" t="s">
        <v>500</v>
      </c>
      <c r="I209" s="267"/>
      <c r="J209" s="267"/>
      <c r="K209" s="315"/>
    </row>
    <row r="210" s="1" customFormat="1" ht="15" customHeight="1">
      <c r="B210" s="292"/>
      <c r="C210" s="267"/>
      <c r="D210" s="267"/>
      <c r="E210" s="267"/>
      <c r="F210" s="290" t="s">
        <v>497</v>
      </c>
      <c r="G210" s="267"/>
      <c r="H210" s="267" t="s">
        <v>665</v>
      </c>
      <c r="I210" s="267"/>
      <c r="J210" s="267"/>
      <c r="K210" s="315"/>
    </row>
    <row r="211" s="1" customFormat="1" ht="15" customHeight="1">
      <c r="B211" s="333"/>
      <c r="C211" s="267"/>
      <c r="D211" s="267"/>
      <c r="E211" s="267"/>
      <c r="F211" s="290" t="s">
        <v>501</v>
      </c>
      <c r="G211" s="328"/>
      <c r="H211" s="319" t="s">
        <v>502</v>
      </c>
      <c r="I211" s="319"/>
      <c r="J211" s="319"/>
      <c r="K211" s="334"/>
    </row>
    <row r="212" s="1" customFormat="1" ht="15" customHeight="1">
      <c r="B212" s="333"/>
      <c r="C212" s="267"/>
      <c r="D212" s="267"/>
      <c r="E212" s="267"/>
      <c r="F212" s="290" t="s">
        <v>503</v>
      </c>
      <c r="G212" s="328"/>
      <c r="H212" s="319" t="s">
        <v>666</v>
      </c>
      <c r="I212" s="319"/>
      <c r="J212" s="319"/>
      <c r="K212" s="334"/>
    </row>
    <row r="213" s="1" customFormat="1" ht="15" customHeight="1">
      <c r="B213" s="333"/>
      <c r="C213" s="267"/>
      <c r="D213" s="267"/>
      <c r="E213" s="267"/>
      <c r="F213" s="290"/>
      <c r="G213" s="328"/>
      <c r="H213" s="319"/>
      <c r="I213" s="319"/>
      <c r="J213" s="319"/>
      <c r="K213" s="334"/>
    </row>
    <row r="214" s="1" customFormat="1" ht="15" customHeight="1">
      <c r="B214" s="333"/>
      <c r="C214" s="267" t="s">
        <v>628</v>
      </c>
      <c r="D214" s="267"/>
      <c r="E214" s="267"/>
      <c r="F214" s="290">
        <v>1</v>
      </c>
      <c r="G214" s="328"/>
      <c r="H214" s="319" t="s">
        <v>667</v>
      </c>
      <c r="I214" s="319"/>
      <c r="J214" s="319"/>
      <c r="K214" s="334"/>
    </row>
    <row r="215" s="1" customFormat="1" ht="15" customHeight="1">
      <c r="B215" s="333"/>
      <c r="C215" s="267"/>
      <c r="D215" s="267"/>
      <c r="E215" s="267"/>
      <c r="F215" s="290">
        <v>2</v>
      </c>
      <c r="G215" s="328"/>
      <c r="H215" s="319" t="s">
        <v>668</v>
      </c>
      <c r="I215" s="319"/>
      <c r="J215" s="319"/>
      <c r="K215" s="334"/>
    </row>
    <row r="216" s="1" customFormat="1" ht="15" customHeight="1">
      <c r="B216" s="333"/>
      <c r="C216" s="267"/>
      <c r="D216" s="267"/>
      <c r="E216" s="267"/>
      <c r="F216" s="290">
        <v>3</v>
      </c>
      <c r="G216" s="328"/>
      <c r="H216" s="319" t="s">
        <v>669</v>
      </c>
      <c r="I216" s="319"/>
      <c r="J216" s="319"/>
      <c r="K216" s="334"/>
    </row>
    <row r="217" s="1" customFormat="1" ht="15" customHeight="1">
      <c r="B217" s="333"/>
      <c r="C217" s="267"/>
      <c r="D217" s="267"/>
      <c r="E217" s="267"/>
      <c r="F217" s="290">
        <v>4</v>
      </c>
      <c r="G217" s="328"/>
      <c r="H217" s="319" t="s">
        <v>670</v>
      </c>
      <c r="I217" s="319"/>
      <c r="J217" s="319"/>
      <c r="K217" s="334"/>
    </row>
    <row r="218" s="1" customFormat="1" ht="12.75" customHeight="1">
      <c r="B218" s="335"/>
      <c r="C218" s="336"/>
      <c r="D218" s="336"/>
      <c r="E218" s="336"/>
      <c r="F218" s="336"/>
      <c r="G218" s="336"/>
      <c r="H218" s="336"/>
      <c r="I218" s="336"/>
      <c r="J218" s="336"/>
      <c r="K218" s="33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x-PC\x</dc:creator>
  <cp:lastModifiedBy>x-PC\x</cp:lastModifiedBy>
  <dcterms:created xsi:type="dcterms:W3CDTF">2022-02-08T07:52:50Z</dcterms:created>
  <dcterms:modified xsi:type="dcterms:W3CDTF">2022-02-08T07:52:54Z</dcterms:modified>
</cp:coreProperties>
</file>