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Rekonstrukce kom..." sheetId="2" r:id="rId2"/>
    <sheet name="VON - Vedlejší a ostatní 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 101 - Rekonstrukce kom...'!$C$87:$K$545</definedName>
    <definedName name="_xlnm.Print_Area" localSheetId="1">'SO 101 - Rekonstrukce kom...'!$C$4:$J$39,'SO 101 - Rekonstrukce kom...'!$C$45:$J$69,'SO 101 - Rekonstrukce kom...'!$C$75:$K$545</definedName>
    <definedName name="_xlnm._FilterDatabase" localSheetId="2" hidden="1">'VON - Vedlejší a ostatní ...'!$C$83:$K$132</definedName>
    <definedName name="_xlnm.Print_Area" localSheetId="2">'VON - Vedlejší a ostatní ...'!$C$4:$J$39,'VON - Vedlejší a ostatní ...'!$C$45:$J$65,'VON - Vedlejší a ostatní ...'!$C$71:$K$132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101 - Rekonstrukce kom...'!$87:$87</definedName>
    <definedName name="_xlnm.Print_Titles" localSheetId="2">'VON - Vedlejší a ostatní ...'!$83:$83</definedName>
  </definedNames>
  <calcPr fullCalcOnLoad="1"/>
</workbook>
</file>

<file path=xl/sharedStrings.xml><?xml version="1.0" encoding="utf-8"?>
<sst xmlns="http://schemas.openxmlformats.org/spreadsheetml/2006/main" count="5116" uniqueCount="937">
  <si>
    <t>Export Komplet</t>
  </si>
  <si>
    <t>VZ</t>
  </si>
  <si>
    <t>2.0</t>
  </si>
  <si>
    <t>ZAMOK</t>
  </si>
  <si>
    <t>False</t>
  </si>
  <si>
    <t>{b7eed7ab-3166-4209-a590-8edcbf02cf3c}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</si>
  <si>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</si>
  <si>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</si>
  <si>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</si>
  <si>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</si>
  <si>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</si>
  <si>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</si>
  <si>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</si>
  <si>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</si>
  <si>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21SP027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</si>
  <si>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</si>
  <si>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</si>
  <si>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Karlovy Vary - rekonstrukce ulice Sklářská</t>
  </si>
  <si>
    <t>KSO:</t>
  </si>
  <si>
    <t/>
  </si>
  <si>
    <t>CC-CZ:</t>
  </si>
  <si>
    <t>Místo:</t>
  </si>
  <si>
    <t>ulice Sklářská</t>
  </si>
  <si>
    <t>Datum:</t>
  </si>
  <si>
    <t>14. 6. 2022</t>
  </si>
  <si>
    <t>Zadavatel:</t>
  </si>
  <si>
    <t>IČ:</t>
  </si>
  <si>
    <t>Statutární město Karlovy Vary</t>
  </si>
  <si>
    <t>DIČ:</t>
  </si>
  <si>
    <t>Uchazeč:</t>
  </si>
  <si>
    <t>Vyplň údaj</t>
  </si>
  <si>
    <t>Projektant:</t>
  </si>
  <si>
    <t>STAVplan-CZ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</si>
  <si>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</si>
  <si>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</si>
  <si>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</si>
  <si>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</si>
  <si>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</si>
  <si>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</si>
  <si>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</si>
  <si>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</si>
  <si>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</si>
  <si>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</si>
  <si>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</si>
  <si>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</si>
  <si>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</si>
  <si>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</si>
  <si>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</si>
  <si>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</si>
  <si>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</si>
  <si>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</si>
  <si>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</si>
  <si>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</si>
  <si>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</si>
  <si>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</si>
  <si>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</si>
  <si>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</si>
  <si>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</si>
  <si>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</si>
  <si>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</si>
  <si>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</si>
  <si>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</si>
  <si>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</si>
  <si>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</si>
  <si>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</si>
  <si>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</si>
  <si>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</si>
  <si>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</si>
  <si>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</si>
  <si>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</si>
  <si>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</si>
  <si>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</si>
  <si>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</si>
  <si>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</si>
  <si>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</si>
  <si>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</si>
  <si>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</si>
  <si>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</si>
  <si>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Rekonstrukce komunikace</t>
  </si>
  <si>
    <t>STA</t>
  </si>
  <si>
    <t>1</t>
  </si>
  <si>
    <t>{1b9c32e2-fa93-42a1-9ab4-70bd3963382c}</t>
  </si>
  <si>
    <t>2</t>
  </si>
  <si>
    <t>VON</t>
  </si>
  <si>
    <t>Vedlejší a ostatní náklady</t>
  </si>
  <si>
    <t>{e8e46b6f-a5bc-49d6-9e2b-b8b554c5c6a6}</t>
  </si>
  <si>
    <t>KRYCÍ LIST SOUPISU PRACÍ</t>
  </si>
  <si>
    <t>Objekt:</t>
  </si>
  <si>
    <t>SO 101 - Rekonstrukce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</si>
  <si>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</si>
  <si>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</si>
  <si>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</si>
  <si>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</si>
  <si>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</si>
  <si>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</si>
  <si>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</si>
  <si>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</si>
  <si>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</si>
  <si>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</si>
  <si>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</si>
  <si>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</si>
  <si>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</si>
  <si>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</si>
  <si>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</si>
  <si>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</si>
  <si>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</si>
  <si>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</si>
  <si>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</si>
  <si>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</si>
  <si>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</si>
  <si>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</si>
  <si>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</si>
  <si>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</si>
  <si>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</si>
  <si>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</si>
  <si>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</si>
  <si>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</si>
  <si>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</si>
  <si>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</si>
  <si>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</si>
  <si>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113106142</t>
  </si>
  <si>
    <t>Rozebrání dlažeb z betonových nebo kamenných dlaždic komunikací pro pěší strojně pl přes 50 m2</t>
  </si>
  <si>
    <t>m2</t>
  </si>
  <si>
    <t>CS ÚRS 2022 01</t>
  </si>
  <si>
    <t>4</t>
  </si>
  <si>
    <t>-786568251</t>
  </si>
  <si>
    <t>PP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</si>
  <si>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</si>
  <si>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Online PSC</t>
  </si>
  <si>
    <t>https://podminky.urs.cz/item/CS_URS_2022_01/113106142</t>
  </si>
  <si>
    <t>VV</t>
  </si>
  <si>
    <t>"Bourací a přípravné práce"</t>
  </si>
  <si>
    <t>"odměřeno digitálně ze zaměření"</t>
  </si>
  <si>
    <t>"Demolice Dlážděných ploch - velkoform.dl. (tl. vrstvy cca 40mm)" 100</t>
  </si>
  <si>
    <t>113106144</t>
  </si>
  <si>
    <t>Rozebrání dlažeb ze zámkových dlaždic komunikací pro pěší strojně pl přes 50 m2</t>
  </si>
  <si>
    <t>146281450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</si>
  <si>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</si>
  <si>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https://podminky.urs.cz/item/CS_URS_2022_01/113106144</t>
  </si>
  <si>
    <t>"Demolice Dlážděných ploch - zámk.dl. (tl. vrstvy cca 60mm)" 217</t>
  </si>
  <si>
    <t>3</t>
  </si>
  <si>
    <t>113107164</t>
  </si>
  <si>
    <t>Odstranění podkladu z kameniva drceného tl přes 300 do 400 mm strojně pl přes 50 do 200 m2</t>
  </si>
  <si>
    <t>1462616027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</si>
  <si>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</si>
  <si>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https://podminky.urs.cz/item/CS_URS_2022_01/113107164</t>
  </si>
  <si>
    <t>"Demolice Nezpevněného povrchu na požadovanou úroveň pláně  (tl. vrstvy cca 400mm)" 113</t>
  </si>
  <si>
    <t>113107223</t>
  </si>
  <si>
    <t>Odstranění podkladu z kameniva drceného tl přes 200 do 300 mm strojně pl přes 200 m2</t>
  </si>
  <si>
    <t>-866877525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</si>
  <si>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</si>
  <si>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https://podminky.urs.cz/item/CS_URS_2022_01/113107223</t>
  </si>
  <si>
    <t>"Demolice podkladních nestmelených vrstev na požadovanou úroveň pláně"</t>
  </si>
  <si>
    <t>"Asfaltové plochy (tl. vrstvy cca 300mm)" 1145</t>
  </si>
  <si>
    <t>"Betonové plochy (tl. vrstvy cca 240mm)" 50</t>
  </si>
  <si>
    <t>"Dlážděné plochy - zámková dl. (tl. vrstvy cca 240mm)" 217</t>
  </si>
  <si>
    <t>"Dlážděné plochy - velkoform. dl. (tl. vrstvy cca 260mm)" 100</t>
  </si>
  <si>
    <t>5</t>
  </si>
  <si>
    <t>113107330</t>
  </si>
  <si>
    <t>Odstranění podkladu z betonu prostého tl do 100 mm strojně pl do 50 m2</t>
  </si>
  <si>
    <t>908623878</t>
  </si>
  <si>
    <t>Odstranění podkladů nebo krytů strojně plochy jednotlivě do 50 m2 s přemístěním hmot na skládku na vzdálenost do 3 m nebo s naložením na dopravní prostředek z betonu prostého, o tl. vrstvy do 100 mm</t>
  </si>
  <si>
    <t>https://podminky.urs.cz/item/CS_URS_2022_01/113107330</t>
  </si>
  <si>
    <t>"Demolice Betonových ploch  (tl. vrstvy cca 60mm)" 50</t>
  </si>
  <si>
    <t>6</t>
  </si>
  <si>
    <t>113107242</t>
  </si>
  <si>
    <t>Odstranění podkladu živičného tl přes 50 do 100 mm strojně pl přes 200 m2</t>
  </si>
  <si>
    <t>-1011009640</t>
  </si>
  <si>
    <t>Odstranění podkladů nebo krytů strojně plochy jednotlivě přes 200 m2 s přemístěním hmot na skládku na vzdálenost do 20 m nebo s naložením na dopravní prostředek živičných, o tl. vrstvy přes 50 do 100 mm</t>
  </si>
  <si>
    <t>https://podminky.urs.cz/item/CS_URS_2022_01/113107242</t>
  </si>
  <si>
    <t>"Demolice Asfaltových ploch  (tl. vrstvy cca 100mm)" 1145</t>
  </si>
  <si>
    <t>7</t>
  </si>
  <si>
    <t>121151113</t>
  </si>
  <si>
    <t>Sejmutí ornice plochy do 500 m2 tl vrstvy do 200 mm strojně</t>
  </si>
  <si>
    <t>1580347641</t>
  </si>
  <si>
    <t>Sejmutí ornice strojně při souvislé ploše přes 100 do 500 m2, tl. vrstvy do 200 mm</t>
  </si>
  <si>
    <t>https://podminky.urs.cz/item/CS_URS_2022_01/121151113</t>
  </si>
  <si>
    <t>"Odstranění stávající zeleně (odhumusování) v tl. prům. 200 (plochy jednotlivě do 500m2)" 690</t>
  </si>
  <si>
    <t>8</t>
  </si>
  <si>
    <t>139001101</t>
  </si>
  <si>
    <t>Příplatek za ztížení vykopávky v blízkosti podzemního vedení</t>
  </si>
  <si>
    <t>m3</t>
  </si>
  <si>
    <t>1106521956</t>
  </si>
  <si>
    <t>Příplatek k cenám hloubených vykopávek za ztížení vykopávky v blízkosti podzemního vedení nebo výbušnin pro jakoukoliv třídu horniny</t>
  </si>
  <si>
    <t>https://podminky.urs.cz/item/CS_URS_2022_01/139001101</t>
  </si>
  <si>
    <t>"odborný odhad"</t>
  </si>
  <si>
    <t>"Ztížená vykopávka (stávající sítě) při relaizaci odvodnění ploch (přípojky UV, trativody)" 50</t>
  </si>
  <si>
    <t>9</t>
  </si>
  <si>
    <t>132251102</t>
  </si>
  <si>
    <t>Hloubení rýh nezapažených š do 800 mm v hornině třídy těžitelnosti I skupiny 3 objem do 50 m3 strojně</t>
  </si>
  <si>
    <t>-486331615</t>
  </si>
  <si>
    <t>Hloubení nezapažených rýh šířky do 800 mm strojně s urovnáním dna do předepsaného profilu a spádu v hornině třídy těžitelnosti I skupiny 3 přes 20 do 50 m3</t>
  </si>
  <si>
    <t>https://podminky.urs.cz/item/CS_URS_2022_01/132251102</t>
  </si>
  <si>
    <t>"Výkop rýhy pro provedení podélné drenáže" 210*0,45*0,5</t>
  </si>
  <si>
    <t>10</t>
  </si>
  <si>
    <t>141721214</t>
  </si>
  <si>
    <t>Řízený zemní protlak délky do 50 m hl do 6 m s protlačením potrubí vnějšího průměru vrtu přes 140 do 180 mm v hornině třídy těžitelnosti I a II skupiny 1 až 4</t>
  </si>
  <si>
    <t>m</t>
  </si>
  <si>
    <t>-154124970</t>
  </si>
  <si>
    <t>Řízený zemní protlak délky protlaku do 50 m v hornině třídy těžitelnosti I a II, skupiny 1 až 4 včetně protlačení trub v hloubce do 6 m vnějšího průměru vrtu přes 140 do 180 mm</t>
  </si>
  <si>
    <t>https://podminky.urs.cz/item/CS_URS_2022_01/141721214</t>
  </si>
  <si>
    <t>P</t>
  </si>
  <si>
    <t xml:space="preserve">Poznámka k položce:
Napojení řízeným protlakem / podvrtem, příp. adekvátní technologií dle dispozic zhotovitele.
</t>
  </si>
  <si>
    <t>"Odvodnění"</t>
  </si>
  <si>
    <t>"odměřeno digitálně z přílohy Koordinační situace"</t>
  </si>
  <si>
    <t>"Vyvedení drenážního potrubí do stávající revizní šachty jednotné kanalizace č. 165 - částečně pod stáv. vozovkou" 12</t>
  </si>
  <si>
    <t>11</t>
  </si>
  <si>
    <t>162751117-1</t>
  </si>
  <si>
    <t>Vodorovné přemístění výkopku/sypaniny z horniny třídy těžitelnosti I, skupiny 1 až 3 na recyklační středisko nebo skládku dle dodavatele stavby včetně uložení</t>
  </si>
  <si>
    <t>1872726622</t>
  </si>
  <si>
    <t>Vodorovné přemístění výkopku nebo sypaniny po suchu na obvyklém dopravním prostředku, bez naložení výkopku, z horniny třídy těžitelnosti I skupiny 1 až 3 na recyklační středisko nebo skládku dle dodavatele stavby včetně uložení</t>
  </si>
  <si>
    <t>"odhumusování (předpoklad vrchní část stávajících zatravněných ploch (drn, degradovaná ornice nevhodná pro další použití)" 690*0,2</t>
  </si>
  <si>
    <t>12</t>
  </si>
  <si>
    <t>171201231</t>
  </si>
  <si>
    <t>Poplatek za uložení zeminy a kamení na recyklační skládce (skládkovné) kód odpadu 17 05 04</t>
  </si>
  <si>
    <t>t</t>
  </si>
  <si>
    <t>-1593544762</t>
  </si>
  <si>
    <t>Poplatek za uložení stavebního odpadu na recyklační skládce (skládkovné) zeminy a kamení zatříděného do Katalogu odpadů pod kódem 17 05 04</t>
  </si>
  <si>
    <t>https://podminky.urs.cz/item/CS_URS_2022_01/171201231</t>
  </si>
  <si>
    <t>138*1,8 'Přepočtené koeficientem množství</t>
  </si>
  <si>
    <t>13</t>
  </si>
  <si>
    <t>181951112</t>
  </si>
  <si>
    <t>Úprava pláně v hornině třídy těžitelnosti I skupiny 1 až 3 se zhutněním strojně</t>
  </si>
  <si>
    <t>451311494</t>
  </si>
  <si>
    <t>Úprava pláně vyrovnáním výškových rozdílů strojně v hornině třídy těžitelnosti I, skupiny 1 až 3 se zhutněním</t>
  </si>
  <si>
    <t>https://podminky.urs.cz/item/CS_URS_2022_01/181951112</t>
  </si>
  <si>
    <t>"Ostatní"</t>
  </si>
  <si>
    <t>"Úprava pláně se zhutněním ve všech pochozích / pojížděných plochách"</t>
  </si>
  <si>
    <t>"Celkem plocha asfaltů a dlažeb + rezerva na pojezd 10%" 2082*1,1</t>
  </si>
  <si>
    <t>Zakládání</t>
  </si>
  <si>
    <t>14</t>
  </si>
  <si>
    <t>211971121</t>
  </si>
  <si>
    <t>Zřízení opláštění žeber nebo trativodů geotextilií v rýze nebo zářezu sklonu přes 1:2 š do 2,5 m</t>
  </si>
  <si>
    <t>997620430</t>
  </si>
  <si>
    <t>Zřízení opláštění výplně z geotextilie odvodňovacích žeber nebo trativodů v rýze nebo zářezu se stěnami svislými nebo šikmými o sklonu přes 1:2 při rozvinuté šířce opláštění do 2,5 m</t>
  </si>
  <si>
    <t>https://podminky.urs.cz/item/CS_URS_2022_01/211971121</t>
  </si>
  <si>
    <t>"Podélná drenáž DN 150mm - opláštění geotextilií RŠ do 2,5m" 210*2,5</t>
  </si>
  <si>
    <t>M</t>
  </si>
  <si>
    <t>69311081</t>
  </si>
  <si>
    <t>geotextilie netkaná separační, ochranná, filtrační, drenážní PES 300g/m2</t>
  </si>
  <si>
    <t>1950130628</t>
  </si>
  <si>
    <t>525*1,15 'Přepočtené koeficientem množství</t>
  </si>
  <si>
    <t>16</t>
  </si>
  <si>
    <t>212752511</t>
  </si>
  <si>
    <t>Trativod z drenážních trubek korugovaných PP SN 8 perforace 220° včetně lože otevřený výkop DN 150 pro liniové stavby</t>
  </si>
  <si>
    <t>-1435053727</t>
  </si>
  <si>
    <t>Trativody z drenážních trubek pro liniové stavby a komunikace se zřízením štěrkového lože pod trubky a s jejich obsypem v otevřeném výkopu trubka korugovaná PP SN 8 perforace 220° DN 150</t>
  </si>
  <si>
    <t>https://podminky.urs.cz/item/CS_URS_2022_01/212752511</t>
  </si>
  <si>
    <t>"Podélná drenáž DN 150mm vč. lože a obsypu, vč. příp. tvarovek" 210</t>
  </si>
  <si>
    <t>Svislé a kompletní konstrukce</t>
  </si>
  <si>
    <t>17</t>
  </si>
  <si>
    <t>359901211</t>
  </si>
  <si>
    <t>Monitoring stoky jakékoli výšky na nové kanalizaci</t>
  </si>
  <si>
    <t>718610078</t>
  </si>
  <si>
    <t>Monitoring stok (kamerový systém) jakékoli výšky nová kanalizace</t>
  </si>
  <si>
    <t>https://podminky.urs.cz/item/CS_URS_2022_01/359901211</t>
  </si>
  <si>
    <t>"odečteno z přílohy Koordinační situace"</t>
  </si>
  <si>
    <t>"Prohlídka nových přípojek vpustí"  7,2+5,6+2,6+12,7+2,2</t>
  </si>
  <si>
    <t>Komunikace pozemní</t>
  </si>
  <si>
    <t>18</t>
  </si>
  <si>
    <t>564851011</t>
  </si>
  <si>
    <t>Podklad ze štěrkodrtě ŠD plochy do 100 m2 tl 150 mm</t>
  </si>
  <si>
    <t>1587045026</t>
  </si>
  <si>
    <t>Podklad ze štěrkodrti ŠD s rozprostřením a zhutněním plochy jednotlivě do 100 m2, po zhutnění tl. 150 mm</t>
  </si>
  <si>
    <t>https://podminky.urs.cz/item/CS_URS_2022_01/564851011</t>
  </si>
  <si>
    <t>"Nové konstrukce"</t>
  </si>
  <si>
    <t>"podkladní vrstva ŠDB tl. min. 150mm"</t>
  </si>
  <si>
    <t>"Výměra vč. rozšíření podkladních vrstev pod obruby, rezervy na vyrovnání spádu komunikace a na příp. nerovnost podkladu celkem 15%"</t>
  </si>
  <si>
    <t>"Chodník (jednotl. do 100m2)" 170</t>
  </si>
  <si>
    <t>170*1,15 'Přepočtené koeficientem množství</t>
  </si>
  <si>
    <t>19</t>
  </si>
  <si>
    <t>564851111.a</t>
  </si>
  <si>
    <t>Podklad ze štěrkodrtě ŠD plochy přes 100 m2 tl 150 mm</t>
  </si>
  <si>
    <t>803539889</t>
  </si>
  <si>
    <t>Podklad ze štěrkodrti ŠD s rozprostřením a zhutněním plochy přes 100 m2, po zhutnění tl. 150 mm</t>
  </si>
  <si>
    <t>"podkladní vrstva ŠDA tl. 150mm"</t>
  </si>
  <si>
    <t>"Dopravní prostor OZ" 1010</t>
  </si>
  <si>
    <t>20</t>
  </si>
  <si>
    <t>564851111.b</t>
  </si>
  <si>
    <t>-348961449</t>
  </si>
  <si>
    <t>1010*1,15 'Přepočtené koeficientem množství</t>
  </si>
  <si>
    <t>564861011</t>
  </si>
  <si>
    <t>Podklad ze štěrkodrtě ŠD plochy do 100 m2 tl 200 mm</t>
  </si>
  <si>
    <t>682613358</t>
  </si>
  <si>
    <t>Podklad ze štěrkodrti ŠD s rozprostřením a zhutněním plochy jednotlivě do 100 m2, po zhutnění tl. 200 mm</t>
  </si>
  <si>
    <t>https://podminky.urs.cz/item/CS_URS_2022_01/564861011</t>
  </si>
  <si>
    <t>"podkladní vrstva ŠDB tl. min. 200mm"</t>
  </si>
  <si>
    <t>"Plocha pro odpady" 39</t>
  </si>
  <si>
    <t>"Chodníkový přejezd" 58</t>
  </si>
  <si>
    <t>"Bezbariérové prvky" 16</t>
  </si>
  <si>
    <t>113*1,15 'Přepočtené koeficientem množství</t>
  </si>
  <si>
    <t>22</t>
  </si>
  <si>
    <t>564861111</t>
  </si>
  <si>
    <t>Podklad ze štěrkodrtě ŠD plochy přes 100 m2 tl 200 mm</t>
  </si>
  <si>
    <t>-533498921</t>
  </si>
  <si>
    <t>Podklad ze štěrkodrti ŠD s rozprostřením a zhutněním plochy přes 100 m2, po zhutnění tl. 200 mm</t>
  </si>
  <si>
    <t>https://podminky.urs.cz/item/CS_URS_2022_01/564861111</t>
  </si>
  <si>
    <t>"Pobytový prostor OZ" 226+201</t>
  </si>
  <si>
    <t>"Parkovací stání" 362</t>
  </si>
  <si>
    <t>789*1,15 'Přepočtené koeficientem množství</t>
  </si>
  <si>
    <t>23</t>
  </si>
  <si>
    <t>565155111</t>
  </si>
  <si>
    <t>Asfaltový beton vrstva podkladní ACP 16 (obalované kamenivo OKS) tl 70 mm š do 3 m</t>
  </si>
  <si>
    <t>51875437</t>
  </si>
  <si>
    <t>Asfaltový beton vrstva podkladní ACP 16 (obalované kamenivo střednězrnné - OKS) s rozprostřením a zhutněním v pruhu šířky přes 1,5 do 3 m, po zhutnění tl. 70 mm</t>
  </si>
  <si>
    <t>https://podminky.urs.cz/item/CS_URS_2022_01/565155111</t>
  </si>
  <si>
    <t>"ACO 16+ asfaltový beton pro podkladní vrstvy tl. 70mm"</t>
  </si>
  <si>
    <t>24</t>
  </si>
  <si>
    <t>573191111</t>
  </si>
  <si>
    <t>Postřik infiltrační kationaktivní emulzí v množství 1 kg/m2</t>
  </si>
  <si>
    <t>489949301</t>
  </si>
  <si>
    <t>Postřik infiltrační kationaktivní emulzí v množství 1,00 kg/m2</t>
  </si>
  <si>
    <t>https://podminky.urs.cz/item/CS_URS_2022_01/573191111</t>
  </si>
  <si>
    <t>"PI-C postřik infiltrační emulzí"</t>
  </si>
  <si>
    <t>25</t>
  </si>
  <si>
    <t>573231108</t>
  </si>
  <si>
    <t>Postřik živičný spojovací ze silniční emulze v množství 0,50 kg/m2</t>
  </si>
  <si>
    <t>815472633</t>
  </si>
  <si>
    <t>Postřik spojovací PS bez posypu kamenivem ze silniční emulze, v množství 0,50 kg/m2</t>
  </si>
  <si>
    <t>https://podminky.urs.cz/item/CS_URS_2022_01/573231108</t>
  </si>
  <si>
    <t>"PS-C postřik spojovací emulzí"</t>
  </si>
  <si>
    <t>26</t>
  </si>
  <si>
    <t>577134211</t>
  </si>
  <si>
    <t>Asfaltový beton vrstva obrusná ACO 11 (ABS) tř. II tl 40 mm š do 3 m z nemodifikovaného asfaltu</t>
  </si>
  <si>
    <t>-381766136</t>
  </si>
  <si>
    <t>Asfaltový beton vrstva obrusná ACO 11 (ABS) s rozprostřením a se zhutněním z nemodifikovaného asfaltu v pruhu šířky do 3 m tř. II, po zhutnění tl. 40 mm</t>
  </si>
  <si>
    <t>https://podminky.urs.cz/item/CS_URS_2022_01/577134211</t>
  </si>
  <si>
    <t>"ACO 11 asfaltový beton pro obrusné vrstvy tl. 40mm"</t>
  </si>
  <si>
    <t>27</t>
  </si>
  <si>
    <t>596211111</t>
  </si>
  <si>
    <t>Kladení zámkové dlažby komunikací pro pěší ručně tl 60 mm skupiny A pl přes 50 do 100 m2</t>
  </si>
  <si>
    <t>993747754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</si>
  <si>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</si>
  <si>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https://podminky.urs.cz/item/CS_URS_2022_01/596211111</t>
  </si>
  <si>
    <t>"betonová skladebná dlažba barevná DL tl. 60mm ; lože z drceného kameniva fr. 4/8 L tl. 30mm"</t>
  </si>
  <si>
    <t>28</t>
  </si>
  <si>
    <t>59245008</t>
  </si>
  <si>
    <t>dlažba tvar obdélník betonová 200x100x60mm barevná</t>
  </si>
  <si>
    <t>-1069328048</t>
  </si>
  <si>
    <t>Poznámka k položce:
možnost pořízení a osazení části dlažby přírodní barvy, pro navázání na plochu v ul. Chebská - dle pokynu AD a TDI</t>
  </si>
  <si>
    <t>170*1,03 'Přepočtené koeficientem množství</t>
  </si>
  <si>
    <t>29</t>
  </si>
  <si>
    <t>596211114</t>
  </si>
  <si>
    <t>Příplatek za kombinaci dvou barev u kladení betonových dlažeb komunikací pro pěší ručně tl 60 mm skupiny A</t>
  </si>
  <si>
    <t>592272780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</si>
  <si>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</si>
  <si>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https://podminky.urs.cz/item/CS_URS_2022_01/596211114</t>
  </si>
  <si>
    <t>Poznámka k položce:
čerpáno v rozsahu dle pokynů AD a TDI</t>
  </si>
  <si>
    <t>30</t>
  </si>
  <si>
    <t>596212210</t>
  </si>
  <si>
    <t>Kladení zámkové dlažby pozemních komunikací ručně tl 80 mm skupiny A pl do 50 m2</t>
  </si>
  <si>
    <t>1363243131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</si>
  <si>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</si>
  <si>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https://podminky.urs.cz/item/CS_URS_2022_01/596212210</t>
  </si>
  <si>
    <t>"betonová skladebná dlažba barevná DL tl. 80mm ; lože z drceného kameniva fr. 4/8 L tl. 40mm</t>
  </si>
  <si>
    <t>"Chodníkový přejezd (jednotl. do 50m2)" 58</t>
  </si>
  <si>
    <t>"betonová skladebná dlažba barevná hmatová DL tl. 80mm ; lože z drceného kameniva fr. 4/8 L tl. 40mm</t>
  </si>
  <si>
    <t>31</t>
  </si>
  <si>
    <t>59245005</t>
  </si>
  <si>
    <t>dlažba tvar obdélník betonová 200x100x80mm barevná</t>
  </si>
  <si>
    <t>2072260255</t>
  </si>
  <si>
    <t>58+39</t>
  </si>
  <si>
    <t>97*1,03 'Přepočtené koeficientem množství</t>
  </si>
  <si>
    <t>32</t>
  </si>
  <si>
    <t>59245226</t>
  </si>
  <si>
    <t>dlažba tvar obdélník betonová pro nevidomé 200x100x80mm barevná</t>
  </si>
  <si>
    <t>679676365</t>
  </si>
  <si>
    <t>16*1,03 'Přepočtené koeficientem množství</t>
  </si>
  <si>
    <t>33</t>
  </si>
  <si>
    <t>596212212</t>
  </si>
  <si>
    <t>Kladení zámkové dlažby pozemních komunikací ručně tl 80 mm skupiny A pl přes 100 do 300 m2</t>
  </si>
  <si>
    <t>890564445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</si>
  <si>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</si>
  <si>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https://podminky.urs.cz/item/CS_URS_2022_01/596212212</t>
  </si>
  <si>
    <t>"betonová širokospárá (zatravňovací/distanční) dlažba přírodní DL tl. 80mm ; lože z drceného kameniva fr. 4/8 L tl. 40mm</t>
  </si>
  <si>
    <t>"Pobytový prostor OZ (s vyplněním spar směsí písku a zeminy)" 226</t>
  </si>
  <si>
    <t>"betonová skladebná dlažba přírodní DL tl. 80mm ; lože z drceného kameniva fr. 4/8 L tl. 40mm</t>
  </si>
  <si>
    <t>"Pobytový prostor OZ" 201</t>
  </si>
  <si>
    <t>34</t>
  </si>
  <si>
    <t>59245020</t>
  </si>
  <si>
    <t>dlažba tvar obdélník betonová 200x100x80mm přírodní</t>
  </si>
  <si>
    <t>2037751765</t>
  </si>
  <si>
    <t>201*1,02 'Přepočtené koeficientem množství</t>
  </si>
  <si>
    <t>35</t>
  </si>
  <si>
    <t>59245030-1</t>
  </si>
  <si>
    <t>dlažba tvar čtverec betonová distanční 200x200x80mm přírodní</t>
  </si>
  <si>
    <t>382890452</t>
  </si>
  <si>
    <t>Poznámka k položce:
včetně dodávky směsi písku a zeminy pro výplň spar</t>
  </si>
  <si>
    <t>226*1,02 'Přepočtené koeficientem množství</t>
  </si>
  <si>
    <t>36</t>
  </si>
  <si>
    <t>596811311</t>
  </si>
  <si>
    <t>Kladení velkoformátové betonové dlažby tl do 100 mm velikosti do 0,5 m2 pl do 300 m2</t>
  </si>
  <si>
    <t>205049025</t>
  </si>
  <si>
    <t>Kladení velkoformátové dlažby pozemních komunikací a komunikací pro pěší s ložem z kameniva tl. 40 mm, s vyplněním spár, s hutněním, vibrováním a se smetením přebytečného materiálu tl. do 100 mm, velikosti dlaždic do 0,5 m2, pro plochy do 300 m2</t>
  </si>
  <si>
    <t>https://podminky.urs.cz/item/CS_URS_2022_01/596811311</t>
  </si>
  <si>
    <t>"betonová čtvercová dlažba přírodní DL tl. 80mm (cca 300/300mm) ; lože z drceného kameniva fr. 4/8 L tl. 40mm</t>
  </si>
  <si>
    <t>"Parkovací stání (jednotlivě do 300m2)" 362</t>
  </si>
  <si>
    <t>37</t>
  </si>
  <si>
    <t>59246018</t>
  </si>
  <si>
    <t>dlažba velkoformátová betonová plochy do 0,5m2 tl 80mm přírodní</t>
  </si>
  <si>
    <t>1958166184</t>
  </si>
  <si>
    <t>362*1,03 'Přepočtené koeficientem množství</t>
  </si>
  <si>
    <t>Trubní vedení</t>
  </si>
  <si>
    <t>38</t>
  </si>
  <si>
    <t>871310330-1</t>
  </si>
  <si>
    <t>Kanalizační přípojka z potrubí hladkého plnostěnného DN 150</t>
  </si>
  <si>
    <t>-969574881</t>
  </si>
  <si>
    <t>Kanalizační přípojka z potrubí hladkého plnostěnného DN 150 včetně provedení výkopu, pískového lože, obsypu, hutněného zásypu a odvozu přebytečného výkopku a jeho likvidace</t>
  </si>
  <si>
    <t>Poznámka k položce:
Kompletní provedení vč. výkopu rýhy, dodávky a ukládky potrubí vč. všech tvarovek, napojení na UV, lože, obsypu a zpětného zásypu rýhy se zhutněním</t>
  </si>
  <si>
    <t>"Přípojka UV - trouba PVC KG plnostěnná min. SN 10, DN 150" 7,2+5,6+2,6+12,7+2,2</t>
  </si>
  <si>
    <t>39</t>
  </si>
  <si>
    <t>871351811-2</t>
  </si>
  <si>
    <t>Bourání stávající přípojky DN 200</t>
  </si>
  <si>
    <t>1808921333</t>
  </si>
  <si>
    <t>Vybourání stávající přípojky DN 200 vč. výkopu rýhy, zpětného zásypu a zhutnění a případného doplnění zásypového materiálu, vč. likvidace potrubí a ostatních prvků přípojky</t>
  </si>
  <si>
    <t>Poznámka k položce:
vč. likvidace odpadu</t>
  </si>
  <si>
    <t>"Vybourání stáv. přípojky UV DN do 200mm, vč. zemních prací a případného zapravení / zaslepení navazujícího potrubí - odborný odhad" 1,5+5,2+9,0+7,2</t>
  </si>
  <si>
    <t>40</t>
  </si>
  <si>
    <t>877375122-2</t>
  </si>
  <si>
    <t>Napojení přípojky na stávající kanalizační řád</t>
  </si>
  <si>
    <t>kus</t>
  </si>
  <si>
    <t>-437259468</t>
  </si>
  <si>
    <t>"napojení přípojek UV na stávající kanalizační řád" 5</t>
  </si>
  <si>
    <t>"napojení drenáže na nové šachtice, příp. stávající rozvody" 9</t>
  </si>
  <si>
    <t>"napojení drenáže do stávající kanalizace / šachty" 1</t>
  </si>
  <si>
    <t>41</t>
  </si>
  <si>
    <t>892351111</t>
  </si>
  <si>
    <t>Tlaková zkouška vodou potrubí DN 150 nebo 200</t>
  </si>
  <si>
    <t>508818570</t>
  </si>
  <si>
    <t>Tlakové zkoušky vodou na potrubí DN 150 nebo 200</t>
  </si>
  <si>
    <t>https://podminky.urs.cz/item/CS_URS_2022_01/892351111</t>
  </si>
  <si>
    <t>"Přípojka UV - zkouška" 7,2+5,6+2,6+12,7+2,2</t>
  </si>
  <si>
    <t>42</t>
  </si>
  <si>
    <t>892372111</t>
  </si>
  <si>
    <t>Zabezpečení konců potrubí DN do 300 při tlakových zkouškách vodou</t>
  </si>
  <si>
    <t>-676006253</t>
  </si>
  <si>
    <t>Tlakové zkoušky vodou zabezpečení konců potrubí při tlakových zkouškách DN do 300</t>
  </si>
  <si>
    <t>https://podminky.urs.cz/item/CS_URS_2022_01/892372111</t>
  </si>
  <si>
    <t>"Přípojka UV - zkouška - zebezpečení potrubí" 5</t>
  </si>
  <si>
    <t>43</t>
  </si>
  <si>
    <t>894811133-1</t>
  </si>
  <si>
    <t>Revizní šachta z PVC typ přímý s poklopem v terénu</t>
  </si>
  <si>
    <t>56525906</t>
  </si>
  <si>
    <t>Poznámka k položce:
kompletní dodávka a provedení vč. podkladních konstrukcí</t>
  </si>
  <si>
    <t>"Šachtice pro svedení drenážního potrubí v terénu, vč. kraycího poklopu min. B125" 2</t>
  </si>
  <si>
    <t>44</t>
  </si>
  <si>
    <t>894811155</t>
  </si>
  <si>
    <t>Revizní šachta z PVC typ přímý s poklopem v komunikaci</t>
  </si>
  <si>
    <t>-1136563690</t>
  </si>
  <si>
    <t>https://podminky.urs.cz/item/CS_URS_2022_01/894811155</t>
  </si>
  <si>
    <t>"Šachtice pro svedení drenážního potrubí v v komunikaci vč. krycího poklopu min. D400" 1</t>
  </si>
  <si>
    <t>45</t>
  </si>
  <si>
    <t>895941311-1</t>
  </si>
  <si>
    <t xml:space="preserve">Zřízení vpusti kanalizační uliční z betonových dílců </t>
  </si>
  <si>
    <t>285656949</t>
  </si>
  <si>
    <t>"uliční vpusť" 5</t>
  </si>
  <si>
    <t>46</t>
  </si>
  <si>
    <t>592238500-1</t>
  </si>
  <si>
    <t>sestava dílců kompletní uliční vpusti vč. mříže a koše</t>
  </si>
  <si>
    <t>656487652</t>
  </si>
  <si>
    <t>47</t>
  </si>
  <si>
    <t>899331111</t>
  </si>
  <si>
    <t>Výšková úprava uličního vstupu nebo vpusti do 200 mm zvýšením poklopu</t>
  </si>
  <si>
    <t>-1276791037</t>
  </si>
  <si>
    <t>https://podminky.urs.cz/item/CS_URS_2022_01/899331111</t>
  </si>
  <si>
    <t>"Výšková úprava zvýšením (příp. snížením) prvku sítě"</t>
  </si>
  <si>
    <t>"poklopy kanalizačních šachet" 4</t>
  </si>
  <si>
    <t>"poklop šachty telekomunikačních vedení" 1</t>
  </si>
  <si>
    <t>"poklop vodoměrné šachty" 1</t>
  </si>
  <si>
    <t>48</t>
  </si>
  <si>
    <t>899431111</t>
  </si>
  <si>
    <t>Výšková úprava uličního vstupu nebo vpusti do 200 mm zvýšením krycího hrnce, šoupěte nebo hydrantu</t>
  </si>
  <si>
    <t>1692245903</t>
  </si>
  <si>
    <t>Výšková úprava uličního vstupu nebo vpusti do 200 mm zvýšením krycího hrnce, šoupěte nebo hydrantu bez úpravy armatur</t>
  </si>
  <si>
    <t>https://podminky.urs.cz/item/CS_URS_2022_01/899431111</t>
  </si>
  <si>
    <t>"hrníčky plynovodních ventilů" 2</t>
  </si>
  <si>
    <t>"hrníček vodovodního ventilu" 1</t>
  </si>
  <si>
    <t>Ostatní konstrukce a práce, bourání</t>
  </si>
  <si>
    <t>49</t>
  </si>
  <si>
    <t>914111111</t>
  </si>
  <si>
    <t>Montáž svislé dopravní značky do velikosti 1 m2 objímkami na sloupek nebo konzolu</t>
  </si>
  <si>
    <t>893475278</t>
  </si>
  <si>
    <t>Montáž svislé dopravní značky základní velikosti do 1 m2 objímkami na sloupky nebo konzoly</t>
  </si>
  <si>
    <t>https://podminky.urs.cz/item/CS_URS_2022_01/914111111</t>
  </si>
  <si>
    <t>"Dopravní značení - na sloupky"</t>
  </si>
  <si>
    <t>"B24b" 1</t>
  </si>
  <si>
    <t>"B2" 2</t>
  </si>
  <si>
    <t>"C2c" 2</t>
  </si>
  <si>
    <t>"C2b" 1</t>
  </si>
  <si>
    <t>"IP12+E1+E7b" 1+1+1</t>
  </si>
  <si>
    <t>"IP12+E8c" 1+1</t>
  </si>
  <si>
    <t>"IP12" 1</t>
  </si>
  <si>
    <t>"IP10a" 1</t>
  </si>
  <si>
    <t>"B2" 1</t>
  </si>
  <si>
    <t>"IZa/b+IP4b" 2+1</t>
  </si>
  <si>
    <t>50</t>
  </si>
  <si>
    <t>914111112</t>
  </si>
  <si>
    <t>Montáž svislé dopravní značky do velikosti 1 m2 páskováním na sloup</t>
  </si>
  <si>
    <t>-1996359356</t>
  </si>
  <si>
    <t>Montáž svislé dopravní značky základní velikosti do 1 m2 páskováním na sloupy</t>
  </si>
  <si>
    <t>https://podminky.urs.cz/item/CS_URS_2022_01/914111112</t>
  </si>
  <si>
    <t>"Dopravní značení - na slopy VO"</t>
  </si>
  <si>
    <t>"IZa/b" 2</t>
  </si>
  <si>
    <t>51</t>
  </si>
  <si>
    <t>40445620</t>
  </si>
  <si>
    <t>zákazové, příkazové dopravní značky B1-B34, C1-15 700mm</t>
  </si>
  <si>
    <t>-998425720</t>
  </si>
  <si>
    <t>52</t>
  </si>
  <si>
    <t>40445621</t>
  </si>
  <si>
    <t>informativní značky provozní IP1-IP3, IP4b-IP7, IP10a, b 500x500mm</t>
  </si>
  <si>
    <t>2036155849</t>
  </si>
  <si>
    <t>53</t>
  </si>
  <si>
    <t>40445625</t>
  </si>
  <si>
    <t>informativní značky provozní IP8, IP9, IP11-IP13 500x700mm</t>
  </si>
  <si>
    <t>-757457552</t>
  </si>
  <si>
    <t>54</t>
  </si>
  <si>
    <t>40445626</t>
  </si>
  <si>
    <t>informativní značky provozní IP14-IP29, IP31 750x1000mm</t>
  </si>
  <si>
    <t>1397524914</t>
  </si>
  <si>
    <t>Poznámka k položce:
IZ5a/b</t>
  </si>
  <si>
    <t>55</t>
  </si>
  <si>
    <t>40445647</t>
  </si>
  <si>
    <t>dodatkové tabulky E1, E2a,b , E6, E9, E10 E12c, E17 500x500mm</t>
  </si>
  <si>
    <t>-1381230922</t>
  </si>
  <si>
    <t>56</t>
  </si>
  <si>
    <t>40445649</t>
  </si>
  <si>
    <t>dodatkové tabulky E3-E5, E8, E14-E16 500x150mm</t>
  </si>
  <si>
    <t>2036494872</t>
  </si>
  <si>
    <t>57</t>
  </si>
  <si>
    <t>914511112</t>
  </si>
  <si>
    <t>Montáž sloupku dopravních značek délky do 3,5 m s betonovým základem a patkou</t>
  </si>
  <si>
    <t>813699035</t>
  </si>
  <si>
    <t>Montáž sloupku dopravních značek délky do 3,5 m do hliníkové patky</t>
  </si>
  <si>
    <t>https://podminky.urs.cz/item/CS_URS_2022_01/914511112</t>
  </si>
  <si>
    <t>"C2b" 2</t>
  </si>
  <si>
    <t>"IP12+E1+E7b" 1</t>
  </si>
  <si>
    <t>"IP12+E8c" 1</t>
  </si>
  <si>
    <t>"IZa/b+IP4b+E12a (zdvojený sloupek, příp. jeden silnější)" 2</t>
  </si>
  <si>
    <t>58</t>
  </si>
  <si>
    <t>40445225</t>
  </si>
  <si>
    <t>sloupek pro dopravní značku Zn D 60mm v 3,5m</t>
  </si>
  <si>
    <t>-488586288</t>
  </si>
  <si>
    <t>59</t>
  </si>
  <si>
    <t>916131113</t>
  </si>
  <si>
    <t>Osazení silničního obrubníku betonového ležatého s boční opěrou do lože z betonu prostého</t>
  </si>
  <si>
    <t>-635918749</t>
  </si>
  <si>
    <t>Osazení silničního obrubníku betonového se zřízením lože, s vyplněním a zatřením spár cementovou maltou ležatého s boční opěrou z betonu prostého, do lože z betonu prostého</t>
  </si>
  <si>
    <t>https://podminky.urs.cz/item/CS_URS_2022_01/916131113</t>
  </si>
  <si>
    <t>"Betonové silniční obrubníky 150/150 mm (nájezdové) do betonového lože s opěrou a vyspárováním"</t>
  </si>
  <si>
    <t>"Snížený obrubník" 190</t>
  </si>
  <si>
    <t>60</t>
  </si>
  <si>
    <t>59217029</t>
  </si>
  <si>
    <t>obrubník betonový silniční nájezdový 1000x150x150mm</t>
  </si>
  <si>
    <t>-1139116196</t>
  </si>
  <si>
    <t>Poznámka k položce:
z toho obloukové (nákup atypického kusu nebo vyřezání a vyskládání obruby):
R1,0 = 2m
R2,5 = 1m</t>
  </si>
  <si>
    <t>190*1,02 'Přepočtené koeficientem množství</t>
  </si>
  <si>
    <t>61</t>
  </si>
  <si>
    <t>916131213</t>
  </si>
  <si>
    <t>Osazení silničního obrubníku betonového stojatého s boční opěrou do lože z betonu prostého</t>
  </si>
  <si>
    <t>791844711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</si>
  <si>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</si>
  <si>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https://podminky.urs.cz/item/CS_URS_2022_01/916131213</t>
  </si>
  <si>
    <t>"Betonové silniční obrubníky 150/250 mm do betonového lože s opěrou a vyspárováním"</t>
  </si>
  <si>
    <t>"Silniční obrubník" 395</t>
  </si>
  <si>
    <t>"Betonové silniční obrubníky 150/150-250 (přechodové) mm do betonového lože s opěrou a vyspárováním"</t>
  </si>
  <si>
    <t>"Přechodový obrubník (ks)" 12</t>
  </si>
  <si>
    <t>62</t>
  </si>
  <si>
    <t>59217031</t>
  </si>
  <si>
    <t>obrubník betonový silniční 1000x150x250mm</t>
  </si>
  <si>
    <t>-1832288756</t>
  </si>
  <si>
    <t xml:space="preserve">Poznámka k položce:
z toho obloukové (nákup atypického kusu nebo vyřezání a vyskládání obruby):
R 0,5 = 4m
R 1,0 = 27m
R 2,0 = 4m
R 2,5 = 9m
R 3,0 = 6m
R 4,0 = 9m
R 5,0 = 4m
R 1,2 = 3m
</t>
  </si>
  <si>
    <t>395*1,02 'Přepočtené koeficientem množství</t>
  </si>
  <si>
    <t>63</t>
  </si>
  <si>
    <t>59217030</t>
  </si>
  <si>
    <t>obrubník betonový silniční přechodový 1000x150x150-250mm</t>
  </si>
  <si>
    <t>339044893</t>
  </si>
  <si>
    <t>64</t>
  </si>
  <si>
    <t>916231213</t>
  </si>
  <si>
    <t>Osazení chodníkového obrubníku betonového stojatého s boční opěrou do lože z betonu prostého</t>
  </si>
  <si>
    <t>-1133360306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</si>
  <si>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</si>
  <si>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https://podminky.urs.cz/item/CS_URS_2022_01/916231213</t>
  </si>
  <si>
    <t>"Betonové codníkové / parkové obrubníky 50/250 mm do betonového lože s opěrou a vyspárováním"</t>
  </si>
  <si>
    <t>"Chodníkový / parkový obrubník" 131</t>
  </si>
  <si>
    <t>65</t>
  </si>
  <si>
    <t>59217036</t>
  </si>
  <si>
    <t>obrubník betonový parkový přírodní 500x80x250mm</t>
  </si>
  <si>
    <t>-662342515</t>
  </si>
  <si>
    <t>Poznámka k položce:
z toho obloukové (nákup atypického kusu nebo vyřezání a vyskládání obruby):
R 0,5 = 2m
R 1,0 = 4m
R 2,0 = 8m
R 3,25 = 2m</t>
  </si>
  <si>
    <t>131*1,02 'Přepočtené koeficientem množství</t>
  </si>
  <si>
    <t>66</t>
  </si>
  <si>
    <t>916231291</t>
  </si>
  <si>
    <t>Příplatek za řezání obrubníků při osazování do oblouku o poloměru do 1m</t>
  </si>
  <si>
    <t>-417348237</t>
  </si>
  <si>
    <t>Osazení chodníkového obrubníku betonového se zřízením lože, s vyplněním a zatřením spár cementovou maltou Příplatek k cenám za řezání obrubníků při osazení do oblouku vnitřního poloměru do 1 m</t>
  </si>
  <si>
    <t>https://podminky.urs.cz/item/CS_URS_2022_01/916231291</t>
  </si>
  <si>
    <t>"Betonové obrubníky - oblouk R do 1,0m včetně</t>
  </si>
  <si>
    <t>"Snížený obrubník" 2</t>
  </si>
  <si>
    <t>"Silniční obrubník" 4+27</t>
  </si>
  <si>
    <t>"Chodníkový / parkový obrubník" 2+4</t>
  </si>
  <si>
    <t>67</t>
  </si>
  <si>
    <t>916231292</t>
  </si>
  <si>
    <t>Příplatek za řezání obrubníků při osazování do oblouku o poloměru do 2,5m</t>
  </si>
  <si>
    <t>505140057</t>
  </si>
  <si>
    <t>Osazení chodníkového obrubníku betonového se zřízením lože, s vyplněním a zatřením spár cementovou maltou Příplatek k cenám za řezání obrubníků při osazení do oblouku vnitřního poloměru do 2,5 m</t>
  </si>
  <si>
    <t>https://podminky.urs.cz/item/CS_URS_2022_01/916231292</t>
  </si>
  <si>
    <t>"Betonové obrubníky - oblouk R do 2,5m včetně</t>
  </si>
  <si>
    <t>"Snížený obrubník" 1</t>
  </si>
  <si>
    <t>"Silniční obrubník" 4+9</t>
  </si>
  <si>
    <t>"Chodníkový / parkový obrubník" 8</t>
  </si>
  <si>
    <t>68</t>
  </si>
  <si>
    <t>961043111-1</t>
  </si>
  <si>
    <t>Bourání uličních vpustí kompletních</t>
  </si>
  <si>
    <t>423634265</t>
  </si>
  <si>
    <t>"Vybourání uličních vpustí kompletních, vč. mříže" 4</t>
  </si>
  <si>
    <t>69</t>
  </si>
  <si>
    <t>966006132</t>
  </si>
  <si>
    <t>Odstranění značek dopravních nebo orientačních se sloupky s betonovými patkami</t>
  </si>
  <si>
    <t>791758877</t>
  </si>
  <si>
    <t>Odstranění dopravních nebo orientačních značek se sloupkem s uložením hmot na vzdálenost do 20 m nebo s naložením na dopravní prostředek, se zásypem jam a jeho zhutněním s betonovou patkou</t>
  </si>
  <si>
    <t>https://podminky.urs.cz/item/CS_URS_2022_01/966006132</t>
  </si>
  <si>
    <t>Poznámka k položce:
vč. očištění a předání objednateli, příp. s odvozem do Sběrných surovin, výzisk náleží objednateli!</t>
  </si>
  <si>
    <t>"Odstranění stáv. sloupků vč. osazených značek (i více DZ na jednom sloupku)" 3</t>
  </si>
  <si>
    <t>70</t>
  </si>
  <si>
    <t>966006211</t>
  </si>
  <si>
    <t>Odstranění svislých dopravních značek ze sloupů, sloupků nebo konzol</t>
  </si>
  <si>
    <t>-1851516370</t>
  </si>
  <si>
    <t>Odstranění (demontáž) svislých dopravních značek s odklizením materiálu na skládku na vzdálenost do 20 m nebo s naložením na dopravní prostředek ze sloupů, sloupků nebo konzol</t>
  </si>
  <si>
    <t>https://podminky.urs.cz/item/CS_URS_2022_01/966006211</t>
  </si>
  <si>
    <t>"odečteno ze zaměření"</t>
  </si>
  <si>
    <t>"Odstranění stáv. DZ ze sloupů VO (jednotlivě)" 5</t>
  </si>
  <si>
    <t>71</t>
  </si>
  <si>
    <t>966071721</t>
  </si>
  <si>
    <t>Bourání sloupků a vzpěr plotových ocelových do 2,5 m odřezáním</t>
  </si>
  <si>
    <t>2027111855</t>
  </si>
  <si>
    <t>Bourání plotových sloupků a vzpěr ocelových trubkových nebo profilovaných výšky do 2,50 m odřezáním</t>
  </si>
  <si>
    <t>https://podminky.urs.cz/item/CS_URS_2022_01/966071721</t>
  </si>
  <si>
    <t>Poznámka k položce:
vč. očištění, s odvozem do Sběrných surovin, výzisk náleží objednateli!</t>
  </si>
  <si>
    <t>"odstranění sušáků na prádlo (10 ks po dvou stojkách)" 2*10</t>
  </si>
  <si>
    <t>997</t>
  </si>
  <si>
    <t>Přesun sutě</t>
  </si>
  <si>
    <t>72</t>
  </si>
  <si>
    <t>997221551-1</t>
  </si>
  <si>
    <t>Vodorovná doprava suti na recyklační středisko nebo skládku ze sypkých materiálů včetně uložení na vzdálenost dle dodavatele stavby</t>
  </si>
  <si>
    <t>1353250633</t>
  </si>
  <si>
    <t>Vodorovná doprava suti na recyklační středisko nebo skládku bez naložení, ale se složením a s hrubým urovnáním ze sypkých materiálů, na vzdálenost dle dodavatele stavby</t>
  </si>
  <si>
    <t>"vybourané dlažby" 25,5+56,42</t>
  </si>
  <si>
    <t>"vybourané štěrkové plochy a podkladní vrstvy" 65,54+665,28</t>
  </si>
  <si>
    <t>73</t>
  </si>
  <si>
    <t>997221551-1a</t>
  </si>
  <si>
    <t>Vodorovná doprava suti na recyklační středisko ze sypkých materiálů včetně uložení na vzdálenost dle dodavatele stavby</t>
  </si>
  <si>
    <t>135275200</t>
  </si>
  <si>
    <t>Vodorovná doprava suti na recyklační středisko bez naložení, ale se složením a s hrubým urovnáním ze sypkých materiálů, na vzdálenost dle dodavatele stavby</t>
  </si>
  <si>
    <t>"vybourané živičné vrstvy (ZAS-T1) - odvoz na recyklační středisko, není odpadem!" 251,9</t>
  </si>
  <si>
    <t>74</t>
  </si>
  <si>
    <t>997221561-1</t>
  </si>
  <si>
    <t>Vodorovná doprava suti na recyklační středisko nebo skládku z kusových materiálů včetně uložení na vzdálenost dle dodavatele stavby</t>
  </si>
  <si>
    <t>-521109674</t>
  </si>
  <si>
    <t>Vodorovná doprava suti na recyklační středisko nebo skládku bez naložení, ale se složením a s hrubým urovnáním z kusových materiálů na vzdálenost dle dodavatele stavby</t>
  </si>
  <si>
    <t>"vybourané betonové plochy" 12,0</t>
  </si>
  <si>
    <t>75</t>
  </si>
  <si>
    <t>997221861</t>
  </si>
  <si>
    <t>Poplatek za uložení stavebního odpadu na recyklační skládce (skládkovné) z prostého betonu pod kódem 17 01 01</t>
  </si>
  <si>
    <t>561567135</t>
  </si>
  <si>
    <t>Poplatek za uložení stavebního odpadu na recyklační skládce (skládkovné) z prostého betonu zatříděného do Katalogu odpadů pod kódem 17 01 01</t>
  </si>
  <si>
    <t>https://podminky.urs.cz/item/CS_URS_2022_01/997221861</t>
  </si>
  <si>
    <t>76</t>
  </si>
  <si>
    <t>997221873</t>
  </si>
  <si>
    <t>1474760730</t>
  </si>
  <si>
    <t>https://podminky.urs.cz/item/CS_URS_2022_01/997221873</t>
  </si>
  <si>
    <t>77</t>
  </si>
  <si>
    <t>997221875</t>
  </si>
  <si>
    <t>Poplatek za uložení stavebního odpadu na recyklační skládce (skládkovné) asfaltového bez obsahu dehtu zatříděného do Katalogu odpadů pod kódem 17 03 02</t>
  </si>
  <si>
    <t>-331300086</t>
  </si>
  <si>
    <t>https://podminky.urs.cz/item/CS_URS_2022_01/997221875</t>
  </si>
  <si>
    <t>998</t>
  </si>
  <si>
    <t>Přesun hmot</t>
  </si>
  <si>
    <t>78</t>
  </si>
  <si>
    <t>998225111</t>
  </si>
  <si>
    <t>Přesun hmot pro pozemní komunikace s krytem z kamene, monolitickým betonovým nebo živičným</t>
  </si>
  <si>
    <t>-596072739</t>
  </si>
  <si>
    <t>Přesun hmot pro komunikace s krytem z kameniva, monolitickým betonovým nebo živičným dopravní vzdálenost do 200 m jakékoliv délky objektu</t>
  </si>
  <si>
    <t>https://podminky.urs.cz/item/CS_URS_2022_01/998225111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</si>
  <si>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</si>
  <si>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</si>
  <si>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</si>
  <si>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</si>
  <si>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</si>
  <si>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</si>
  <si>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</si>
  <si>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</si>
  <si>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</si>
  <si>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</si>
  <si>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</si>
  <si>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</si>
  <si>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Kč</t>
  </si>
  <si>
    <t>1024</t>
  </si>
  <si>
    <t>-1286603931</t>
  </si>
  <si>
    <t>https://podminky.urs.cz/item/CS_URS_2022_01/012002000</t>
  </si>
  <si>
    <t>Poznámka k položce:
Geodetické práce včetně geodetické dokumentace skutečného provedení
Zkoušky a měření</t>
  </si>
  <si>
    <t>012203000</t>
  </si>
  <si>
    <t>Geodetické práce při provádění stavby</t>
  </si>
  <si>
    <t>741911579</t>
  </si>
  <si>
    <t>https://podminky.urs.cz/item/CS_URS_2022_01/012203000</t>
  </si>
  <si>
    <t>Poznámka k položce:
Vytýčení inženýrských sítí</t>
  </si>
  <si>
    <t>013002000</t>
  </si>
  <si>
    <t>Projektové práce</t>
  </si>
  <si>
    <t>-527008947</t>
  </si>
  <si>
    <t>https://podminky.urs.cz/item/CS_URS_2022_01/013002000</t>
  </si>
  <si>
    <t>Poznámka k položce:
pro celou stavbu
RDS a DSPS</t>
  </si>
  <si>
    <t>013274000</t>
  </si>
  <si>
    <t>Pasportizace objektu před započetím prací</t>
  </si>
  <si>
    <t>88962913</t>
  </si>
  <si>
    <t>https://podminky.urs.cz/item/CS_URS_2022_01/013274000</t>
  </si>
  <si>
    <t>Poznámka k položce:
přilehlé objekty a komunikace - podrobná foto a videodokumentace</t>
  </si>
  <si>
    <t>013284000</t>
  </si>
  <si>
    <t>Pasportizace objektu po provedení prací</t>
  </si>
  <si>
    <t>-690505609</t>
  </si>
  <si>
    <t>https://podminky.urs.cz/item/CS_URS_2022_01/013284000</t>
  </si>
  <si>
    <t>Poznámka k položce:
přilehlé objekty a komunikace - podrobná foto a videodokumentace, vč. vyhodnocení</t>
  </si>
  <si>
    <t>VRN3</t>
  </si>
  <si>
    <t>Zařízení staveniště</t>
  </si>
  <si>
    <t>030001000</t>
  </si>
  <si>
    <t>1365491149</t>
  </si>
  <si>
    <t>https://podminky.urs.cz/item/CS_URS_2022_01/030001000</t>
  </si>
  <si>
    <t xml:space="preserve">Poznámka k položce:
pro celou stavbu
vybavení a ochrana staveniště, zábor, energie a pod., pracovní rovina, příp. příjezdová komunikace a pod.   
</t>
  </si>
  <si>
    <t>031103000</t>
  </si>
  <si>
    <t>Projektové práce pro zařízení staveniště</t>
  </si>
  <si>
    <t>200793300</t>
  </si>
  <si>
    <t>https://podminky.urs.cz/item/CS_URS_2022_01/031103000</t>
  </si>
  <si>
    <t>Poznámka k položce:
Aktualizace a projednání DIO</t>
  </si>
  <si>
    <t>034303000</t>
  </si>
  <si>
    <t>Dopravní značení na staveništi</t>
  </si>
  <si>
    <t>367906900</t>
  </si>
  <si>
    <t>https://podminky.urs.cz/item/CS_URS_2022_01/034303000</t>
  </si>
  <si>
    <t>Poznámka k položce:
DIO - kompletní provedení vč. údržby, příp. etapizace</t>
  </si>
  <si>
    <t>034503000</t>
  </si>
  <si>
    <t>Informační tabule na staveništi</t>
  </si>
  <si>
    <t>112242930</t>
  </si>
  <si>
    <t>https://podminky.urs.cz/item/CS_URS_2022_01/034503000</t>
  </si>
  <si>
    <t>VRN4</t>
  </si>
  <si>
    <t>Inženýrská činnost</t>
  </si>
  <si>
    <t>040001000</t>
  </si>
  <si>
    <t>kpl</t>
  </si>
  <si>
    <t>-249409000</t>
  </si>
  <si>
    <t>https://podminky.urs.cz/item/CS_URS_2022_01/040001000</t>
  </si>
  <si>
    <t>Poznámka k položce:
komplet</t>
  </si>
  <si>
    <t>VRN6</t>
  </si>
  <si>
    <t>Územní vlivy</t>
  </si>
  <si>
    <t>060001000</t>
  </si>
  <si>
    <t>1034209740</t>
  </si>
  <si>
    <t>https://podminky.urs.cz/item/CS_URS_2022_01/060001000</t>
  </si>
  <si>
    <t>Poznámka k položce:
Zahrnuje především ztížené podmínky v městské zástavbě i ostatní
Zahrnuje mimo jiné i udržování trvalého přístupu k nemovitostem, včetně jejich dočasných případně i trvalých  stavebních úprav, 
zajištění svozu odpadu, plnění podmínek stavebního povolení  atd.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</si>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</sst>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42" TargetMode="External" /><Relationship Id="rId2" Type="http://schemas.openxmlformats.org/officeDocument/2006/relationships/hyperlink" Target="https://podminky.urs.cz/item/CS_URS_2022_01/113106144" TargetMode="External" /><Relationship Id="rId3" Type="http://schemas.openxmlformats.org/officeDocument/2006/relationships/hyperlink" Target="https://podminky.urs.cz/item/CS_URS_2022_01/113107164" TargetMode="External" /><Relationship Id="rId4" Type="http://schemas.openxmlformats.org/officeDocument/2006/relationships/hyperlink" Target="https://podminky.urs.cz/item/CS_URS_2022_01/113107223" TargetMode="External" /><Relationship Id="rId5" Type="http://schemas.openxmlformats.org/officeDocument/2006/relationships/hyperlink" Target="https://podminky.urs.cz/item/CS_URS_2022_01/113107330" TargetMode="External" /><Relationship Id="rId6" Type="http://schemas.openxmlformats.org/officeDocument/2006/relationships/hyperlink" Target="https://podminky.urs.cz/item/CS_URS_2022_01/113107242" TargetMode="External" /><Relationship Id="rId7" Type="http://schemas.openxmlformats.org/officeDocument/2006/relationships/hyperlink" Target="https://podminky.urs.cz/item/CS_URS_2022_01/121151113" TargetMode="External" /><Relationship Id="rId8" Type="http://schemas.openxmlformats.org/officeDocument/2006/relationships/hyperlink" Target="https://podminky.urs.cz/item/CS_URS_2022_01/139001101" TargetMode="External" /><Relationship Id="rId9" Type="http://schemas.openxmlformats.org/officeDocument/2006/relationships/hyperlink" Target="https://podminky.urs.cz/item/CS_URS_2022_01/132251102" TargetMode="External" /><Relationship Id="rId10" Type="http://schemas.openxmlformats.org/officeDocument/2006/relationships/hyperlink" Target="https://podminky.urs.cz/item/CS_URS_2022_01/141721214" TargetMode="External" /><Relationship Id="rId11" Type="http://schemas.openxmlformats.org/officeDocument/2006/relationships/hyperlink" Target="https://podminky.urs.cz/item/CS_URS_2022_01/171201231" TargetMode="External" /><Relationship Id="rId12" Type="http://schemas.openxmlformats.org/officeDocument/2006/relationships/hyperlink" Target="https://podminky.urs.cz/item/CS_URS_2022_01/181951112" TargetMode="External" /><Relationship Id="rId13" Type="http://schemas.openxmlformats.org/officeDocument/2006/relationships/hyperlink" Target="https://podminky.urs.cz/item/CS_URS_2022_01/211971121" TargetMode="External" /><Relationship Id="rId14" Type="http://schemas.openxmlformats.org/officeDocument/2006/relationships/hyperlink" Target="https://podminky.urs.cz/item/CS_URS_2022_01/212752511" TargetMode="External" /><Relationship Id="rId15" Type="http://schemas.openxmlformats.org/officeDocument/2006/relationships/hyperlink" Target="https://podminky.urs.cz/item/CS_URS_2022_01/359901211" TargetMode="External" /><Relationship Id="rId16" Type="http://schemas.openxmlformats.org/officeDocument/2006/relationships/hyperlink" Target="https://podminky.urs.cz/item/CS_URS_2022_01/564851011" TargetMode="External" /><Relationship Id="rId17" Type="http://schemas.openxmlformats.org/officeDocument/2006/relationships/hyperlink" Target="https://podminky.urs.cz/item/CS_URS_2022_01/564861011" TargetMode="External" /><Relationship Id="rId18" Type="http://schemas.openxmlformats.org/officeDocument/2006/relationships/hyperlink" Target="https://podminky.urs.cz/item/CS_URS_2022_01/564861111" TargetMode="External" /><Relationship Id="rId19" Type="http://schemas.openxmlformats.org/officeDocument/2006/relationships/hyperlink" Target="https://podminky.urs.cz/item/CS_URS_2022_01/565155111" TargetMode="External" /><Relationship Id="rId20" Type="http://schemas.openxmlformats.org/officeDocument/2006/relationships/hyperlink" Target="https://podminky.urs.cz/item/CS_URS_2022_01/573191111" TargetMode="External" /><Relationship Id="rId21" Type="http://schemas.openxmlformats.org/officeDocument/2006/relationships/hyperlink" Target="https://podminky.urs.cz/item/CS_URS_2022_01/573231108" TargetMode="External" /><Relationship Id="rId22" Type="http://schemas.openxmlformats.org/officeDocument/2006/relationships/hyperlink" Target="https://podminky.urs.cz/item/CS_URS_2022_01/577134211" TargetMode="External" /><Relationship Id="rId23" Type="http://schemas.openxmlformats.org/officeDocument/2006/relationships/hyperlink" Target="https://podminky.urs.cz/item/CS_URS_2022_01/596211111" TargetMode="External" /><Relationship Id="rId24" Type="http://schemas.openxmlformats.org/officeDocument/2006/relationships/hyperlink" Target="https://podminky.urs.cz/item/CS_URS_2022_01/596211114" TargetMode="External" /><Relationship Id="rId25" Type="http://schemas.openxmlformats.org/officeDocument/2006/relationships/hyperlink" Target="https://podminky.urs.cz/item/CS_URS_2022_01/596212210" TargetMode="External" /><Relationship Id="rId26" Type="http://schemas.openxmlformats.org/officeDocument/2006/relationships/hyperlink" Target="https://podminky.urs.cz/item/CS_URS_2022_01/596212212" TargetMode="External" /><Relationship Id="rId27" Type="http://schemas.openxmlformats.org/officeDocument/2006/relationships/hyperlink" Target="https://podminky.urs.cz/item/CS_URS_2022_01/596811311" TargetMode="External" /><Relationship Id="rId28" Type="http://schemas.openxmlformats.org/officeDocument/2006/relationships/hyperlink" Target="https://podminky.urs.cz/item/CS_URS_2022_01/892351111" TargetMode="External" /><Relationship Id="rId29" Type="http://schemas.openxmlformats.org/officeDocument/2006/relationships/hyperlink" Target="https://podminky.urs.cz/item/CS_URS_2022_01/892372111" TargetMode="External" /><Relationship Id="rId30" Type="http://schemas.openxmlformats.org/officeDocument/2006/relationships/hyperlink" Target="https://podminky.urs.cz/item/CS_URS_2022_01/894811155" TargetMode="External" /><Relationship Id="rId31" Type="http://schemas.openxmlformats.org/officeDocument/2006/relationships/hyperlink" Target="https://podminky.urs.cz/item/CS_URS_2022_01/899331111" TargetMode="External" /><Relationship Id="rId32" Type="http://schemas.openxmlformats.org/officeDocument/2006/relationships/hyperlink" Target="https://podminky.urs.cz/item/CS_URS_2022_01/899431111" TargetMode="External" /><Relationship Id="rId33" Type="http://schemas.openxmlformats.org/officeDocument/2006/relationships/hyperlink" Target="https://podminky.urs.cz/item/CS_URS_2022_01/914111111" TargetMode="External" /><Relationship Id="rId34" Type="http://schemas.openxmlformats.org/officeDocument/2006/relationships/hyperlink" Target="https://podminky.urs.cz/item/CS_URS_2022_01/914111112" TargetMode="External" /><Relationship Id="rId35" Type="http://schemas.openxmlformats.org/officeDocument/2006/relationships/hyperlink" Target="https://podminky.urs.cz/item/CS_URS_2022_01/914511112" TargetMode="External" /><Relationship Id="rId36" Type="http://schemas.openxmlformats.org/officeDocument/2006/relationships/hyperlink" Target="https://podminky.urs.cz/item/CS_URS_2022_01/916131113" TargetMode="External" /><Relationship Id="rId37" Type="http://schemas.openxmlformats.org/officeDocument/2006/relationships/hyperlink" Target="https://podminky.urs.cz/item/CS_URS_2022_01/916131213" TargetMode="External" /><Relationship Id="rId38" Type="http://schemas.openxmlformats.org/officeDocument/2006/relationships/hyperlink" Target="https://podminky.urs.cz/item/CS_URS_2022_01/916231213" TargetMode="External" /><Relationship Id="rId39" Type="http://schemas.openxmlformats.org/officeDocument/2006/relationships/hyperlink" Target="https://podminky.urs.cz/item/CS_URS_2022_01/916231291" TargetMode="External" /><Relationship Id="rId40" Type="http://schemas.openxmlformats.org/officeDocument/2006/relationships/hyperlink" Target="https://podminky.urs.cz/item/CS_URS_2022_01/916231292" TargetMode="External" /><Relationship Id="rId41" Type="http://schemas.openxmlformats.org/officeDocument/2006/relationships/hyperlink" Target="https://podminky.urs.cz/item/CS_URS_2022_01/966006132" TargetMode="External" /><Relationship Id="rId42" Type="http://schemas.openxmlformats.org/officeDocument/2006/relationships/hyperlink" Target="https://podminky.urs.cz/item/CS_URS_2022_01/966006211" TargetMode="External" /><Relationship Id="rId43" Type="http://schemas.openxmlformats.org/officeDocument/2006/relationships/hyperlink" Target="https://podminky.urs.cz/item/CS_URS_2022_01/966071721" TargetMode="External" /><Relationship Id="rId44" Type="http://schemas.openxmlformats.org/officeDocument/2006/relationships/hyperlink" Target="https://podminky.urs.cz/item/CS_URS_2022_01/997221861" TargetMode="External" /><Relationship Id="rId45" Type="http://schemas.openxmlformats.org/officeDocument/2006/relationships/hyperlink" Target="https://podminky.urs.cz/item/CS_URS_2022_01/997221873" TargetMode="External" /><Relationship Id="rId46" Type="http://schemas.openxmlformats.org/officeDocument/2006/relationships/hyperlink" Target="https://podminky.urs.cz/item/CS_URS_2022_01/997221875" TargetMode="External" /><Relationship Id="rId47" Type="http://schemas.openxmlformats.org/officeDocument/2006/relationships/hyperlink" Target="https://podminky.urs.cz/item/CS_URS_2022_01/998225111" TargetMode="External" /><Relationship Id="rId4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2002000" TargetMode="External" /><Relationship Id="rId2" Type="http://schemas.openxmlformats.org/officeDocument/2006/relationships/hyperlink" Target="https://podminky.urs.cz/item/CS_URS_2022_01/012203000" TargetMode="External" /><Relationship Id="rId3" Type="http://schemas.openxmlformats.org/officeDocument/2006/relationships/hyperlink" Target="https://podminky.urs.cz/item/CS_URS_2022_01/013002000" TargetMode="External" /><Relationship Id="rId4" Type="http://schemas.openxmlformats.org/officeDocument/2006/relationships/hyperlink" Target="https://podminky.urs.cz/item/CS_URS_2022_01/013274000" TargetMode="External" /><Relationship Id="rId5" Type="http://schemas.openxmlformats.org/officeDocument/2006/relationships/hyperlink" Target="https://podminky.urs.cz/item/CS_URS_2022_01/013284000" TargetMode="External" /><Relationship Id="rId6" Type="http://schemas.openxmlformats.org/officeDocument/2006/relationships/hyperlink" Target="https://podminky.urs.cz/item/CS_URS_2022_01/030001000" TargetMode="External" /><Relationship Id="rId7" Type="http://schemas.openxmlformats.org/officeDocument/2006/relationships/hyperlink" Target="https://podminky.urs.cz/item/CS_URS_2022_01/031103000" TargetMode="External" /><Relationship Id="rId8" Type="http://schemas.openxmlformats.org/officeDocument/2006/relationships/hyperlink" Target="https://podminky.urs.cz/item/CS_URS_2022_01/034303000" TargetMode="External" /><Relationship Id="rId9" Type="http://schemas.openxmlformats.org/officeDocument/2006/relationships/hyperlink" Target="https://podminky.urs.cz/item/CS_URS_2022_01/034503000" TargetMode="External" /><Relationship Id="rId10" Type="http://schemas.openxmlformats.org/officeDocument/2006/relationships/hyperlink" Target="https://podminky.urs.cz/item/CS_URS_2022_01/040001000" TargetMode="External" /><Relationship Id="rId11" Type="http://schemas.openxmlformats.org/officeDocument/2006/relationships/hyperlink" Target="https://podminky.urs.cz/item/CS_URS_2022_01/060001000" TargetMode="External" /><Relationship Id="rId1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21SP027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Karlovy Vary - rekonstrukce ulice Sklářská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ulice Sklářská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14. 6. 2022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Statutární město Karlovy Vary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STAVplan-CZ s.r.o.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101 - Rekonstrukce kom...'!J30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'SO 101 - Rekonstrukce kom...'!P88</f>
        <v>0</v>
      </c>
      <c r="AV55" s="120">
        <f>'SO 101 - Rekonstrukce kom...'!J33</f>
        <v>0</v>
      </c>
      <c r="AW55" s="120">
        <f>'SO 101 - Rekonstrukce kom...'!J34</f>
        <v>0</v>
      </c>
      <c r="AX55" s="120">
        <f>'SO 101 - Rekonstrukce kom...'!J35</f>
        <v>0</v>
      </c>
      <c r="AY55" s="120">
        <f>'SO 101 - Rekonstrukce kom...'!J36</f>
        <v>0</v>
      </c>
      <c r="AZ55" s="120">
        <f>'SO 101 - Rekonstrukce kom...'!F33</f>
        <v>0</v>
      </c>
      <c r="BA55" s="120">
        <f>'SO 101 - Rekonstrukce kom...'!F34</f>
        <v>0</v>
      </c>
      <c r="BB55" s="120">
        <f>'SO 101 - Rekonstrukce kom...'!F35</f>
        <v>0</v>
      </c>
      <c r="BC55" s="120">
        <f>'SO 101 - Rekonstrukce kom...'!F36</f>
        <v>0</v>
      </c>
      <c r="BD55" s="122">
        <f>'SO 101 - Rekonstrukce kom...'!F37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1" s="7" customFormat="1" ht="16.5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'VON - Vedlejší a ostatní 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24">
        <v>0</v>
      </c>
      <c r="AT56" s="125">
        <f>ROUND(SUM(AV56:AW56),2)</f>
        <v>0</v>
      </c>
      <c r="AU56" s="126">
        <f>'VON - Vedlejší a ostatní ...'!P84</f>
        <v>0</v>
      </c>
      <c r="AV56" s="125">
        <f>'VON - Vedlejší a ostatní ...'!J33</f>
        <v>0</v>
      </c>
      <c r="AW56" s="125">
        <f>'VON - Vedlejší a ostatní ...'!J34</f>
        <v>0</v>
      </c>
      <c r="AX56" s="125">
        <f>'VON - Vedlejší a ostatní ...'!J35</f>
        <v>0</v>
      </c>
      <c r="AY56" s="125">
        <f>'VON - Vedlejší a ostatní ...'!J36</f>
        <v>0</v>
      </c>
      <c r="AZ56" s="125">
        <f>'VON - Vedlejší a ostatní ...'!F33</f>
        <v>0</v>
      </c>
      <c r="BA56" s="125">
        <f>'VON - Vedlejší a ostatní ...'!F34</f>
        <v>0</v>
      </c>
      <c r="BB56" s="125">
        <f>'VON - Vedlejší a ostatní ...'!F35</f>
        <v>0</v>
      </c>
      <c r="BC56" s="125">
        <f>'VON - Vedlejší a ostatní ...'!F36</f>
        <v>0</v>
      </c>
      <c r="BD56" s="127">
        <f>'VON - Vedlejší a ostatní ...'!F37</f>
        <v>0</v>
      </c>
      <c r="BE56" s="7"/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 101 - Rekonstrukce kom...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86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Karlovy Vary - rekonstrukce ulice Sklářská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87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88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14. 6. 2022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37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ROUND(J88,2)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ROUND((SUM(BE88:BE545)),2)</f>
        <v>0</v>
      </c>
      <c r="G33" s="38"/>
      <c r="H33" s="38"/>
      <c r="I33" s="148">
        <v>0.21</v>
      </c>
      <c r="J33" s="147">
        <f>ROUND(((SUM(BE88:BE545))*I33),2)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ROUND((SUM(BF88:BF545)),2)</f>
        <v>0</v>
      </c>
      <c r="G34" s="38"/>
      <c r="H34" s="38"/>
      <c r="I34" s="148">
        <v>0.15</v>
      </c>
      <c r="J34" s="147">
        <f>ROUND(((SUM(BF88:BF545))*I34),2)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ROUND((SUM(BG88:BG545)),2)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ROUND((SUM(BH88:BH545)),2)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ROUND((SUM(BI88:BI545)),2)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Karlovy Vary - rekonstrukce ulice Sklářská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101 - Rekonstrukce komunikace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ulice Sklářská</v>
      </c>
      <c r="G52" s="40"/>
      <c r="H52" s="40"/>
      <c r="I52" s="32" t="s">
        <v>23</v>
      </c>
      <c r="J52" s="72" t="str">
        <f>IF(J12="","",J12)</f>
        <v>14. 6. 2022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Statutární město Karlovy Vary</v>
      </c>
      <c r="G54" s="40"/>
      <c r="H54" s="40"/>
      <c r="I54" s="32" t="s">
        <v>31</v>
      </c>
      <c r="J54" s="36" t="str">
        <f>E21</f>
        <v>STAVplan-CZ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90</v>
      </c>
      <c r="D57" s="162"/>
      <c r="E57" s="162"/>
      <c r="F57" s="162"/>
      <c r="G57" s="162"/>
      <c r="H57" s="162"/>
      <c r="I57" s="162"/>
      <c r="J57" s="163" t="s">
        <v>91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J88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65"/>
      <c r="C60" s="166"/>
      <c r="D60" s="167" t="s">
        <v>93</v>
      </c>
      <c r="E60" s="168"/>
      <c r="F60" s="168"/>
      <c r="G60" s="168"/>
      <c r="H60" s="168"/>
      <c r="I60" s="168"/>
      <c r="J60" s="169">
        <f>J89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94</v>
      </c>
      <c r="E61" s="174"/>
      <c r="F61" s="174"/>
      <c r="G61" s="174"/>
      <c r="H61" s="174"/>
      <c r="I61" s="174"/>
      <c r="J61" s="175">
        <f>J90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95</v>
      </c>
      <c r="E62" s="174"/>
      <c r="F62" s="174"/>
      <c r="G62" s="174"/>
      <c r="H62" s="174"/>
      <c r="I62" s="174"/>
      <c r="J62" s="175">
        <f>J171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96</v>
      </c>
      <c r="E63" s="174"/>
      <c r="F63" s="174"/>
      <c r="G63" s="174"/>
      <c r="H63" s="174"/>
      <c r="I63" s="174"/>
      <c r="J63" s="175">
        <f>J187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97</v>
      </c>
      <c r="E64" s="174"/>
      <c r="F64" s="174"/>
      <c r="G64" s="174"/>
      <c r="H64" s="174"/>
      <c r="I64" s="174"/>
      <c r="J64" s="175">
        <f>J194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98</v>
      </c>
      <c r="E65" s="174"/>
      <c r="F65" s="174"/>
      <c r="G65" s="174"/>
      <c r="H65" s="174"/>
      <c r="I65" s="174"/>
      <c r="J65" s="175">
        <f>J325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99</v>
      </c>
      <c r="E66" s="174"/>
      <c r="F66" s="174"/>
      <c r="G66" s="174"/>
      <c r="H66" s="174"/>
      <c r="I66" s="174"/>
      <c r="J66" s="175">
        <f>J393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1"/>
      <c r="C67" s="172"/>
      <c r="D67" s="173" t="s">
        <v>100</v>
      </c>
      <c r="E67" s="174"/>
      <c r="F67" s="174"/>
      <c r="G67" s="174"/>
      <c r="H67" s="174"/>
      <c r="I67" s="174"/>
      <c r="J67" s="175">
        <f>J518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1"/>
      <c r="C68" s="172"/>
      <c r="D68" s="173" t="s">
        <v>101</v>
      </c>
      <c r="E68" s="174"/>
      <c r="F68" s="174"/>
      <c r="G68" s="174"/>
      <c r="H68" s="174"/>
      <c r="I68" s="174"/>
      <c r="J68" s="175">
        <f>J542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102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160" t="str">
        <f>E7</f>
        <v>Karlovy Vary - rekonstrukce ulice Sklářská</v>
      </c>
      <c r="F78" s="32"/>
      <c r="G78" s="32"/>
      <c r="H78" s="32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87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E9</f>
        <v>SO 101 - Rekonstrukce komunikace</v>
      </c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F12</f>
        <v>ulice Sklářská</v>
      </c>
      <c r="G82" s="40"/>
      <c r="H82" s="40"/>
      <c r="I82" s="32" t="s">
        <v>23</v>
      </c>
      <c r="J82" s="72" t="str">
        <f>IF(J12="","",J12)</f>
        <v>14. 6. 2022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25</v>
      </c>
      <c r="D84" s="40"/>
      <c r="E84" s="40"/>
      <c r="F84" s="27" t="str">
        <f>E15</f>
        <v>Statutární město Karlovy Vary</v>
      </c>
      <c r="G84" s="40"/>
      <c r="H84" s="40"/>
      <c r="I84" s="32" t="s">
        <v>31</v>
      </c>
      <c r="J84" s="36" t="str">
        <f>E21</f>
        <v>STAVplan-CZ s.r.o.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29</v>
      </c>
      <c r="D85" s="40"/>
      <c r="E85" s="40"/>
      <c r="F85" s="27" t="str">
        <f>IF(E18="","",E18)</f>
        <v>Vyplň údaj</v>
      </c>
      <c r="G85" s="40"/>
      <c r="H85" s="40"/>
      <c r="I85" s="32" t="s">
        <v>34</v>
      </c>
      <c r="J85" s="36" t="str">
        <f>E24</f>
        <v xml:space="preserve"> 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77"/>
      <c r="B87" s="178"/>
      <c r="C87" s="179" t="s">
        <v>103</v>
      </c>
      <c r="D87" s="180" t="s">
        <v>57</v>
      </c>
      <c r="E87" s="180" t="s">
        <v>53</v>
      </c>
      <c r="F87" s="180" t="s">
        <v>54</v>
      </c>
      <c r="G87" s="180" t="s">
        <v>104</v>
      </c>
      <c r="H87" s="180" t="s">
        <v>105</v>
      </c>
      <c r="I87" s="180" t="s">
        <v>106</v>
      </c>
      <c r="J87" s="180" t="s">
        <v>91</v>
      </c>
      <c r="K87" s="181" t="s">
        <v>107</v>
      </c>
      <c r="L87" s="182"/>
      <c r="M87" s="92" t="s">
        <v>19</v>
      </c>
      <c r="N87" s="93" t="s">
        <v>42</v>
      </c>
      <c r="O87" s="93" t="s">
        <v>108</v>
      </c>
      <c r="P87" s="93" t="s">
        <v>109</v>
      </c>
      <c r="Q87" s="93" t="s">
        <v>110</v>
      </c>
      <c r="R87" s="93" t="s">
        <v>111</v>
      </c>
      <c r="S87" s="93" t="s">
        <v>112</v>
      </c>
      <c r="T87" s="94" t="s">
        <v>113</v>
      </c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</row>
    <row r="88" spans="1:63" s="2" customFormat="1" ht="22.8" customHeight="1">
      <c r="A88" s="38"/>
      <c r="B88" s="39"/>
      <c r="C88" s="99" t="s">
        <v>114</v>
      </c>
      <c r="D88" s="40"/>
      <c r="E88" s="40"/>
      <c r="F88" s="40"/>
      <c r="G88" s="40"/>
      <c r="H88" s="40"/>
      <c r="I88" s="40"/>
      <c r="J88" s="183">
        <f>BK88</f>
        <v>0</v>
      </c>
      <c r="K88" s="40"/>
      <c r="L88" s="44"/>
      <c r="M88" s="95"/>
      <c r="N88" s="184"/>
      <c r="O88" s="96"/>
      <c r="P88" s="185">
        <f>P89</f>
        <v>0</v>
      </c>
      <c r="Q88" s="96"/>
      <c r="R88" s="185">
        <f>R89</f>
        <v>534.9278280000001</v>
      </c>
      <c r="S88" s="96"/>
      <c r="T88" s="186">
        <f>T89</f>
        <v>1079.4660000000001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71</v>
      </c>
      <c r="AU88" s="17" t="s">
        <v>92</v>
      </c>
      <c r="BK88" s="187">
        <f>BK89</f>
        <v>0</v>
      </c>
    </row>
    <row r="89" spans="1:63" s="12" customFormat="1" ht="25.9" customHeight="1">
      <c r="A89" s="12"/>
      <c r="B89" s="188"/>
      <c r="C89" s="189"/>
      <c r="D89" s="190" t="s">
        <v>71</v>
      </c>
      <c r="E89" s="191" t="s">
        <v>115</v>
      </c>
      <c r="F89" s="191" t="s">
        <v>116</v>
      </c>
      <c r="G89" s="189"/>
      <c r="H89" s="189"/>
      <c r="I89" s="192"/>
      <c r="J89" s="193">
        <f>BK89</f>
        <v>0</v>
      </c>
      <c r="K89" s="189"/>
      <c r="L89" s="194"/>
      <c r="M89" s="195"/>
      <c r="N89" s="196"/>
      <c r="O89" s="196"/>
      <c r="P89" s="197">
        <f>P90+P171+P187+P194+P325+P393+P518+P542</f>
        <v>0</v>
      </c>
      <c r="Q89" s="196"/>
      <c r="R89" s="197">
        <f>R90+R171+R187+R194+R325+R393+R518+R542</f>
        <v>534.9278280000001</v>
      </c>
      <c r="S89" s="196"/>
      <c r="T89" s="198">
        <f>T90+T171+T187+T194+T325+T393+T518+T542</f>
        <v>1079.4660000000001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80</v>
      </c>
      <c r="AT89" s="200" t="s">
        <v>71</v>
      </c>
      <c r="AU89" s="200" t="s">
        <v>72</v>
      </c>
      <c r="AY89" s="199" t="s">
        <v>117</v>
      </c>
      <c r="BK89" s="201">
        <f>BK90+BK171+BK187+BK194+BK325+BK393+BK518+BK542</f>
        <v>0</v>
      </c>
    </row>
    <row r="90" spans="1:63" s="12" customFormat="1" ht="22.8" customHeight="1">
      <c r="A90" s="12"/>
      <c r="B90" s="188"/>
      <c r="C90" s="189"/>
      <c r="D90" s="190" t="s">
        <v>71</v>
      </c>
      <c r="E90" s="202" t="s">
        <v>80</v>
      </c>
      <c r="F90" s="202" t="s">
        <v>118</v>
      </c>
      <c r="G90" s="189"/>
      <c r="H90" s="189"/>
      <c r="I90" s="192"/>
      <c r="J90" s="203">
        <f>BK90</f>
        <v>0</v>
      </c>
      <c r="K90" s="189"/>
      <c r="L90" s="194"/>
      <c r="M90" s="195"/>
      <c r="N90" s="196"/>
      <c r="O90" s="196"/>
      <c r="P90" s="197">
        <f>SUM(P91:P170)</f>
        <v>0</v>
      </c>
      <c r="Q90" s="196"/>
      <c r="R90" s="197">
        <f>SUM(R91:R170)</f>
        <v>0.0432</v>
      </c>
      <c r="S90" s="196"/>
      <c r="T90" s="198">
        <f>SUM(T91:T170)</f>
        <v>1076.64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9" t="s">
        <v>80</v>
      </c>
      <c r="AT90" s="200" t="s">
        <v>71</v>
      </c>
      <c r="AU90" s="200" t="s">
        <v>80</v>
      </c>
      <c r="AY90" s="199" t="s">
        <v>117</v>
      </c>
      <c r="BK90" s="201">
        <f>SUM(BK91:BK170)</f>
        <v>0</v>
      </c>
    </row>
    <row r="91" spans="1:65" s="2" customFormat="1" ht="33" customHeight="1">
      <c r="A91" s="38"/>
      <c r="B91" s="39"/>
      <c r="C91" s="204" t="s">
        <v>80</v>
      </c>
      <c r="D91" s="204" t="s">
        <v>119</v>
      </c>
      <c r="E91" s="205" t="s">
        <v>120</v>
      </c>
      <c r="F91" s="206" t="s">
        <v>121</v>
      </c>
      <c r="G91" s="207" t="s">
        <v>122</v>
      </c>
      <c r="H91" s="208">
        <v>100</v>
      </c>
      <c r="I91" s="209"/>
      <c r="J91" s="210">
        <f>ROUND(I91*H91,2)</f>
        <v>0</v>
      </c>
      <c r="K91" s="206" t="s">
        <v>123</v>
      </c>
      <c r="L91" s="44"/>
      <c r="M91" s="211" t="s">
        <v>19</v>
      </c>
      <c r="N91" s="212" t="s">
        <v>43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0.255</v>
      </c>
      <c r="T91" s="214">
        <f>S91*H91</f>
        <v>25.5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124</v>
      </c>
      <c r="AT91" s="215" t="s">
        <v>119</v>
      </c>
      <c r="AU91" s="215" t="s">
        <v>82</v>
      </c>
      <c r="AY91" s="17" t="s">
        <v>117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80</v>
      </c>
      <c r="BK91" s="216">
        <f>ROUND(I91*H91,2)</f>
        <v>0</v>
      </c>
      <c r="BL91" s="17" t="s">
        <v>124</v>
      </c>
      <c r="BM91" s="215" t="s">
        <v>125</v>
      </c>
    </row>
    <row r="92" spans="1:47" s="2" customFormat="1" ht="12">
      <c r="A92" s="38"/>
      <c r="B92" s="39"/>
      <c r="C92" s="40"/>
      <c r="D92" s="217" t="s">
        <v>126</v>
      </c>
      <c r="E92" s="40"/>
      <c r="F92" s="218" t="s">
        <v>127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126</v>
      </c>
      <c r="AU92" s="17" t="s">
        <v>82</v>
      </c>
    </row>
    <row r="93" spans="1:47" s="2" customFormat="1" ht="12">
      <c r="A93" s="38"/>
      <c r="B93" s="39"/>
      <c r="C93" s="40"/>
      <c r="D93" s="222" t="s">
        <v>128</v>
      </c>
      <c r="E93" s="40"/>
      <c r="F93" s="223" t="s">
        <v>129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128</v>
      </c>
      <c r="AU93" s="17" t="s">
        <v>82</v>
      </c>
    </row>
    <row r="94" spans="1:51" s="13" customFormat="1" ht="12">
      <c r="A94" s="13"/>
      <c r="B94" s="224"/>
      <c r="C94" s="225"/>
      <c r="D94" s="217" t="s">
        <v>130</v>
      </c>
      <c r="E94" s="226" t="s">
        <v>19</v>
      </c>
      <c r="F94" s="227" t="s">
        <v>131</v>
      </c>
      <c r="G94" s="225"/>
      <c r="H94" s="226" t="s">
        <v>19</v>
      </c>
      <c r="I94" s="228"/>
      <c r="J94" s="225"/>
      <c r="K94" s="225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130</v>
      </c>
      <c r="AU94" s="233" t="s">
        <v>82</v>
      </c>
      <c r="AV94" s="13" t="s">
        <v>80</v>
      </c>
      <c r="AW94" s="13" t="s">
        <v>33</v>
      </c>
      <c r="AX94" s="13" t="s">
        <v>72</v>
      </c>
      <c r="AY94" s="233" t="s">
        <v>117</v>
      </c>
    </row>
    <row r="95" spans="1:51" s="13" customFormat="1" ht="12">
      <c r="A95" s="13"/>
      <c r="B95" s="224"/>
      <c r="C95" s="225"/>
      <c r="D95" s="217" t="s">
        <v>130</v>
      </c>
      <c r="E95" s="226" t="s">
        <v>19</v>
      </c>
      <c r="F95" s="227" t="s">
        <v>132</v>
      </c>
      <c r="G95" s="225"/>
      <c r="H95" s="226" t="s">
        <v>19</v>
      </c>
      <c r="I95" s="228"/>
      <c r="J95" s="225"/>
      <c r="K95" s="225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130</v>
      </c>
      <c r="AU95" s="233" t="s">
        <v>82</v>
      </c>
      <c r="AV95" s="13" t="s">
        <v>80</v>
      </c>
      <c r="AW95" s="13" t="s">
        <v>33</v>
      </c>
      <c r="AX95" s="13" t="s">
        <v>72</v>
      </c>
      <c r="AY95" s="233" t="s">
        <v>117</v>
      </c>
    </row>
    <row r="96" spans="1:51" s="14" customFormat="1" ht="12">
      <c r="A96" s="14"/>
      <c r="B96" s="234"/>
      <c r="C96" s="235"/>
      <c r="D96" s="217" t="s">
        <v>130</v>
      </c>
      <c r="E96" s="236" t="s">
        <v>19</v>
      </c>
      <c r="F96" s="237" t="s">
        <v>133</v>
      </c>
      <c r="G96" s="235"/>
      <c r="H96" s="238">
        <v>100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130</v>
      </c>
      <c r="AU96" s="244" t="s">
        <v>82</v>
      </c>
      <c r="AV96" s="14" t="s">
        <v>82</v>
      </c>
      <c r="AW96" s="14" t="s">
        <v>33</v>
      </c>
      <c r="AX96" s="14" t="s">
        <v>72</v>
      </c>
      <c r="AY96" s="244" t="s">
        <v>117</v>
      </c>
    </row>
    <row r="97" spans="1:65" s="2" customFormat="1" ht="24.15" customHeight="1">
      <c r="A97" s="38"/>
      <c r="B97" s="39"/>
      <c r="C97" s="204" t="s">
        <v>82</v>
      </c>
      <c r="D97" s="204" t="s">
        <v>119</v>
      </c>
      <c r="E97" s="205" t="s">
        <v>134</v>
      </c>
      <c r="F97" s="206" t="s">
        <v>135</v>
      </c>
      <c r="G97" s="207" t="s">
        <v>122</v>
      </c>
      <c r="H97" s="208">
        <v>217</v>
      </c>
      <c r="I97" s="209"/>
      <c r="J97" s="210">
        <f>ROUND(I97*H97,2)</f>
        <v>0</v>
      </c>
      <c r="K97" s="206" t="s">
        <v>123</v>
      </c>
      <c r="L97" s="44"/>
      <c r="M97" s="211" t="s">
        <v>19</v>
      </c>
      <c r="N97" s="212" t="s">
        <v>43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0.26</v>
      </c>
      <c r="T97" s="214">
        <f>S97*H97</f>
        <v>56.42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124</v>
      </c>
      <c r="AT97" s="215" t="s">
        <v>119</v>
      </c>
      <c r="AU97" s="215" t="s">
        <v>82</v>
      </c>
      <c r="AY97" s="17" t="s">
        <v>117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80</v>
      </c>
      <c r="BK97" s="216">
        <f>ROUND(I97*H97,2)</f>
        <v>0</v>
      </c>
      <c r="BL97" s="17" t="s">
        <v>124</v>
      </c>
      <c r="BM97" s="215" t="s">
        <v>136</v>
      </c>
    </row>
    <row r="98" spans="1:47" s="2" customFormat="1" ht="12">
      <c r="A98" s="38"/>
      <c r="B98" s="39"/>
      <c r="C98" s="40"/>
      <c r="D98" s="217" t="s">
        <v>126</v>
      </c>
      <c r="E98" s="40"/>
      <c r="F98" s="218" t="s">
        <v>137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126</v>
      </c>
      <c r="AU98" s="17" t="s">
        <v>82</v>
      </c>
    </row>
    <row r="99" spans="1:47" s="2" customFormat="1" ht="12">
      <c r="A99" s="38"/>
      <c r="B99" s="39"/>
      <c r="C99" s="40"/>
      <c r="D99" s="222" t="s">
        <v>128</v>
      </c>
      <c r="E99" s="40"/>
      <c r="F99" s="223" t="s">
        <v>138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128</v>
      </c>
      <c r="AU99" s="17" t="s">
        <v>82</v>
      </c>
    </row>
    <row r="100" spans="1:51" s="13" customFormat="1" ht="12">
      <c r="A100" s="13"/>
      <c r="B100" s="224"/>
      <c r="C100" s="225"/>
      <c r="D100" s="217" t="s">
        <v>130</v>
      </c>
      <c r="E100" s="226" t="s">
        <v>19</v>
      </c>
      <c r="F100" s="227" t="s">
        <v>131</v>
      </c>
      <c r="G100" s="225"/>
      <c r="H100" s="226" t="s">
        <v>19</v>
      </c>
      <c r="I100" s="228"/>
      <c r="J100" s="225"/>
      <c r="K100" s="225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130</v>
      </c>
      <c r="AU100" s="233" t="s">
        <v>82</v>
      </c>
      <c r="AV100" s="13" t="s">
        <v>80</v>
      </c>
      <c r="AW100" s="13" t="s">
        <v>33</v>
      </c>
      <c r="AX100" s="13" t="s">
        <v>72</v>
      </c>
      <c r="AY100" s="233" t="s">
        <v>117</v>
      </c>
    </row>
    <row r="101" spans="1:51" s="13" customFormat="1" ht="12">
      <c r="A101" s="13"/>
      <c r="B101" s="224"/>
      <c r="C101" s="225"/>
      <c r="D101" s="217" t="s">
        <v>130</v>
      </c>
      <c r="E101" s="226" t="s">
        <v>19</v>
      </c>
      <c r="F101" s="227" t="s">
        <v>132</v>
      </c>
      <c r="G101" s="225"/>
      <c r="H101" s="226" t="s">
        <v>19</v>
      </c>
      <c r="I101" s="228"/>
      <c r="J101" s="225"/>
      <c r="K101" s="225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130</v>
      </c>
      <c r="AU101" s="233" t="s">
        <v>82</v>
      </c>
      <c r="AV101" s="13" t="s">
        <v>80</v>
      </c>
      <c r="AW101" s="13" t="s">
        <v>33</v>
      </c>
      <c r="AX101" s="13" t="s">
        <v>72</v>
      </c>
      <c r="AY101" s="233" t="s">
        <v>117</v>
      </c>
    </row>
    <row r="102" spans="1:51" s="14" customFormat="1" ht="12">
      <c r="A102" s="14"/>
      <c r="B102" s="234"/>
      <c r="C102" s="235"/>
      <c r="D102" s="217" t="s">
        <v>130</v>
      </c>
      <c r="E102" s="236" t="s">
        <v>19</v>
      </c>
      <c r="F102" s="237" t="s">
        <v>139</v>
      </c>
      <c r="G102" s="235"/>
      <c r="H102" s="238">
        <v>217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130</v>
      </c>
      <c r="AU102" s="244" t="s">
        <v>82</v>
      </c>
      <c r="AV102" s="14" t="s">
        <v>82</v>
      </c>
      <c r="AW102" s="14" t="s">
        <v>33</v>
      </c>
      <c r="AX102" s="14" t="s">
        <v>72</v>
      </c>
      <c r="AY102" s="244" t="s">
        <v>117</v>
      </c>
    </row>
    <row r="103" spans="1:65" s="2" customFormat="1" ht="33" customHeight="1">
      <c r="A103" s="38"/>
      <c r="B103" s="39"/>
      <c r="C103" s="204" t="s">
        <v>140</v>
      </c>
      <c r="D103" s="204" t="s">
        <v>119</v>
      </c>
      <c r="E103" s="205" t="s">
        <v>141</v>
      </c>
      <c r="F103" s="206" t="s">
        <v>142</v>
      </c>
      <c r="G103" s="207" t="s">
        <v>122</v>
      </c>
      <c r="H103" s="208">
        <v>113</v>
      </c>
      <c r="I103" s="209"/>
      <c r="J103" s="210">
        <f>ROUND(I103*H103,2)</f>
        <v>0</v>
      </c>
      <c r="K103" s="206" t="s">
        <v>123</v>
      </c>
      <c r="L103" s="44"/>
      <c r="M103" s="211" t="s">
        <v>19</v>
      </c>
      <c r="N103" s="212" t="s">
        <v>43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0.58</v>
      </c>
      <c r="T103" s="214">
        <f>S103*H103</f>
        <v>65.53999999999999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124</v>
      </c>
      <c r="AT103" s="215" t="s">
        <v>119</v>
      </c>
      <c r="AU103" s="215" t="s">
        <v>82</v>
      </c>
      <c r="AY103" s="17" t="s">
        <v>117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80</v>
      </c>
      <c r="BK103" s="216">
        <f>ROUND(I103*H103,2)</f>
        <v>0</v>
      </c>
      <c r="BL103" s="17" t="s">
        <v>124</v>
      </c>
      <c r="BM103" s="215" t="s">
        <v>143</v>
      </c>
    </row>
    <row r="104" spans="1:47" s="2" customFormat="1" ht="12">
      <c r="A104" s="38"/>
      <c r="B104" s="39"/>
      <c r="C104" s="40"/>
      <c r="D104" s="217" t="s">
        <v>126</v>
      </c>
      <c r="E104" s="40"/>
      <c r="F104" s="218" t="s">
        <v>144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126</v>
      </c>
      <c r="AU104" s="17" t="s">
        <v>82</v>
      </c>
    </row>
    <row r="105" spans="1:47" s="2" customFormat="1" ht="12">
      <c r="A105" s="38"/>
      <c r="B105" s="39"/>
      <c r="C105" s="40"/>
      <c r="D105" s="222" t="s">
        <v>128</v>
      </c>
      <c r="E105" s="40"/>
      <c r="F105" s="223" t="s">
        <v>145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128</v>
      </c>
      <c r="AU105" s="17" t="s">
        <v>82</v>
      </c>
    </row>
    <row r="106" spans="1:51" s="13" customFormat="1" ht="12">
      <c r="A106" s="13"/>
      <c r="B106" s="224"/>
      <c r="C106" s="225"/>
      <c r="D106" s="217" t="s">
        <v>130</v>
      </c>
      <c r="E106" s="226" t="s">
        <v>19</v>
      </c>
      <c r="F106" s="227" t="s">
        <v>131</v>
      </c>
      <c r="G106" s="225"/>
      <c r="H106" s="226" t="s">
        <v>19</v>
      </c>
      <c r="I106" s="228"/>
      <c r="J106" s="225"/>
      <c r="K106" s="225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130</v>
      </c>
      <c r="AU106" s="233" t="s">
        <v>82</v>
      </c>
      <c r="AV106" s="13" t="s">
        <v>80</v>
      </c>
      <c r="AW106" s="13" t="s">
        <v>33</v>
      </c>
      <c r="AX106" s="13" t="s">
        <v>72</v>
      </c>
      <c r="AY106" s="233" t="s">
        <v>117</v>
      </c>
    </row>
    <row r="107" spans="1:51" s="13" customFormat="1" ht="12">
      <c r="A107" s="13"/>
      <c r="B107" s="224"/>
      <c r="C107" s="225"/>
      <c r="D107" s="217" t="s">
        <v>130</v>
      </c>
      <c r="E107" s="226" t="s">
        <v>19</v>
      </c>
      <c r="F107" s="227" t="s">
        <v>132</v>
      </c>
      <c r="G107" s="225"/>
      <c r="H107" s="226" t="s">
        <v>19</v>
      </c>
      <c r="I107" s="228"/>
      <c r="J107" s="225"/>
      <c r="K107" s="225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130</v>
      </c>
      <c r="AU107" s="233" t="s">
        <v>82</v>
      </c>
      <c r="AV107" s="13" t="s">
        <v>80</v>
      </c>
      <c r="AW107" s="13" t="s">
        <v>33</v>
      </c>
      <c r="AX107" s="13" t="s">
        <v>72</v>
      </c>
      <c r="AY107" s="233" t="s">
        <v>117</v>
      </c>
    </row>
    <row r="108" spans="1:51" s="14" customFormat="1" ht="12">
      <c r="A108" s="14"/>
      <c r="B108" s="234"/>
      <c r="C108" s="235"/>
      <c r="D108" s="217" t="s">
        <v>130</v>
      </c>
      <c r="E108" s="236" t="s">
        <v>19</v>
      </c>
      <c r="F108" s="237" t="s">
        <v>146</v>
      </c>
      <c r="G108" s="235"/>
      <c r="H108" s="238">
        <v>113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130</v>
      </c>
      <c r="AU108" s="244" t="s">
        <v>82</v>
      </c>
      <c r="AV108" s="14" t="s">
        <v>82</v>
      </c>
      <c r="AW108" s="14" t="s">
        <v>33</v>
      </c>
      <c r="AX108" s="14" t="s">
        <v>72</v>
      </c>
      <c r="AY108" s="244" t="s">
        <v>117</v>
      </c>
    </row>
    <row r="109" spans="1:65" s="2" customFormat="1" ht="24.15" customHeight="1">
      <c r="A109" s="38"/>
      <c r="B109" s="39"/>
      <c r="C109" s="204" t="s">
        <v>124</v>
      </c>
      <c r="D109" s="204" t="s">
        <v>119</v>
      </c>
      <c r="E109" s="205" t="s">
        <v>147</v>
      </c>
      <c r="F109" s="206" t="s">
        <v>148</v>
      </c>
      <c r="G109" s="207" t="s">
        <v>122</v>
      </c>
      <c r="H109" s="208">
        <v>1512</v>
      </c>
      <c r="I109" s="209"/>
      <c r="J109" s="210">
        <f>ROUND(I109*H109,2)</f>
        <v>0</v>
      </c>
      <c r="K109" s="206" t="s">
        <v>123</v>
      </c>
      <c r="L109" s="44"/>
      <c r="M109" s="211" t="s">
        <v>19</v>
      </c>
      <c r="N109" s="212" t="s">
        <v>43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0.44</v>
      </c>
      <c r="T109" s="214">
        <f>S109*H109</f>
        <v>665.28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124</v>
      </c>
      <c r="AT109" s="215" t="s">
        <v>119</v>
      </c>
      <c r="AU109" s="215" t="s">
        <v>82</v>
      </c>
      <c r="AY109" s="17" t="s">
        <v>117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80</v>
      </c>
      <c r="BK109" s="216">
        <f>ROUND(I109*H109,2)</f>
        <v>0</v>
      </c>
      <c r="BL109" s="17" t="s">
        <v>124</v>
      </c>
      <c r="BM109" s="215" t="s">
        <v>149</v>
      </c>
    </row>
    <row r="110" spans="1:47" s="2" customFormat="1" ht="12">
      <c r="A110" s="38"/>
      <c r="B110" s="39"/>
      <c r="C110" s="40"/>
      <c r="D110" s="217" t="s">
        <v>126</v>
      </c>
      <c r="E110" s="40"/>
      <c r="F110" s="218" t="s">
        <v>150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126</v>
      </c>
      <c r="AU110" s="17" t="s">
        <v>82</v>
      </c>
    </row>
    <row r="111" spans="1:47" s="2" customFormat="1" ht="12">
      <c r="A111" s="38"/>
      <c r="B111" s="39"/>
      <c r="C111" s="40"/>
      <c r="D111" s="222" t="s">
        <v>128</v>
      </c>
      <c r="E111" s="40"/>
      <c r="F111" s="223" t="s">
        <v>151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128</v>
      </c>
      <c r="AU111" s="17" t="s">
        <v>82</v>
      </c>
    </row>
    <row r="112" spans="1:51" s="13" customFormat="1" ht="12">
      <c r="A112" s="13"/>
      <c r="B112" s="224"/>
      <c r="C112" s="225"/>
      <c r="D112" s="217" t="s">
        <v>130</v>
      </c>
      <c r="E112" s="226" t="s">
        <v>19</v>
      </c>
      <c r="F112" s="227" t="s">
        <v>131</v>
      </c>
      <c r="G112" s="225"/>
      <c r="H112" s="226" t="s">
        <v>19</v>
      </c>
      <c r="I112" s="228"/>
      <c r="J112" s="225"/>
      <c r="K112" s="225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130</v>
      </c>
      <c r="AU112" s="233" t="s">
        <v>82</v>
      </c>
      <c r="AV112" s="13" t="s">
        <v>80</v>
      </c>
      <c r="AW112" s="13" t="s">
        <v>33</v>
      </c>
      <c r="AX112" s="13" t="s">
        <v>72</v>
      </c>
      <c r="AY112" s="233" t="s">
        <v>117</v>
      </c>
    </row>
    <row r="113" spans="1:51" s="13" customFormat="1" ht="12">
      <c r="A113" s="13"/>
      <c r="B113" s="224"/>
      <c r="C113" s="225"/>
      <c r="D113" s="217" t="s">
        <v>130</v>
      </c>
      <c r="E113" s="226" t="s">
        <v>19</v>
      </c>
      <c r="F113" s="227" t="s">
        <v>132</v>
      </c>
      <c r="G113" s="225"/>
      <c r="H113" s="226" t="s">
        <v>19</v>
      </c>
      <c r="I113" s="228"/>
      <c r="J113" s="225"/>
      <c r="K113" s="225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130</v>
      </c>
      <c r="AU113" s="233" t="s">
        <v>82</v>
      </c>
      <c r="AV113" s="13" t="s">
        <v>80</v>
      </c>
      <c r="AW113" s="13" t="s">
        <v>33</v>
      </c>
      <c r="AX113" s="13" t="s">
        <v>72</v>
      </c>
      <c r="AY113" s="233" t="s">
        <v>117</v>
      </c>
    </row>
    <row r="114" spans="1:51" s="13" customFormat="1" ht="12">
      <c r="A114" s="13"/>
      <c r="B114" s="224"/>
      <c r="C114" s="225"/>
      <c r="D114" s="217" t="s">
        <v>130</v>
      </c>
      <c r="E114" s="226" t="s">
        <v>19</v>
      </c>
      <c r="F114" s="227" t="s">
        <v>152</v>
      </c>
      <c r="G114" s="225"/>
      <c r="H114" s="226" t="s">
        <v>19</v>
      </c>
      <c r="I114" s="228"/>
      <c r="J114" s="225"/>
      <c r="K114" s="225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130</v>
      </c>
      <c r="AU114" s="233" t="s">
        <v>82</v>
      </c>
      <c r="AV114" s="13" t="s">
        <v>80</v>
      </c>
      <c r="AW114" s="13" t="s">
        <v>33</v>
      </c>
      <c r="AX114" s="13" t="s">
        <v>72</v>
      </c>
      <c r="AY114" s="233" t="s">
        <v>117</v>
      </c>
    </row>
    <row r="115" spans="1:51" s="14" customFormat="1" ht="12">
      <c r="A115" s="14"/>
      <c r="B115" s="234"/>
      <c r="C115" s="235"/>
      <c r="D115" s="217" t="s">
        <v>130</v>
      </c>
      <c r="E115" s="236" t="s">
        <v>19</v>
      </c>
      <c r="F115" s="237" t="s">
        <v>153</v>
      </c>
      <c r="G115" s="235"/>
      <c r="H115" s="238">
        <v>1145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130</v>
      </c>
      <c r="AU115" s="244" t="s">
        <v>82</v>
      </c>
      <c r="AV115" s="14" t="s">
        <v>82</v>
      </c>
      <c r="AW115" s="14" t="s">
        <v>33</v>
      </c>
      <c r="AX115" s="14" t="s">
        <v>72</v>
      </c>
      <c r="AY115" s="244" t="s">
        <v>117</v>
      </c>
    </row>
    <row r="116" spans="1:51" s="14" customFormat="1" ht="12">
      <c r="A116" s="14"/>
      <c r="B116" s="234"/>
      <c r="C116" s="235"/>
      <c r="D116" s="217" t="s">
        <v>130</v>
      </c>
      <c r="E116" s="236" t="s">
        <v>19</v>
      </c>
      <c r="F116" s="237" t="s">
        <v>154</v>
      </c>
      <c r="G116" s="235"/>
      <c r="H116" s="238">
        <v>50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130</v>
      </c>
      <c r="AU116" s="244" t="s">
        <v>82</v>
      </c>
      <c r="AV116" s="14" t="s">
        <v>82</v>
      </c>
      <c r="AW116" s="14" t="s">
        <v>33</v>
      </c>
      <c r="AX116" s="14" t="s">
        <v>72</v>
      </c>
      <c r="AY116" s="244" t="s">
        <v>117</v>
      </c>
    </row>
    <row r="117" spans="1:51" s="14" customFormat="1" ht="12">
      <c r="A117" s="14"/>
      <c r="B117" s="234"/>
      <c r="C117" s="235"/>
      <c r="D117" s="217" t="s">
        <v>130</v>
      </c>
      <c r="E117" s="236" t="s">
        <v>19</v>
      </c>
      <c r="F117" s="237" t="s">
        <v>155</v>
      </c>
      <c r="G117" s="235"/>
      <c r="H117" s="238">
        <v>217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130</v>
      </c>
      <c r="AU117" s="244" t="s">
        <v>82</v>
      </c>
      <c r="AV117" s="14" t="s">
        <v>82</v>
      </c>
      <c r="AW117" s="14" t="s">
        <v>33</v>
      </c>
      <c r="AX117" s="14" t="s">
        <v>72</v>
      </c>
      <c r="AY117" s="244" t="s">
        <v>117</v>
      </c>
    </row>
    <row r="118" spans="1:51" s="14" customFormat="1" ht="12">
      <c r="A118" s="14"/>
      <c r="B118" s="234"/>
      <c r="C118" s="235"/>
      <c r="D118" s="217" t="s">
        <v>130</v>
      </c>
      <c r="E118" s="236" t="s">
        <v>19</v>
      </c>
      <c r="F118" s="237" t="s">
        <v>156</v>
      </c>
      <c r="G118" s="235"/>
      <c r="H118" s="238">
        <v>100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130</v>
      </c>
      <c r="AU118" s="244" t="s">
        <v>82</v>
      </c>
      <c r="AV118" s="14" t="s">
        <v>82</v>
      </c>
      <c r="AW118" s="14" t="s">
        <v>33</v>
      </c>
      <c r="AX118" s="14" t="s">
        <v>72</v>
      </c>
      <c r="AY118" s="244" t="s">
        <v>117</v>
      </c>
    </row>
    <row r="119" spans="1:65" s="2" customFormat="1" ht="24.15" customHeight="1">
      <c r="A119" s="38"/>
      <c r="B119" s="39"/>
      <c r="C119" s="204" t="s">
        <v>157</v>
      </c>
      <c r="D119" s="204" t="s">
        <v>119</v>
      </c>
      <c r="E119" s="205" t="s">
        <v>158</v>
      </c>
      <c r="F119" s="206" t="s">
        <v>159</v>
      </c>
      <c r="G119" s="207" t="s">
        <v>122</v>
      </c>
      <c r="H119" s="208">
        <v>50</v>
      </c>
      <c r="I119" s="209"/>
      <c r="J119" s="210">
        <f>ROUND(I119*H119,2)</f>
        <v>0</v>
      </c>
      <c r="K119" s="206" t="s">
        <v>123</v>
      </c>
      <c r="L119" s="44"/>
      <c r="M119" s="211" t="s">
        <v>19</v>
      </c>
      <c r="N119" s="212" t="s">
        <v>43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0.24</v>
      </c>
      <c r="T119" s="214">
        <f>S119*H119</f>
        <v>12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124</v>
      </c>
      <c r="AT119" s="215" t="s">
        <v>119</v>
      </c>
      <c r="AU119" s="215" t="s">
        <v>82</v>
      </c>
      <c r="AY119" s="17" t="s">
        <v>117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80</v>
      </c>
      <c r="BK119" s="216">
        <f>ROUND(I119*H119,2)</f>
        <v>0</v>
      </c>
      <c r="BL119" s="17" t="s">
        <v>124</v>
      </c>
      <c r="BM119" s="215" t="s">
        <v>160</v>
      </c>
    </row>
    <row r="120" spans="1:47" s="2" customFormat="1" ht="12">
      <c r="A120" s="38"/>
      <c r="B120" s="39"/>
      <c r="C120" s="40"/>
      <c r="D120" s="217" t="s">
        <v>126</v>
      </c>
      <c r="E120" s="40"/>
      <c r="F120" s="218" t="s">
        <v>161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126</v>
      </c>
      <c r="AU120" s="17" t="s">
        <v>82</v>
      </c>
    </row>
    <row r="121" spans="1:47" s="2" customFormat="1" ht="12">
      <c r="A121" s="38"/>
      <c r="B121" s="39"/>
      <c r="C121" s="40"/>
      <c r="D121" s="222" t="s">
        <v>128</v>
      </c>
      <c r="E121" s="40"/>
      <c r="F121" s="223" t="s">
        <v>162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128</v>
      </c>
      <c r="AU121" s="17" t="s">
        <v>82</v>
      </c>
    </row>
    <row r="122" spans="1:51" s="13" customFormat="1" ht="12">
      <c r="A122" s="13"/>
      <c r="B122" s="224"/>
      <c r="C122" s="225"/>
      <c r="D122" s="217" t="s">
        <v>130</v>
      </c>
      <c r="E122" s="226" t="s">
        <v>19</v>
      </c>
      <c r="F122" s="227" t="s">
        <v>131</v>
      </c>
      <c r="G122" s="225"/>
      <c r="H122" s="226" t="s">
        <v>19</v>
      </c>
      <c r="I122" s="228"/>
      <c r="J122" s="225"/>
      <c r="K122" s="225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130</v>
      </c>
      <c r="AU122" s="233" t="s">
        <v>82</v>
      </c>
      <c r="AV122" s="13" t="s">
        <v>80</v>
      </c>
      <c r="AW122" s="13" t="s">
        <v>33</v>
      </c>
      <c r="AX122" s="13" t="s">
        <v>72</v>
      </c>
      <c r="AY122" s="233" t="s">
        <v>117</v>
      </c>
    </row>
    <row r="123" spans="1:51" s="13" customFormat="1" ht="12">
      <c r="A123" s="13"/>
      <c r="B123" s="224"/>
      <c r="C123" s="225"/>
      <c r="D123" s="217" t="s">
        <v>130</v>
      </c>
      <c r="E123" s="226" t="s">
        <v>19</v>
      </c>
      <c r="F123" s="227" t="s">
        <v>132</v>
      </c>
      <c r="G123" s="225"/>
      <c r="H123" s="226" t="s">
        <v>19</v>
      </c>
      <c r="I123" s="228"/>
      <c r="J123" s="225"/>
      <c r="K123" s="225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130</v>
      </c>
      <c r="AU123" s="233" t="s">
        <v>82</v>
      </c>
      <c r="AV123" s="13" t="s">
        <v>80</v>
      </c>
      <c r="AW123" s="13" t="s">
        <v>33</v>
      </c>
      <c r="AX123" s="13" t="s">
        <v>72</v>
      </c>
      <c r="AY123" s="233" t="s">
        <v>117</v>
      </c>
    </row>
    <row r="124" spans="1:51" s="14" customFormat="1" ht="12">
      <c r="A124" s="14"/>
      <c r="B124" s="234"/>
      <c r="C124" s="235"/>
      <c r="D124" s="217" t="s">
        <v>130</v>
      </c>
      <c r="E124" s="236" t="s">
        <v>19</v>
      </c>
      <c r="F124" s="237" t="s">
        <v>163</v>
      </c>
      <c r="G124" s="235"/>
      <c r="H124" s="238">
        <v>50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130</v>
      </c>
      <c r="AU124" s="244" t="s">
        <v>82</v>
      </c>
      <c r="AV124" s="14" t="s">
        <v>82</v>
      </c>
      <c r="AW124" s="14" t="s">
        <v>33</v>
      </c>
      <c r="AX124" s="14" t="s">
        <v>72</v>
      </c>
      <c r="AY124" s="244" t="s">
        <v>117</v>
      </c>
    </row>
    <row r="125" spans="1:65" s="2" customFormat="1" ht="24.15" customHeight="1">
      <c r="A125" s="38"/>
      <c r="B125" s="39"/>
      <c r="C125" s="204" t="s">
        <v>164</v>
      </c>
      <c r="D125" s="204" t="s">
        <v>119</v>
      </c>
      <c r="E125" s="205" t="s">
        <v>165</v>
      </c>
      <c r="F125" s="206" t="s">
        <v>166</v>
      </c>
      <c r="G125" s="207" t="s">
        <v>122</v>
      </c>
      <c r="H125" s="208">
        <v>1145</v>
      </c>
      <c r="I125" s="209"/>
      <c r="J125" s="210">
        <f>ROUND(I125*H125,2)</f>
        <v>0</v>
      </c>
      <c r="K125" s="206" t="s">
        <v>123</v>
      </c>
      <c r="L125" s="44"/>
      <c r="M125" s="211" t="s">
        <v>19</v>
      </c>
      <c r="N125" s="212" t="s">
        <v>43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0.22</v>
      </c>
      <c r="T125" s="214">
        <f>S125*H125</f>
        <v>251.9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124</v>
      </c>
      <c r="AT125" s="215" t="s">
        <v>119</v>
      </c>
      <c r="AU125" s="215" t="s">
        <v>82</v>
      </c>
      <c r="AY125" s="17" t="s">
        <v>117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80</v>
      </c>
      <c r="BK125" s="216">
        <f>ROUND(I125*H125,2)</f>
        <v>0</v>
      </c>
      <c r="BL125" s="17" t="s">
        <v>124</v>
      </c>
      <c r="BM125" s="215" t="s">
        <v>167</v>
      </c>
    </row>
    <row r="126" spans="1:47" s="2" customFormat="1" ht="12">
      <c r="A126" s="38"/>
      <c r="B126" s="39"/>
      <c r="C126" s="40"/>
      <c r="D126" s="217" t="s">
        <v>126</v>
      </c>
      <c r="E126" s="40"/>
      <c r="F126" s="218" t="s">
        <v>168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126</v>
      </c>
      <c r="AU126" s="17" t="s">
        <v>82</v>
      </c>
    </row>
    <row r="127" spans="1:47" s="2" customFormat="1" ht="12">
      <c r="A127" s="38"/>
      <c r="B127" s="39"/>
      <c r="C127" s="40"/>
      <c r="D127" s="222" t="s">
        <v>128</v>
      </c>
      <c r="E127" s="40"/>
      <c r="F127" s="223" t="s">
        <v>169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128</v>
      </c>
      <c r="AU127" s="17" t="s">
        <v>82</v>
      </c>
    </row>
    <row r="128" spans="1:51" s="13" customFormat="1" ht="12">
      <c r="A128" s="13"/>
      <c r="B128" s="224"/>
      <c r="C128" s="225"/>
      <c r="D128" s="217" t="s">
        <v>130</v>
      </c>
      <c r="E128" s="226" t="s">
        <v>19</v>
      </c>
      <c r="F128" s="227" t="s">
        <v>131</v>
      </c>
      <c r="G128" s="225"/>
      <c r="H128" s="226" t="s">
        <v>19</v>
      </c>
      <c r="I128" s="228"/>
      <c r="J128" s="225"/>
      <c r="K128" s="225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130</v>
      </c>
      <c r="AU128" s="233" t="s">
        <v>82</v>
      </c>
      <c r="AV128" s="13" t="s">
        <v>80</v>
      </c>
      <c r="AW128" s="13" t="s">
        <v>33</v>
      </c>
      <c r="AX128" s="13" t="s">
        <v>72</v>
      </c>
      <c r="AY128" s="233" t="s">
        <v>117</v>
      </c>
    </row>
    <row r="129" spans="1:51" s="13" customFormat="1" ht="12">
      <c r="A129" s="13"/>
      <c r="B129" s="224"/>
      <c r="C129" s="225"/>
      <c r="D129" s="217" t="s">
        <v>130</v>
      </c>
      <c r="E129" s="226" t="s">
        <v>19</v>
      </c>
      <c r="F129" s="227" t="s">
        <v>132</v>
      </c>
      <c r="G129" s="225"/>
      <c r="H129" s="226" t="s">
        <v>19</v>
      </c>
      <c r="I129" s="228"/>
      <c r="J129" s="225"/>
      <c r="K129" s="225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130</v>
      </c>
      <c r="AU129" s="233" t="s">
        <v>82</v>
      </c>
      <c r="AV129" s="13" t="s">
        <v>80</v>
      </c>
      <c r="AW129" s="13" t="s">
        <v>33</v>
      </c>
      <c r="AX129" s="13" t="s">
        <v>72</v>
      </c>
      <c r="AY129" s="233" t="s">
        <v>117</v>
      </c>
    </row>
    <row r="130" spans="1:51" s="14" customFormat="1" ht="12">
      <c r="A130" s="14"/>
      <c r="B130" s="234"/>
      <c r="C130" s="235"/>
      <c r="D130" s="217" t="s">
        <v>130</v>
      </c>
      <c r="E130" s="236" t="s">
        <v>19</v>
      </c>
      <c r="F130" s="237" t="s">
        <v>170</v>
      </c>
      <c r="G130" s="235"/>
      <c r="H130" s="238">
        <v>1145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130</v>
      </c>
      <c r="AU130" s="244" t="s">
        <v>82</v>
      </c>
      <c r="AV130" s="14" t="s">
        <v>82</v>
      </c>
      <c r="AW130" s="14" t="s">
        <v>33</v>
      </c>
      <c r="AX130" s="14" t="s">
        <v>72</v>
      </c>
      <c r="AY130" s="244" t="s">
        <v>117</v>
      </c>
    </row>
    <row r="131" spans="1:65" s="2" customFormat="1" ht="24.15" customHeight="1">
      <c r="A131" s="38"/>
      <c r="B131" s="39"/>
      <c r="C131" s="204" t="s">
        <v>171</v>
      </c>
      <c r="D131" s="204" t="s">
        <v>119</v>
      </c>
      <c r="E131" s="205" t="s">
        <v>172</v>
      </c>
      <c r="F131" s="206" t="s">
        <v>173</v>
      </c>
      <c r="G131" s="207" t="s">
        <v>122</v>
      </c>
      <c r="H131" s="208">
        <v>690</v>
      </c>
      <c r="I131" s="209"/>
      <c r="J131" s="210">
        <f>ROUND(I131*H131,2)</f>
        <v>0</v>
      </c>
      <c r="K131" s="206" t="s">
        <v>123</v>
      </c>
      <c r="L131" s="44"/>
      <c r="M131" s="211" t="s">
        <v>19</v>
      </c>
      <c r="N131" s="212" t="s">
        <v>43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124</v>
      </c>
      <c r="AT131" s="215" t="s">
        <v>119</v>
      </c>
      <c r="AU131" s="215" t="s">
        <v>82</v>
      </c>
      <c r="AY131" s="17" t="s">
        <v>117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80</v>
      </c>
      <c r="BK131" s="216">
        <f>ROUND(I131*H131,2)</f>
        <v>0</v>
      </c>
      <c r="BL131" s="17" t="s">
        <v>124</v>
      </c>
      <c r="BM131" s="215" t="s">
        <v>174</v>
      </c>
    </row>
    <row r="132" spans="1:47" s="2" customFormat="1" ht="12">
      <c r="A132" s="38"/>
      <c r="B132" s="39"/>
      <c r="C132" s="40"/>
      <c r="D132" s="217" t="s">
        <v>126</v>
      </c>
      <c r="E132" s="40"/>
      <c r="F132" s="218" t="s">
        <v>175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126</v>
      </c>
      <c r="AU132" s="17" t="s">
        <v>82</v>
      </c>
    </row>
    <row r="133" spans="1:47" s="2" customFormat="1" ht="12">
      <c r="A133" s="38"/>
      <c r="B133" s="39"/>
      <c r="C133" s="40"/>
      <c r="D133" s="222" t="s">
        <v>128</v>
      </c>
      <c r="E133" s="40"/>
      <c r="F133" s="223" t="s">
        <v>176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128</v>
      </c>
      <c r="AU133" s="17" t="s">
        <v>82</v>
      </c>
    </row>
    <row r="134" spans="1:51" s="13" customFormat="1" ht="12">
      <c r="A134" s="13"/>
      <c r="B134" s="224"/>
      <c r="C134" s="225"/>
      <c r="D134" s="217" t="s">
        <v>130</v>
      </c>
      <c r="E134" s="226" t="s">
        <v>19</v>
      </c>
      <c r="F134" s="227" t="s">
        <v>131</v>
      </c>
      <c r="G134" s="225"/>
      <c r="H134" s="226" t="s">
        <v>19</v>
      </c>
      <c r="I134" s="228"/>
      <c r="J134" s="225"/>
      <c r="K134" s="225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130</v>
      </c>
      <c r="AU134" s="233" t="s">
        <v>82</v>
      </c>
      <c r="AV134" s="13" t="s">
        <v>80</v>
      </c>
      <c r="AW134" s="13" t="s">
        <v>33</v>
      </c>
      <c r="AX134" s="13" t="s">
        <v>72</v>
      </c>
      <c r="AY134" s="233" t="s">
        <v>117</v>
      </c>
    </row>
    <row r="135" spans="1:51" s="13" customFormat="1" ht="12">
      <c r="A135" s="13"/>
      <c r="B135" s="224"/>
      <c r="C135" s="225"/>
      <c r="D135" s="217" t="s">
        <v>130</v>
      </c>
      <c r="E135" s="226" t="s">
        <v>19</v>
      </c>
      <c r="F135" s="227" t="s">
        <v>132</v>
      </c>
      <c r="G135" s="225"/>
      <c r="H135" s="226" t="s">
        <v>19</v>
      </c>
      <c r="I135" s="228"/>
      <c r="J135" s="225"/>
      <c r="K135" s="225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130</v>
      </c>
      <c r="AU135" s="233" t="s">
        <v>82</v>
      </c>
      <c r="AV135" s="13" t="s">
        <v>80</v>
      </c>
      <c r="AW135" s="13" t="s">
        <v>33</v>
      </c>
      <c r="AX135" s="13" t="s">
        <v>72</v>
      </c>
      <c r="AY135" s="233" t="s">
        <v>117</v>
      </c>
    </row>
    <row r="136" spans="1:51" s="14" customFormat="1" ht="12">
      <c r="A136" s="14"/>
      <c r="B136" s="234"/>
      <c r="C136" s="235"/>
      <c r="D136" s="217" t="s">
        <v>130</v>
      </c>
      <c r="E136" s="236" t="s">
        <v>19</v>
      </c>
      <c r="F136" s="237" t="s">
        <v>177</v>
      </c>
      <c r="G136" s="235"/>
      <c r="H136" s="238">
        <v>690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130</v>
      </c>
      <c r="AU136" s="244" t="s">
        <v>82</v>
      </c>
      <c r="AV136" s="14" t="s">
        <v>82</v>
      </c>
      <c r="AW136" s="14" t="s">
        <v>33</v>
      </c>
      <c r="AX136" s="14" t="s">
        <v>72</v>
      </c>
      <c r="AY136" s="244" t="s">
        <v>117</v>
      </c>
    </row>
    <row r="137" spans="1:65" s="2" customFormat="1" ht="24.15" customHeight="1">
      <c r="A137" s="38"/>
      <c r="B137" s="39"/>
      <c r="C137" s="204" t="s">
        <v>178</v>
      </c>
      <c r="D137" s="204" t="s">
        <v>119</v>
      </c>
      <c r="E137" s="205" t="s">
        <v>179</v>
      </c>
      <c r="F137" s="206" t="s">
        <v>180</v>
      </c>
      <c r="G137" s="207" t="s">
        <v>181</v>
      </c>
      <c r="H137" s="208">
        <v>50</v>
      </c>
      <c r="I137" s="209"/>
      <c r="J137" s="210">
        <f>ROUND(I137*H137,2)</f>
        <v>0</v>
      </c>
      <c r="K137" s="206" t="s">
        <v>123</v>
      </c>
      <c r="L137" s="44"/>
      <c r="M137" s="211" t="s">
        <v>19</v>
      </c>
      <c r="N137" s="212" t="s">
        <v>43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124</v>
      </c>
      <c r="AT137" s="215" t="s">
        <v>119</v>
      </c>
      <c r="AU137" s="215" t="s">
        <v>82</v>
      </c>
      <c r="AY137" s="17" t="s">
        <v>117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80</v>
      </c>
      <c r="BK137" s="216">
        <f>ROUND(I137*H137,2)</f>
        <v>0</v>
      </c>
      <c r="BL137" s="17" t="s">
        <v>124</v>
      </c>
      <c r="BM137" s="215" t="s">
        <v>182</v>
      </c>
    </row>
    <row r="138" spans="1:47" s="2" customFormat="1" ht="12">
      <c r="A138" s="38"/>
      <c r="B138" s="39"/>
      <c r="C138" s="40"/>
      <c r="D138" s="217" t="s">
        <v>126</v>
      </c>
      <c r="E138" s="40"/>
      <c r="F138" s="218" t="s">
        <v>183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126</v>
      </c>
      <c r="AU138" s="17" t="s">
        <v>82</v>
      </c>
    </row>
    <row r="139" spans="1:47" s="2" customFormat="1" ht="12">
      <c r="A139" s="38"/>
      <c r="B139" s="39"/>
      <c r="C139" s="40"/>
      <c r="D139" s="222" t="s">
        <v>128</v>
      </c>
      <c r="E139" s="40"/>
      <c r="F139" s="223" t="s">
        <v>184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128</v>
      </c>
      <c r="AU139" s="17" t="s">
        <v>82</v>
      </c>
    </row>
    <row r="140" spans="1:51" s="13" customFormat="1" ht="12">
      <c r="A140" s="13"/>
      <c r="B140" s="224"/>
      <c r="C140" s="225"/>
      <c r="D140" s="217" t="s">
        <v>130</v>
      </c>
      <c r="E140" s="226" t="s">
        <v>19</v>
      </c>
      <c r="F140" s="227" t="s">
        <v>131</v>
      </c>
      <c r="G140" s="225"/>
      <c r="H140" s="226" t="s">
        <v>19</v>
      </c>
      <c r="I140" s="228"/>
      <c r="J140" s="225"/>
      <c r="K140" s="225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130</v>
      </c>
      <c r="AU140" s="233" t="s">
        <v>82</v>
      </c>
      <c r="AV140" s="13" t="s">
        <v>80</v>
      </c>
      <c r="AW140" s="13" t="s">
        <v>33</v>
      </c>
      <c r="AX140" s="13" t="s">
        <v>72</v>
      </c>
      <c r="AY140" s="233" t="s">
        <v>117</v>
      </c>
    </row>
    <row r="141" spans="1:51" s="13" customFormat="1" ht="12">
      <c r="A141" s="13"/>
      <c r="B141" s="224"/>
      <c r="C141" s="225"/>
      <c r="D141" s="217" t="s">
        <v>130</v>
      </c>
      <c r="E141" s="226" t="s">
        <v>19</v>
      </c>
      <c r="F141" s="227" t="s">
        <v>185</v>
      </c>
      <c r="G141" s="225"/>
      <c r="H141" s="226" t="s">
        <v>19</v>
      </c>
      <c r="I141" s="228"/>
      <c r="J141" s="225"/>
      <c r="K141" s="225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130</v>
      </c>
      <c r="AU141" s="233" t="s">
        <v>82</v>
      </c>
      <c r="AV141" s="13" t="s">
        <v>80</v>
      </c>
      <c r="AW141" s="13" t="s">
        <v>33</v>
      </c>
      <c r="AX141" s="13" t="s">
        <v>72</v>
      </c>
      <c r="AY141" s="233" t="s">
        <v>117</v>
      </c>
    </row>
    <row r="142" spans="1:51" s="14" customFormat="1" ht="12">
      <c r="A142" s="14"/>
      <c r="B142" s="234"/>
      <c r="C142" s="235"/>
      <c r="D142" s="217" t="s">
        <v>130</v>
      </c>
      <c r="E142" s="236" t="s">
        <v>19</v>
      </c>
      <c r="F142" s="237" t="s">
        <v>186</v>
      </c>
      <c r="G142" s="235"/>
      <c r="H142" s="238">
        <v>50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130</v>
      </c>
      <c r="AU142" s="244" t="s">
        <v>82</v>
      </c>
      <c r="AV142" s="14" t="s">
        <v>82</v>
      </c>
      <c r="AW142" s="14" t="s">
        <v>33</v>
      </c>
      <c r="AX142" s="14" t="s">
        <v>72</v>
      </c>
      <c r="AY142" s="244" t="s">
        <v>117</v>
      </c>
    </row>
    <row r="143" spans="1:65" s="2" customFormat="1" ht="33" customHeight="1">
      <c r="A143" s="38"/>
      <c r="B143" s="39"/>
      <c r="C143" s="204" t="s">
        <v>187</v>
      </c>
      <c r="D143" s="204" t="s">
        <v>119</v>
      </c>
      <c r="E143" s="205" t="s">
        <v>188</v>
      </c>
      <c r="F143" s="206" t="s">
        <v>189</v>
      </c>
      <c r="G143" s="207" t="s">
        <v>181</v>
      </c>
      <c r="H143" s="208">
        <v>47.25</v>
      </c>
      <c r="I143" s="209"/>
      <c r="J143" s="210">
        <f>ROUND(I143*H143,2)</f>
        <v>0</v>
      </c>
      <c r="K143" s="206" t="s">
        <v>123</v>
      </c>
      <c r="L143" s="44"/>
      <c r="M143" s="211" t="s">
        <v>19</v>
      </c>
      <c r="N143" s="212" t="s">
        <v>43</v>
      </c>
      <c r="O143" s="84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5" t="s">
        <v>124</v>
      </c>
      <c r="AT143" s="215" t="s">
        <v>119</v>
      </c>
      <c r="AU143" s="215" t="s">
        <v>82</v>
      </c>
      <c r="AY143" s="17" t="s">
        <v>117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80</v>
      </c>
      <c r="BK143" s="216">
        <f>ROUND(I143*H143,2)</f>
        <v>0</v>
      </c>
      <c r="BL143" s="17" t="s">
        <v>124</v>
      </c>
      <c r="BM143" s="215" t="s">
        <v>190</v>
      </c>
    </row>
    <row r="144" spans="1:47" s="2" customFormat="1" ht="12">
      <c r="A144" s="38"/>
      <c r="B144" s="39"/>
      <c r="C144" s="40"/>
      <c r="D144" s="217" t="s">
        <v>126</v>
      </c>
      <c r="E144" s="40"/>
      <c r="F144" s="218" t="s">
        <v>191</v>
      </c>
      <c r="G144" s="40"/>
      <c r="H144" s="40"/>
      <c r="I144" s="219"/>
      <c r="J144" s="40"/>
      <c r="K144" s="40"/>
      <c r="L144" s="44"/>
      <c r="M144" s="220"/>
      <c r="N144" s="221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126</v>
      </c>
      <c r="AU144" s="17" t="s">
        <v>82</v>
      </c>
    </row>
    <row r="145" spans="1:47" s="2" customFormat="1" ht="12">
      <c r="A145" s="38"/>
      <c r="B145" s="39"/>
      <c r="C145" s="40"/>
      <c r="D145" s="222" t="s">
        <v>128</v>
      </c>
      <c r="E145" s="40"/>
      <c r="F145" s="223" t="s">
        <v>192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128</v>
      </c>
      <c r="AU145" s="17" t="s">
        <v>82</v>
      </c>
    </row>
    <row r="146" spans="1:51" s="13" customFormat="1" ht="12">
      <c r="A146" s="13"/>
      <c r="B146" s="224"/>
      <c r="C146" s="225"/>
      <c r="D146" s="217" t="s">
        <v>130</v>
      </c>
      <c r="E146" s="226" t="s">
        <v>19</v>
      </c>
      <c r="F146" s="227" t="s">
        <v>131</v>
      </c>
      <c r="G146" s="225"/>
      <c r="H146" s="226" t="s">
        <v>19</v>
      </c>
      <c r="I146" s="228"/>
      <c r="J146" s="225"/>
      <c r="K146" s="225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130</v>
      </c>
      <c r="AU146" s="233" t="s">
        <v>82</v>
      </c>
      <c r="AV146" s="13" t="s">
        <v>80</v>
      </c>
      <c r="AW146" s="13" t="s">
        <v>33</v>
      </c>
      <c r="AX146" s="13" t="s">
        <v>72</v>
      </c>
      <c r="AY146" s="233" t="s">
        <v>117</v>
      </c>
    </row>
    <row r="147" spans="1:51" s="13" customFormat="1" ht="12">
      <c r="A147" s="13"/>
      <c r="B147" s="224"/>
      <c r="C147" s="225"/>
      <c r="D147" s="217" t="s">
        <v>130</v>
      </c>
      <c r="E147" s="226" t="s">
        <v>19</v>
      </c>
      <c r="F147" s="227" t="s">
        <v>132</v>
      </c>
      <c r="G147" s="225"/>
      <c r="H147" s="226" t="s">
        <v>19</v>
      </c>
      <c r="I147" s="228"/>
      <c r="J147" s="225"/>
      <c r="K147" s="225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130</v>
      </c>
      <c r="AU147" s="233" t="s">
        <v>82</v>
      </c>
      <c r="AV147" s="13" t="s">
        <v>80</v>
      </c>
      <c r="AW147" s="13" t="s">
        <v>33</v>
      </c>
      <c r="AX147" s="13" t="s">
        <v>72</v>
      </c>
      <c r="AY147" s="233" t="s">
        <v>117</v>
      </c>
    </row>
    <row r="148" spans="1:51" s="14" customFormat="1" ht="12">
      <c r="A148" s="14"/>
      <c r="B148" s="234"/>
      <c r="C148" s="235"/>
      <c r="D148" s="217" t="s">
        <v>130</v>
      </c>
      <c r="E148" s="236" t="s">
        <v>19</v>
      </c>
      <c r="F148" s="237" t="s">
        <v>193</v>
      </c>
      <c r="G148" s="235"/>
      <c r="H148" s="238">
        <v>47.25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130</v>
      </c>
      <c r="AU148" s="244" t="s">
        <v>82</v>
      </c>
      <c r="AV148" s="14" t="s">
        <v>82</v>
      </c>
      <c r="AW148" s="14" t="s">
        <v>33</v>
      </c>
      <c r="AX148" s="14" t="s">
        <v>72</v>
      </c>
      <c r="AY148" s="244" t="s">
        <v>117</v>
      </c>
    </row>
    <row r="149" spans="1:65" s="2" customFormat="1" ht="44.25" customHeight="1">
      <c r="A149" s="38"/>
      <c r="B149" s="39"/>
      <c r="C149" s="204" t="s">
        <v>194</v>
      </c>
      <c r="D149" s="204" t="s">
        <v>119</v>
      </c>
      <c r="E149" s="205" t="s">
        <v>195</v>
      </c>
      <c r="F149" s="206" t="s">
        <v>196</v>
      </c>
      <c r="G149" s="207" t="s">
        <v>197</v>
      </c>
      <c r="H149" s="208">
        <v>12</v>
      </c>
      <c r="I149" s="209"/>
      <c r="J149" s="210">
        <f>ROUND(I149*H149,2)</f>
        <v>0</v>
      </c>
      <c r="K149" s="206" t="s">
        <v>123</v>
      </c>
      <c r="L149" s="44"/>
      <c r="M149" s="211" t="s">
        <v>19</v>
      </c>
      <c r="N149" s="212" t="s">
        <v>43</v>
      </c>
      <c r="O149" s="84"/>
      <c r="P149" s="213">
        <f>O149*H149</f>
        <v>0</v>
      </c>
      <c r="Q149" s="213">
        <v>0.0036</v>
      </c>
      <c r="R149" s="213">
        <f>Q149*H149</f>
        <v>0.0432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124</v>
      </c>
      <c r="AT149" s="215" t="s">
        <v>119</v>
      </c>
      <c r="AU149" s="215" t="s">
        <v>82</v>
      </c>
      <c r="AY149" s="17" t="s">
        <v>117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80</v>
      </c>
      <c r="BK149" s="216">
        <f>ROUND(I149*H149,2)</f>
        <v>0</v>
      </c>
      <c r="BL149" s="17" t="s">
        <v>124</v>
      </c>
      <c r="BM149" s="215" t="s">
        <v>198</v>
      </c>
    </row>
    <row r="150" spans="1:47" s="2" customFormat="1" ht="12">
      <c r="A150" s="38"/>
      <c r="B150" s="39"/>
      <c r="C150" s="40"/>
      <c r="D150" s="217" t="s">
        <v>126</v>
      </c>
      <c r="E150" s="40"/>
      <c r="F150" s="218" t="s">
        <v>199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126</v>
      </c>
      <c r="AU150" s="17" t="s">
        <v>82</v>
      </c>
    </row>
    <row r="151" spans="1:47" s="2" customFormat="1" ht="12">
      <c r="A151" s="38"/>
      <c r="B151" s="39"/>
      <c r="C151" s="40"/>
      <c r="D151" s="222" t="s">
        <v>128</v>
      </c>
      <c r="E151" s="40"/>
      <c r="F151" s="223" t="s">
        <v>200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128</v>
      </c>
      <c r="AU151" s="17" t="s">
        <v>82</v>
      </c>
    </row>
    <row r="152" spans="1:47" s="2" customFormat="1" ht="12">
      <c r="A152" s="38"/>
      <c r="B152" s="39"/>
      <c r="C152" s="40"/>
      <c r="D152" s="217" t="s">
        <v>201</v>
      </c>
      <c r="E152" s="40"/>
      <c r="F152" s="245" t="s">
        <v>202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201</v>
      </c>
      <c r="AU152" s="17" t="s">
        <v>82</v>
      </c>
    </row>
    <row r="153" spans="1:51" s="13" customFormat="1" ht="12">
      <c r="A153" s="13"/>
      <c r="B153" s="224"/>
      <c r="C153" s="225"/>
      <c r="D153" s="217" t="s">
        <v>130</v>
      </c>
      <c r="E153" s="226" t="s">
        <v>19</v>
      </c>
      <c r="F153" s="227" t="s">
        <v>203</v>
      </c>
      <c r="G153" s="225"/>
      <c r="H153" s="226" t="s">
        <v>19</v>
      </c>
      <c r="I153" s="228"/>
      <c r="J153" s="225"/>
      <c r="K153" s="225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130</v>
      </c>
      <c r="AU153" s="233" t="s">
        <v>82</v>
      </c>
      <c r="AV153" s="13" t="s">
        <v>80</v>
      </c>
      <c r="AW153" s="13" t="s">
        <v>33</v>
      </c>
      <c r="AX153" s="13" t="s">
        <v>72</v>
      </c>
      <c r="AY153" s="233" t="s">
        <v>117</v>
      </c>
    </row>
    <row r="154" spans="1:51" s="13" customFormat="1" ht="12">
      <c r="A154" s="13"/>
      <c r="B154" s="224"/>
      <c r="C154" s="225"/>
      <c r="D154" s="217" t="s">
        <v>130</v>
      </c>
      <c r="E154" s="226" t="s">
        <v>19</v>
      </c>
      <c r="F154" s="227" t="s">
        <v>204</v>
      </c>
      <c r="G154" s="225"/>
      <c r="H154" s="226" t="s">
        <v>19</v>
      </c>
      <c r="I154" s="228"/>
      <c r="J154" s="225"/>
      <c r="K154" s="225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130</v>
      </c>
      <c r="AU154" s="233" t="s">
        <v>82</v>
      </c>
      <c r="AV154" s="13" t="s">
        <v>80</v>
      </c>
      <c r="AW154" s="13" t="s">
        <v>33</v>
      </c>
      <c r="AX154" s="13" t="s">
        <v>72</v>
      </c>
      <c r="AY154" s="233" t="s">
        <v>117</v>
      </c>
    </row>
    <row r="155" spans="1:51" s="14" customFormat="1" ht="12">
      <c r="A155" s="14"/>
      <c r="B155" s="234"/>
      <c r="C155" s="235"/>
      <c r="D155" s="217" t="s">
        <v>130</v>
      </c>
      <c r="E155" s="236" t="s">
        <v>19</v>
      </c>
      <c r="F155" s="237" t="s">
        <v>205</v>
      </c>
      <c r="G155" s="235"/>
      <c r="H155" s="238">
        <v>12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130</v>
      </c>
      <c r="AU155" s="244" t="s">
        <v>82</v>
      </c>
      <c r="AV155" s="14" t="s">
        <v>82</v>
      </c>
      <c r="AW155" s="14" t="s">
        <v>33</v>
      </c>
      <c r="AX155" s="14" t="s">
        <v>72</v>
      </c>
      <c r="AY155" s="244" t="s">
        <v>117</v>
      </c>
    </row>
    <row r="156" spans="1:65" s="2" customFormat="1" ht="44.25" customHeight="1">
      <c r="A156" s="38"/>
      <c r="B156" s="39"/>
      <c r="C156" s="204" t="s">
        <v>206</v>
      </c>
      <c r="D156" s="204" t="s">
        <v>119</v>
      </c>
      <c r="E156" s="205" t="s">
        <v>207</v>
      </c>
      <c r="F156" s="206" t="s">
        <v>208</v>
      </c>
      <c r="G156" s="207" t="s">
        <v>181</v>
      </c>
      <c r="H156" s="208">
        <v>138</v>
      </c>
      <c r="I156" s="209"/>
      <c r="J156" s="210">
        <f>ROUND(I156*H156,2)</f>
        <v>0</v>
      </c>
      <c r="K156" s="206" t="s">
        <v>19</v>
      </c>
      <c r="L156" s="44"/>
      <c r="M156" s="211" t="s">
        <v>19</v>
      </c>
      <c r="N156" s="212" t="s">
        <v>43</v>
      </c>
      <c r="O156" s="84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5" t="s">
        <v>124</v>
      </c>
      <c r="AT156" s="215" t="s">
        <v>119</v>
      </c>
      <c r="AU156" s="215" t="s">
        <v>82</v>
      </c>
      <c r="AY156" s="17" t="s">
        <v>117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80</v>
      </c>
      <c r="BK156" s="216">
        <f>ROUND(I156*H156,2)</f>
        <v>0</v>
      </c>
      <c r="BL156" s="17" t="s">
        <v>124</v>
      </c>
      <c r="BM156" s="215" t="s">
        <v>209</v>
      </c>
    </row>
    <row r="157" spans="1:47" s="2" customFormat="1" ht="12">
      <c r="A157" s="38"/>
      <c r="B157" s="39"/>
      <c r="C157" s="40"/>
      <c r="D157" s="217" t="s">
        <v>126</v>
      </c>
      <c r="E157" s="40"/>
      <c r="F157" s="218" t="s">
        <v>210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126</v>
      </c>
      <c r="AU157" s="17" t="s">
        <v>82</v>
      </c>
    </row>
    <row r="158" spans="1:51" s="14" customFormat="1" ht="12">
      <c r="A158" s="14"/>
      <c r="B158" s="234"/>
      <c r="C158" s="235"/>
      <c r="D158" s="217" t="s">
        <v>130</v>
      </c>
      <c r="E158" s="236" t="s">
        <v>19</v>
      </c>
      <c r="F158" s="237" t="s">
        <v>211</v>
      </c>
      <c r="G158" s="235"/>
      <c r="H158" s="238">
        <v>138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130</v>
      </c>
      <c r="AU158" s="244" t="s">
        <v>82</v>
      </c>
      <c r="AV158" s="14" t="s">
        <v>82</v>
      </c>
      <c r="AW158" s="14" t="s">
        <v>33</v>
      </c>
      <c r="AX158" s="14" t="s">
        <v>72</v>
      </c>
      <c r="AY158" s="244" t="s">
        <v>117</v>
      </c>
    </row>
    <row r="159" spans="1:65" s="2" customFormat="1" ht="33" customHeight="1">
      <c r="A159" s="38"/>
      <c r="B159" s="39"/>
      <c r="C159" s="204" t="s">
        <v>212</v>
      </c>
      <c r="D159" s="204" t="s">
        <v>119</v>
      </c>
      <c r="E159" s="205" t="s">
        <v>213</v>
      </c>
      <c r="F159" s="206" t="s">
        <v>214</v>
      </c>
      <c r="G159" s="207" t="s">
        <v>215</v>
      </c>
      <c r="H159" s="208">
        <v>248.4</v>
      </c>
      <c r="I159" s="209"/>
      <c r="J159" s="210">
        <f>ROUND(I159*H159,2)</f>
        <v>0</v>
      </c>
      <c r="K159" s="206" t="s">
        <v>123</v>
      </c>
      <c r="L159" s="44"/>
      <c r="M159" s="211" t="s">
        <v>19</v>
      </c>
      <c r="N159" s="212" t="s">
        <v>43</v>
      </c>
      <c r="O159" s="8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124</v>
      </c>
      <c r="AT159" s="215" t="s">
        <v>119</v>
      </c>
      <c r="AU159" s="215" t="s">
        <v>82</v>
      </c>
      <c r="AY159" s="17" t="s">
        <v>117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80</v>
      </c>
      <c r="BK159" s="216">
        <f>ROUND(I159*H159,2)</f>
        <v>0</v>
      </c>
      <c r="BL159" s="17" t="s">
        <v>124</v>
      </c>
      <c r="BM159" s="215" t="s">
        <v>216</v>
      </c>
    </row>
    <row r="160" spans="1:47" s="2" customFormat="1" ht="12">
      <c r="A160" s="38"/>
      <c r="B160" s="39"/>
      <c r="C160" s="40"/>
      <c r="D160" s="217" t="s">
        <v>126</v>
      </c>
      <c r="E160" s="40"/>
      <c r="F160" s="218" t="s">
        <v>217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126</v>
      </c>
      <c r="AU160" s="17" t="s">
        <v>82</v>
      </c>
    </row>
    <row r="161" spans="1:47" s="2" customFormat="1" ht="12">
      <c r="A161" s="38"/>
      <c r="B161" s="39"/>
      <c r="C161" s="40"/>
      <c r="D161" s="222" t="s">
        <v>128</v>
      </c>
      <c r="E161" s="40"/>
      <c r="F161" s="223" t="s">
        <v>218</v>
      </c>
      <c r="G161" s="40"/>
      <c r="H161" s="40"/>
      <c r="I161" s="219"/>
      <c r="J161" s="40"/>
      <c r="K161" s="40"/>
      <c r="L161" s="44"/>
      <c r="M161" s="220"/>
      <c r="N161" s="221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128</v>
      </c>
      <c r="AU161" s="17" t="s">
        <v>82</v>
      </c>
    </row>
    <row r="162" spans="1:51" s="14" customFormat="1" ht="12">
      <c r="A162" s="14"/>
      <c r="B162" s="234"/>
      <c r="C162" s="235"/>
      <c r="D162" s="217" t="s">
        <v>130</v>
      </c>
      <c r="E162" s="236" t="s">
        <v>19</v>
      </c>
      <c r="F162" s="237" t="s">
        <v>211</v>
      </c>
      <c r="G162" s="235"/>
      <c r="H162" s="238">
        <v>138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130</v>
      </c>
      <c r="AU162" s="244" t="s">
        <v>82</v>
      </c>
      <c r="AV162" s="14" t="s">
        <v>82</v>
      </c>
      <c r="AW162" s="14" t="s">
        <v>33</v>
      </c>
      <c r="AX162" s="14" t="s">
        <v>72</v>
      </c>
      <c r="AY162" s="244" t="s">
        <v>117</v>
      </c>
    </row>
    <row r="163" spans="1:51" s="14" customFormat="1" ht="12">
      <c r="A163" s="14"/>
      <c r="B163" s="234"/>
      <c r="C163" s="235"/>
      <c r="D163" s="217" t="s">
        <v>130</v>
      </c>
      <c r="E163" s="235"/>
      <c r="F163" s="237" t="s">
        <v>219</v>
      </c>
      <c r="G163" s="235"/>
      <c r="H163" s="238">
        <v>248.4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4" t="s">
        <v>130</v>
      </c>
      <c r="AU163" s="244" t="s">
        <v>82</v>
      </c>
      <c r="AV163" s="14" t="s">
        <v>82</v>
      </c>
      <c r="AW163" s="14" t="s">
        <v>4</v>
      </c>
      <c r="AX163" s="14" t="s">
        <v>80</v>
      </c>
      <c r="AY163" s="244" t="s">
        <v>117</v>
      </c>
    </row>
    <row r="164" spans="1:65" s="2" customFormat="1" ht="24.15" customHeight="1">
      <c r="A164" s="38"/>
      <c r="B164" s="39"/>
      <c r="C164" s="204" t="s">
        <v>220</v>
      </c>
      <c r="D164" s="204" t="s">
        <v>119</v>
      </c>
      <c r="E164" s="205" t="s">
        <v>221</v>
      </c>
      <c r="F164" s="206" t="s">
        <v>222</v>
      </c>
      <c r="G164" s="207" t="s">
        <v>122</v>
      </c>
      <c r="H164" s="208">
        <v>2290.2</v>
      </c>
      <c r="I164" s="209"/>
      <c r="J164" s="210">
        <f>ROUND(I164*H164,2)</f>
        <v>0</v>
      </c>
      <c r="K164" s="206" t="s">
        <v>123</v>
      </c>
      <c r="L164" s="44"/>
      <c r="M164" s="211" t="s">
        <v>19</v>
      </c>
      <c r="N164" s="212" t="s">
        <v>43</v>
      </c>
      <c r="O164" s="84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15" t="s">
        <v>124</v>
      </c>
      <c r="AT164" s="215" t="s">
        <v>119</v>
      </c>
      <c r="AU164" s="215" t="s">
        <v>82</v>
      </c>
      <c r="AY164" s="17" t="s">
        <v>117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7" t="s">
        <v>80</v>
      </c>
      <c r="BK164" s="216">
        <f>ROUND(I164*H164,2)</f>
        <v>0</v>
      </c>
      <c r="BL164" s="17" t="s">
        <v>124</v>
      </c>
      <c r="BM164" s="215" t="s">
        <v>223</v>
      </c>
    </row>
    <row r="165" spans="1:47" s="2" customFormat="1" ht="12">
      <c r="A165" s="38"/>
      <c r="B165" s="39"/>
      <c r="C165" s="40"/>
      <c r="D165" s="217" t="s">
        <v>126</v>
      </c>
      <c r="E165" s="40"/>
      <c r="F165" s="218" t="s">
        <v>224</v>
      </c>
      <c r="G165" s="40"/>
      <c r="H165" s="40"/>
      <c r="I165" s="219"/>
      <c r="J165" s="40"/>
      <c r="K165" s="40"/>
      <c r="L165" s="44"/>
      <c r="M165" s="220"/>
      <c r="N165" s="221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126</v>
      </c>
      <c r="AU165" s="17" t="s">
        <v>82</v>
      </c>
    </row>
    <row r="166" spans="1:47" s="2" customFormat="1" ht="12">
      <c r="A166" s="38"/>
      <c r="B166" s="39"/>
      <c r="C166" s="40"/>
      <c r="D166" s="222" t="s">
        <v>128</v>
      </c>
      <c r="E166" s="40"/>
      <c r="F166" s="223" t="s">
        <v>225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128</v>
      </c>
      <c r="AU166" s="17" t="s">
        <v>82</v>
      </c>
    </row>
    <row r="167" spans="1:51" s="13" customFormat="1" ht="12">
      <c r="A167" s="13"/>
      <c r="B167" s="224"/>
      <c r="C167" s="225"/>
      <c r="D167" s="217" t="s">
        <v>130</v>
      </c>
      <c r="E167" s="226" t="s">
        <v>19</v>
      </c>
      <c r="F167" s="227" t="s">
        <v>226</v>
      </c>
      <c r="G167" s="225"/>
      <c r="H167" s="226" t="s">
        <v>19</v>
      </c>
      <c r="I167" s="228"/>
      <c r="J167" s="225"/>
      <c r="K167" s="225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130</v>
      </c>
      <c r="AU167" s="233" t="s">
        <v>82</v>
      </c>
      <c r="AV167" s="13" t="s">
        <v>80</v>
      </c>
      <c r="AW167" s="13" t="s">
        <v>33</v>
      </c>
      <c r="AX167" s="13" t="s">
        <v>72</v>
      </c>
      <c r="AY167" s="233" t="s">
        <v>117</v>
      </c>
    </row>
    <row r="168" spans="1:51" s="13" customFormat="1" ht="12">
      <c r="A168" s="13"/>
      <c r="B168" s="224"/>
      <c r="C168" s="225"/>
      <c r="D168" s="217" t="s">
        <v>130</v>
      </c>
      <c r="E168" s="226" t="s">
        <v>19</v>
      </c>
      <c r="F168" s="227" t="s">
        <v>204</v>
      </c>
      <c r="G168" s="225"/>
      <c r="H168" s="226" t="s">
        <v>19</v>
      </c>
      <c r="I168" s="228"/>
      <c r="J168" s="225"/>
      <c r="K168" s="225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130</v>
      </c>
      <c r="AU168" s="233" t="s">
        <v>82</v>
      </c>
      <c r="AV168" s="13" t="s">
        <v>80</v>
      </c>
      <c r="AW168" s="13" t="s">
        <v>33</v>
      </c>
      <c r="AX168" s="13" t="s">
        <v>72</v>
      </c>
      <c r="AY168" s="233" t="s">
        <v>117</v>
      </c>
    </row>
    <row r="169" spans="1:51" s="13" customFormat="1" ht="12">
      <c r="A169" s="13"/>
      <c r="B169" s="224"/>
      <c r="C169" s="225"/>
      <c r="D169" s="217" t="s">
        <v>130</v>
      </c>
      <c r="E169" s="226" t="s">
        <v>19</v>
      </c>
      <c r="F169" s="227" t="s">
        <v>227</v>
      </c>
      <c r="G169" s="225"/>
      <c r="H169" s="226" t="s">
        <v>19</v>
      </c>
      <c r="I169" s="228"/>
      <c r="J169" s="225"/>
      <c r="K169" s="225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130</v>
      </c>
      <c r="AU169" s="233" t="s">
        <v>82</v>
      </c>
      <c r="AV169" s="13" t="s">
        <v>80</v>
      </c>
      <c r="AW169" s="13" t="s">
        <v>33</v>
      </c>
      <c r="AX169" s="13" t="s">
        <v>72</v>
      </c>
      <c r="AY169" s="233" t="s">
        <v>117</v>
      </c>
    </row>
    <row r="170" spans="1:51" s="14" customFormat="1" ht="12">
      <c r="A170" s="14"/>
      <c r="B170" s="234"/>
      <c r="C170" s="235"/>
      <c r="D170" s="217" t="s">
        <v>130</v>
      </c>
      <c r="E170" s="236" t="s">
        <v>19</v>
      </c>
      <c r="F170" s="237" t="s">
        <v>228</v>
      </c>
      <c r="G170" s="235"/>
      <c r="H170" s="238">
        <v>2290.2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4" t="s">
        <v>130</v>
      </c>
      <c r="AU170" s="244" t="s">
        <v>82</v>
      </c>
      <c r="AV170" s="14" t="s">
        <v>82</v>
      </c>
      <c r="AW170" s="14" t="s">
        <v>33</v>
      </c>
      <c r="AX170" s="14" t="s">
        <v>72</v>
      </c>
      <c r="AY170" s="244" t="s">
        <v>117</v>
      </c>
    </row>
    <row r="171" spans="1:63" s="12" customFormat="1" ht="22.8" customHeight="1">
      <c r="A171" s="12"/>
      <c r="B171" s="188"/>
      <c r="C171" s="189"/>
      <c r="D171" s="190" t="s">
        <v>71</v>
      </c>
      <c r="E171" s="202" t="s">
        <v>82</v>
      </c>
      <c r="F171" s="202" t="s">
        <v>229</v>
      </c>
      <c r="G171" s="189"/>
      <c r="H171" s="189"/>
      <c r="I171" s="192"/>
      <c r="J171" s="203">
        <f>BK171</f>
        <v>0</v>
      </c>
      <c r="K171" s="189"/>
      <c r="L171" s="194"/>
      <c r="M171" s="195"/>
      <c r="N171" s="196"/>
      <c r="O171" s="196"/>
      <c r="P171" s="197">
        <f>SUM(P172:P186)</f>
        <v>0</v>
      </c>
      <c r="Q171" s="196"/>
      <c r="R171" s="197">
        <f>SUM(R172:R186)</f>
        <v>58.81627500000001</v>
      </c>
      <c r="S171" s="196"/>
      <c r="T171" s="198">
        <f>SUM(T172:T186)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99" t="s">
        <v>80</v>
      </c>
      <c r="AT171" s="200" t="s">
        <v>71</v>
      </c>
      <c r="AU171" s="200" t="s">
        <v>80</v>
      </c>
      <c r="AY171" s="199" t="s">
        <v>117</v>
      </c>
      <c r="BK171" s="201">
        <f>SUM(BK172:BK186)</f>
        <v>0</v>
      </c>
    </row>
    <row r="172" spans="1:65" s="2" customFormat="1" ht="33" customHeight="1">
      <c r="A172" s="38"/>
      <c r="B172" s="39"/>
      <c r="C172" s="204" t="s">
        <v>230</v>
      </c>
      <c r="D172" s="204" t="s">
        <v>119</v>
      </c>
      <c r="E172" s="205" t="s">
        <v>231</v>
      </c>
      <c r="F172" s="206" t="s">
        <v>232</v>
      </c>
      <c r="G172" s="207" t="s">
        <v>122</v>
      </c>
      <c r="H172" s="208">
        <v>525</v>
      </c>
      <c r="I172" s="209"/>
      <c r="J172" s="210">
        <f>ROUND(I172*H172,2)</f>
        <v>0</v>
      </c>
      <c r="K172" s="206" t="s">
        <v>123</v>
      </c>
      <c r="L172" s="44"/>
      <c r="M172" s="211" t="s">
        <v>19</v>
      </c>
      <c r="N172" s="212" t="s">
        <v>43</v>
      </c>
      <c r="O172" s="84"/>
      <c r="P172" s="213">
        <f>O172*H172</f>
        <v>0</v>
      </c>
      <c r="Q172" s="213">
        <v>0.00031</v>
      </c>
      <c r="R172" s="213">
        <f>Q172*H172</f>
        <v>0.16275</v>
      </c>
      <c r="S172" s="213">
        <v>0</v>
      </c>
      <c r="T172" s="21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5" t="s">
        <v>124</v>
      </c>
      <c r="AT172" s="215" t="s">
        <v>119</v>
      </c>
      <c r="AU172" s="215" t="s">
        <v>82</v>
      </c>
      <c r="AY172" s="17" t="s">
        <v>117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7" t="s">
        <v>80</v>
      </c>
      <c r="BK172" s="216">
        <f>ROUND(I172*H172,2)</f>
        <v>0</v>
      </c>
      <c r="BL172" s="17" t="s">
        <v>124</v>
      </c>
      <c r="BM172" s="215" t="s">
        <v>233</v>
      </c>
    </row>
    <row r="173" spans="1:47" s="2" customFormat="1" ht="12">
      <c r="A173" s="38"/>
      <c r="B173" s="39"/>
      <c r="C173" s="40"/>
      <c r="D173" s="217" t="s">
        <v>126</v>
      </c>
      <c r="E173" s="40"/>
      <c r="F173" s="218" t="s">
        <v>234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126</v>
      </c>
      <c r="AU173" s="17" t="s">
        <v>82</v>
      </c>
    </row>
    <row r="174" spans="1:47" s="2" customFormat="1" ht="12">
      <c r="A174" s="38"/>
      <c r="B174" s="39"/>
      <c r="C174" s="40"/>
      <c r="D174" s="222" t="s">
        <v>128</v>
      </c>
      <c r="E174" s="40"/>
      <c r="F174" s="223" t="s">
        <v>235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128</v>
      </c>
      <c r="AU174" s="17" t="s">
        <v>82</v>
      </c>
    </row>
    <row r="175" spans="1:51" s="13" customFormat="1" ht="12">
      <c r="A175" s="13"/>
      <c r="B175" s="224"/>
      <c r="C175" s="225"/>
      <c r="D175" s="217" t="s">
        <v>130</v>
      </c>
      <c r="E175" s="226" t="s">
        <v>19</v>
      </c>
      <c r="F175" s="227" t="s">
        <v>203</v>
      </c>
      <c r="G175" s="225"/>
      <c r="H175" s="226" t="s">
        <v>19</v>
      </c>
      <c r="I175" s="228"/>
      <c r="J175" s="225"/>
      <c r="K175" s="225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130</v>
      </c>
      <c r="AU175" s="233" t="s">
        <v>82</v>
      </c>
      <c r="AV175" s="13" t="s">
        <v>80</v>
      </c>
      <c r="AW175" s="13" t="s">
        <v>33</v>
      </c>
      <c r="AX175" s="13" t="s">
        <v>72</v>
      </c>
      <c r="AY175" s="233" t="s">
        <v>117</v>
      </c>
    </row>
    <row r="176" spans="1:51" s="13" customFormat="1" ht="12">
      <c r="A176" s="13"/>
      <c r="B176" s="224"/>
      <c r="C176" s="225"/>
      <c r="D176" s="217" t="s">
        <v>130</v>
      </c>
      <c r="E176" s="226" t="s">
        <v>19</v>
      </c>
      <c r="F176" s="227" t="s">
        <v>132</v>
      </c>
      <c r="G176" s="225"/>
      <c r="H176" s="226" t="s">
        <v>19</v>
      </c>
      <c r="I176" s="228"/>
      <c r="J176" s="225"/>
      <c r="K176" s="225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130</v>
      </c>
      <c r="AU176" s="233" t="s">
        <v>82</v>
      </c>
      <c r="AV176" s="13" t="s">
        <v>80</v>
      </c>
      <c r="AW176" s="13" t="s">
        <v>33</v>
      </c>
      <c r="AX176" s="13" t="s">
        <v>72</v>
      </c>
      <c r="AY176" s="233" t="s">
        <v>117</v>
      </c>
    </row>
    <row r="177" spans="1:51" s="14" customFormat="1" ht="12">
      <c r="A177" s="14"/>
      <c r="B177" s="234"/>
      <c r="C177" s="235"/>
      <c r="D177" s="217" t="s">
        <v>130</v>
      </c>
      <c r="E177" s="236" t="s">
        <v>19</v>
      </c>
      <c r="F177" s="237" t="s">
        <v>236</v>
      </c>
      <c r="G177" s="235"/>
      <c r="H177" s="238">
        <v>525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130</v>
      </c>
      <c r="AU177" s="244" t="s">
        <v>82</v>
      </c>
      <c r="AV177" s="14" t="s">
        <v>82</v>
      </c>
      <c r="AW177" s="14" t="s">
        <v>33</v>
      </c>
      <c r="AX177" s="14" t="s">
        <v>72</v>
      </c>
      <c r="AY177" s="244" t="s">
        <v>117</v>
      </c>
    </row>
    <row r="178" spans="1:65" s="2" customFormat="1" ht="24.15" customHeight="1">
      <c r="A178" s="38"/>
      <c r="B178" s="39"/>
      <c r="C178" s="246" t="s">
        <v>8</v>
      </c>
      <c r="D178" s="246" t="s">
        <v>237</v>
      </c>
      <c r="E178" s="247" t="s">
        <v>238</v>
      </c>
      <c r="F178" s="248" t="s">
        <v>239</v>
      </c>
      <c r="G178" s="249" t="s">
        <v>122</v>
      </c>
      <c r="H178" s="250">
        <v>603.75</v>
      </c>
      <c r="I178" s="251"/>
      <c r="J178" s="252">
        <f>ROUND(I178*H178,2)</f>
        <v>0</v>
      </c>
      <c r="K178" s="248" t="s">
        <v>123</v>
      </c>
      <c r="L178" s="253"/>
      <c r="M178" s="254" t="s">
        <v>19</v>
      </c>
      <c r="N178" s="255" t="s">
        <v>43</v>
      </c>
      <c r="O178" s="84"/>
      <c r="P178" s="213">
        <f>O178*H178</f>
        <v>0</v>
      </c>
      <c r="Q178" s="213">
        <v>0.0003</v>
      </c>
      <c r="R178" s="213">
        <f>Q178*H178</f>
        <v>0.18112499999999998</v>
      </c>
      <c r="S178" s="213">
        <v>0</v>
      </c>
      <c r="T178" s="21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5" t="s">
        <v>178</v>
      </c>
      <c r="AT178" s="215" t="s">
        <v>237</v>
      </c>
      <c r="AU178" s="215" t="s">
        <v>82</v>
      </c>
      <c r="AY178" s="17" t="s">
        <v>117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80</v>
      </c>
      <c r="BK178" s="216">
        <f>ROUND(I178*H178,2)</f>
        <v>0</v>
      </c>
      <c r="BL178" s="17" t="s">
        <v>124</v>
      </c>
      <c r="BM178" s="215" t="s">
        <v>240</v>
      </c>
    </row>
    <row r="179" spans="1:47" s="2" customFormat="1" ht="12">
      <c r="A179" s="38"/>
      <c r="B179" s="39"/>
      <c r="C179" s="40"/>
      <c r="D179" s="217" t="s">
        <v>126</v>
      </c>
      <c r="E179" s="40"/>
      <c r="F179" s="218" t="s">
        <v>239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126</v>
      </c>
      <c r="AU179" s="17" t="s">
        <v>82</v>
      </c>
    </row>
    <row r="180" spans="1:51" s="14" customFormat="1" ht="12">
      <c r="A180" s="14"/>
      <c r="B180" s="234"/>
      <c r="C180" s="235"/>
      <c r="D180" s="217" t="s">
        <v>130</v>
      </c>
      <c r="E180" s="235"/>
      <c r="F180" s="237" t="s">
        <v>241</v>
      </c>
      <c r="G180" s="235"/>
      <c r="H180" s="238">
        <v>603.75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130</v>
      </c>
      <c r="AU180" s="244" t="s">
        <v>82</v>
      </c>
      <c r="AV180" s="14" t="s">
        <v>82</v>
      </c>
      <c r="AW180" s="14" t="s">
        <v>4</v>
      </c>
      <c r="AX180" s="14" t="s">
        <v>80</v>
      </c>
      <c r="AY180" s="244" t="s">
        <v>117</v>
      </c>
    </row>
    <row r="181" spans="1:65" s="2" customFormat="1" ht="37.8" customHeight="1">
      <c r="A181" s="38"/>
      <c r="B181" s="39"/>
      <c r="C181" s="204" t="s">
        <v>242</v>
      </c>
      <c r="D181" s="204" t="s">
        <v>119</v>
      </c>
      <c r="E181" s="205" t="s">
        <v>243</v>
      </c>
      <c r="F181" s="206" t="s">
        <v>244</v>
      </c>
      <c r="G181" s="207" t="s">
        <v>197</v>
      </c>
      <c r="H181" s="208">
        <v>210</v>
      </c>
      <c r="I181" s="209"/>
      <c r="J181" s="210">
        <f>ROUND(I181*H181,2)</f>
        <v>0</v>
      </c>
      <c r="K181" s="206" t="s">
        <v>123</v>
      </c>
      <c r="L181" s="44"/>
      <c r="M181" s="211" t="s">
        <v>19</v>
      </c>
      <c r="N181" s="212" t="s">
        <v>43</v>
      </c>
      <c r="O181" s="84"/>
      <c r="P181" s="213">
        <f>O181*H181</f>
        <v>0</v>
      </c>
      <c r="Q181" s="213">
        <v>0.27844</v>
      </c>
      <c r="R181" s="213">
        <f>Q181*H181</f>
        <v>58.47240000000001</v>
      </c>
      <c r="S181" s="213">
        <v>0</v>
      </c>
      <c r="T181" s="21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5" t="s">
        <v>124</v>
      </c>
      <c r="AT181" s="215" t="s">
        <v>119</v>
      </c>
      <c r="AU181" s="215" t="s">
        <v>82</v>
      </c>
      <c r="AY181" s="17" t="s">
        <v>117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7" t="s">
        <v>80</v>
      </c>
      <c r="BK181" s="216">
        <f>ROUND(I181*H181,2)</f>
        <v>0</v>
      </c>
      <c r="BL181" s="17" t="s">
        <v>124</v>
      </c>
      <c r="BM181" s="215" t="s">
        <v>245</v>
      </c>
    </row>
    <row r="182" spans="1:47" s="2" customFormat="1" ht="12">
      <c r="A182" s="38"/>
      <c r="B182" s="39"/>
      <c r="C182" s="40"/>
      <c r="D182" s="217" t="s">
        <v>126</v>
      </c>
      <c r="E182" s="40"/>
      <c r="F182" s="218" t="s">
        <v>246</v>
      </c>
      <c r="G182" s="40"/>
      <c r="H182" s="40"/>
      <c r="I182" s="219"/>
      <c r="J182" s="40"/>
      <c r="K182" s="40"/>
      <c r="L182" s="44"/>
      <c r="M182" s="220"/>
      <c r="N182" s="221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126</v>
      </c>
      <c r="AU182" s="17" t="s">
        <v>82</v>
      </c>
    </row>
    <row r="183" spans="1:47" s="2" customFormat="1" ht="12">
      <c r="A183" s="38"/>
      <c r="B183" s="39"/>
      <c r="C183" s="40"/>
      <c r="D183" s="222" t="s">
        <v>128</v>
      </c>
      <c r="E183" s="40"/>
      <c r="F183" s="223" t="s">
        <v>247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128</v>
      </c>
      <c r="AU183" s="17" t="s">
        <v>82</v>
      </c>
    </row>
    <row r="184" spans="1:51" s="13" customFormat="1" ht="12">
      <c r="A184" s="13"/>
      <c r="B184" s="224"/>
      <c r="C184" s="225"/>
      <c r="D184" s="217" t="s">
        <v>130</v>
      </c>
      <c r="E184" s="226" t="s">
        <v>19</v>
      </c>
      <c r="F184" s="227" t="s">
        <v>203</v>
      </c>
      <c r="G184" s="225"/>
      <c r="H184" s="226" t="s">
        <v>19</v>
      </c>
      <c r="I184" s="228"/>
      <c r="J184" s="225"/>
      <c r="K184" s="225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130</v>
      </c>
      <c r="AU184" s="233" t="s">
        <v>82</v>
      </c>
      <c r="AV184" s="13" t="s">
        <v>80</v>
      </c>
      <c r="AW184" s="13" t="s">
        <v>33</v>
      </c>
      <c r="AX184" s="13" t="s">
        <v>72</v>
      </c>
      <c r="AY184" s="233" t="s">
        <v>117</v>
      </c>
    </row>
    <row r="185" spans="1:51" s="13" customFormat="1" ht="12">
      <c r="A185" s="13"/>
      <c r="B185" s="224"/>
      <c r="C185" s="225"/>
      <c r="D185" s="217" t="s">
        <v>130</v>
      </c>
      <c r="E185" s="226" t="s">
        <v>19</v>
      </c>
      <c r="F185" s="227" t="s">
        <v>132</v>
      </c>
      <c r="G185" s="225"/>
      <c r="H185" s="226" t="s">
        <v>19</v>
      </c>
      <c r="I185" s="228"/>
      <c r="J185" s="225"/>
      <c r="K185" s="225"/>
      <c r="L185" s="229"/>
      <c r="M185" s="230"/>
      <c r="N185" s="231"/>
      <c r="O185" s="231"/>
      <c r="P185" s="231"/>
      <c r="Q185" s="231"/>
      <c r="R185" s="231"/>
      <c r="S185" s="231"/>
      <c r="T185" s="23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3" t="s">
        <v>130</v>
      </c>
      <c r="AU185" s="233" t="s">
        <v>82</v>
      </c>
      <c r="AV185" s="13" t="s">
        <v>80</v>
      </c>
      <c r="AW185" s="13" t="s">
        <v>33</v>
      </c>
      <c r="AX185" s="13" t="s">
        <v>72</v>
      </c>
      <c r="AY185" s="233" t="s">
        <v>117</v>
      </c>
    </row>
    <row r="186" spans="1:51" s="14" customFormat="1" ht="12">
      <c r="A186" s="14"/>
      <c r="B186" s="234"/>
      <c r="C186" s="235"/>
      <c r="D186" s="217" t="s">
        <v>130</v>
      </c>
      <c r="E186" s="236" t="s">
        <v>19</v>
      </c>
      <c r="F186" s="237" t="s">
        <v>248</v>
      </c>
      <c r="G186" s="235"/>
      <c r="H186" s="238">
        <v>210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4" t="s">
        <v>130</v>
      </c>
      <c r="AU186" s="244" t="s">
        <v>82</v>
      </c>
      <c r="AV186" s="14" t="s">
        <v>82</v>
      </c>
      <c r="AW186" s="14" t="s">
        <v>33</v>
      </c>
      <c r="AX186" s="14" t="s">
        <v>72</v>
      </c>
      <c r="AY186" s="244" t="s">
        <v>117</v>
      </c>
    </row>
    <row r="187" spans="1:63" s="12" customFormat="1" ht="22.8" customHeight="1">
      <c r="A187" s="12"/>
      <c r="B187" s="188"/>
      <c r="C187" s="189"/>
      <c r="D187" s="190" t="s">
        <v>71</v>
      </c>
      <c r="E187" s="202" t="s">
        <v>140</v>
      </c>
      <c r="F187" s="202" t="s">
        <v>249</v>
      </c>
      <c r="G187" s="189"/>
      <c r="H187" s="189"/>
      <c r="I187" s="192"/>
      <c r="J187" s="203">
        <f>BK187</f>
        <v>0</v>
      </c>
      <c r="K187" s="189"/>
      <c r="L187" s="194"/>
      <c r="M187" s="195"/>
      <c r="N187" s="196"/>
      <c r="O187" s="196"/>
      <c r="P187" s="197">
        <f>SUM(P188:P193)</f>
        <v>0</v>
      </c>
      <c r="Q187" s="196"/>
      <c r="R187" s="197">
        <f>SUM(R188:R193)</f>
        <v>0</v>
      </c>
      <c r="S187" s="196"/>
      <c r="T187" s="198">
        <f>SUM(T188:T193)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99" t="s">
        <v>80</v>
      </c>
      <c r="AT187" s="200" t="s">
        <v>71</v>
      </c>
      <c r="AU187" s="200" t="s">
        <v>80</v>
      </c>
      <c r="AY187" s="199" t="s">
        <v>117</v>
      </c>
      <c r="BK187" s="201">
        <f>SUM(BK188:BK193)</f>
        <v>0</v>
      </c>
    </row>
    <row r="188" spans="1:65" s="2" customFormat="1" ht="21.75" customHeight="1">
      <c r="A188" s="38"/>
      <c r="B188" s="39"/>
      <c r="C188" s="204" t="s">
        <v>250</v>
      </c>
      <c r="D188" s="204" t="s">
        <v>119</v>
      </c>
      <c r="E188" s="205" t="s">
        <v>251</v>
      </c>
      <c r="F188" s="206" t="s">
        <v>252</v>
      </c>
      <c r="G188" s="207" t="s">
        <v>197</v>
      </c>
      <c r="H188" s="208">
        <v>30.3</v>
      </c>
      <c r="I188" s="209"/>
      <c r="J188" s="210">
        <f>ROUND(I188*H188,2)</f>
        <v>0</v>
      </c>
      <c r="K188" s="206" t="s">
        <v>123</v>
      </c>
      <c r="L188" s="44"/>
      <c r="M188" s="211" t="s">
        <v>19</v>
      </c>
      <c r="N188" s="212" t="s">
        <v>43</v>
      </c>
      <c r="O188" s="84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5" t="s">
        <v>124</v>
      </c>
      <c r="AT188" s="215" t="s">
        <v>119</v>
      </c>
      <c r="AU188" s="215" t="s">
        <v>82</v>
      </c>
      <c r="AY188" s="17" t="s">
        <v>117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7" t="s">
        <v>80</v>
      </c>
      <c r="BK188" s="216">
        <f>ROUND(I188*H188,2)</f>
        <v>0</v>
      </c>
      <c r="BL188" s="17" t="s">
        <v>124</v>
      </c>
      <c r="BM188" s="215" t="s">
        <v>253</v>
      </c>
    </row>
    <row r="189" spans="1:47" s="2" customFormat="1" ht="12">
      <c r="A189" s="38"/>
      <c r="B189" s="39"/>
      <c r="C189" s="40"/>
      <c r="D189" s="217" t="s">
        <v>126</v>
      </c>
      <c r="E189" s="40"/>
      <c r="F189" s="218" t="s">
        <v>254</v>
      </c>
      <c r="G189" s="40"/>
      <c r="H189" s="40"/>
      <c r="I189" s="219"/>
      <c r="J189" s="40"/>
      <c r="K189" s="40"/>
      <c r="L189" s="44"/>
      <c r="M189" s="220"/>
      <c r="N189" s="221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126</v>
      </c>
      <c r="AU189" s="17" t="s">
        <v>82</v>
      </c>
    </row>
    <row r="190" spans="1:47" s="2" customFormat="1" ht="12">
      <c r="A190" s="38"/>
      <c r="B190" s="39"/>
      <c r="C190" s="40"/>
      <c r="D190" s="222" t="s">
        <v>128</v>
      </c>
      <c r="E190" s="40"/>
      <c r="F190" s="223" t="s">
        <v>255</v>
      </c>
      <c r="G190" s="40"/>
      <c r="H190" s="40"/>
      <c r="I190" s="219"/>
      <c r="J190" s="40"/>
      <c r="K190" s="40"/>
      <c r="L190" s="44"/>
      <c r="M190" s="220"/>
      <c r="N190" s="221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128</v>
      </c>
      <c r="AU190" s="17" t="s">
        <v>82</v>
      </c>
    </row>
    <row r="191" spans="1:51" s="13" customFormat="1" ht="12">
      <c r="A191" s="13"/>
      <c r="B191" s="224"/>
      <c r="C191" s="225"/>
      <c r="D191" s="217" t="s">
        <v>130</v>
      </c>
      <c r="E191" s="226" t="s">
        <v>19</v>
      </c>
      <c r="F191" s="227" t="s">
        <v>203</v>
      </c>
      <c r="G191" s="225"/>
      <c r="H191" s="226" t="s">
        <v>19</v>
      </c>
      <c r="I191" s="228"/>
      <c r="J191" s="225"/>
      <c r="K191" s="225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130</v>
      </c>
      <c r="AU191" s="233" t="s">
        <v>82</v>
      </c>
      <c r="AV191" s="13" t="s">
        <v>80</v>
      </c>
      <c r="AW191" s="13" t="s">
        <v>33</v>
      </c>
      <c r="AX191" s="13" t="s">
        <v>72</v>
      </c>
      <c r="AY191" s="233" t="s">
        <v>117</v>
      </c>
    </row>
    <row r="192" spans="1:51" s="13" customFormat="1" ht="12">
      <c r="A192" s="13"/>
      <c r="B192" s="224"/>
      <c r="C192" s="225"/>
      <c r="D192" s="217" t="s">
        <v>130</v>
      </c>
      <c r="E192" s="226" t="s">
        <v>19</v>
      </c>
      <c r="F192" s="227" t="s">
        <v>256</v>
      </c>
      <c r="G192" s="225"/>
      <c r="H192" s="226" t="s">
        <v>19</v>
      </c>
      <c r="I192" s="228"/>
      <c r="J192" s="225"/>
      <c r="K192" s="225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130</v>
      </c>
      <c r="AU192" s="233" t="s">
        <v>82</v>
      </c>
      <c r="AV192" s="13" t="s">
        <v>80</v>
      </c>
      <c r="AW192" s="13" t="s">
        <v>33</v>
      </c>
      <c r="AX192" s="13" t="s">
        <v>72</v>
      </c>
      <c r="AY192" s="233" t="s">
        <v>117</v>
      </c>
    </row>
    <row r="193" spans="1:51" s="14" customFormat="1" ht="12">
      <c r="A193" s="14"/>
      <c r="B193" s="234"/>
      <c r="C193" s="235"/>
      <c r="D193" s="217" t="s">
        <v>130</v>
      </c>
      <c r="E193" s="236" t="s">
        <v>19</v>
      </c>
      <c r="F193" s="237" t="s">
        <v>257</v>
      </c>
      <c r="G193" s="235"/>
      <c r="H193" s="238">
        <v>30.3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130</v>
      </c>
      <c r="AU193" s="244" t="s">
        <v>82</v>
      </c>
      <c r="AV193" s="14" t="s">
        <v>82</v>
      </c>
      <c r="AW193" s="14" t="s">
        <v>33</v>
      </c>
      <c r="AX193" s="14" t="s">
        <v>72</v>
      </c>
      <c r="AY193" s="244" t="s">
        <v>117</v>
      </c>
    </row>
    <row r="194" spans="1:63" s="12" customFormat="1" ht="22.8" customHeight="1">
      <c r="A194" s="12"/>
      <c r="B194" s="188"/>
      <c r="C194" s="189"/>
      <c r="D194" s="190" t="s">
        <v>71</v>
      </c>
      <c r="E194" s="202" t="s">
        <v>157</v>
      </c>
      <c r="F194" s="202" t="s">
        <v>258</v>
      </c>
      <c r="G194" s="189"/>
      <c r="H194" s="189"/>
      <c r="I194" s="192"/>
      <c r="J194" s="203">
        <f>BK194</f>
        <v>0</v>
      </c>
      <c r="K194" s="189"/>
      <c r="L194" s="194"/>
      <c r="M194" s="195"/>
      <c r="N194" s="196"/>
      <c r="O194" s="196"/>
      <c r="P194" s="197">
        <f>SUM(P195:P324)</f>
        <v>0</v>
      </c>
      <c r="Q194" s="196"/>
      <c r="R194" s="197">
        <f>SUM(R195:R324)</f>
        <v>299.95618</v>
      </c>
      <c r="S194" s="196"/>
      <c r="T194" s="198">
        <f>SUM(T195:T324)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99" t="s">
        <v>80</v>
      </c>
      <c r="AT194" s="200" t="s">
        <v>71</v>
      </c>
      <c r="AU194" s="200" t="s">
        <v>80</v>
      </c>
      <c r="AY194" s="199" t="s">
        <v>117</v>
      </c>
      <c r="BK194" s="201">
        <f>SUM(BK195:BK324)</f>
        <v>0</v>
      </c>
    </row>
    <row r="195" spans="1:65" s="2" customFormat="1" ht="21.75" customHeight="1">
      <c r="A195" s="38"/>
      <c r="B195" s="39"/>
      <c r="C195" s="204" t="s">
        <v>259</v>
      </c>
      <c r="D195" s="204" t="s">
        <v>119</v>
      </c>
      <c r="E195" s="205" t="s">
        <v>260</v>
      </c>
      <c r="F195" s="206" t="s">
        <v>261</v>
      </c>
      <c r="G195" s="207" t="s">
        <v>122</v>
      </c>
      <c r="H195" s="208">
        <v>195.5</v>
      </c>
      <c r="I195" s="209"/>
      <c r="J195" s="210">
        <f>ROUND(I195*H195,2)</f>
        <v>0</v>
      </c>
      <c r="K195" s="206" t="s">
        <v>123</v>
      </c>
      <c r="L195" s="44"/>
      <c r="M195" s="211" t="s">
        <v>19</v>
      </c>
      <c r="N195" s="212" t="s">
        <v>43</v>
      </c>
      <c r="O195" s="84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5" t="s">
        <v>124</v>
      </c>
      <c r="AT195" s="215" t="s">
        <v>119</v>
      </c>
      <c r="AU195" s="215" t="s">
        <v>82</v>
      </c>
      <c r="AY195" s="17" t="s">
        <v>117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7" t="s">
        <v>80</v>
      </c>
      <c r="BK195" s="216">
        <f>ROUND(I195*H195,2)</f>
        <v>0</v>
      </c>
      <c r="BL195" s="17" t="s">
        <v>124</v>
      </c>
      <c r="BM195" s="215" t="s">
        <v>262</v>
      </c>
    </row>
    <row r="196" spans="1:47" s="2" customFormat="1" ht="12">
      <c r="A196" s="38"/>
      <c r="B196" s="39"/>
      <c r="C196" s="40"/>
      <c r="D196" s="217" t="s">
        <v>126</v>
      </c>
      <c r="E196" s="40"/>
      <c r="F196" s="218" t="s">
        <v>263</v>
      </c>
      <c r="G196" s="40"/>
      <c r="H196" s="40"/>
      <c r="I196" s="219"/>
      <c r="J196" s="40"/>
      <c r="K196" s="40"/>
      <c r="L196" s="44"/>
      <c r="M196" s="220"/>
      <c r="N196" s="221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126</v>
      </c>
      <c r="AU196" s="17" t="s">
        <v>82</v>
      </c>
    </row>
    <row r="197" spans="1:47" s="2" customFormat="1" ht="12">
      <c r="A197" s="38"/>
      <c r="B197" s="39"/>
      <c r="C197" s="40"/>
      <c r="D197" s="222" t="s">
        <v>128</v>
      </c>
      <c r="E197" s="40"/>
      <c r="F197" s="223" t="s">
        <v>264</v>
      </c>
      <c r="G197" s="40"/>
      <c r="H197" s="40"/>
      <c r="I197" s="219"/>
      <c r="J197" s="40"/>
      <c r="K197" s="40"/>
      <c r="L197" s="44"/>
      <c r="M197" s="220"/>
      <c r="N197" s="221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128</v>
      </c>
      <c r="AU197" s="17" t="s">
        <v>82</v>
      </c>
    </row>
    <row r="198" spans="1:51" s="13" customFormat="1" ht="12">
      <c r="A198" s="13"/>
      <c r="B198" s="224"/>
      <c r="C198" s="225"/>
      <c r="D198" s="217" t="s">
        <v>130</v>
      </c>
      <c r="E198" s="226" t="s">
        <v>19</v>
      </c>
      <c r="F198" s="227" t="s">
        <v>265</v>
      </c>
      <c r="G198" s="225"/>
      <c r="H198" s="226" t="s">
        <v>19</v>
      </c>
      <c r="I198" s="228"/>
      <c r="J198" s="225"/>
      <c r="K198" s="225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130</v>
      </c>
      <c r="AU198" s="233" t="s">
        <v>82</v>
      </c>
      <c r="AV198" s="13" t="s">
        <v>80</v>
      </c>
      <c r="AW198" s="13" t="s">
        <v>33</v>
      </c>
      <c r="AX198" s="13" t="s">
        <v>72</v>
      </c>
      <c r="AY198" s="233" t="s">
        <v>117</v>
      </c>
    </row>
    <row r="199" spans="1:51" s="13" customFormat="1" ht="12">
      <c r="A199" s="13"/>
      <c r="B199" s="224"/>
      <c r="C199" s="225"/>
      <c r="D199" s="217" t="s">
        <v>130</v>
      </c>
      <c r="E199" s="226" t="s">
        <v>19</v>
      </c>
      <c r="F199" s="227" t="s">
        <v>204</v>
      </c>
      <c r="G199" s="225"/>
      <c r="H199" s="226" t="s">
        <v>19</v>
      </c>
      <c r="I199" s="228"/>
      <c r="J199" s="225"/>
      <c r="K199" s="225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130</v>
      </c>
      <c r="AU199" s="233" t="s">
        <v>82</v>
      </c>
      <c r="AV199" s="13" t="s">
        <v>80</v>
      </c>
      <c r="AW199" s="13" t="s">
        <v>33</v>
      </c>
      <c r="AX199" s="13" t="s">
        <v>72</v>
      </c>
      <c r="AY199" s="233" t="s">
        <v>117</v>
      </c>
    </row>
    <row r="200" spans="1:51" s="13" customFormat="1" ht="12">
      <c r="A200" s="13"/>
      <c r="B200" s="224"/>
      <c r="C200" s="225"/>
      <c r="D200" s="217" t="s">
        <v>130</v>
      </c>
      <c r="E200" s="226" t="s">
        <v>19</v>
      </c>
      <c r="F200" s="227" t="s">
        <v>266</v>
      </c>
      <c r="G200" s="225"/>
      <c r="H200" s="226" t="s">
        <v>19</v>
      </c>
      <c r="I200" s="228"/>
      <c r="J200" s="225"/>
      <c r="K200" s="225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130</v>
      </c>
      <c r="AU200" s="233" t="s">
        <v>82</v>
      </c>
      <c r="AV200" s="13" t="s">
        <v>80</v>
      </c>
      <c r="AW200" s="13" t="s">
        <v>33</v>
      </c>
      <c r="AX200" s="13" t="s">
        <v>72</v>
      </c>
      <c r="AY200" s="233" t="s">
        <v>117</v>
      </c>
    </row>
    <row r="201" spans="1:51" s="13" customFormat="1" ht="12">
      <c r="A201" s="13"/>
      <c r="B201" s="224"/>
      <c r="C201" s="225"/>
      <c r="D201" s="217" t="s">
        <v>130</v>
      </c>
      <c r="E201" s="226" t="s">
        <v>19</v>
      </c>
      <c r="F201" s="227" t="s">
        <v>267</v>
      </c>
      <c r="G201" s="225"/>
      <c r="H201" s="226" t="s">
        <v>19</v>
      </c>
      <c r="I201" s="228"/>
      <c r="J201" s="225"/>
      <c r="K201" s="225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130</v>
      </c>
      <c r="AU201" s="233" t="s">
        <v>82</v>
      </c>
      <c r="AV201" s="13" t="s">
        <v>80</v>
      </c>
      <c r="AW201" s="13" t="s">
        <v>33</v>
      </c>
      <c r="AX201" s="13" t="s">
        <v>72</v>
      </c>
      <c r="AY201" s="233" t="s">
        <v>117</v>
      </c>
    </row>
    <row r="202" spans="1:51" s="14" customFormat="1" ht="12">
      <c r="A202" s="14"/>
      <c r="B202" s="234"/>
      <c r="C202" s="235"/>
      <c r="D202" s="217" t="s">
        <v>130</v>
      </c>
      <c r="E202" s="236" t="s">
        <v>19</v>
      </c>
      <c r="F202" s="237" t="s">
        <v>268</v>
      </c>
      <c r="G202" s="235"/>
      <c r="H202" s="238">
        <v>170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130</v>
      </c>
      <c r="AU202" s="244" t="s">
        <v>82</v>
      </c>
      <c r="AV202" s="14" t="s">
        <v>82</v>
      </c>
      <c r="AW202" s="14" t="s">
        <v>33</v>
      </c>
      <c r="AX202" s="14" t="s">
        <v>72</v>
      </c>
      <c r="AY202" s="244" t="s">
        <v>117</v>
      </c>
    </row>
    <row r="203" spans="1:51" s="14" customFormat="1" ht="12">
      <c r="A203" s="14"/>
      <c r="B203" s="234"/>
      <c r="C203" s="235"/>
      <c r="D203" s="217" t="s">
        <v>130</v>
      </c>
      <c r="E203" s="235"/>
      <c r="F203" s="237" t="s">
        <v>269</v>
      </c>
      <c r="G203" s="235"/>
      <c r="H203" s="238">
        <v>195.5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130</v>
      </c>
      <c r="AU203" s="244" t="s">
        <v>82</v>
      </c>
      <c r="AV203" s="14" t="s">
        <v>82</v>
      </c>
      <c r="AW203" s="14" t="s">
        <v>4</v>
      </c>
      <c r="AX203" s="14" t="s">
        <v>80</v>
      </c>
      <c r="AY203" s="244" t="s">
        <v>117</v>
      </c>
    </row>
    <row r="204" spans="1:65" s="2" customFormat="1" ht="24.15" customHeight="1">
      <c r="A204" s="38"/>
      <c r="B204" s="39"/>
      <c r="C204" s="204" t="s">
        <v>270</v>
      </c>
      <c r="D204" s="204" t="s">
        <v>119</v>
      </c>
      <c r="E204" s="205" t="s">
        <v>271</v>
      </c>
      <c r="F204" s="206" t="s">
        <v>272</v>
      </c>
      <c r="G204" s="207" t="s">
        <v>122</v>
      </c>
      <c r="H204" s="208">
        <v>1010</v>
      </c>
      <c r="I204" s="209"/>
      <c r="J204" s="210">
        <f>ROUND(I204*H204,2)</f>
        <v>0</v>
      </c>
      <c r="K204" s="206" t="s">
        <v>19</v>
      </c>
      <c r="L204" s="44"/>
      <c r="M204" s="211" t="s">
        <v>19</v>
      </c>
      <c r="N204" s="212" t="s">
        <v>43</v>
      </c>
      <c r="O204" s="84"/>
      <c r="P204" s="213">
        <f>O204*H204</f>
        <v>0</v>
      </c>
      <c r="Q204" s="213">
        <v>0</v>
      </c>
      <c r="R204" s="213">
        <f>Q204*H204</f>
        <v>0</v>
      </c>
      <c r="S204" s="213">
        <v>0</v>
      </c>
      <c r="T204" s="21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15" t="s">
        <v>124</v>
      </c>
      <c r="AT204" s="215" t="s">
        <v>119</v>
      </c>
      <c r="AU204" s="215" t="s">
        <v>82</v>
      </c>
      <c r="AY204" s="17" t="s">
        <v>117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7" t="s">
        <v>80</v>
      </c>
      <c r="BK204" s="216">
        <f>ROUND(I204*H204,2)</f>
        <v>0</v>
      </c>
      <c r="BL204" s="17" t="s">
        <v>124</v>
      </c>
      <c r="BM204" s="215" t="s">
        <v>273</v>
      </c>
    </row>
    <row r="205" spans="1:47" s="2" customFormat="1" ht="12">
      <c r="A205" s="38"/>
      <c r="B205" s="39"/>
      <c r="C205" s="40"/>
      <c r="D205" s="217" t="s">
        <v>126</v>
      </c>
      <c r="E205" s="40"/>
      <c r="F205" s="218" t="s">
        <v>274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126</v>
      </c>
      <c r="AU205" s="17" t="s">
        <v>82</v>
      </c>
    </row>
    <row r="206" spans="1:51" s="13" customFormat="1" ht="12">
      <c r="A206" s="13"/>
      <c r="B206" s="224"/>
      <c r="C206" s="225"/>
      <c r="D206" s="217" t="s">
        <v>130</v>
      </c>
      <c r="E206" s="226" t="s">
        <v>19</v>
      </c>
      <c r="F206" s="227" t="s">
        <v>265</v>
      </c>
      <c r="G206" s="225"/>
      <c r="H206" s="226" t="s">
        <v>19</v>
      </c>
      <c r="I206" s="228"/>
      <c r="J206" s="225"/>
      <c r="K206" s="225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130</v>
      </c>
      <c r="AU206" s="233" t="s">
        <v>82</v>
      </c>
      <c r="AV206" s="13" t="s">
        <v>80</v>
      </c>
      <c r="AW206" s="13" t="s">
        <v>33</v>
      </c>
      <c r="AX206" s="13" t="s">
        <v>72</v>
      </c>
      <c r="AY206" s="233" t="s">
        <v>117</v>
      </c>
    </row>
    <row r="207" spans="1:51" s="13" customFormat="1" ht="12">
      <c r="A207" s="13"/>
      <c r="B207" s="224"/>
      <c r="C207" s="225"/>
      <c r="D207" s="217" t="s">
        <v>130</v>
      </c>
      <c r="E207" s="226" t="s">
        <v>19</v>
      </c>
      <c r="F207" s="227" t="s">
        <v>204</v>
      </c>
      <c r="G207" s="225"/>
      <c r="H207" s="226" t="s">
        <v>19</v>
      </c>
      <c r="I207" s="228"/>
      <c r="J207" s="225"/>
      <c r="K207" s="225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130</v>
      </c>
      <c r="AU207" s="233" t="s">
        <v>82</v>
      </c>
      <c r="AV207" s="13" t="s">
        <v>80</v>
      </c>
      <c r="AW207" s="13" t="s">
        <v>33</v>
      </c>
      <c r="AX207" s="13" t="s">
        <v>72</v>
      </c>
      <c r="AY207" s="233" t="s">
        <v>117</v>
      </c>
    </row>
    <row r="208" spans="1:51" s="13" customFormat="1" ht="12">
      <c r="A208" s="13"/>
      <c r="B208" s="224"/>
      <c r="C208" s="225"/>
      <c r="D208" s="217" t="s">
        <v>130</v>
      </c>
      <c r="E208" s="226" t="s">
        <v>19</v>
      </c>
      <c r="F208" s="227" t="s">
        <v>275</v>
      </c>
      <c r="G208" s="225"/>
      <c r="H208" s="226" t="s">
        <v>19</v>
      </c>
      <c r="I208" s="228"/>
      <c r="J208" s="225"/>
      <c r="K208" s="225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130</v>
      </c>
      <c r="AU208" s="233" t="s">
        <v>82</v>
      </c>
      <c r="AV208" s="13" t="s">
        <v>80</v>
      </c>
      <c r="AW208" s="13" t="s">
        <v>33</v>
      </c>
      <c r="AX208" s="13" t="s">
        <v>72</v>
      </c>
      <c r="AY208" s="233" t="s">
        <v>117</v>
      </c>
    </row>
    <row r="209" spans="1:51" s="14" customFormat="1" ht="12">
      <c r="A209" s="14"/>
      <c r="B209" s="234"/>
      <c r="C209" s="235"/>
      <c r="D209" s="217" t="s">
        <v>130</v>
      </c>
      <c r="E209" s="236" t="s">
        <v>19</v>
      </c>
      <c r="F209" s="237" t="s">
        <v>276</v>
      </c>
      <c r="G209" s="235"/>
      <c r="H209" s="238">
        <v>1010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4" t="s">
        <v>130</v>
      </c>
      <c r="AU209" s="244" t="s">
        <v>82</v>
      </c>
      <c r="AV209" s="14" t="s">
        <v>82</v>
      </c>
      <c r="AW209" s="14" t="s">
        <v>33</v>
      </c>
      <c r="AX209" s="14" t="s">
        <v>72</v>
      </c>
      <c r="AY209" s="244" t="s">
        <v>117</v>
      </c>
    </row>
    <row r="210" spans="1:65" s="2" customFormat="1" ht="24.15" customHeight="1">
      <c r="A210" s="38"/>
      <c r="B210" s="39"/>
      <c r="C210" s="204" t="s">
        <v>277</v>
      </c>
      <c r="D210" s="204" t="s">
        <v>119</v>
      </c>
      <c r="E210" s="205" t="s">
        <v>278</v>
      </c>
      <c r="F210" s="206" t="s">
        <v>272</v>
      </c>
      <c r="G210" s="207" t="s">
        <v>122</v>
      </c>
      <c r="H210" s="208">
        <v>1161.5</v>
      </c>
      <c r="I210" s="209"/>
      <c r="J210" s="210">
        <f>ROUND(I210*H210,2)</f>
        <v>0</v>
      </c>
      <c r="K210" s="206" t="s">
        <v>19</v>
      </c>
      <c r="L210" s="44"/>
      <c r="M210" s="211" t="s">
        <v>19</v>
      </c>
      <c r="N210" s="212" t="s">
        <v>43</v>
      </c>
      <c r="O210" s="84"/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4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15" t="s">
        <v>124</v>
      </c>
      <c r="AT210" s="215" t="s">
        <v>119</v>
      </c>
      <c r="AU210" s="215" t="s">
        <v>82</v>
      </c>
      <c r="AY210" s="17" t="s">
        <v>117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7" t="s">
        <v>80</v>
      </c>
      <c r="BK210" s="216">
        <f>ROUND(I210*H210,2)</f>
        <v>0</v>
      </c>
      <c r="BL210" s="17" t="s">
        <v>124</v>
      </c>
      <c r="BM210" s="215" t="s">
        <v>279</v>
      </c>
    </row>
    <row r="211" spans="1:47" s="2" customFormat="1" ht="12">
      <c r="A211" s="38"/>
      <c r="B211" s="39"/>
      <c r="C211" s="40"/>
      <c r="D211" s="217" t="s">
        <v>126</v>
      </c>
      <c r="E211" s="40"/>
      <c r="F211" s="218" t="s">
        <v>274</v>
      </c>
      <c r="G211" s="40"/>
      <c r="H211" s="40"/>
      <c r="I211" s="219"/>
      <c r="J211" s="40"/>
      <c r="K211" s="40"/>
      <c r="L211" s="44"/>
      <c r="M211" s="220"/>
      <c r="N211" s="221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126</v>
      </c>
      <c r="AU211" s="17" t="s">
        <v>82</v>
      </c>
    </row>
    <row r="212" spans="1:51" s="13" customFormat="1" ht="12">
      <c r="A212" s="13"/>
      <c r="B212" s="224"/>
      <c r="C212" s="225"/>
      <c r="D212" s="217" t="s">
        <v>130</v>
      </c>
      <c r="E212" s="226" t="s">
        <v>19</v>
      </c>
      <c r="F212" s="227" t="s">
        <v>265</v>
      </c>
      <c r="G212" s="225"/>
      <c r="H212" s="226" t="s">
        <v>19</v>
      </c>
      <c r="I212" s="228"/>
      <c r="J212" s="225"/>
      <c r="K212" s="225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130</v>
      </c>
      <c r="AU212" s="233" t="s">
        <v>82</v>
      </c>
      <c r="AV212" s="13" t="s">
        <v>80</v>
      </c>
      <c r="AW212" s="13" t="s">
        <v>33</v>
      </c>
      <c r="AX212" s="13" t="s">
        <v>72</v>
      </c>
      <c r="AY212" s="233" t="s">
        <v>117</v>
      </c>
    </row>
    <row r="213" spans="1:51" s="13" customFormat="1" ht="12">
      <c r="A213" s="13"/>
      <c r="B213" s="224"/>
      <c r="C213" s="225"/>
      <c r="D213" s="217" t="s">
        <v>130</v>
      </c>
      <c r="E213" s="226" t="s">
        <v>19</v>
      </c>
      <c r="F213" s="227" t="s">
        <v>204</v>
      </c>
      <c r="G213" s="225"/>
      <c r="H213" s="226" t="s">
        <v>19</v>
      </c>
      <c r="I213" s="228"/>
      <c r="J213" s="225"/>
      <c r="K213" s="225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130</v>
      </c>
      <c r="AU213" s="233" t="s">
        <v>82</v>
      </c>
      <c r="AV213" s="13" t="s">
        <v>80</v>
      </c>
      <c r="AW213" s="13" t="s">
        <v>33</v>
      </c>
      <c r="AX213" s="13" t="s">
        <v>72</v>
      </c>
      <c r="AY213" s="233" t="s">
        <v>117</v>
      </c>
    </row>
    <row r="214" spans="1:51" s="13" customFormat="1" ht="12">
      <c r="A214" s="13"/>
      <c r="B214" s="224"/>
      <c r="C214" s="225"/>
      <c r="D214" s="217" t="s">
        <v>130</v>
      </c>
      <c r="E214" s="226" t="s">
        <v>19</v>
      </c>
      <c r="F214" s="227" t="s">
        <v>266</v>
      </c>
      <c r="G214" s="225"/>
      <c r="H214" s="226" t="s">
        <v>19</v>
      </c>
      <c r="I214" s="228"/>
      <c r="J214" s="225"/>
      <c r="K214" s="225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130</v>
      </c>
      <c r="AU214" s="233" t="s">
        <v>82</v>
      </c>
      <c r="AV214" s="13" t="s">
        <v>80</v>
      </c>
      <c r="AW214" s="13" t="s">
        <v>33</v>
      </c>
      <c r="AX214" s="13" t="s">
        <v>72</v>
      </c>
      <c r="AY214" s="233" t="s">
        <v>117</v>
      </c>
    </row>
    <row r="215" spans="1:51" s="13" customFormat="1" ht="12">
      <c r="A215" s="13"/>
      <c r="B215" s="224"/>
      <c r="C215" s="225"/>
      <c r="D215" s="217" t="s">
        <v>130</v>
      </c>
      <c r="E215" s="226" t="s">
        <v>19</v>
      </c>
      <c r="F215" s="227" t="s">
        <v>267</v>
      </c>
      <c r="G215" s="225"/>
      <c r="H215" s="226" t="s">
        <v>19</v>
      </c>
      <c r="I215" s="228"/>
      <c r="J215" s="225"/>
      <c r="K215" s="225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130</v>
      </c>
      <c r="AU215" s="233" t="s">
        <v>82</v>
      </c>
      <c r="AV215" s="13" t="s">
        <v>80</v>
      </c>
      <c r="AW215" s="13" t="s">
        <v>33</v>
      </c>
      <c r="AX215" s="13" t="s">
        <v>72</v>
      </c>
      <c r="AY215" s="233" t="s">
        <v>117</v>
      </c>
    </row>
    <row r="216" spans="1:51" s="14" customFormat="1" ht="12">
      <c r="A216" s="14"/>
      <c r="B216" s="234"/>
      <c r="C216" s="235"/>
      <c r="D216" s="217" t="s">
        <v>130</v>
      </c>
      <c r="E216" s="236" t="s">
        <v>19</v>
      </c>
      <c r="F216" s="237" t="s">
        <v>276</v>
      </c>
      <c r="G216" s="235"/>
      <c r="H216" s="238">
        <v>1010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4" t="s">
        <v>130</v>
      </c>
      <c r="AU216" s="244" t="s">
        <v>82</v>
      </c>
      <c r="AV216" s="14" t="s">
        <v>82</v>
      </c>
      <c r="AW216" s="14" t="s">
        <v>33</v>
      </c>
      <c r="AX216" s="14" t="s">
        <v>72</v>
      </c>
      <c r="AY216" s="244" t="s">
        <v>117</v>
      </c>
    </row>
    <row r="217" spans="1:51" s="14" customFormat="1" ht="12">
      <c r="A217" s="14"/>
      <c r="B217" s="234"/>
      <c r="C217" s="235"/>
      <c r="D217" s="217" t="s">
        <v>130</v>
      </c>
      <c r="E217" s="235"/>
      <c r="F217" s="237" t="s">
        <v>280</v>
      </c>
      <c r="G217" s="235"/>
      <c r="H217" s="238">
        <v>1161.5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130</v>
      </c>
      <c r="AU217" s="244" t="s">
        <v>82</v>
      </c>
      <c r="AV217" s="14" t="s">
        <v>82</v>
      </c>
      <c r="AW217" s="14" t="s">
        <v>4</v>
      </c>
      <c r="AX217" s="14" t="s">
        <v>80</v>
      </c>
      <c r="AY217" s="244" t="s">
        <v>117</v>
      </c>
    </row>
    <row r="218" spans="1:65" s="2" customFormat="1" ht="21.75" customHeight="1">
      <c r="A218" s="38"/>
      <c r="B218" s="39"/>
      <c r="C218" s="204" t="s">
        <v>7</v>
      </c>
      <c r="D218" s="204" t="s">
        <v>119</v>
      </c>
      <c r="E218" s="205" t="s">
        <v>281</v>
      </c>
      <c r="F218" s="206" t="s">
        <v>282</v>
      </c>
      <c r="G218" s="207" t="s">
        <v>122</v>
      </c>
      <c r="H218" s="208">
        <v>129.95</v>
      </c>
      <c r="I218" s="209"/>
      <c r="J218" s="210">
        <f>ROUND(I218*H218,2)</f>
        <v>0</v>
      </c>
      <c r="K218" s="206" t="s">
        <v>123</v>
      </c>
      <c r="L218" s="44"/>
      <c r="M218" s="211" t="s">
        <v>19</v>
      </c>
      <c r="N218" s="212" t="s">
        <v>43</v>
      </c>
      <c r="O218" s="84"/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4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5" t="s">
        <v>124</v>
      </c>
      <c r="AT218" s="215" t="s">
        <v>119</v>
      </c>
      <c r="AU218" s="215" t="s">
        <v>82</v>
      </c>
      <c r="AY218" s="17" t="s">
        <v>117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7" t="s">
        <v>80</v>
      </c>
      <c r="BK218" s="216">
        <f>ROUND(I218*H218,2)</f>
        <v>0</v>
      </c>
      <c r="BL218" s="17" t="s">
        <v>124</v>
      </c>
      <c r="BM218" s="215" t="s">
        <v>283</v>
      </c>
    </row>
    <row r="219" spans="1:47" s="2" customFormat="1" ht="12">
      <c r="A219" s="38"/>
      <c r="B219" s="39"/>
      <c r="C219" s="40"/>
      <c r="D219" s="217" t="s">
        <v>126</v>
      </c>
      <c r="E219" s="40"/>
      <c r="F219" s="218" t="s">
        <v>284</v>
      </c>
      <c r="G219" s="40"/>
      <c r="H219" s="40"/>
      <c r="I219" s="219"/>
      <c r="J219" s="40"/>
      <c r="K219" s="40"/>
      <c r="L219" s="44"/>
      <c r="M219" s="220"/>
      <c r="N219" s="221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126</v>
      </c>
      <c r="AU219" s="17" t="s">
        <v>82</v>
      </c>
    </row>
    <row r="220" spans="1:47" s="2" customFormat="1" ht="12">
      <c r="A220" s="38"/>
      <c r="B220" s="39"/>
      <c r="C220" s="40"/>
      <c r="D220" s="222" t="s">
        <v>128</v>
      </c>
      <c r="E220" s="40"/>
      <c r="F220" s="223" t="s">
        <v>285</v>
      </c>
      <c r="G220" s="40"/>
      <c r="H220" s="40"/>
      <c r="I220" s="219"/>
      <c r="J220" s="40"/>
      <c r="K220" s="40"/>
      <c r="L220" s="44"/>
      <c r="M220" s="220"/>
      <c r="N220" s="221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128</v>
      </c>
      <c r="AU220" s="17" t="s">
        <v>82</v>
      </c>
    </row>
    <row r="221" spans="1:51" s="13" customFormat="1" ht="12">
      <c r="A221" s="13"/>
      <c r="B221" s="224"/>
      <c r="C221" s="225"/>
      <c r="D221" s="217" t="s">
        <v>130</v>
      </c>
      <c r="E221" s="226" t="s">
        <v>19</v>
      </c>
      <c r="F221" s="227" t="s">
        <v>265</v>
      </c>
      <c r="G221" s="225"/>
      <c r="H221" s="226" t="s">
        <v>19</v>
      </c>
      <c r="I221" s="228"/>
      <c r="J221" s="225"/>
      <c r="K221" s="225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130</v>
      </c>
      <c r="AU221" s="233" t="s">
        <v>82</v>
      </c>
      <c r="AV221" s="13" t="s">
        <v>80</v>
      </c>
      <c r="AW221" s="13" t="s">
        <v>33</v>
      </c>
      <c r="AX221" s="13" t="s">
        <v>72</v>
      </c>
      <c r="AY221" s="233" t="s">
        <v>117</v>
      </c>
    </row>
    <row r="222" spans="1:51" s="13" customFormat="1" ht="12">
      <c r="A222" s="13"/>
      <c r="B222" s="224"/>
      <c r="C222" s="225"/>
      <c r="D222" s="217" t="s">
        <v>130</v>
      </c>
      <c r="E222" s="226" t="s">
        <v>19</v>
      </c>
      <c r="F222" s="227" t="s">
        <v>204</v>
      </c>
      <c r="G222" s="225"/>
      <c r="H222" s="226" t="s">
        <v>19</v>
      </c>
      <c r="I222" s="228"/>
      <c r="J222" s="225"/>
      <c r="K222" s="225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130</v>
      </c>
      <c r="AU222" s="233" t="s">
        <v>82</v>
      </c>
      <c r="AV222" s="13" t="s">
        <v>80</v>
      </c>
      <c r="AW222" s="13" t="s">
        <v>33</v>
      </c>
      <c r="AX222" s="13" t="s">
        <v>72</v>
      </c>
      <c r="AY222" s="233" t="s">
        <v>117</v>
      </c>
    </row>
    <row r="223" spans="1:51" s="13" customFormat="1" ht="12">
      <c r="A223" s="13"/>
      <c r="B223" s="224"/>
      <c r="C223" s="225"/>
      <c r="D223" s="217" t="s">
        <v>130</v>
      </c>
      <c r="E223" s="226" t="s">
        <v>19</v>
      </c>
      <c r="F223" s="227" t="s">
        <v>286</v>
      </c>
      <c r="G223" s="225"/>
      <c r="H223" s="226" t="s">
        <v>19</v>
      </c>
      <c r="I223" s="228"/>
      <c r="J223" s="225"/>
      <c r="K223" s="225"/>
      <c r="L223" s="229"/>
      <c r="M223" s="230"/>
      <c r="N223" s="231"/>
      <c r="O223" s="231"/>
      <c r="P223" s="231"/>
      <c r="Q223" s="231"/>
      <c r="R223" s="231"/>
      <c r="S223" s="231"/>
      <c r="T223" s="23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3" t="s">
        <v>130</v>
      </c>
      <c r="AU223" s="233" t="s">
        <v>82</v>
      </c>
      <c r="AV223" s="13" t="s">
        <v>80</v>
      </c>
      <c r="AW223" s="13" t="s">
        <v>33</v>
      </c>
      <c r="AX223" s="13" t="s">
        <v>72</v>
      </c>
      <c r="AY223" s="233" t="s">
        <v>117</v>
      </c>
    </row>
    <row r="224" spans="1:51" s="13" customFormat="1" ht="12">
      <c r="A224" s="13"/>
      <c r="B224" s="224"/>
      <c r="C224" s="225"/>
      <c r="D224" s="217" t="s">
        <v>130</v>
      </c>
      <c r="E224" s="226" t="s">
        <v>19</v>
      </c>
      <c r="F224" s="227" t="s">
        <v>267</v>
      </c>
      <c r="G224" s="225"/>
      <c r="H224" s="226" t="s">
        <v>19</v>
      </c>
      <c r="I224" s="228"/>
      <c r="J224" s="225"/>
      <c r="K224" s="225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130</v>
      </c>
      <c r="AU224" s="233" t="s">
        <v>82</v>
      </c>
      <c r="AV224" s="13" t="s">
        <v>80</v>
      </c>
      <c r="AW224" s="13" t="s">
        <v>33</v>
      </c>
      <c r="AX224" s="13" t="s">
        <v>72</v>
      </c>
      <c r="AY224" s="233" t="s">
        <v>117</v>
      </c>
    </row>
    <row r="225" spans="1:51" s="14" customFormat="1" ht="12">
      <c r="A225" s="14"/>
      <c r="B225" s="234"/>
      <c r="C225" s="235"/>
      <c r="D225" s="217" t="s">
        <v>130</v>
      </c>
      <c r="E225" s="236" t="s">
        <v>19</v>
      </c>
      <c r="F225" s="237" t="s">
        <v>287</v>
      </c>
      <c r="G225" s="235"/>
      <c r="H225" s="238">
        <v>39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4" t="s">
        <v>130</v>
      </c>
      <c r="AU225" s="244" t="s">
        <v>82</v>
      </c>
      <c r="AV225" s="14" t="s">
        <v>82</v>
      </c>
      <c r="AW225" s="14" t="s">
        <v>33</v>
      </c>
      <c r="AX225" s="14" t="s">
        <v>72</v>
      </c>
      <c r="AY225" s="244" t="s">
        <v>117</v>
      </c>
    </row>
    <row r="226" spans="1:51" s="14" customFormat="1" ht="12">
      <c r="A226" s="14"/>
      <c r="B226" s="234"/>
      <c r="C226" s="235"/>
      <c r="D226" s="217" t="s">
        <v>130</v>
      </c>
      <c r="E226" s="236" t="s">
        <v>19</v>
      </c>
      <c r="F226" s="237" t="s">
        <v>288</v>
      </c>
      <c r="G226" s="235"/>
      <c r="H226" s="238">
        <v>58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130</v>
      </c>
      <c r="AU226" s="244" t="s">
        <v>82</v>
      </c>
      <c r="AV226" s="14" t="s">
        <v>82</v>
      </c>
      <c r="AW226" s="14" t="s">
        <v>33</v>
      </c>
      <c r="AX226" s="14" t="s">
        <v>72</v>
      </c>
      <c r="AY226" s="244" t="s">
        <v>117</v>
      </c>
    </row>
    <row r="227" spans="1:51" s="14" customFormat="1" ht="12">
      <c r="A227" s="14"/>
      <c r="B227" s="234"/>
      <c r="C227" s="235"/>
      <c r="D227" s="217" t="s">
        <v>130</v>
      </c>
      <c r="E227" s="236" t="s">
        <v>19</v>
      </c>
      <c r="F227" s="237" t="s">
        <v>289</v>
      </c>
      <c r="G227" s="235"/>
      <c r="H227" s="238">
        <v>16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130</v>
      </c>
      <c r="AU227" s="244" t="s">
        <v>82</v>
      </c>
      <c r="AV227" s="14" t="s">
        <v>82</v>
      </c>
      <c r="AW227" s="14" t="s">
        <v>33</v>
      </c>
      <c r="AX227" s="14" t="s">
        <v>72</v>
      </c>
      <c r="AY227" s="244" t="s">
        <v>117</v>
      </c>
    </row>
    <row r="228" spans="1:51" s="14" customFormat="1" ht="12">
      <c r="A228" s="14"/>
      <c r="B228" s="234"/>
      <c r="C228" s="235"/>
      <c r="D228" s="217" t="s">
        <v>130</v>
      </c>
      <c r="E228" s="235"/>
      <c r="F228" s="237" t="s">
        <v>290</v>
      </c>
      <c r="G228" s="235"/>
      <c r="H228" s="238">
        <v>129.95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130</v>
      </c>
      <c r="AU228" s="244" t="s">
        <v>82</v>
      </c>
      <c r="AV228" s="14" t="s">
        <v>82</v>
      </c>
      <c r="AW228" s="14" t="s">
        <v>4</v>
      </c>
      <c r="AX228" s="14" t="s">
        <v>80</v>
      </c>
      <c r="AY228" s="244" t="s">
        <v>117</v>
      </c>
    </row>
    <row r="229" spans="1:65" s="2" customFormat="1" ht="24.15" customHeight="1">
      <c r="A229" s="38"/>
      <c r="B229" s="39"/>
      <c r="C229" s="204" t="s">
        <v>291</v>
      </c>
      <c r="D229" s="204" t="s">
        <v>119</v>
      </c>
      <c r="E229" s="205" t="s">
        <v>292</v>
      </c>
      <c r="F229" s="206" t="s">
        <v>293</v>
      </c>
      <c r="G229" s="207" t="s">
        <v>122</v>
      </c>
      <c r="H229" s="208">
        <v>907.35</v>
      </c>
      <c r="I229" s="209"/>
      <c r="J229" s="210">
        <f>ROUND(I229*H229,2)</f>
        <v>0</v>
      </c>
      <c r="K229" s="206" t="s">
        <v>123</v>
      </c>
      <c r="L229" s="44"/>
      <c r="M229" s="211" t="s">
        <v>19</v>
      </c>
      <c r="N229" s="212" t="s">
        <v>43</v>
      </c>
      <c r="O229" s="84"/>
      <c r="P229" s="213">
        <f>O229*H229</f>
        <v>0</v>
      </c>
      <c r="Q229" s="213">
        <v>0</v>
      </c>
      <c r="R229" s="213">
        <f>Q229*H229</f>
        <v>0</v>
      </c>
      <c r="S229" s="213">
        <v>0</v>
      </c>
      <c r="T229" s="214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15" t="s">
        <v>124</v>
      </c>
      <c r="AT229" s="215" t="s">
        <v>119</v>
      </c>
      <c r="AU229" s="215" t="s">
        <v>82</v>
      </c>
      <c r="AY229" s="17" t="s">
        <v>117</v>
      </c>
      <c r="BE229" s="216">
        <f>IF(N229="základní",J229,0)</f>
        <v>0</v>
      </c>
      <c r="BF229" s="216">
        <f>IF(N229="snížená",J229,0)</f>
        <v>0</v>
      </c>
      <c r="BG229" s="216">
        <f>IF(N229="zákl. přenesená",J229,0)</f>
        <v>0</v>
      </c>
      <c r="BH229" s="216">
        <f>IF(N229="sníž. přenesená",J229,0)</f>
        <v>0</v>
      </c>
      <c r="BI229" s="216">
        <f>IF(N229="nulová",J229,0)</f>
        <v>0</v>
      </c>
      <c r="BJ229" s="17" t="s">
        <v>80</v>
      </c>
      <c r="BK229" s="216">
        <f>ROUND(I229*H229,2)</f>
        <v>0</v>
      </c>
      <c r="BL229" s="17" t="s">
        <v>124</v>
      </c>
      <c r="BM229" s="215" t="s">
        <v>294</v>
      </c>
    </row>
    <row r="230" spans="1:47" s="2" customFormat="1" ht="12">
      <c r="A230" s="38"/>
      <c r="B230" s="39"/>
      <c r="C230" s="40"/>
      <c r="D230" s="217" t="s">
        <v>126</v>
      </c>
      <c r="E230" s="40"/>
      <c r="F230" s="218" t="s">
        <v>295</v>
      </c>
      <c r="G230" s="40"/>
      <c r="H230" s="40"/>
      <c r="I230" s="219"/>
      <c r="J230" s="40"/>
      <c r="K230" s="40"/>
      <c r="L230" s="44"/>
      <c r="M230" s="220"/>
      <c r="N230" s="221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126</v>
      </c>
      <c r="AU230" s="17" t="s">
        <v>82</v>
      </c>
    </row>
    <row r="231" spans="1:47" s="2" customFormat="1" ht="12">
      <c r="A231" s="38"/>
      <c r="B231" s="39"/>
      <c r="C231" s="40"/>
      <c r="D231" s="222" t="s">
        <v>128</v>
      </c>
      <c r="E231" s="40"/>
      <c r="F231" s="223" t="s">
        <v>296</v>
      </c>
      <c r="G231" s="40"/>
      <c r="H231" s="40"/>
      <c r="I231" s="219"/>
      <c r="J231" s="40"/>
      <c r="K231" s="40"/>
      <c r="L231" s="44"/>
      <c r="M231" s="220"/>
      <c r="N231" s="221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128</v>
      </c>
      <c r="AU231" s="17" t="s">
        <v>82</v>
      </c>
    </row>
    <row r="232" spans="1:51" s="13" customFormat="1" ht="12">
      <c r="A232" s="13"/>
      <c r="B232" s="224"/>
      <c r="C232" s="225"/>
      <c r="D232" s="217" t="s">
        <v>130</v>
      </c>
      <c r="E232" s="226" t="s">
        <v>19</v>
      </c>
      <c r="F232" s="227" t="s">
        <v>265</v>
      </c>
      <c r="G232" s="225"/>
      <c r="H232" s="226" t="s">
        <v>19</v>
      </c>
      <c r="I232" s="228"/>
      <c r="J232" s="225"/>
      <c r="K232" s="225"/>
      <c r="L232" s="229"/>
      <c r="M232" s="230"/>
      <c r="N232" s="231"/>
      <c r="O232" s="231"/>
      <c r="P232" s="231"/>
      <c r="Q232" s="231"/>
      <c r="R232" s="231"/>
      <c r="S232" s="231"/>
      <c r="T232" s="23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3" t="s">
        <v>130</v>
      </c>
      <c r="AU232" s="233" t="s">
        <v>82</v>
      </c>
      <c r="AV232" s="13" t="s">
        <v>80</v>
      </c>
      <c r="AW232" s="13" t="s">
        <v>33</v>
      </c>
      <c r="AX232" s="13" t="s">
        <v>72</v>
      </c>
      <c r="AY232" s="233" t="s">
        <v>117</v>
      </c>
    </row>
    <row r="233" spans="1:51" s="13" customFormat="1" ht="12">
      <c r="A233" s="13"/>
      <c r="B233" s="224"/>
      <c r="C233" s="225"/>
      <c r="D233" s="217" t="s">
        <v>130</v>
      </c>
      <c r="E233" s="226" t="s">
        <v>19</v>
      </c>
      <c r="F233" s="227" t="s">
        <v>204</v>
      </c>
      <c r="G233" s="225"/>
      <c r="H233" s="226" t="s">
        <v>19</v>
      </c>
      <c r="I233" s="228"/>
      <c r="J233" s="225"/>
      <c r="K233" s="225"/>
      <c r="L233" s="229"/>
      <c r="M233" s="230"/>
      <c r="N233" s="231"/>
      <c r="O233" s="231"/>
      <c r="P233" s="231"/>
      <c r="Q233" s="231"/>
      <c r="R233" s="231"/>
      <c r="S233" s="231"/>
      <c r="T233" s="23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3" t="s">
        <v>130</v>
      </c>
      <c r="AU233" s="233" t="s">
        <v>82</v>
      </c>
      <c r="AV233" s="13" t="s">
        <v>80</v>
      </c>
      <c r="AW233" s="13" t="s">
        <v>33</v>
      </c>
      <c r="AX233" s="13" t="s">
        <v>72</v>
      </c>
      <c r="AY233" s="233" t="s">
        <v>117</v>
      </c>
    </row>
    <row r="234" spans="1:51" s="13" customFormat="1" ht="12">
      <c r="A234" s="13"/>
      <c r="B234" s="224"/>
      <c r="C234" s="225"/>
      <c r="D234" s="217" t="s">
        <v>130</v>
      </c>
      <c r="E234" s="226" t="s">
        <v>19</v>
      </c>
      <c r="F234" s="227" t="s">
        <v>286</v>
      </c>
      <c r="G234" s="225"/>
      <c r="H234" s="226" t="s">
        <v>19</v>
      </c>
      <c r="I234" s="228"/>
      <c r="J234" s="225"/>
      <c r="K234" s="225"/>
      <c r="L234" s="229"/>
      <c r="M234" s="230"/>
      <c r="N234" s="231"/>
      <c r="O234" s="231"/>
      <c r="P234" s="231"/>
      <c r="Q234" s="231"/>
      <c r="R234" s="231"/>
      <c r="S234" s="231"/>
      <c r="T234" s="23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3" t="s">
        <v>130</v>
      </c>
      <c r="AU234" s="233" t="s">
        <v>82</v>
      </c>
      <c r="AV234" s="13" t="s">
        <v>80</v>
      </c>
      <c r="AW234" s="13" t="s">
        <v>33</v>
      </c>
      <c r="AX234" s="13" t="s">
        <v>72</v>
      </c>
      <c r="AY234" s="233" t="s">
        <v>117</v>
      </c>
    </row>
    <row r="235" spans="1:51" s="13" customFormat="1" ht="12">
      <c r="A235" s="13"/>
      <c r="B235" s="224"/>
      <c r="C235" s="225"/>
      <c r="D235" s="217" t="s">
        <v>130</v>
      </c>
      <c r="E235" s="226" t="s">
        <v>19</v>
      </c>
      <c r="F235" s="227" t="s">
        <v>267</v>
      </c>
      <c r="G235" s="225"/>
      <c r="H235" s="226" t="s">
        <v>19</v>
      </c>
      <c r="I235" s="228"/>
      <c r="J235" s="225"/>
      <c r="K235" s="225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130</v>
      </c>
      <c r="AU235" s="233" t="s">
        <v>82</v>
      </c>
      <c r="AV235" s="13" t="s">
        <v>80</v>
      </c>
      <c r="AW235" s="13" t="s">
        <v>33</v>
      </c>
      <c r="AX235" s="13" t="s">
        <v>72</v>
      </c>
      <c r="AY235" s="233" t="s">
        <v>117</v>
      </c>
    </row>
    <row r="236" spans="1:51" s="14" customFormat="1" ht="12">
      <c r="A236" s="14"/>
      <c r="B236" s="234"/>
      <c r="C236" s="235"/>
      <c r="D236" s="217" t="s">
        <v>130</v>
      </c>
      <c r="E236" s="236" t="s">
        <v>19</v>
      </c>
      <c r="F236" s="237" t="s">
        <v>297</v>
      </c>
      <c r="G236" s="235"/>
      <c r="H236" s="238">
        <v>427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4" t="s">
        <v>130</v>
      </c>
      <c r="AU236" s="244" t="s">
        <v>82</v>
      </c>
      <c r="AV236" s="14" t="s">
        <v>82</v>
      </c>
      <c r="AW236" s="14" t="s">
        <v>33</v>
      </c>
      <c r="AX236" s="14" t="s">
        <v>72</v>
      </c>
      <c r="AY236" s="244" t="s">
        <v>117</v>
      </c>
    </row>
    <row r="237" spans="1:51" s="14" customFormat="1" ht="12">
      <c r="A237" s="14"/>
      <c r="B237" s="234"/>
      <c r="C237" s="235"/>
      <c r="D237" s="217" t="s">
        <v>130</v>
      </c>
      <c r="E237" s="236" t="s">
        <v>19</v>
      </c>
      <c r="F237" s="237" t="s">
        <v>298</v>
      </c>
      <c r="G237" s="235"/>
      <c r="H237" s="238">
        <v>362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130</v>
      </c>
      <c r="AU237" s="244" t="s">
        <v>82</v>
      </c>
      <c r="AV237" s="14" t="s">
        <v>82</v>
      </c>
      <c r="AW237" s="14" t="s">
        <v>33</v>
      </c>
      <c r="AX237" s="14" t="s">
        <v>72</v>
      </c>
      <c r="AY237" s="244" t="s">
        <v>117</v>
      </c>
    </row>
    <row r="238" spans="1:51" s="14" customFormat="1" ht="12">
      <c r="A238" s="14"/>
      <c r="B238" s="234"/>
      <c r="C238" s="235"/>
      <c r="D238" s="217" t="s">
        <v>130</v>
      </c>
      <c r="E238" s="235"/>
      <c r="F238" s="237" t="s">
        <v>299</v>
      </c>
      <c r="G238" s="235"/>
      <c r="H238" s="238">
        <v>907.35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4" t="s">
        <v>130</v>
      </c>
      <c r="AU238" s="244" t="s">
        <v>82</v>
      </c>
      <c r="AV238" s="14" t="s">
        <v>82</v>
      </c>
      <c r="AW238" s="14" t="s">
        <v>4</v>
      </c>
      <c r="AX238" s="14" t="s">
        <v>80</v>
      </c>
      <c r="AY238" s="244" t="s">
        <v>117</v>
      </c>
    </row>
    <row r="239" spans="1:65" s="2" customFormat="1" ht="33" customHeight="1">
      <c r="A239" s="38"/>
      <c r="B239" s="39"/>
      <c r="C239" s="204" t="s">
        <v>300</v>
      </c>
      <c r="D239" s="204" t="s">
        <v>119</v>
      </c>
      <c r="E239" s="205" t="s">
        <v>301</v>
      </c>
      <c r="F239" s="206" t="s">
        <v>302</v>
      </c>
      <c r="G239" s="207" t="s">
        <v>122</v>
      </c>
      <c r="H239" s="208">
        <v>1010</v>
      </c>
      <c r="I239" s="209"/>
      <c r="J239" s="210">
        <f>ROUND(I239*H239,2)</f>
        <v>0</v>
      </c>
      <c r="K239" s="206" t="s">
        <v>123</v>
      </c>
      <c r="L239" s="44"/>
      <c r="M239" s="211" t="s">
        <v>19</v>
      </c>
      <c r="N239" s="212" t="s">
        <v>43</v>
      </c>
      <c r="O239" s="84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5" t="s">
        <v>124</v>
      </c>
      <c r="AT239" s="215" t="s">
        <v>119</v>
      </c>
      <c r="AU239" s="215" t="s">
        <v>82</v>
      </c>
      <c r="AY239" s="17" t="s">
        <v>117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7" t="s">
        <v>80</v>
      </c>
      <c r="BK239" s="216">
        <f>ROUND(I239*H239,2)</f>
        <v>0</v>
      </c>
      <c r="BL239" s="17" t="s">
        <v>124</v>
      </c>
      <c r="BM239" s="215" t="s">
        <v>303</v>
      </c>
    </row>
    <row r="240" spans="1:47" s="2" customFormat="1" ht="12">
      <c r="A240" s="38"/>
      <c r="B240" s="39"/>
      <c r="C240" s="40"/>
      <c r="D240" s="217" t="s">
        <v>126</v>
      </c>
      <c r="E240" s="40"/>
      <c r="F240" s="218" t="s">
        <v>304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126</v>
      </c>
      <c r="AU240" s="17" t="s">
        <v>82</v>
      </c>
    </row>
    <row r="241" spans="1:47" s="2" customFormat="1" ht="12">
      <c r="A241" s="38"/>
      <c r="B241" s="39"/>
      <c r="C241" s="40"/>
      <c r="D241" s="222" t="s">
        <v>128</v>
      </c>
      <c r="E241" s="40"/>
      <c r="F241" s="223" t="s">
        <v>305</v>
      </c>
      <c r="G241" s="40"/>
      <c r="H241" s="40"/>
      <c r="I241" s="219"/>
      <c r="J241" s="40"/>
      <c r="K241" s="40"/>
      <c r="L241" s="44"/>
      <c r="M241" s="220"/>
      <c r="N241" s="221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128</v>
      </c>
      <c r="AU241" s="17" t="s">
        <v>82</v>
      </c>
    </row>
    <row r="242" spans="1:51" s="13" customFormat="1" ht="12">
      <c r="A242" s="13"/>
      <c r="B242" s="224"/>
      <c r="C242" s="225"/>
      <c r="D242" s="217" t="s">
        <v>130</v>
      </c>
      <c r="E242" s="226" t="s">
        <v>19</v>
      </c>
      <c r="F242" s="227" t="s">
        <v>265</v>
      </c>
      <c r="G242" s="225"/>
      <c r="H242" s="226" t="s">
        <v>19</v>
      </c>
      <c r="I242" s="228"/>
      <c r="J242" s="225"/>
      <c r="K242" s="225"/>
      <c r="L242" s="229"/>
      <c r="M242" s="230"/>
      <c r="N242" s="231"/>
      <c r="O242" s="231"/>
      <c r="P242" s="231"/>
      <c r="Q242" s="231"/>
      <c r="R242" s="231"/>
      <c r="S242" s="231"/>
      <c r="T242" s="23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3" t="s">
        <v>130</v>
      </c>
      <c r="AU242" s="233" t="s">
        <v>82</v>
      </c>
      <c r="AV242" s="13" t="s">
        <v>80</v>
      </c>
      <c r="AW242" s="13" t="s">
        <v>33</v>
      </c>
      <c r="AX242" s="13" t="s">
        <v>72</v>
      </c>
      <c r="AY242" s="233" t="s">
        <v>117</v>
      </c>
    </row>
    <row r="243" spans="1:51" s="13" customFormat="1" ht="12">
      <c r="A243" s="13"/>
      <c r="B243" s="224"/>
      <c r="C243" s="225"/>
      <c r="D243" s="217" t="s">
        <v>130</v>
      </c>
      <c r="E243" s="226" t="s">
        <v>19</v>
      </c>
      <c r="F243" s="227" t="s">
        <v>204</v>
      </c>
      <c r="G243" s="225"/>
      <c r="H243" s="226" t="s">
        <v>19</v>
      </c>
      <c r="I243" s="228"/>
      <c r="J243" s="225"/>
      <c r="K243" s="225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130</v>
      </c>
      <c r="AU243" s="233" t="s">
        <v>82</v>
      </c>
      <c r="AV243" s="13" t="s">
        <v>80</v>
      </c>
      <c r="AW243" s="13" t="s">
        <v>33</v>
      </c>
      <c r="AX243" s="13" t="s">
        <v>72</v>
      </c>
      <c r="AY243" s="233" t="s">
        <v>117</v>
      </c>
    </row>
    <row r="244" spans="1:51" s="13" customFormat="1" ht="12">
      <c r="A244" s="13"/>
      <c r="B244" s="224"/>
      <c r="C244" s="225"/>
      <c r="D244" s="217" t="s">
        <v>130</v>
      </c>
      <c r="E244" s="226" t="s">
        <v>19</v>
      </c>
      <c r="F244" s="227" t="s">
        <v>306</v>
      </c>
      <c r="G244" s="225"/>
      <c r="H244" s="226" t="s">
        <v>19</v>
      </c>
      <c r="I244" s="228"/>
      <c r="J244" s="225"/>
      <c r="K244" s="225"/>
      <c r="L244" s="229"/>
      <c r="M244" s="230"/>
      <c r="N244" s="231"/>
      <c r="O244" s="231"/>
      <c r="P244" s="231"/>
      <c r="Q244" s="231"/>
      <c r="R244" s="231"/>
      <c r="S244" s="231"/>
      <c r="T244" s="23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3" t="s">
        <v>130</v>
      </c>
      <c r="AU244" s="233" t="s">
        <v>82</v>
      </c>
      <c r="AV244" s="13" t="s">
        <v>80</v>
      </c>
      <c r="AW244" s="13" t="s">
        <v>33</v>
      </c>
      <c r="AX244" s="13" t="s">
        <v>72</v>
      </c>
      <c r="AY244" s="233" t="s">
        <v>117</v>
      </c>
    </row>
    <row r="245" spans="1:51" s="14" customFormat="1" ht="12">
      <c r="A245" s="14"/>
      <c r="B245" s="234"/>
      <c r="C245" s="235"/>
      <c r="D245" s="217" t="s">
        <v>130</v>
      </c>
      <c r="E245" s="236" t="s">
        <v>19</v>
      </c>
      <c r="F245" s="237" t="s">
        <v>276</v>
      </c>
      <c r="G245" s="235"/>
      <c r="H245" s="238">
        <v>1010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130</v>
      </c>
      <c r="AU245" s="244" t="s">
        <v>82</v>
      </c>
      <c r="AV245" s="14" t="s">
        <v>82</v>
      </c>
      <c r="AW245" s="14" t="s">
        <v>33</v>
      </c>
      <c r="AX245" s="14" t="s">
        <v>72</v>
      </c>
      <c r="AY245" s="244" t="s">
        <v>117</v>
      </c>
    </row>
    <row r="246" spans="1:65" s="2" customFormat="1" ht="24.15" customHeight="1">
      <c r="A246" s="38"/>
      <c r="B246" s="39"/>
      <c r="C246" s="204" t="s">
        <v>307</v>
      </c>
      <c r="D246" s="204" t="s">
        <v>119</v>
      </c>
      <c r="E246" s="205" t="s">
        <v>308</v>
      </c>
      <c r="F246" s="206" t="s">
        <v>309</v>
      </c>
      <c r="G246" s="207" t="s">
        <v>122</v>
      </c>
      <c r="H246" s="208">
        <v>1010</v>
      </c>
      <c r="I246" s="209"/>
      <c r="J246" s="210">
        <f>ROUND(I246*H246,2)</f>
        <v>0</v>
      </c>
      <c r="K246" s="206" t="s">
        <v>123</v>
      </c>
      <c r="L246" s="44"/>
      <c r="M246" s="211" t="s">
        <v>19</v>
      </c>
      <c r="N246" s="212" t="s">
        <v>43</v>
      </c>
      <c r="O246" s="84"/>
      <c r="P246" s="213">
        <f>O246*H246</f>
        <v>0</v>
      </c>
      <c r="Q246" s="213">
        <v>0</v>
      </c>
      <c r="R246" s="213">
        <f>Q246*H246</f>
        <v>0</v>
      </c>
      <c r="S246" s="213">
        <v>0</v>
      </c>
      <c r="T246" s="214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15" t="s">
        <v>124</v>
      </c>
      <c r="AT246" s="215" t="s">
        <v>119</v>
      </c>
      <c r="AU246" s="215" t="s">
        <v>82</v>
      </c>
      <c r="AY246" s="17" t="s">
        <v>117</v>
      </c>
      <c r="BE246" s="216">
        <f>IF(N246="základní",J246,0)</f>
        <v>0</v>
      </c>
      <c r="BF246" s="216">
        <f>IF(N246="snížená",J246,0)</f>
        <v>0</v>
      </c>
      <c r="BG246" s="216">
        <f>IF(N246="zákl. přenesená",J246,0)</f>
        <v>0</v>
      </c>
      <c r="BH246" s="216">
        <f>IF(N246="sníž. přenesená",J246,0)</f>
        <v>0</v>
      </c>
      <c r="BI246" s="216">
        <f>IF(N246="nulová",J246,0)</f>
        <v>0</v>
      </c>
      <c r="BJ246" s="17" t="s">
        <v>80</v>
      </c>
      <c r="BK246" s="216">
        <f>ROUND(I246*H246,2)</f>
        <v>0</v>
      </c>
      <c r="BL246" s="17" t="s">
        <v>124</v>
      </c>
      <c r="BM246" s="215" t="s">
        <v>310</v>
      </c>
    </row>
    <row r="247" spans="1:47" s="2" customFormat="1" ht="12">
      <c r="A247" s="38"/>
      <c r="B247" s="39"/>
      <c r="C247" s="40"/>
      <c r="D247" s="217" t="s">
        <v>126</v>
      </c>
      <c r="E247" s="40"/>
      <c r="F247" s="218" t="s">
        <v>311</v>
      </c>
      <c r="G247" s="40"/>
      <c r="H247" s="40"/>
      <c r="I247" s="219"/>
      <c r="J247" s="40"/>
      <c r="K247" s="40"/>
      <c r="L247" s="44"/>
      <c r="M247" s="220"/>
      <c r="N247" s="221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126</v>
      </c>
      <c r="AU247" s="17" t="s">
        <v>82</v>
      </c>
    </row>
    <row r="248" spans="1:47" s="2" customFormat="1" ht="12">
      <c r="A248" s="38"/>
      <c r="B248" s="39"/>
      <c r="C248" s="40"/>
      <c r="D248" s="222" t="s">
        <v>128</v>
      </c>
      <c r="E248" s="40"/>
      <c r="F248" s="223" t="s">
        <v>312</v>
      </c>
      <c r="G248" s="40"/>
      <c r="H248" s="40"/>
      <c r="I248" s="219"/>
      <c r="J248" s="40"/>
      <c r="K248" s="40"/>
      <c r="L248" s="44"/>
      <c r="M248" s="220"/>
      <c r="N248" s="221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128</v>
      </c>
      <c r="AU248" s="17" t="s">
        <v>82</v>
      </c>
    </row>
    <row r="249" spans="1:51" s="13" customFormat="1" ht="12">
      <c r="A249" s="13"/>
      <c r="B249" s="224"/>
      <c r="C249" s="225"/>
      <c r="D249" s="217" t="s">
        <v>130</v>
      </c>
      <c r="E249" s="226" t="s">
        <v>19</v>
      </c>
      <c r="F249" s="227" t="s">
        <v>265</v>
      </c>
      <c r="G249" s="225"/>
      <c r="H249" s="226" t="s">
        <v>19</v>
      </c>
      <c r="I249" s="228"/>
      <c r="J249" s="225"/>
      <c r="K249" s="225"/>
      <c r="L249" s="229"/>
      <c r="M249" s="230"/>
      <c r="N249" s="231"/>
      <c r="O249" s="231"/>
      <c r="P249" s="231"/>
      <c r="Q249" s="231"/>
      <c r="R249" s="231"/>
      <c r="S249" s="231"/>
      <c r="T249" s="23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3" t="s">
        <v>130</v>
      </c>
      <c r="AU249" s="233" t="s">
        <v>82</v>
      </c>
      <c r="AV249" s="13" t="s">
        <v>80</v>
      </c>
      <c r="AW249" s="13" t="s">
        <v>33</v>
      </c>
      <c r="AX249" s="13" t="s">
        <v>72</v>
      </c>
      <c r="AY249" s="233" t="s">
        <v>117</v>
      </c>
    </row>
    <row r="250" spans="1:51" s="13" customFormat="1" ht="12">
      <c r="A250" s="13"/>
      <c r="B250" s="224"/>
      <c r="C250" s="225"/>
      <c r="D250" s="217" t="s">
        <v>130</v>
      </c>
      <c r="E250" s="226" t="s">
        <v>19</v>
      </c>
      <c r="F250" s="227" t="s">
        <v>204</v>
      </c>
      <c r="G250" s="225"/>
      <c r="H250" s="226" t="s">
        <v>19</v>
      </c>
      <c r="I250" s="228"/>
      <c r="J250" s="225"/>
      <c r="K250" s="225"/>
      <c r="L250" s="229"/>
      <c r="M250" s="230"/>
      <c r="N250" s="231"/>
      <c r="O250" s="231"/>
      <c r="P250" s="231"/>
      <c r="Q250" s="231"/>
      <c r="R250" s="231"/>
      <c r="S250" s="231"/>
      <c r="T250" s="23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3" t="s">
        <v>130</v>
      </c>
      <c r="AU250" s="233" t="s">
        <v>82</v>
      </c>
      <c r="AV250" s="13" t="s">
        <v>80</v>
      </c>
      <c r="AW250" s="13" t="s">
        <v>33</v>
      </c>
      <c r="AX250" s="13" t="s">
        <v>72</v>
      </c>
      <c r="AY250" s="233" t="s">
        <v>117</v>
      </c>
    </row>
    <row r="251" spans="1:51" s="13" customFormat="1" ht="12">
      <c r="A251" s="13"/>
      <c r="B251" s="224"/>
      <c r="C251" s="225"/>
      <c r="D251" s="217" t="s">
        <v>130</v>
      </c>
      <c r="E251" s="226" t="s">
        <v>19</v>
      </c>
      <c r="F251" s="227" t="s">
        <v>313</v>
      </c>
      <c r="G251" s="225"/>
      <c r="H251" s="226" t="s">
        <v>19</v>
      </c>
      <c r="I251" s="228"/>
      <c r="J251" s="225"/>
      <c r="K251" s="225"/>
      <c r="L251" s="229"/>
      <c r="M251" s="230"/>
      <c r="N251" s="231"/>
      <c r="O251" s="231"/>
      <c r="P251" s="231"/>
      <c r="Q251" s="231"/>
      <c r="R251" s="231"/>
      <c r="S251" s="231"/>
      <c r="T251" s="23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3" t="s">
        <v>130</v>
      </c>
      <c r="AU251" s="233" t="s">
        <v>82</v>
      </c>
      <c r="AV251" s="13" t="s">
        <v>80</v>
      </c>
      <c r="AW251" s="13" t="s">
        <v>33</v>
      </c>
      <c r="AX251" s="13" t="s">
        <v>72</v>
      </c>
      <c r="AY251" s="233" t="s">
        <v>117</v>
      </c>
    </row>
    <row r="252" spans="1:51" s="14" customFormat="1" ht="12">
      <c r="A252" s="14"/>
      <c r="B252" s="234"/>
      <c r="C252" s="235"/>
      <c r="D252" s="217" t="s">
        <v>130</v>
      </c>
      <c r="E252" s="236" t="s">
        <v>19</v>
      </c>
      <c r="F252" s="237" t="s">
        <v>276</v>
      </c>
      <c r="G252" s="235"/>
      <c r="H252" s="238">
        <v>1010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130</v>
      </c>
      <c r="AU252" s="244" t="s">
        <v>82</v>
      </c>
      <c r="AV252" s="14" t="s">
        <v>82</v>
      </c>
      <c r="AW252" s="14" t="s">
        <v>33</v>
      </c>
      <c r="AX252" s="14" t="s">
        <v>72</v>
      </c>
      <c r="AY252" s="244" t="s">
        <v>117</v>
      </c>
    </row>
    <row r="253" spans="1:65" s="2" customFormat="1" ht="24.15" customHeight="1">
      <c r="A253" s="38"/>
      <c r="B253" s="39"/>
      <c r="C253" s="204" t="s">
        <v>314</v>
      </c>
      <c r="D253" s="204" t="s">
        <v>119</v>
      </c>
      <c r="E253" s="205" t="s">
        <v>315</v>
      </c>
      <c r="F253" s="206" t="s">
        <v>316</v>
      </c>
      <c r="G253" s="207" t="s">
        <v>122</v>
      </c>
      <c r="H253" s="208">
        <v>1010</v>
      </c>
      <c r="I253" s="209"/>
      <c r="J253" s="210">
        <f>ROUND(I253*H253,2)</f>
        <v>0</v>
      </c>
      <c r="K253" s="206" t="s">
        <v>123</v>
      </c>
      <c r="L253" s="44"/>
      <c r="M253" s="211" t="s">
        <v>19</v>
      </c>
      <c r="N253" s="212" t="s">
        <v>43</v>
      </c>
      <c r="O253" s="84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15" t="s">
        <v>124</v>
      </c>
      <c r="AT253" s="215" t="s">
        <v>119</v>
      </c>
      <c r="AU253" s="215" t="s">
        <v>82</v>
      </c>
      <c r="AY253" s="17" t="s">
        <v>117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7" t="s">
        <v>80</v>
      </c>
      <c r="BK253" s="216">
        <f>ROUND(I253*H253,2)</f>
        <v>0</v>
      </c>
      <c r="BL253" s="17" t="s">
        <v>124</v>
      </c>
      <c r="BM253" s="215" t="s">
        <v>317</v>
      </c>
    </row>
    <row r="254" spans="1:47" s="2" customFormat="1" ht="12">
      <c r="A254" s="38"/>
      <c r="B254" s="39"/>
      <c r="C254" s="40"/>
      <c r="D254" s="217" t="s">
        <v>126</v>
      </c>
      <c r="E254" s="40"/>
      <c r="F254" s="218" t="s">
        <v>318</v>
      </c>
      <c r="G254" s="40"/>
      <c r="H254" s="40"/>
      <c r="I254" s="219"/>
      <c r="J254" s="40"/>
      <c r="K254" s="40"/>
      <c r="L254" s="44"/>
      <c r="M254" s="220"/>
      <c r="N254" s="221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126</v>
      </c>
      <c r="AU254" s="17" t="s">
        <v>82</v>
      </c>
    </row>
    <row r="255" spans="1:47" s="2" customFormat="1" ht="12">
      <c r="A255" s="38"/>
      <c r="B255" s="39"/>
      <c r="C255" s="40"/>
      <c r="D255" s="222" t="s">
        <v>128</v>
      </c>
      <c r="E255" s="40"/>
      <c r="F255" s="223" t="s">
        <v>319</v>
      </c>
      <c r="G255" s="40"/>
      <c r="H255" s="40"/>
      <c r="I255" s="219"/>
      <c r="J255" s="40"/>
      <c r="K255" s="40"/>
      <c r="L255" s="44"/>
      <c r="M255" s="220"/>
      <c r="N255" s="221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128</v>
      </c>
      <c r="AU255" s="17" t="s">
        <v>82</v>
      </c>
    </row>
    <row r="256" spans="1:51" s="13" customFormat="1" ht="12">
      <c r="A256" s="13"/>
      <c r="B256" s="224"/>
      <c r="C256" s="225"/>
      <c r="D256" s="217" t="s">
        <v>130</v>
      </c>
      <c r="E256" s="226" t="s">
        <v>19</v>
      </c>
      <c r="F256" s="227" t="s">
        <v>265</v>
      </c>
      <c r="G256" s="225"/>
      <c r="H256" s="226" t="s">
        <v>19</v>
      </c>
      <c r="I256" s="228"/>
      <c r="J256" s="225"/>
      <c r="K256" s="225"/>
      <c r="L256" s="229"/>
      <c r="M256" s="230"/>
      <c r="N256" s="231"/>
      <c r="O256" s="231"/>
      <c r="P256" s="231"/>
      <c r="Q256" s="231"/>
      <c r="R256" s="231"/>
      <c r="S256" s="231"/>
      <c r="T256" s="23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3" t="s">
        <v>130</v>
      </c>
      <c r="AU256" s="233" t="s">
        <v>82</v>
      </c>
      <c r="AV256" s="13" t="s">
        <v>80</v>
      </c>
      <c r="AW256" s="13" t="s">
        <v>33</v>
      </c>
      <c r="AX256" s="13" t="s">
        <v>72</v>
      </c>
      <c r="AY256" s="233" t="s">
        <v>117</v>
      </c>
    </row>
    <row r="257" spans="1:51" s="13" customFormat="1" ht="12">
      <c r="A257" s="13"/>
      <c r="B257" s="224"/>
      <c r="C257" s="225"/>
      <c r="D257" s="217" t="s">
        <v>130</v>
      </c>
      <c r="E257" s="226" t="s">
        <v>19</v>
      </c>
      <c r="F257" s="227" t="s">
        <v>204</v>
      </c>
      <c r="G257" s="225"/>
      <c r="H257" s="226" t="s">
        <v>19</v>
      </c>
      <c r="I257" s="228"/>
      <c r="J257" s="225"/>
      <c r="K257" s="225"/>
      <c r="L257" s="229"/>
      <c r="M257" s="230"/>
      <c r="N257" s="231"/>
      <c r="O257" s="231"/>
      <c r="P257" s="231"/>
      <c r="Q257" s="231"/>
      <c r="R257" s="231"/>
      <c r="S257" s="231"/>
      <c r="T257" s="23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3" t="s">
        <v>130</v>
      </c>
      <c r="AU257" s="233" t="s">
        <v>82</v>
      </c>
      <c r="AV257" s="13" t="s">
        <v>80</v>
      </c>
      <c r="AW257" s="13" t="s">
        <v>33</v>
      </c>
      <c r="AX257" s="13" t="s">
        <v>72</v>
      </c>
      <c r="AY257" s="233" t="s">
        <v>117</v>
      </c>
    </row>
    <row r="258" spans="1:51" s="13" customFormat="1" ht="12">
      <c r="A258" s="13"/>
      <c r="B258" s="224"/>
      <c r="C258" s="225"/>
      <c r="D258" s="217" t="s">
        <v>130</v>
      </c>
      <c r="E258" s="226" t="s">
        <v>19</v>
      </c>
      <c r="F258" s="227" t="s">
        <v>320</v>
      </c>
      <c r="G258" s="225"/>
      <c r="H258" s="226" t="s">
        <v>19</v>
      </c>
      <c r="I258" s="228"/>
      <c r="J258" s="225"/>
      <c r="K258" s="225"/>
      <c r="L258" s="229"/>
      <c r="M258" s="230"/>
      <c r="N258" s="231"/>
      <c r="O258" s="231"/>
      <c r="P258" s="231"/>
      <c r="Q258" s="231"/>
      <c r="R258" s="231"/>
      <c r="S258" s="231"/>
      <c r="T258" s="23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3" t="s">
        <v>130</v>
      </c>
      <c r="AU258" s="233" t="s">
        <v>82</v>
      </c>
      <c r="AV258" s="13" t="s">
        <v>80</v>
      </c>
      <c r="AW258" s="13" t="s">
        <v>33</v>
      </c>
      <c r="AX258" s="13" t="s">
        <v>72</v>
      </c>
      <c r="AY258" s="233" t="s">
        <v>117</v>
      </c>
    </row>
    <row r="259" spans="1:51" s="14" customFormat="1" ht="12">
      <c r="A259" s="14"/>
      <c r="B259" s="234"/>
      <c r="C259" s="235"/>
      <c r="D259" s="217" t="s">
        <v>130</v>
      </c>
      <c r="E259" s="236" t="s">
        <v>19</v>
      </c>
      <c r="F259" s="237" t="s">
        <v>276</v>
      </c>
      <c r="G259" s="235"/>
      <c r="H259" s="238">
        <v>1010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130</v>
      </c>
      <c r="AU259" s="244" t="s">
        <v>82</v>
      </c>
      <c r="AV259" s="14" t="s">
        <v>82</v>
      </c>
      <c r="AW259" s="14" t="s">
        <v>33</v>
      </c>
      <c r="AX259" s="14" t="s">
        <v>72</v>
      </c>
      <c r="AY259" s="244" t="s">
        <v>117</v>
      </c>
    </row>
    <row r="260" spans="1:65" s="2" customFormat="1" ht="33" customHeight="1">
      <c r="A260" s="38"/>
      <c r="B260" s="39"/>
      <c r="C260" s="204" t="s">
        <v>321</v>
      </c>
      <c r="D260" s="204" t="s">
        <v>119</v>
      </c>
      <c r="E260" s="205" t="s">
        <v>322</v>
      </c>
      <c r="F260" s="206" t="s">
        <v>323</v>
      </c>
      <c r="G260" s="207" t="s">
        <v>122</v>
      </c>
      <c r="H260" s="208">
        <v>1010</v>
      </c>
      <c r="I260" s="209"/>
      <c r="J260" s="210">
        <f>ROUND(I260*H260,2)</f>
        <v>0</v>
      </c>
      <c r="K260" s="206" t="s">
        <v>123</v>
      </c>
      <c r="L260" s="44"/>
      <c r="M260" s="211" t="s">
        <v>19</v>
      </c>
      <c r="N260" s="212" t="s">
        <v>43</v>
      </c>
      <c r="O260" s="84"/>
      <c r="P260" s="213">
        <f>O260*H260</f>
        <v>0</v>
      </c>
      <c r="Q260" s="213">
        <v>0</v>
      </c>
      <c r="R260" s="213">
        <f>Q260*H260</f>
        <v>0</v>
      </c>
      <c r="S260" s="213">
        <v>0</v>
      </c>
      <c r="T260" s="214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15" t="s">
        <v>124</v>
      </c>
      <c r="AT260" s="215" t="s">
        <v>119</v>
      </c>
      <c r="AU260" s="215" t="s">
        <v>82</v>
      </c>
      <c r="AY260" s="17" t="s">
        <v>117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7" t="s">
        <v>80</v>
      </c>
      <c r="BK260" s="216">
        <f>ROUND(I260*H260,2)</f>
        <v>0</v>
      </c>
      <c r="BL260" s="17" t="s">
        <v>124</v>
      </c>
      <c r="BM260" s="215" t="s">
        <v>324</v>
      </c>
    </row>
    <row r="261" spans="1:47" s="2" customFormat="1" ht="12">
      <c r="A261" s="38"/>
      <c r="B261" s="39"/>
      <c r="C261" s="40"/>
      <c r="D261" s="217" t="s">
        <v>126</v>
      </c>
      <c r="E261" s="40"/>
      <c r="F261" s="218" t="s">
        <v>325</v>
      </c>
      <c r="G261" s="40"/>
      <c r="H261" s="40"/>
      <c r="I261" s="219"/>
      <c r="J261" s="40"/>
      <c r="K261" s="40"/>
      <c r="L261" s="44"/>
      <c r="M261" s="220"/>
      <c r="N261" s="221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126</v>
      </c>
      <c r="AU261" s="17" t="s">
        <v>82</v>
      </c>
    </row>
    <row r="262" spans="1:47" s="2" customFormat="1" ht="12">
      <c r="A262" s="38"/>
      <c r="B262" s="39"/>
      <c r="C262" s="40"/>
      <c r="D262" s="222" t="s">
        <v>128</v>
      </c>
      <c r="E262" s="40"/>
      <c r="F262" s="223" t="s">
        <v>326</v>
      </c>
      <c r="G262" s="40"/>
      <c r="H262" s="40"/>
      <c r="I262" s="219"/>
      <c r="J262" s="40"/>
      <c r="K262" s="40"/>
      <c r="L262" s="44"/>
      <c r="M262" s="220"/>
      <c r="N262" s="221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128</v>
      </c>
      <c r="AU262" s="17" t="s">
        <v>82</v>
      </c>
    </row>
    <row r="263" spans="1:51" s="13" customFormat="1" ht="12">
      <c r="A263" s="13"/>
      <c r="B263" s="224"/>
      <c r="C263" s="225"/>
      <c r="D263" s="217" t="s">
        <v>130</v>
      </c>
      <c r="E263" s="226" t="s">
        <v>19</v>
      </c>
      <c r="F263" s="227" t="s">
        <v>265</v>
      </c>
      <c r="G263" s="225"/>
      <c r="H263" s="226" t="s">
        <v>19</v>
      </c>
      <c r="I263" s="228"/>
      <c r="J263" s="225"/>
      <c r="K263" s="225"/>
      <c r="L263" s="229"/>
      <c r="M263" s="230"/>
      <c r="N263" s="231"/>
      <c r="O263" s="231"/>
      <c r="P263" s="231"/>
      <c r="Q263" s="231"/>
      <c r="R263" s="231"/>
      <c r="S263" s="231"/>
      <c r="T263" s="23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3" t="s">
        <v>130</v>
      </c>
      <c r="AU263" s="233" t="s">
        <v>82</v>
      </c>
      <c r="AV263" s="13" t="s">
        <v>80</v>
      </c>
      <c r="AW263" s="13" t="s">
        <v>33</v>
      </c>
      <c r="AX263" s="13" t="s">
        <v>72</v>
      </c>
      <c r="AY263" s="233" t="s">
        <v>117</v>
      </c>
    </row>
    <row r="264" spans="1:51" s="13" customFormat="1" ht="12">
      <c r="A264" s="13"/>
      <c r="B264" s="224"/>
      <c r="C264" s="225"/>
      <c r="D264" s="217" t="s">
        <v>130</v>
      </c>
      <c r="E264" s="226" t="s">
        <v>19</v>
      </c>
      <c r="F264" s="227" t="s">
        <v>204</v>
      </c>
      <c r="G264" s="225"/>
      <c r="H264" s="226" t="s">
        <v>19</v>
      </c>
      <c r="I264" s="228"/>
      <c r="J264" s="225"/>
      <c r="K264" s="225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130</v>
      </c>
      <c r="AU264" s="233" t="s">
        <v>82</v>
      </c>
      <c r="AV264" s="13" t="s">
        <v>80</v>
      </c>
      <c r="AW264" s="13" t="s">
        <v>33</v>
      </c>
      <c r="AX264" s="13" t="s">
        <v>72</v>
      </c>
      <c r="AY264" s="233" t="s">
        <v>117</v>
      </c>
    </row>
    <row r="265" spans="1:51" s="13" customFormat="1" ht="12">
      <c r="A265" s="13"/>
      <c r="B265" s="224"/>
      <c r="C265" s="225"/>
      <c r="D265" s="217" t="s">
        <v>130</v>
      </c>
      <c r="E265" s="226" t="s">
        <v>19</v>
      </c>
      <c r="F265" s="227" t="s">
        <v>327</v>
      </c>
      <c r="G265" s="225"/>
      <c r="H265" s="226" t="s">
        <v>19</v>
      </c>
      <c r="I265" s="228"/>
      <c r="J265" s="225"/>
      <c r="K265" s="225"/>
      <c r="L265" s="229"/>
      <c r="M265" s="230"/>
      <c r="N265" s="231"/>
      <c r="O265" s="231"/>
      <c r="P265" s="231"/>
      <c r="Q265" s="231"/>
      <c r="R265" s="231"/>
      <c r="S265" s="231"/>
      <c r="T265" s="23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3" t="s">
        <v>130</v>
      </c>
      <c r="AU265" s="233" t="s">
        <v>82</v>
      </c>
      <c r="AV265" s="13" t="s">
        <v>80</v>
      </c>
      <c r="AW265" s="13" t="s">
        <v>33</v>
      </c>
      <c r="AX265" s="13" t="s">
        <v>72</v>
      </c>
      <c r="AY265" s="233" t="s">
        <v>117</v>
      </c>
    </row>
    <row r="266" spans="1:51" s="14" customFormat="1" ht="12">
      <c r="A266" s="14"/>
      <c r="B266" s="234"/>
      <c r="C266" s="235"/>
      <c r="D266" s="217" t="s">
        <v>130</v>
      </c>
      <c r="E266" s="236" t="s">
        <v>19</v>
      </c>
      <c r="F266" s="237" t="s">
        <v>276</v>
      </c>
      <c r="G266" s="235"/>
      <c r="H266" s="238">
        <v>1010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4" t="s">
        <v>130</v>
      </c>
      <c r="AU266" s="244" t="s">
        <v>82</v>
      </c>
      <c r="AV266" s="14" t="s">
        <v>82</v>
      </c>
      <c r="AW266" s="14" t="s">
        <v>33</v>
      </c>
      <c r="AX266" s="14" t="s">
        <v>72</v>
      </c>
      <c r="AY266" s="244" t="s">
        <v>117</v>
      </c>
    </row>
    <row r="267" spans="1:65" s="2" customFormat="1" ht="33" customHeight="1">
      <c r="A267" s="38"/>
      <c r="B267" s="39"/>
      <c r="C267" s="204" t="s">
        <v>328</v>
      </c>
      <c r="D267" s="204" t="s">
        <v>119</v>
      </c>
      <c r="E267" s="205" t="s">
        <v>329</v>
      </c>
      <c r="F267" s="206" t="s">
        <v>330</v>
      </c>
      <c r="G267" s="207" t="s">
        <v>122</v>
      </c>
      <c r="H267" s="208">
        <v>170</v>
      </c>
      <c r="I267" s="209"/>
      <c r="J267" s="210">
        <f>ROUND(I267*H267,2)</f>
        <v>0</v>
      </c>
      <c r="K267" s="206" t="s">
        <v>123</v>
      </c>
      <c r="L267" s="44"/>
      <c r="M267" s="211" t="s">
        <v>19</v>
      </c>
      <c r="N267" s="212" t="s">
        <v>43</v>
      </c>
      <c r="O267" s="84"/>
      <c r="P267" s="213">
        <f>O267*H267</f>
        <v>0</v>
      </c>
      <c r="Q267" s="213">
        <v>0.08922</v>
      </c>
      <c r="R267" s="213">
        <f>Q267*H267</f>
        <v>15.167399999999999</v>
      </c>
      <c r="S267" s="213">
        <v>0</v>
      </c>
      <c r="T267" s="214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15" t="s">
        <v>124</v>
      </c>
      <c r="AT267" s="215" t="s">
        <v>119</v>
      </c>
      <c r="AU267" s="215" t="s">
        <v>82</v>
      </c>
      <c r="AY267" s="17" t="s">
        <v>117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17" t="s">
        <v>80</v>
      </c>
      <c r="BK267" s="216">
        <f>ROUND(I267*H267,2)</f>
        <v>0</v>
      </c>
      <c r="BL267" s="17" t="s">
        <v>124</v>
      </c>
      <c r="BM267" s="215" t="s">
        <v>331</v>
      </c>
    </row>
    <row r="268" spans="1:47" s="2" customFormat="1" ht="12">
      <c r="A268" s="38"/>
      <c r="B268" s="39"/>
      <c r="C268" s="40"/>
      <c r="D268" s="217" t="s">
        <v>126</v>
      </c>
      <c r="E268" s="40"/>
      <c r="F268" s="218" t="s">
        <v>332</v>
      </c>
      <c r="G268" s="40"/>
      <c r="H268" s="40"/>
      <c r="I268" s="219"/>
      <c r="J268" s="40"/>
      <c r="K268" s="40"/>
      <c r="L268" s="44"/>
      <c r="M268" s="220"/>
      <c r="N268" s="221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126</v>
      </c>
      <c r="AU268" s="17" t="s">
        <v>82</v>
      </c>
    </row>
    <row r="269" spans="1:47" s="2" customFormat="1" ht="12">
      <c r="A269" s="38"/>
      <c r="B269" s="39"/>
      <c r="C269" s="40"/>
      <c r="D269" s="222" t="s">
        <v>128</v>
      </c>
      <c r="E269" s="40"/>
      <c r="F269" s="223" t="s">
        <v>333</v>
      </c>
      <c r="G269" s="40"/>
      <c r="H269" s="40"/>
      <c r="I269" s="219"/>
      <c r="J269" s="40"/>
      <c r="K269" s="40"/>
      <c r="L269" s="44"/>
      <c r="M269" s="220"/>
      <c r="N269" s="221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128</v>
      </c>
      <c r="AU269" s="17" t="s">
        <v>82</v>
      </c>
    </row>
    <row r="270" spans="1:51" s="13" customFormat="1" ht="12">
      <c r="A270" s="13"/>
      <c r="B270" s="224"/>
      <c r="C270" s="225"/>
      <c r="D270" s="217" t="s">
        <v>130</v>
      </c>
      <c r="E270" s="226" t="s">
        <v>19</v>
      </c>
      <c r="F270" s="227" t="s">
        <v>265</v>
      </c>
      <c r="G270" s="225"/>
      <c r="H270" s="226" t="s">
        <v>19</v>
      </c>
      <c r="I270" s="228"/>
      <c r="J270" s="225"/>
      <c r="K270" s="225"/>
      <c r="L270" s="229"/>
      <c r="M270" s="230"/>
      <c r="N270" s="231"/>
      <c r="O270" s="231"/>
      <c r="P270" s="231"/>
      <c r="Q270" s="231"/>
      <c r="R270" s="231"/>
      <c r="S270" s="231"/>
      <c r="T270" s="23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3" t="s">
        <v>130</v>
      </c>
      <c r="AU270" s="233" t="s">
        <v>82</v>
      </c>
      <c r="AV270" s="13" t="s">
        <v>80</v>
      </c>
      <c r="AW270" s="13" t="s">
        <v>33</v>
      </c>
      <c r="AX270" s="13" t="s">
        <v>72</v>
      </c>
      <c r="AY270" s="233" t="s">
        <v>117</v>
      </c>
    </row>
    <row r="271" spans="1:51" s="13" customFormat="1" ht="12">
      <c r="A271" s="13"/>
      <c r="B271" s="224"/>
      <c r="C271" s="225"/>
      <c r="D271" s="217" t="s">
        <v>130</v>
      </c>
      <c r="E271" s="226" t="s">
        <v>19</v>
      </c>
      <c r="F271" s="227" t="s">
        <v>204</v>
      </c>
      <c r="G271" s="225"/>
      <c r="H271" s="226" t="s">
        <v>19</v>
      </c>
      <c r="I271" s="228"/>
      <c r="J271" s="225"/>
      <c r="K271" s="225"/>
      <c r="L271" s="229"/>
      <c r="M271" s="230"/>
      <c r="N271" s="231"/>
      <c r="O271" s="231"/>
      <c r="P271" s="231"/>
      <c r="Q271" s="231"/>
      <c r="R271" s="231"/>
      <c r="S271" s="231"/>
      <c r="T271" s="23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3" t="s">
        <v>130</v>
      </c>
      <c r="AU271" s="233" t="s">
        <v>82</v>
      </c>
      <c r="AV271" s="13" t="s">
        <v>80</v>
      </c>
      <c r="AW271" s="13" t="s">
        <v>33</v>
      </c>
      <c r="AX271" s="13" t="s">
        <v>72</v>
      </c>
      <c r="AY271" s="233" t="s">
        <v>117</v>
      </c>
    </row>
    <row r="272" spans="1:51" s="13" customFormat="1" ht="12">
      <c r="A272" s="13"/>
      <c r="B272" s="224"/>
      <c r="C272" s="225"/>
      <c r="D272" s="217" t="s">
        <v>130</v>
      </c>
      <c r="E272" s="226" t="s">
        <v>19</v>
      </c>
      <c r="F272" s="227" t="s">
        <v>334</v>
      </c>
      <c r="G272" s="225"/>
      <c r="H272" s="226" t="s">
        <v>19</v>
      </c>
      <c r="I272" s="228"/>
      <c r="J272" s="225"/>
      <c r="K272" s="225"/>
      <c r="L272" s="229"/>
      <c r="M272" s="230"/>
      <c r="N272" s="231"/>
      <c r="O272" s="231"/>
      <c r="P272" s="231"/>
      <c r="Q272" s="231"/>
      <c r="R272" s="231"/>
      <c r="S272" s="231"/>
      <c r="T272" s="23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3" t="s">
        <v>130</v>
      </c>
      <c r="AU272" s="233" t="s">
        <v>82</v>
      </c>
      <c r="AV272" s="13" t="s">
        <v>80</v>
      </c>
      <c r="AW272" s="13" t="s">
        <v>33</v>
      </c>
      <c r="AX272" s="13" t="s">
        <v>72</v>
      </c>
      <c r="AY272" s="233" t="s">
        <v>117</v>
      </c>
    </row>
    <row r="273" spans="1:51" s="14" customFormat="1" ht="12">
      <c r="A273" s="14"/>
      <c r="B273" s="234"/>
      <c r="C273" s="235"/>
      <c r="D273" s="217" t="s">
        <v>130</v>
      </c>
      <c r="E273" s="236" t="s">
        <v>19</v>
      </c>
      <c r="F273" s="237" t="s">
        <v>268</v>
      </c>
      <c r="G273" s="235"/>
      <c r="H273" s="238">
        <v>170</v>
      </c>
      <c r="I273" s="239"/>
      <c r="J273" s="235"/>
      <c r="K273" s="235"/>
      <c r="L273" s="240"/>
      <c r="M273" s="241"/>
      <c r="N273" s="242"/>
      <c r="O273" s="242"/>
      <c r="P273" s="242"/>
      <c r="Q273" s="242"/>
      <c r="R273" s="242"/>
      <c r="S273" s="242"/>
      <c r="T273" s="24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4" t="s">
        <v>130</v>
      </c>
      <c r="AU273" s="244" t="s">
        <v>82</v>
      </c>
      <c r="AV273" s="14" t="s">
        <v>82</v>
      </c>
      <c r="AW273" s="14" t="s">
        <v>33</v>
      </c>
      <c r="AX273" s="14" t="s">
        <v>72</v>
      </c>
      <c r="AY273" s="244" t="s">
        <v>117</v>
      </c>
    </row>
    <row r="274" spans="1:65" s="2" customFormat="1" ht="21.75" customHeight="1">
      <c r="A274" s="38"/>
      <c r="B274" s="39"/>
      <c r="C274" s="246" t="s">
        <v>335</v>
      </c>
      <c r="D274" s="246" t="s">
        <v>237</v>
      </c>
      <c r="E274" s="247" t="s">
        <v>336</v>
      </c>
      <c r="F274" s="248" t="s">
        <v>337</v>
      </c>
      <c r="G274" s="249" t="s">
        <v>122</v>
      </c>
      <c r="H274" s="250">
        <v>175.1</v>
      </c>
      <c r="I274" s="251"/>
      <c r="J274" s="252">
        <f>ROUND(I274*H274,2)</f>
        <v>0</v>
      </c>
      <c r="K274" s="248" t="s">
        <v>123</v>
      </c>
      <c r="L274" s="253"/>
      <c r="M274" s="254" t="s">
        <v>19</v>
      </c>
      <c r="N274" s="255" t="s">
        <v>43</v>
      </c>
      <c r="O274" s="84"/>
      <c r="P274" s="213">
        <f>O274*H274</f>
        <v>0</v>
      </c>
      <c r="Q274" s="213">
        <v>0.131</v>
      </c>
      <c r="R274" s="213">
        <f>Q274*H274</f>
        <v>22.9381</v>
      </c>
      <c r="S274" s="213">
        <v>0</v>
      </c>
      <c r="T274" s="214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15" t="s">
        <v>178</v>
      </c>
      <c r="AT274" s="215" t="s">
        <v>237</v>
      </c>
      <c r="AU274" s="215" t="s">
        <v>82</v>
      </c>
      <c r="AY274" s="17" t="s">
        <v>117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7" t="s">
        <v>80</v>
      </c>
      <c r="BK274" s="216">
        <f>ROUND(I274*H274,2)</f>
        <v>0</v>
      </c>
      <c r="BL274" s="17" t="s">
        <v>124</v>
      </c>
      <c r="BM274" s="215" t="s">
        <v>338</v>
      </c>
    </row>
    <row r="275" spans="1:47" s="2" customFormat="1" ht="12">
      <c r="A275" s="38"/>
      <c r="B275" s="39"/>
      <c r="C275" s="40"/>
      <c r="D275" s="217" t="s">
        <v>126</v>
      </c>
      <c r="E275" s="40"/>
      <c r="F275" s="218" t="s">
        <v>337</v>
      </c>
      <c r="G275" s="40"/>
      <c r="H275" s="40"/>
      <c r="I275" s="219"/>
      <c r="J275" s="40"/>
      <c r="K275" s="40"/>
      <c r="L275" s="44"/>
      <c r="M275" s="220"/>
      <c r="N275" s="221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126</v>
      </c>
      <c r="AU275" s="17" t="s">
        <v>82</v>
      </c>
    </row>
    <row r="276" spans="1:47" s="2" customFormat="1" ht="12">
      <c r="A276" s="38"/>
      <c r="B276" s="39"/>
      <c r="C276" s="40"/>
      <c r="D276" s="217" t="s">
        <v>201</v>
      </c>
      <c r="E276" s="40"/>
      <c r="F276" s="245" t="s">
        <v>339</v>
      </c>
      <c r="G276" s="40"/>
      <c r="H276" s="40"/>
      <c r="I276" s="219"/>
      <c r="J276" s="40"/>
      <c r="K276" s="40"/>
      <c r="L276" s="44"/>
      <c r="M276" s="220"/>
      <c r="N276" s="221"/>
      <c r="O276" s="84"/>
      <c r="P276" s="84"/>
      <c r="Q276" s="84"/>
      <c r="R276" s="84"/>
      <c r="S276" s="84"/>
      <c r="T276" s="8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201</v>
      </c>
      <c r="AU276" s="17" t="s">
        <v>82</v>
      </c>
    </row>
    <row r="277" spans="1:51" s="14" customFormat="1" ht="12">
      <c r="A277" s="14"/>
      <c r="B277" s="234"/>
      <c r="C277" s="235"/>
      <c r="D277" s="217" t="s">
        <v>130</v>
      </c>
      <c r="E277" s="235"/>
      <c r="F277" s="237" t="s">
        <v>340</v>
      </c>
      <c r="G277" s="235"/>
      <c r="H277" s="238">
        <v>175.1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4" t="s">
        <v>130</v>
      </c>
      <c r="AU277" s="244" t="s">
        <v>82</v>
      </c>
      <c r="AV277" s="14" t="s">
        <v>82</v>
      </c>
      <c r="AW277" s="14" t="s">
        <v>4</v>
      </c>
      <c r="AX277" s="14" t="s">
        <v>80</v>
      </c>
      <c r="AY277" s="244" t="s">
        <v>117</v>
      </c>
    </row>
    <row r="278" spans="1:65" s="2" customFormat="1" ht="37.8" customHeight="1">
      <c r="A278" s="38"/>
      <c r="B278" s="39"/>
      <c r="C278" s="204" t="s">
        <v>341</v>
      </c>
      <c r="D278" s="204" t="s">
        <v>119</v>
      </c>
      <c r="E278" s="205" t="s">
        <v>342</v>
      </c>
      <c r="F278" s="206" t="s">
        <v>343</v>
      </c>
      <c r="G278" s="207" t="s">
        <v>122</v>
      </c>
      <c r="H278" s="208">
        <v>100</v>
      </c>
      <c r="I278" s="209"/>
      <c r="J278" s="210">
        <f>ROUND(I278*H278,2)</f>
        <v>0</v>
      </c>
      <c r="K278" s="206" t="s">
        <v>123</v>
      </c>
      <c r="L278" s="44"/>
      <c r="M278" s="211" t="s">
        <v>19</v>
      </c>
      <c r="N278" s="212" t="s">
        <v>43</v>
      </c>
      <c r="O278" s="84"/>
      <c r="P278" s="213">
        <f>O278*H278</f>
        <v>0</v>
      </c>
      <c r="Q278" s="213">
        <v>0</v>
      </c>
      <c r="R278" s="213">
        <f>Q278*H278</f>
        <v>0</v>
      </c>
      <c r="S278" s="213">
        <v>0</v>
      </c>
      <c r="T278" s="214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15" t="s">
        <v>124</v>
      </c>
      <c r="AT278" s="215" t="s">
        <v>119</v>
      </c>
      <c r="AU278" s="215" t="s">
        <v>82</v>
      </c>
      <c r="AY278" s="17" t="s">
        <v>117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7" t="s">
        <v>80</v>
      </c>
      <c r="BK278" s="216">
        <f>ROUND(I278*H278,2)</f>
        <v>0</v>
      </c>
      <c r="BL278" s="17" t="s">
        <v>124</v>
      </c>
      <c r="BM278" s="215" t="s">
        <v>344</v>
      </c>
    </row>
    <row r="279" spans="1:47" s="2" customFormat="1" ht="12">
      <c r="A279" s="38"/>
      <c r="B279" s="39"/>
      <c r="C279" s="40"/>
      <c r="D279" s="217" t="s">
        <v>126</v>
      </c>
      <c r="E279" s="40"/>
      <c r="F279" s="218" t="s">
        <v>345</v>
      </c>
      <c r="G279" s="40"/>
      <c r="H279" s="40"/>
      <c r="I279" s="219"/>
      <c r="J279" s="40"/>
      <c r="K279" s="40"/>
      <c r="L279" s="44"/>
      <c r="M279" s="220"/>
      <c r="N279" s="221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126</v>
      </c>
      <c r="AU279" s="17" t="s">
        <v>82</v>
      </c>
    </row>
    <row r="280" spans="1:47" s="2" customFormat="1" ht="12">
      <c r="A280" s="38"/>
      <c r="B280" s="39"/>
      <c r="C280" s="40"/>
      <c r="D280" s="222" t="s">
        <v>128</v>
      </c>
      <c r="E280" s="40"/>
      <c r="F280" s="223" t="s">
        <v>346</v>
      </c>
      <c r="G280" s="40"/>
      <c r="H280" s="40"/>
      <c r="I280" s="219"/>
      <c r="J280" s="40"/>
      <c r="K280" s="40"/>
      <c r="L280" s="44"/>
      <c r="M280" s="220"/>
      <c r="N280" s="221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128</v>
      </c>
      <c r="AU280" s="17" t="s">
        <v>82</v>
      </c>
    </row>
    <row r="281" spans="1:47" s="2" customFormat="1" ht="12">
      <c r="A281" s="38"/>
      <c r="B281" s="39"/>
      <c r="C281" s="40"/>
      <c r="D281" s="217" t="s">
        <v>201</v>
      </c>
      <c r="E281" s="40"/>
      <c r="F281" s="245" t="s">
        <v>347</v>
      </c>
      <c r="G281" s="40"/>
      <c r="H281" s="40"/>
      <c r="I281" s="219"/>
      <c r="J281" s="40"/>
      <c r="K281" s="40"/>
      <c r="L281" s="44"/>
      <c r="M281" s="220"/>
      <c r="N281" s="221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201</v>
      </c>
      <c r="AU281" s="17" t="s">
        <v>82</v>
      </c>
    </row>
    <row r="282" spans="1:65" s="2" customFormat="1" ht="24.15" customHeight="1">
      <c r="A282" s="38"/>
      <c r="B282" s="39"/>
      <c r="C282" s="204" t="s">
        <v>348</v>
      </c>
      <c r="D282" s="204" t="s">
        <v>119</v>
      </c>
      <c r="E282" s="205" t="s">
        <v>349</v>
      </c>
      <c r="F282" s="206" t="s">
        <v>350</v>
      </c>
      <c r="G282" s="207" t="s">
        <v>122</v>
      </c>
      <c r="H282" s="208">
        <v>113</v>
      </c>
      <c r="I282" s="209"/>
      <c r="J282" s="210">
        <f>ROUND(I282*H282,2)</f>
        <v>0</v>
      </c>
      <c r="K282" s="206" t="s">
        <v>123</v>
      </c>
      <c r="L282" s="44"/>
      <c r="M282" s="211" t="s">
        <v>19</v>
      </c>
      <c r="N282" s="212" t="s">
        <v>43</v>
      </c>
      <c r="O282" s="84"/>
      <c r="P282" s="213">
        <f>O282*H282</f>
        <v>0</v>
      </c>
      <c r="Q282" s="213">
        <v>0.11162</v>
      </c>
      <c r="R282" s="213">
        <f>Q282*H282</f>
        <v>12.613059999999999</v>
      </c>
      <c r="S282" s="213">
        <v>0</v>
      </c>
      <c r="T282" s="214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15" t="s">
        <v>124</v>
      </c>
      <c r="AT282" s="215" t="s">
        <v>119</v>
      </c>
      <c r="AU282" s="215" t="s">
        <v>82</v>
      </c>
      <c r="AY282" s="17" t="s">
        <v>117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7" t="s">
        <v>80</v>
      </c>
      <c r="BK282" s="216">
        <f>ROUND(I282*H282,2)</f>
        <v>0</v>
      </c>
      <c r="BL282" s="17" t="s">
        <v>124</v>
      </c>
      <c r="BM282" s="215" t="s">
        <v>351</v>
      </c>
    </row>
    <row r="283" spans="1:47" s="2" customFormat="1" ht="12">
      <c r="A283" s="38"/>
      <c r="B283" s="39"/>
      <c r="C283" s="40"/>
      <c r="D283" s="217" t="s">
        <v>126</v>
      </c>
      <c r="E283" s="40"/>
      <c r="F283" s="218" t="s">
        <v>352</v>
      </c>
      <c r="G283" s="40"/>
      <c r="H283" s="40"/>
      <c r="I283" s="219"/>
      <c r="J283" s="40"/>
      <c r="K283" s="40"/>
      <c r="L283" s="44"/>
      <c r="M283" s="220"/>
      <c r="N283" s="221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126</v>
      </c>
      <c r="AU283" s="17" t="s">
        <v>82</v>
      </c>
    </row>
    <row r="284" spans="1:47" s="2" customFormat="1" ht="12">
      <c r="A284" s="38"/>
      <c r="B284" s="39"/>
      <c r="C284" s="40"/>
      <c r="D284" s="222" t="s">
        <v>128</v>
      </c>
      <c r="E284" s="40"/>
      <c r="F284" s="223" t="s">
        <v>353</v>
      </c>
      <c r="G284" s="40"/>
      <c r="H284" s="40"/>
      <c r="I284" s="219"/>
      <c r="J284" s="40"/>
      <c r="K284" s="40"/>
      <c r="L284" s="44"/>
      <c r="M284" s="220"/>
      <c r="N284" s="221"/>
      <c r="O284" s="84"/>
      <c r="P284" s="84"/>
      <c r="Q284" s="84"/>
      <c r="R284" s="84"/>
      <c r="S284" s="84"/>
      <c r="T284" s="85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128</v>
      </c>
      <c r="AU284" s="17" t="s">
        <v>82</v>
      </c>
    </row>
    <row r="285" spans="1:51" s="13" customFormat="1" ht="12">
      <c r="A285" s="13"/>
      <c r="B285" s="224"/>
      <c r="C285" s="225"/>
      <c r="D285" s="217" t="s">
        <v>130</v>
      </c>
      <c r="E285" s="226" t="s">
        <v>19</v>
      </c>
      <c r="F285" s="227" t="s">
        <v>265</v>
      </c>
      <c r="G285" s="225"/>
      <c r="H285" s="226" t="s">
        <v>19</v>
      </c>
      <c r="I285" s="228"/>
      <c r="J285" s="225"/>
      <c r="K285" s="225"/>
      <c r="L285" s="229"/>
      <c r="M285" s="230"/>
      <c r="N285" s="231"/>
      <c r="O285" s="231"/>
      <c r="P285" s="231"/>
      <c r="Q285" s="231"/>
      <c r="R285" s="231"/>
      <c r="S285" s="231"/>
      <c r="T285" s="23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3" t="s">
        <v>130</v>
      </c>
      <c r="AU285" s="233" t="s">
        <v>82</v>
      </c>
      <c r="AV285" s="13" t="s">
        <v>80</v>
      </c>
      <c r="AW285" s="13" t="s">
        <v>33</v>
      </c>
      <c r="AX285" s="13" t="s">
        <v>72</v>
      </c>
      <c r="AY285" s="233" t="s">
        <v>117</v>
      </c>
    </row>
    <row r="286" spans="1:51" s="13" customFormat="1" ht="12">
      <c r="A286" s="13"/>
      <c r="B286" s="224"/>
      <c r="C286" s="225"/>
      <c r="D286" s="217" t="s">
        <v>130</v>
      </c>
      <c r="E286" s="226" t="s">
        <v>19</v>
      </c>
      <c r="F286" s="227" t="s">
        <v>204</v>
      </c>
      <c r="G286" s="225"/>
      <c r="H286" s="226" t="s">
        <v>19</v>
      </c>
      <c r="I286" s="228"/>
      <c r="J286" s="225"/>
      <c r="K286" s="225"/>
      <c r="L286" s="229"/>
      <c r="M286" s="230"/>
      <c r="N286" s="231"/>
      <c r="O286" s="231"/>
      <c r="P286" s="231"/>
      <c r="Q286" s="231"/>
      <c r="R286" s="231"/>
      <c r="S286" s="231"/>
      <c r="T286" s="23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3" t="s">
        <v>130</v>
      </c>
      <c r="AU286" s="233" t="s">
        <v>82</v>
      </c>
      <c r="AV286" s="13" t="s">
        <v>80</v>
      </c>
      <c r="AW286" s="13" t="s">
        <v>33</v>
      </c>
      <c r="AX286" s="13" t="s">
        <v>72</v>
      </c>
      <c r="AY286" s="233" t="s">
        <v>117</v>
      </c>
    </row>
    <row r="287" spans="1:51" s="13" customFormat="1" ht="12">
      <c r="A287" s="13"/>
      <c r="B287" s="224"/>
      <c r="C287" s="225"/>
      <c r="D287" s="217" t="s">
        <v>130</v>
      </c>
      <c r="E287" s="226" t="s">
        <v>19</v>
      </c>
      <c r="F287" s="227" t="s">
        <v>354</v>
      </c>
      <c r="G287" s="225"/>
      <c r="H287" s="226" t="s">
        <v>19</v>
      </c>
      <c r="I287" s="228"/>
      <c r="J287" s="225"/>
      <c r="K287" s="225"/>
      <c r="L287" s="229"/>
      <c r="M287" s="230"/>
      <c r="N287" s="231"/>
      <c r="O287" s="231"/>
      <c r="P287" s="231"/>
      <c r="Q287" s="231"/>
      <c r="R287" s="231"/>
      <c r="S287" s="231"/>
      <c r="T287" s="23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3" t="s">
        <v>130</v>
      </c>
      <c r="AU287" s="233" t="s">
        <v>82</v>
      </c>
      <c r="AV287" s="13" t="s">
        <v>80</v>
      </c>
      <c r="AW287" s="13" t="s">
        <v>33</v>
      </c>
      <c r="AX287" s="13" t="s">
        <v>72</v>
      </c>
      <c r="AY287" s="233" t="s">
        <v>117</v>
      </c>
    </row>
    <row r="288" spans="1:51" s="14" customFormat="1" ht="12">
      <c r="A288" s="14"/>
      <c r="B288" s="234"/>
      <c r="C288" s="235"/>
      <c r="D288" s="217" t="s">
        <v>130</v>
      </c>
      <c r="E288" s="236" t="s">
        <v>19</v>
      </c>
      <c r="F288" s="237" t="s">
        <v>355</v>
      </c>
      <c r="G288" s="235"/>
      <c r="H288" s="238">
        <v>58</v>
      </c>
      <c r="I288" s="239"/>
      <c r="J288" s="235"/>
      <c r="K288" s="235"/>
      <c r="L288" s="240"/>
      <c r="M288" s="241"/>
      <c r="N288" s="242"/>
      <c r="O288" s="242"/>
      <c r="P288" s="242"/>
      <c r="Q288" s="242"/>
      <c r="R288" s="242"/>
      <c r="S288" s="242"/>
      <c r="T288" s="24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4" t="s">
        <v>130</v>
      </c>
      <c r="AU288" s="244" t="s">
        <v>82</v>
      </c>
      <c r="AV288" s="14" t="s">
        <v>82</v>
      </c>
      <c r="AW288" s="14" t="s">
        <v>33</v>
      </c>
      <c r="AX288" s="14" t="s">
        <v>72</v>
      </c>
      <c r="AY288" s="244" t="s">
        <v>117</v>
      </c>
    </row>
    <row r="289" spans="1:51" s="14" customFormat="1" ht="12">
      <c r="A289" s="14"/>
      <c r="B289" s="234"/>
      <c r="C289" s="235"/>
      <c r="D289" s="217" t="s">
        <v>130</v>
      </c>
      <c r="E289" s="236" t="s">
        <v>19</v>
      </c>
      <c r="F289" s="237" t="s">
        <v>287</v>
      </c>
      <c r="G289" s="235"/>
      <c r="H289" s="238">
        <v>39</v>
      </c>
      <c r="I289" s="239"/>
      <c r="J289" s="235"/>
      <c r="K289" s="235"/>
      <c r="L289" s="240"/>
      <c r="M289" s="241"/>
      <c r="N289" s="242"/>
      <c r="O289" s="242"/>
      <c r="P289" s="242"/>
      <c r="Q289" s="242"/>
      <c r="R289" s="242"/>
      <c r="S289" s="242"/>
      <c r="T289" s="24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4" t="s">
        <v>130</v>
      </c>
      <c r="AU289" s="244" t="s">
        <v>82</v>
      </c>
      <c r="AV289" s="14" t="s">
        <v>82</v>
      </c>
      <c r="AW289" s="14" t="s">
        <v>33</v>
      </c>
      <c r="AX289" s="14" t="s">
        <v>72</v>
      </c>
      <c r="AY289" s="244" t="s">
        <v>117</v>
      </c>
    </row>
    <row r="290" spans="1:51" s="13" customFormat="1" ht="12">
      <c r="A290" s="13"/>
      <c r="B290" s="224"/>
      <c r="C290" s="225"/>
      <c r="D290" s="217" t="s">
        <v>130</v>
      </c>
      <c r="E290" s="226" t="s">
        <v>19</v>
      </c>
      <c r="F290" s="227" t="s">
        <v>356</v>
      </c>
      <c r="G290" s="225"/>
      <c r="H290" s="226" t="s">
        <v>19</v>
      </c>
      <c r="I290" s="228"/>
      <c r="J290" s="225"/>
      <c r="K290" s="225"/>
      <c r="L290" s="229"/>
      <c r="M290" s="230"/>
      <c r="N290" s="231"/>
      <c r="O290" s="231"/>
      <c r="P290" s="231"/>
      <c r="Q290" s="231"/>
      <c r="R290" s="231"/>
      <c r="S290" s="231"/>
      <c r="T290" s="23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3" t="s">
        <v>130</v>
      </c>
      <c r="AU290" s="233" t="s">
        <v>82</v>
      </c>
      <c r="AV290" s="13" t="s">
        <v>80</v>
      </c>
      <c r="AW290" s="13" t="s">
        <v>33</v>
      </c>
      <c r="AX290" s="13" t="s">
        <v>72</v>
      </c>
      <c r="AY290" s="233" t="s">
        <v>117</v>
      </c>
    </row>
    <row r="291" spans="1:51" s="14" customFormat="1" ht="12">
      <c r="A291" s="14"/>
      <c r="B291" s="234"/>
      <c r="C291" s="235"/>
      <c r="D291" s="217" t="s">
        <v>130</v>
      </c>
      <c r="E291" s="236" t="s">
        <v>19</v>
      </c>
      <c r="F291" s="237" t="s">
        <v>289</v>
      </c>
      <c r="G291" s="235"/>
      <c r="H291" s="238">
        <v>16</v>
      </c>
      <c r="I291" s="239"/>
      <c r="J291" s="235"/>
      <c r="K291" s="235"/>
      <c r="L291" s="240"/>
      <c r="M291" s="241"/>
      <c r="N291" s="242"/>
      <c r="O291" s="242"/>
      <c r="P291" s="242"/>
      <c r="Q291" s="242"/>
      <c r="R291" s="242"/>
      <c r="S291" s="242"/>
      <c r="T291" s="24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4" t="s">
        <v>130</v>
      </c>
      <c r="AU291" s="244" t="s">
        <v>82</v>
      </c>
      <c r="AV291" s="14" t="s">
        <v>82</v>
      </c>
      <c r="AW291" s="14" t="s">
        <v>33</v>
      </c>
      <c r="AX291" s="14" t="s">
        <v>72</v>
      </c>
      <c r="AY291" s="244" t="s">
        <v>117</v>
      </c>
    </row>
    <row r="292" spans="1:65" s="2" customFormat="1" ht="21.75" customHeight="1">
      <c r="A292" s="38"/>
      <c r="B292" s="39"/>
      <c r="C292" s="246" t="s">
        <v>357</v>
      </c>
      <c r="D292" s="246" t="s">
        <v>237</v>
      </c>
      <c r="E292" s="247" t="s">
        <v>358</v>
      </c>
      <c r="F292" s="248" t="s">
        <v>359</v>
      </c>
      <c r="G292" s="249" t="s">
        <v>122</v>
      </c>
      <c r="H292" s="250">
        <v>99.91</v>
      </c>
      <c r="I292" s="251"/>
      <c r="J292" s="252">
        <f>ROUND(I292*H292,2)</f>
        <v>0</v>
      </c>
      <c r="K292" s="248" t="s">
        <v>123</v>
      </c>
      <c r="L292" s="253"/>
      <c r="M292" s="254" t="s">
        <v>19</v>
      </c>
      <c r="N292" s="255" t="s">
        <v>43</v>
      </c>
      <c r="O292" s="84"/>
      <c r="P292" s="213">
        <f>O292*H292</f>
        <v>0</v>
      </c>
      <c r="Q292" s="213">
        <v>0.176</v>
      </c>
      <c r="R292" s="213">
        <f>Q292*H292</f>
        <v>17.584159999999997</v>
      </c>
      <c r="S292" s="213">
        <v>0</v>
      </c>
      <c r="T292" s="214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15" t="s">
        <v>178</v>
      </c>
      <c r="AT292" s="215" t="s">
        <v>237</v>
      </c>
      <c r="AU292" s="215" t="s">
        <v>82</v>
      </c>
      <c r="AY292" s="17" t="s">
        <v>117</v>
      </c>
      <c r="BE292" s="216">
        <f>IF(N292="základní",J292,0)</f>
        <v>0</v>
      </c>
      <c r="BF292" s="216">
        <f>IF(N292="snížená",J292,0)</f>
        <v>0</v>
      </c>
      <c r="BG292" s="216">
        <f>IF(N292="zákl. přenesená",J292,0)</f>
        <v>0</v>
      </c>
      <c r="BH292" s="216">
        <f>IF(N292="sníž. přenesená",J292,0)</f>
        <v>0</v>
      </c>
      <c r="BI292" s="216">
        <f>IF(N292="nulová",J292,0)</f>
        <v>0</v>
      </c>
      <c r="BJ292" s="17" t="s">
        <v>80</v>
      </c>
      <c r="BK292" s="216">
        <f>ROUND(I292*H292,2)</f>
        <v>0</v>
      </c>
      <c r="BL292" s="17" t="s">
        <v>124</v>
      </c>
      <c r="BM292" s="215" t="s">
        <v>360</v>
      </c>
    </row>
    <row r="293" spans="1:47" s="2" customFormat="1" ht="12">
      <c r="A293" s="38"/>
      <c r="B293" s="39"/>
      <c r="C293" s="40"/>
      <c r="D293" s="217" t="s">
        <v>126</v>
      </c>
      <c r="E293" s="40"/>
      <c r="F293" s="218" t="s">
        <v>359</v>
      </c>
      <c r="G293" s="40"/>
      <c r="H293" s="40"/>
      <c r="I293" s="219"/>
      <c r="J293" s="40"/>
      <c r="K293" s="40"/>
      <c r="L293" s="44"/>
      <c r="M293" s="220"/>
      <c r="N293" s="221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126</v>
      </c>
      <c r="AU293" s="17" t="s">
        <v>82</v>
      </c>
    </row>
    <row r="294" spans="1:51" s="14" customFormat="1" ht="12">
      <c r="A294" s="14"/>
      <c r="B294" s="234"/>
      <c r="C294" s="235"/>
      <c r="D294" s="217" t="s">
        <v>130</v>
      </c>
      <c r="E294" s="236" t="s">
        <v>19</v>
      </c>
      <c r="F294" s="237" t="s">
        <v>361</v>
      </c>
      <c r="G294" s="235"/>
      <c r="H294" s="238">
        <v>97</v>
      </c>
      <c r="I294" s="239"/>
      <c r="J294" s="235"/>
      <c r="K294" s="235"/>
      <c r="L294" s="240"/>
      <c r="M294" s="241"/>
      <c r="N294" s="242"/>
      <c r="O294" s="242"/>
      <c r="P294" s="242"/>
      <c r="Q294" s="242"/>
      <c r="R294" s="242"/>
      <c r="S294" s="242"/>
      <c r="T294" s="24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4" t="s">
        <v>130</v>
      </c>
      <c r="AU294" s="244" t="s">
        <v>82</v>
      </c>
      <c r="AV294" s="14" t="s">
        <v>82</v>
      </c>
      <c r="AW294" s="14" t="s">
        <v>33</v>
      </c>
      <c r="AX294" s="14" t="s">
        <v>72</v>
      </c>
      <c r="AY294" s="244" t="s">
        <v>117</v>
      </c>
    </row>
    <row r="295" spans="1:51" s="14" customFormat="1" ht="12">
      <c r="A295" s="14"/>
      <c r="B295" s="234"/>
      <c r="C295" s="235"/>
      <c r="D295" s="217" t="s">
        <v>130</v>
      </c>
      <c r="E295" s="235"/>
      <c r="F295" s="237" t="s">
        <v>362</v>
      </c>
      <c r="G295" s="235"/>
      <c r="H295" s="238">
        <v>99.91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4" t="s">
        <v>130</v>
      </c>
      <c r="AU295" s="244" t="s">
        <v>82</v>
      </c>
      <c r="AV295" s="14" t="s">
        <v>82</v>
      </c>
      <c r="AW295" s="14" t="s">
        <v>4</v>
      </c>
      <c r="AX295" s="14" t="s">
        <v>80</v>
      </c>
      <c r="AY295" s="244" t="s">
        <v>117</v>
      </c>
    </row>
    <row r="296" spans="1:65" s="2" customFormat="1" ht="24.15" customHeight="1">
      <c r="A296" s="38"/>
      <c r="B296" s="39"/>
      <c r="C296" s="246" t="s">
        <v>363</v>
      </c>
      <c r="D296" s="246" t="s">
        <v>237</v>
      </c>
      <c r="E296" s="247" t="s">
        <v>364</v>
      </c>
      <c r="F296" s="248" t="s">
        <v>365</v>
      </c>
      <c r="G296" s="249" t="s">
        <v>122</v>
      </c>
      <c r="H296" s="250">
        <v>16.48</v>
      </c>
      <c r="I296" s="251"/>
      <c r="J296" s="252">
        <f>ROUND(I296*H296,2)</f>
        <v>0</v>
      </c>
      <c r="K296" s="248" t="s">
        <v>123</v>
      </c>
      <c r="L296" s="253"/>
      <c r="M296" s="254" t="s">
        <v>19</v>
      </c>
      <c r="N296" s="255" t="s">
        <v>43</v>
      </c>
      <c r="O296" s="84"/>
      <c r="P296" s="213">
        <f>O296*H296</f>
        <v>0</v>
      </c>
      <c r="Q296" s="213">
        <v>0.175</v>
      </c>
      <c r="R296" s="213">
        <f>Q296*H296</f>
        <v>2.884</v>
      </c>
      <c r="S296" s="213">
        <v>0</v>
      </c>
      <c r="T296" s="214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15" t="s">
        <v>178</v>
      </c>
      <c r="AT296" s="215" t="s">
        <v>237</v>
      </c>
      <c r="AU296" s="215" t="s">
        <v>82</v>
      </c>
      <c r="AY296" s="17" t="s">
        <v>117</v>
      </c>
      <c r="BE296" s="216">
        <f>IF(N296="základní",J296,0)</f>
        <v>0</v>
      </c>
      <c r="BF296" s="216">
        <f>IF(N296="snížená",J296,0)</f>
        <v>0</v>
      </c>
      <c r="BG296" s="216">
        <f>IF(N296="zákl. přenesená",J296,0)</f>
        <v>0</v>
      </c>
      <c r="BH296" s="216">
        <f>IF(N296="sníž. přenesená",J296,0)</f>
        <v>0</v>
      </c>
      <c r="BI296" s="216">
        <f>IF(N296="nulová",J296,0)</f>
        <v>0</v>
      </c>
      <c r="BJ296" s="17" t="s">
        <v>80</v>
      </c>
      <c r="BK296" s="216">
        <f>ROUND(I296*H296,2)</f>
        <v>0</v>
      </c>
      <c r="BL296" s="17" t="s">
        <v>124</v>
      </c>
      <c r="BM296" s="215" t="s">
        <v>366</v>
      </c>
    </row>
    <row r="297" spans="1:47" s="2" customFormat="1" ht="12">
      <c r="A297" s="38"/>
      <c r="B297" s="39"/>
      <c r="C297" s="40"/>
      <c r="D297" s="217" t="s">
        <v>126</v>
      </c>
      <c r="E297" s="40"/>
      <c r="F297" s="218" t="s">
        <v>365</v>
      </c>
      <c r="G297" s="40"/>
      <c r="H297" s="40"/>
      <c r="I297" s="219"/>
      <c r="J297" s="40"/>
      <c r="K297" s="40"/>
      <c r="L297" s="44"/>
      <c r="M297" s="220"/>
      <c r="N297" s="221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126</v>
      </c>
      <c r="AU297" s="17" t="s">
        <v>82</v>
      </c>
    </row>
    <row r="298" spans="1:51" s="14" customFormat="1" ht="12">
      <c r="A298" s="14"/>
      <c r="B298" s="234"/>
      <c r="C298" s="235"/>
      <c r="D298" s="217" t="s">
        <v>130</v>
      </c>
      <c r="E298" s="235"/>
      <c r="F298" s="237" t="s">
        <v>367</v>
      </c>
      <c r="G298" s="235"/>
      <c r="H298" s="238">
        <v>16.48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4" t="s">
        <v>130</v>
      </c>
      <c r="AU298" s="244" t="s">
        <v>82</v>
      </c>
      <c r="AV298" s="14" t="s">
        <v>82</v>
      </c>
      <c r="AW298" s="14" t="s">
        <v>4</v>
      </c>
      <c r="AX298" s="14" t="s">
        <v>80</v>
      </c>
      <c r="AY298" s="244" t="s">
        <v>117</v>
      </c>
    </row>
    <row r="299" spans="1:65" s="2" customFormat="1" ht="33" customHeight="1">
      <c r="A299" s="38"/>
      <c r="B299" s="39"/>
      <c r="C299" s="204" t="s">
        <v>368</v>
      </c>
      <c r="D299" s="204" t="s">
        <v>119</v>
      </c>
      <c r="E299" s="205" t="s">
        <v>369</v>
      </c>
      <c r="F299" s="206" t="s">
        <v>370</v>
      </c>
      <c r="G299" s="207" t="s">
        <v>122</v>
      </c>
      <c r="H299" s="208">
        <v>427</v>
      </c>
      <c r="I299" s="209"/>
      <c r="J299" s="210">
        <f>ROUND(I299*H299,2)</f>
        <v>0</v>
      </c>
      <c r="K299" s="206" t="s">
        <v>123</v>
      </c>
      <c r="L299" s="44"/>
      <c r="M299" s="211" t="s">
        <v>19</v>
      </c>
      <c r="N299" s="212" t="s">
        <v>43</v>
      </c>
      <c r="O299" s="84"/>
      <c r="P299" s="213">
        <f>O299*H299</f>
        <v>0</v>
      </c>
      <c r="Q299" s="213">
        <v>0.11162</v>
      </c>
      <c r="R299" s="213">
        <f>Q299*H299</f>
        <v>47.66174</v>
      </c>
      <c r="S299" s="213">
        <v>0</v>
      </c>
      <c r="T299" s="214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15" t="s">
        <v>124</v>
      </c>
      <c r="AT299" s="215" t="s">
        <v>119</v>
      </c>
      <c r="AU299" s="215" t="s">
        <v>82</v>
      </c>
      <c r="AY299" s="17" t="s">
        <v>117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7" t="s">
        <v>80</v>
      </c>
      <c r="BK299" s="216">
        <f>ROUND(I299*H299,2)</f>
        <v>0</v>
      </c>
      <c r="BL299" s="17" t="s">
        <v>124</v>
      </c>
      <c r="BM299" s="215" t="s">
        <v>371</v>
      </c>
    </row>
    <row r="300" spans="1:47" s="2" customFormat="1" ht="12">
      <c r="A300" s="38"/>
      <c r="B300" s="39"/>
      <c r="C300" s="40"/>
      <c r="D300" s="217" t="s">
        <v>126</v>
      </c>
      <c r="E300" s="40"/>
      <c r="F300" s="218" t="s">
        <v>372</v>
      </c>
      <c r="G300" s="40"/>
      <c r="H300" s="40"/>
      <c r="I300" s="219"/>
      <c r="J300" s="40"/>
      <c r="K300" s="40"/>
      <c r="L300" s="44"/>
      <c r="M300" s="220"/>
      <c r="N300" s="221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126</v>
      </c>
      <c r="AU300" s="17" t="s">
        <v>82</v>
      </c>
    </row>
    <row r="301" spans="1:47" s="2" customFormat="1" ht="12">
      <c r="A301" s="38"/>
      <c r="B301" s="39"/>
      <c r="C301" s="40"/>
      <c r="D301" s="222" t="s">
        <v>128</v>
      </c>
      <c r="E301" s="40"/>
      <c r="F301" s="223" t="s">
        <v>373</v>
      </c>
      <c r="G301" s="40"/>
      <c r="H301" s="40"/>
      <c r="I301" s="219"/>
      <c r="J301" s="40"/>
      <c r="K301" s="40"/>
      <c r="L301" s="44"/>
      <c r="M301" s="220"/>
      <c r="N301" s="221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128</v>
      </c>
      <c r="AU301" s="17" t="s">
        <v>82</v>
      </c>
    </row>
    <row r="302" spans="1:51" s="13" customFormat="1" ht="12">
      <c r="A302" s="13"/>
      <c r="B302" s="224"/>
      <c r="C302" s="225"/>
      <c r="D302" s="217" t="s">
        <v>130</v>
      </c>
      <c r="E302" s="226" t="s">
        <v>19</v>
      </c>
      <c r="F302" s="227" t="s">
        <v>265</v>
      </c>
      <c r="G302" s="225"/>
      <c r="H302" s="226" t="s">
        <v>19</v>
      </c>
      <c r="I302" s="228"/>
      <c r="J302" s="225"/>
      <c r="K302" s="225"/>
      <c r="L302" s="229"/>
      <c r="M302" s="230"/>
      <c r="N302" s="231"/>
      <c r="O302" s="231"/>
      <c r="P302" s="231"/>
      <c r="Q302" s="231"/>
      <c r="R302" s="231"/>
      <c r="S302" s="231"/>
      <c r="T302" s="23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3" t="s">
        <v>130</v>
      </c>
      <c r="AU302" s="233" t="s">
        <v>82</v>
      </c>
      <c r="AV302" s="13" t="s">
        <v>80</v>
      </c>
      <c r="AW302" s="13" t="s">
        <v>33</v>
      </c>
      <c r="AX302" s="13" t="s">
        <v>72</v>
      </c>
      <c r="AY302" s="233" t="s">
        <v>117</v>
      </c>
    </row>
    <row r="303" spans="1:51" s="13" customFormat="1" ht="12">
      <c r="A303" s="13"/>
      <c r="B303" s="224"/>
      <c r="C303" s="225"/>
      <c r="D303" s="217" t="s">
        <v>130</v>
      </c>
      <c r="E303" s="226" t="s">
        <v>19</v>
      </c>
      <c r="F303" s="227" t="s">
        <v>204</v>
      </c>
      <c r="G303" s="225"/>
      <c r="H303" s="226" t="s">
        <v>19</v>
      </c>
      <c r="I303" s="228"/>
      <c r="J303" s="225"/>
      <c r="K303" s="225"/>
      <c r="L303" s="229"/>
      <c r="M303" s="230"/>
      <c r="N303" s="231"/>
      <c r="O303" s="231"/>
      <c r="P303" s="231"/>
      <c r="Q303" s="231"/>
      <c r="R303" s="231"/>
      <c r="S303" s="231"/>
      <c r="T303" s="23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3" t="s">
        <v>130</v>
      </c>
      <c r="AU303" s="233" t="s">
        <v>82</v>
      </c>
      <c r="AV303" s="13" t="s">
        <v>80</v>
      </c>
      <c r="AW303" s="13" t="s">
        <v>33</v>
      </c>
      <c r="AX303" s="13" t="s">
        <v>72</v>
      </c>
      <c r="AY303" s="233" t="s">
        <v>117</v>
      </c>
    </row>
    <row r="304" spans="1:51" s="13" customFormat="1" ht="12">
      <c r="A304" s="13"/>
      <c r="B304" s="224"/>
      <c r="C304" s="225"/>
      <c r="D304" s="217" t="s">
        <v>130</v>
      </c>
      <c r="E304" s="226" t="s">
        <v>19</v>
      </c>
      <c r="F304" s="227" t="s">
        <v>374</v>
      </c>
      <c r="G304" s="225"/>
      <c r="H304" s="226" t="s">
        <v>19</v>
      </c>
      <c r="I304" s="228"/>
      <c r="J304" s="225"/>
      <c r="K304" s="225"/>
      <c r="L304" s="229"/>
      <c r="M304" s="230"/>
      <c r="N304" s="231"/>
      <c r="O304" s="231"/>
      <c r="P304" s="231"/>
      <c r="Q304" s="231"/>
      <c r="R304" s="231"/>
      <c r="S304" s="231"/>
      <c r="T304" s="23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3" t="s">
        <v>130</v>
      </c>
      <c r="AU304" s="233" t="s">
        <v>82</v>
      </c>
      <c r="AV304" s="13" t="s">
        <v>80</v>
      </c>
      <c r="AW304" s="13" t="s">
        <v>33</v>
      </c>
      <c r="AX304" s="13" t="s">
        <v>72</v>
      </c>
      <c r="AY304" s="233" t="s">
        <v>117</v>
      </c>
    </row>
    <row r="305" spans="1:51" s="14" customFormat="1" ht="12">
      <c r="A305" s="14"/>
      <c r="B305" s="234"/>
      <c r="C305" s="235"/>
      <c r="D305" s="217" t="s">
        <v>130</v>
      </c>
      <c r="E305" s="236" t="s">
        <v>19</v>
      </c>
      <c r="F305" s="237" t="s">
        <v>375</v>
      </c>
      <c r="G305" s="235"/>
      <c r="H305" s="238">
        <v>226</v>
      </c>
      <c r="I305" s="239"/>
      <c r="J305" s="235"/>
      <c r="K305" s="235"/>
      <c r="L305" s="240"/>
      <c r="M305" s="241"/>
      <c r="N305" s="242"/>
      <c r="O305" s="242"/>
      <c r="P305" s="242"/>
      <c r="Q305" s="242"/>
      <c r="R305" s="242"/>
      <c r="S305" s="242"/>
      <c r="T305" s="24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4" t="s">
        <v>130</v>
      </c>
      <c r="AU305" s="244" t="s">
        <v>82</v>
      </c>
      <c r="AV305" s="14" t="s">
        <v>82</v>
      </c>
      <c r="AW305" s="14" t="s">
        <v>33</v>
      </c>
      <c r="AX305" s="14" t="s">
        <v>72</v>
      </c>
      <c r="AY305" s="244" t="s">
        <v>117</v>
      </c>
    </row>
    <row r="306" spans="1:51" s="13" customFormat="1" ht="12">
      <c r="A306" s="13"/>
      <c r="B306" s="224"/>
      <c r="C306" s="225"/>
      <c r="D306" s="217" t="s">
        <v>130</v>
      </c>
      <c r="E306" s="226" t="s">
        <v>19</v>
      </c>
      <c r="F306" s="227" t="s">
        <v>376</v>
      </c>
      <c r="G306" s="225"/>
      <c r="H306" s="226" t="s">
        <v>19</v>
      </c>
      <c r="I306" s="228"/>
      <c r="J306" s="225"/>
      <c r="K306" s="225"/>
      <c r="L306" s="229"/>
      <c r="M306" s="230"/>
      <c r="N306" s="231"/>
      <c r="O306" s="231"/>
      <c r="P306" s="231"/>
      <c r="Q306" s="231"/>
      <c r="R306" s="231"/>
      <c r="S306" s="231"/>
      <c r="T306" s="23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3" t="s">
        <v>130</v>
      </c>
      <c r="AU306" s="233" t="s">
        <v>82</v>
      </c>
      <c r="AV306" s="13" t="s">
        <v>80</v>
      </c>
      <c r="AW306" s="13" t="s">
        <v>33</v>
      </c>
      <c r="AX306" s="13" t="s">
        <v>72</v>
      </c>
      <c r="AY306" s="233" t="s">
        <v>117</v>
      </c>
    </row>
    <row r="307" spans="1:51" s="14" customFormat="1" ht="12">
      <c r="A307" s="14"/>
      <c r="B307" s="234"/>
      <c r="C307" s="235"/>
      <c r="D307" s="217" t="s">
        <v>130</v>
      </c>
      <c r="E307" s="236" t="s">
        <v>19</v>
      </c>
      <c r="F307" s="237" t="s">
        <v>377</v>
      </c>
      <c r="G307" s="235"/>
      <c r="H307" s="238">
        <v>201</v>
      </c>
      <c r="I307" s="239"/>
      <c r="J307" s="235"/>
      <c r="K307" s="235"/>
      <c r="L307" s="240"/>
      <c r="M307" s="241"/>
      <c r="N307" s="242"/>
      <c r="O307" s="242"/>
      <c r="P307" s="242"/>
      <c r="Q307" s="242"/>
      <c r="R307" s="242"/>
      <c r="S307" s="242"/>
      <c r="T307" s="24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4" t="s">
        <v>130</v>
      </c>
      <c r="AU307" s="244" t="s">
        <v>82</v>
      </c>
      <c r="AV307" s="14" t="s">
        <v>82</v>
      </c>
      <c r="AW307" s="14" t="s">
        <v>33</v>
      </c>
      <c r="AX307" s="14" t="s">
        <v>72</v>
      </c>
      <c r="AY307" s="244" t="s">
        <v>117</v>
      </c>
    </row>
    <row r="308" spans="1:65" s="2" customFormat="1" ht="21.75" customHeight="1">
      <c r="A308" s="38"/>
      <c r="B308" s="39"/>
      <c r="C308" s="246" t="s">
        <v>378</v>
      </c>
      <c r="D308" s="246" t="s">
        <v>237</v>
      </c>
      <c r="E308" s="247" t="s">
        <v>379</v>
      </c>
      <c r="F308" s="248" t="s">
        <v>380</v>
      </c>
      <c r="G308" s="249" t="s">
        <v>122</v>
      </c>
      <c r="H308" s="250">
        <v>205.02</v>
      </c>
      <c r="I308" s="251"/>
      <c r="J308" s="252">
        <f>ROUND(I308*H308,2)</f>
        <v>0</v>
      </c>
      <c r="K308" s="248" t="s">
        <v>123</v>
      </c>
      <c r="L308" s="253"/>
      <c r="M308" s="254" t="s">
        <v>19</v>
      </c>
      <c r="N308" s="255" t="s">
        <v>43</v>
      </c>
      <c r="O308" s="84"/>
      <c r="P308" s="213">
        <f>O308*H308</f>
        <v>0</v>
      </c>
      <c r="Q308" s="213">
        <v>0.176</v>
      </c>
      <c r="R308" s="213">
        <f>Q308*H308</f>
        <v>36.08352</v>
      </c>
      <c r="S308" s="213">
        <v>0</v>
      </c>
      <c r="T308" s="214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15" t="s">
        <v>178</v>
      </c>
      <c r="AT308" s="215" t="s">
        <v>237</v>
      </c>
      <c r="AU308" s="215" t="s">
        <v>82</v>
      </c>
      <c r="AY308" s="17" t="s">
        <v>117</v>
      </c>
      <c r="BE308" s="216">
        <f>IF(N308="základní",J308,0)</f>
        <v>0</v>
      </c>
      <c r="BF308" s="216">
        <f>IF(N308="snížená",J308,0)</f>
        <v>0</v>
      </c>
      <c r="BG308" s="216">
        <f>IF(N308="zákl. přenesená",J308,0)</f>
        <v>0</v>
      </c>
      <c r="BH308" s="216">
        <f>IF(N308="sníž. přenesená",J308,0)</f>
        <v>0</v>
      </c>
      <c r="BI308" s="216">
        <f>IF(N308="nulová",J308,0)</f>
        <v>0</v>
      </c>
      <c r="BJ308" s="17" t="s">
        <v>80</v>
      </c>
      <c r="BK308" s="216">
        <f>ROUND(I308*H308,2)</f>
        <v>0</v>
      </c>
      <c r="BL308" s="17" t="s">
        <v>124</v>
      </c>
      <c r="BM308" s="215" t="s">
        <v>381</v>
      </c>
    </row>
    <row r="309" spans="1:47" s="2" customFormat="1" ht="12">
      <c r="A309" s="38"/>
      <c r="B309" s="39"/>
      <c r="C309" s="40"/>
      <c r="D309" s="217" t="s">
        <v>126</v>
      </c>
      <c r="E309" s="40"/>
      <c r="F309" s="218" t="s">
        <v>380</v>
      </c>
      <c r="G309" s="40"/>
      <c r="H309" s="40"/>
      <c r="I309" s="219"/>
      <c r="J309" s="40"/>
      <c r="K309" s="40"/>
      <c r="L309" s="44"/>
      <c r="M309" s="220"/>
      <c r="N309" s="221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126</v>
      </c>
      <c r="AU309" s="17" t="s">
        <v>82</v>
      </c>
    </row>
    <row r="310" spans="1:51" s="14" customFormat="1" ht="12">
      <c r="A310" s="14"/>
      <c r="B310" s="234"/>
      <c r="C310" s="235"/>
      <c r="D310" s="217" t="s">
        <v>130</v>
      </c>
      <c r="E310" s="235"/>
      <c r="F310" s="237" t="s">
        <v>382</v>
      </c>
      <c r="G310" s="235"/>
      <c r="H310" s="238">
        <v>205.02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4" t="s">
        <v>130</v>
      </c>
      <c r="AU310" s="244" t="s">
        <v>82</v>
      </c>
      <c r="AV310" s="14" t="s">
        <v>82</v>
      </c>
      <c r="AW310" s="14" t="s">
        <v>4</v>
      </c>
      <c r="AX310" s="14" t="s">
        <v>80</v>
      </c>
      <c r="AY310" s="244" t="s">
        <v>117</v>
      </c>
    </row>
    <row r="311" spans="1:65" s="2" customFormat="1" ht="24.15" customHeight="1">
      <c r="A311" s="38"/>
      <c r="B311" s="39"/>
      <c r="C311" s="246" t="s">
        <v>383</v>
      </c>
      <c r="D311" s="246" t="s">
        <v>237</v>
      </c>
      <c r="E311" s="247" t="s">
        <v>384</v>
      </c>
      <c r="F311" s="248" t="s">
        <v>385</v>
      </c>
      <c r="G311" s="249" t="s">
        <v>122</v>
      </c>
      <c r="H311" s="250">
        <v>230.52</v>
      </c>
      <c r="I311" s="251"/>
      <c r="J311" s="252">
        <f>ROUND(I311*H311,2)</f>
        <v>0</v>
      </c>
      <c r="K311" s="248" t="s">
        <v>19</v>
      </c>
      <c r="L311" s="253"/>
      <c r="M311" s="254" t="s">
        <v>19</v>
      </c>
      <c r="N311" s="255" t="s">
        <v>43</v>
      </c>
      <c r="O311" s="84"/>
      <c r="P311" s="213">
        <f>O311*H311</f>
        <v>0</v>
      </c>
      <c r="Q311" s="213">
        <v>0.15</v>
      </c>
      <c r="R311" s="213">
        <f>Q311*H311</f>
        <v>34.578</v>
      </c>
      <c r="S311" s="213">
        <v>0</v>
      </c>
      <c r="T311" s="214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15" t="s">
        <v>178</v>
      </c>
      <c r="AT311" s="215" t="s">
        <v>237</v>
      </c>
      <c r="AU311" s="215" t="s">
        <v>82</v>
      </c>
      <c r="AY311" s="17" t="s">
        <v>117</v>
      </c>
      <c r="BE311" s="216">
        <f>IF(N311="základní",J311,0)</f>
        <v>0</v>
      </c>
      <c r="BF311" s="216">
        <f>IF(N311="snížená",J311,0)</f>
        <v>0</v>
      </c>
      <c r="BG311" s="216">
        <f>IF(N311="zákl. přenesená",J311,0)</f>
        <v>0</v>
      </c>
      <c r="BH311" s="216">
        <f>IF(N311="sníž. přenesená",J311,0)</f>
        <v>0</v>
      </c>
      <c r="BI311" s="216">
        <f>IF(N311="nulová",J311,0)</f>
        <v>0</v>
      </c>
      <c r="BJ311" s="17" t="s">
        <v>80</v>
      </c>
      <c r="BK311" s="216">
        <f>ROUND(I311*H311,2)</f>
        <v>0</v>
      </c>
      <c r="BL311" s="17" t="s">
        <v>124</v>
      </c>
      <c r="BM311" s="215" t="s">
        <v>386</v>
      </c>
    </row>
    <row r="312" spans="1:47" s="2" customFormat="1" ht="12">
      <c r="A312" s="38"/>
      <c r="B312" s="39"/>
      <c r="C312" s="40"/>
      <c r="D312" s="217" t="s">
        <v>126</v>
      </c>
      <c r="E312" s="40"/>
      <c r="F312" s="218" t="s">
        <v>385</v>
      </c>
      <c r="G312" s="40"/>
      <c r="H312" s="40"/>
      <c r="I312" s="219"/>
      <c r="J312" s="40"/>
      <c r="K312" s="40"/>
      <c r="L312" s="44"/>
      <c r="M312" s="220"/>
      <c r="N312" s="221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126</v>
      </c>
      <c r="AU312" s="17" t="s">
        <v>82</v>
      </c>
    </row>
    <row r="313" spans="1:47" s="2" customFormat="1" ht="12">
      <c r="A313" s="38"/>
      <c r="B313" s="39"/>
      <c r="C313" s="40"/>
      <c r="D313" s="217" t="s">
        <v>201</v>
      </c>
      <c r="E313" s="40"/>
      <c r="F313" s="245" t="s">
        <v>387</v>
      </c>
      <c r="G313" s="40"/>
      <c r="H313" s="40"/>
      <c r="I313" s="219"/>
      <c r="J313" s="40"/>
      <c r="K313" s="40"/>
      <c r="L313" s="44"/>
      <c r="M313" s="220"/>
      <c r="N313" s="221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201</v>
      </c>
      <c r="AU313" s="17" t="s">
        <v>82</v>
      </c>
    </row>
    <row r="314" spans="1:51" s="14" customFormat="1" ht="12">
      <c r="A314" s="14"/>
      <c r="B314" s="234"/>
      <c r="C314" s="235"/>
      <c r="D314" s="217" t="s">
        <v>130</v>
      </c>
      <c r="E314" s="235"/>
      <c r="F314" s="237" t="s">
        <v>388</v>
      </c>
      <c r="G314" s="235"/>
      <c r="H314" s="238">
        <v>230.52</v>
      </c>
      <c r="I314" s="239"/>
      <c r="J314" s="235"/>
      <c r="K314" s="235"/>
      <c r="L314" s="240"/>
      <c r="M314" s="241"/>
      <c r="N314" s="242"/>
      <c r="O314" s="242"/>
      <c r="P314" s="242"/>
      <c r="Q314" s="242"/>
      <c r="R314" s="242"/>
      <c r="S314" s="242"/>
      <c r="T314" s="24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4" t="s">
        <v>130</v>
      </c>
      <c r="AU314" s="244" t="s">
        <v>82</v>
      </c>
      <c r="AV314" s="14" t="s">
        <v>82</v>
      </c>
      <c r="AW314" s="14" t="s">
        <v>4</v>
      </c>
      <c r="AX314" s="14" t="s">
        <v>80</v>
      </c>
      <c r="AY314" s="244" t="s">
        <v>117</v>
      </c>
    </row>
    <row r="315" spans="1:65" s="2" customFormat="1" ht="24.15" customHeight="1">
      <c r="A315" s="38"/>
      <c r="B315" s="39"/>
      <c r="C315" s="204" t="s">
        <v>389</v>
      </c>
      <c r="D315" s="204" t="s">
        <v>119</v>
      </c>
      <c r="E315" s="205" t="s">
        <v>390</v>
      </c>
      <c r="F315" s="206" t="s">
        <v>391</v>
      </c>
      <c r="G315" s="207" t="s">
        <v>122</v>
      </c>
      <c r="H315" s="208">
        <v>362</v>
      </c>
      <c r="I315" s="209"/>
      <c r="J315" s="210">
        <f>ROUND(I315*H315,2)</f>
        <v>0</v>
      </c>
      <c r="K315" s="206" t="s">
        <v>123</v>
      </c>
      <c r="L315" s="44"/>
      <c r="M315" s="211" t="s">
        <v>19</v>
      </c>
      <c r="N315" s="212" t="s">
        <v>43</v>
      </c>
      <c r="O315" s="84"/>
      <c r="P315" s="213">
        <f>O315*H315</f>
        <v>0</v>
      </c>
      <c r="Q315" s="213">
        <v>0.0888</v>
      </c>
      <c r="R315" s="213">
        <f>Q315*H315</f>
        <v>32.1456</v>
      </c>
      <c r="S315" s="213">
        <v>0</v>
      </c>
      <c r="T315" s="214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15" t="s">
        <v>124</v>
      </c>
      <c r="AT315" s="215" t="s">
        <v>119</v>
      </c>
      <c r="AU315" s="215" t="s">
        <v>82</v>
      </c>
      <c r="AY315" s="17" t="s">
        <v>117</v>
      </c>
      <c r="BE315" s="216">
        <f>IF(N315="základní",J315,0)</f>
        <v>0</v>
      </c>
      <c r="BF315" s="216">
        <f>IF(N315="snížená",J315,0)</f>
        <v>0</v>
      </c>
      <c r="BG315" s="216">
        <f>IF(N315="zákl. přenesená",J315,0)</f>
        <v>0</v>
      </c>
      <c r="BH315" s="216">
        <f>IF(N315="sníž. přenesená",J315,0)</f>
        <v>0</v>
      </c>
      <c r="BI315" s="216">
        <f>IF(N315="nulová",J315,0)</f>
        <v>0</v>
      </c>
      <c r="BJ315" s="17" t="s">
        <v>80</v>
      </c>
      <c r="BK315" s="216">
        <f>ROUND(I315*H315,2)</f>
        <v>0</v>
      </c>
      <c r="BL315" s="17" t="s">
        <v>124</v>
      </c>
      <c r="BM315" s="215" t="s">
        <v>392</v>
      </c>
    </row>
    <row r="316" spans="1:47" s="2" customFormat="1" ht="12">
      <c r="A316" s="38"/>
      <c r="B316" s="39"/>
      <c r="C316" s="40"/>
      <c r="D316" s="217" t="s">
        <v>126</v>
      </c>
      <c r="E316" s="40"/>
      <c r="F316" s="218" t="s">
        <v>393</v>
      </c>
      <c r="G316" s="40"/>
      <c r="H316" s="40"/>
      <c r="I316" s="219"/>
      <c r="J316" s="40"/>
      <c r="K316" s="40"/>
      <c r="L316" s="44"/>
      <c r="M316" s="220"/>
      <c r="N316" s="221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126</v>
      </c>
      <c r="AU316" s="17" t="s">
        <v>82</v>
      </c>
    </row>
    <row r="317" spans="1:47" s="2" customFormat="1" ht="12">
      <c r="A317" s="38"/>
      <c r="B317" s="39"/>
      <c r="C317" s="40"/>
      <c r="D317" s="222" t="s">
        <v>128</v>
      </c>
      <c r="E317" s="40"/>
      <c r="F317" s="223" t="s">
        <v>394</v>
      </c>
      <c r="G317" s="40"/>
      <c r="H317" s="40"/>
      <c r="I317" s="219"/>
      <c r="J317" s="40"/>
      <c r="K317" s="40"/>
      <c r="L317" s="44"/>
      <c r="M317" s="220"/>
      <c r="N317" s="221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128</v>
      </c>
      <c r="AU317" s="17" t="s">
        <v>82</v>
      </c>
    </row>
    <row r="318" spans="1:51" s="13" customFormat="1" ht="12">
      <c r="A318" s="13"/>
      <c r="B318" s="224"/>
      <c r="C318" s="225"/>
      <c r="D318" s="217" t="s">
        <v>130</v>
      </c>
      <c r="E318" s="226" t="s">
        <v>19</v>
      </c>
      <c r="F318" s="227" t="s">
        <v>265</v>
      </c>
      <c r="G318" s="225"/>
      <c r="H318" s="226" t="s">
        <v>19</v>
      </c>
      <c r="I318" s="228"/>
      <c r="J318" s="225"/>
      <c r="K318" s="225"/>
      <c r="L318" s="229"/>
      <c r="M318" s="230"/>
      <c r="N318" s="231"/>
      <c r="O318" s="231"/>
      <c r="P318" s="231"/>
      <c r="Q318" s="231"/>
      <c r="R318" s="231"/>
      <c r="S318" s="231"/>
      <c r="T318" s="23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3" t="s">
        <v>130</v>
      </c>
      <c r="AU318" s="233" t="s">
        <v>82</v>
      </c>
      <c r="AV318" s="13" t="s">
        <v>80</v>
      </c>
      <c r="AW318" s="13" t="s">
        <v>33</v>
      </c>
      <c r="AX318" s="13" t="s">
        <v>72</v>
      </c>
      <c r="AY318" s="233" t="s">
        <v>117</v>
      </c>
    </row>
    <row r="319" spans="1:51" s="13" customFormat="1" ht="12">
      <c r="A319" s="13"/>
      <c r="B319" s="224"/>
      <c r="C319" s="225"/>
      <c r="D319" s="217" t="s">
        <v>130</v>
      </c>
      <c r="E319" s="226" t="s">
        <v>19</v>
      </c>
      <c r="F319" s="227" t="s">
        <v>204</v>
      </c>
      <c r="G319" s="225"/>
      <c r="H319" s="226" t="s">
        <v>19</v>
      </c>
      <c r="I319" s="228"/>
      <c r="J319" s="225"/>
      <c r="K319" s="225"/>
      <c r="L319" s="229"/>
      <c r="M319" s="230"/>
      <c r="N319" s="231"/>
      <c r="O319" s="231"/>
      <c r="P319" s="231"/>
      <c r="Q319" s="231"/>
      <c r="R319" s="231"/>
      <c r="S319" s="231"/>
      <c r="T319" s="23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3" t="s">
        <v>130</v>
      </c>
      <c r="AU319" s="233" t="s">
        <v>82</v>
      </c>
      <c r="AV319" s="13" t="s">
        <v>80</v>
      </c>
      <c r="AW319" s="13" t="s">
        <v>33</v>
      </c>
      <c r="AX319" s="13" t="s">
        <v>72</v>
      </c>
      <c r="AY319" s="233" t="s">
        <v>117</v>
      </c>
    </row>
    <row r="320" spans="1:51" s="13" customFormat="1" ht="12">
      <c r="A320" s="13"/>
      <c r="B320" s="224"/>
      <c r="C320" s="225"/>
      <c r="D320" s="217" t="s">
        <v>130</v>
      </c>
      <c r="E320" s="226" t="s">
        <v>19</v>
      </c>
      <c r="F320" s="227" t="s">
        <v>395</v>
      </c>
      <c r="G320" s="225"/>
      <c r="H320" s="226" t="s">
        <v>19</v>
      </c>
      <c r="I320" s="228"/>
      <c r="J320" s="225"/>
      <c r="K320" s="225"/>
      <c r="L320" s="229"/>
      <c r="M320" s="230"/>
      <c r="N320" s="231"/>
      <c r="O320" s="231"/>
      <c r="P320" s="231"/>
      <c r="Q320" s="231"/>
      <c r="R320" s="231"/>
      <c r="S320" s="231"/>
      <c r="T320" s="23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3" t="s">
        <v>130</v>
      </c>
      <c r="AU320" s="233" t="s">
        <v>82</v>
      </c>
      <c r="AV320" s="13" t="s">
        <v>80</v>
      </c>
      <c r="AW320" s="13" t="s">
        <v>33</v>
      </c>
      <c r="AX320" s="13" t="s">
        <v>72</v>
      </c>
      <c r="AY320" s="233" t="s">
        <v>117</v>
      </c>
    </row>
    <row r="321" spans="1:51" s="14" customFormat="1" ht="12">
      <c r="A321" s="14"/>
      <c r="B321" s="234"/>
      <c r="C321" s="235"/>
      <c r="D321" s="217" t="s">
        <v>130</v>
      </c>
      <c r="E321" s="236" t="s">
        <v>19</v>
      </c>
      <c r="F321" s="237" t="s">
        <v>396</v>
      </c>
      <c r="G321" s="235"/>
      <c r="H321" s="238">
        <v>362</v>
      </c>
      <c r="I321" s="239"/>
      <c r="J321" s="235"/>
      <c r="K321" s="235"/>
      <c r="L321" s="240"/>
      <c r="M321" s="241"/>
      <c r="N321" s="242"/>
      <c r="O321" s="242"/>
      <c r="P321" s="242"/>
      <c r="Q321" s="242"/>
      <c r="R321" s="242"/>
      <c r="S321" s="242"/>
      <c r="T321" s="24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4" t="s">
        <v>130</v>
      </c>
      <c r="AU321" s="244" t="s">
        <v>82</v>
      </c>
      <c r="AV321" s="14" t="s">
        <v>82</v>
      </c>
      <c r="AW321" s="14" t="s">
        <v>33</v>
      </c>
      <c r="AX321" s="14" t="s">
        <v>72</v>
      </c>
      <c r="AY321" s="244" t="s">
        <v>117</v>
      </c>
    </row>
    <row r="322" spans="1:65" s="2" customFormat="1" ht="24.15" customHeight="1">
      <c r="A322" s="38"/>
      <c r="B322" s="39"/>
      <c r="C322" s="246" t="s">
        <v>397</v>
      </c>
      <c r="D322" s="246" t="s">
        <v>237</v>
      </c>
      <c r="E322" s="247" t="s">
        <v>398</v>
      </c>
      <c r="F322" s="248" t="s">
        <v>399</v>
      </c>
      <c r="G322" s="249" t="s">
        <v>122</v>
      </c>
      <c r="H322" s="250">
        <v>372.86</v>
      </c>
      <c r="I322" s="251"/>
      <c r="J322" s="252">
        <f>ROUND(I322*H322,2)</f>
        <v>0</v>
      </c>
      <c r="K322" s="248" t="s">
        <v>123</v>
      </c>
      <c r="L322" s="253"/>
      <c r="M322" s="254" t="s">
        <v>19</v>
      </c>
      <c r="N322" s="255" t="s">
        <v>43</v>
      </c>
      <c r="O322" s="84"/>
      <c r="P322" s="213">
        <f>O322*H322</f>
        <v>0</v>
      </c>
      <c r="Q322" s="213">
        <v>0.21</v>
      </c>
      <c r="R322" s="213">
        <f>Q322*H322</f>
        <v>78.3006</v>
      </c>
      <c r="S322" s="213">
        <v>0</v>
      </c>
      <c r="T322" s="214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15" t="s">
        <v>178</v>
      </c>
      <c r="AT322" s="215" t="s">
        <v>237</v>
      </c>
      <c r="AU322" s="215" t="s">
        <v>82</v>
      </c>
      <c r="AY322" s="17" t="s">
        <v>117</v>
      </c>
      <c r="BE322" s="216">
        <f>IF(N322="základní",J322,0)</f>
        <v>0</v>
      </c>
      <c r="BF322" s="216">
        <f>IF(N322="snížená",J322,0)</f>
        <v>0</v>
      </c>
      <c r="BG322" s="216">
        <f>IF(N322="zákl. přenesená",J322,0)</f>
        <v>0</v>
      </c>
      <c r="BH322" s="216">
        <f>IF(N322="sníž. přenesená",J322,0)</f>
        <v>0</v>
      </c>
      <c r="BI322" s="216">
        <f>IF(N322="nulová",J322,0)</f>
        <v>0</v>
      </c>
      <c r="BJ322" s="17" t="s">
        <v>80</v>
      </c>
      <c r="BK322" s="216">
        <f>ROUND(I322*H322,2)</f>
        <v>0</v>
      </c>
      <c r="BL322" s="17" t="s">
        <v>124</v>
      </c>
      <c r="BM322" s="215" t="s">
        <v>400</v>
      </c>
    </row>
    <row r="323" spans="1:47" s="2" customFormat="1" ht="12">
      <c r="A323" s="38"/>
      <c r="B323" s="39"/>
      <c r="C323" s="40"/>
      <c r="D323" s="217" t="s">
        <v>126</v>
      </c>
      <c r="E323" s="40"/>
      <c r="F323" s="218" t="s">
        <v>399</v>
      </c>
      <c r="G323" s="40"/>
      <c r="H323" s="40"/>
      <c r="I323" s="219"/>
      <c r="J323" s="40"/>
      <c r="K323" s="40"/>
      <c r="L323" s="44"/>
      <c r="M323" s="220"/>
      <c r="N323" s="221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126</v>
      </c>
      <c r="AU323" s="17" t="s">
        <v>82</v>
      </c>
    </row>
    <row r="324" spans="1:51" s="14" customFormat="1" ht="12">
      <c r="A324" s="14"/>
      <c r="B324" s="234"/>
      <c r="C324" s="235"/>
      <c r="D324" s="217" t="s">
        <v>130</v>
      </c>
      <c r="E324" s="235"/>
      <c r="F324" s="237" t="s">
        <v>401</v>
      </c>
      <c r="G324" s="235"/>
      <c r="H324" s="238">
        <v>372.86</v>
      </c>
      <c r="I324" s="239"/>
      <c r="J324" s="235"/>
      <c r="K324" s="235"/>
      <c r="L324" s="240"/>
      <c r="M324" s="241"/>
      <c r="N324" s="242"/>
      <c r="O324" s="242"/>
      <c r="P324" s="242"/>
      <c r="Q324" s="242"/>
      <c r="R324" s="242"/>
      <c r="S324" s="242"/>
      <c r="T324" s="243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4" t="s">
        <v>130</v>
      </c>
      <c r="AU324" s="244" t="s">
        <v>82</v>
      </c>
      <c r="AV324" s="14" t="s">
        <v>82</v>
      </c>
      <c r="AW324" s="14" t="s">
        <v>4</v>
      </c>
      <c r="AX324" s="14" t="s">
        <v>80</v>
      </c>
      <c r="AY324" s="244" t="s">
        <v>117</v>
      </c>
    </row>
    <row r="325" spans="1:63" s="12" customFormat="1" ht="22.8" customHeight="1">
      <c r="A325" s="12"/>
      <c r="B325" s="188"/>
      <c r="C325" s="189"/>
      <c r="D325" s="190" t="s">
        <v>71</v>
      </c>
      <c r="E325" s="202" t="s">
        <v>178</v>
      </c>
      <c r="F325" s="202" t="s">
        <v>402</v>
      </c>
      <c r="G325" s="189"/>
      <c r="H325" s="189"/>
      <c r="I325" s="192"/>
      <c r="J325" s="203">
        <f>BK325</f>
        <v>0</v>
      </c>
      <c r="K325" s="189"/>
      <c r="L325" s="194"/>
      <c r="M325" s="195"/>
      <c r="N325" s="196"/>
      <c r="O325" s="196"/>
      <c r="P325" s="197">
        <f>SUM(P326:P392)</f>
        <v>0</v>
      </c>
      <c r="Q325" s="196"/>
      <c r="R325" s="197">
        <f>SUM(R326:R392)</f>
        <v>7.068582999999999</v>
      </c>
      <c r="S325" s="196"/>
      <c r="T325" s="198">
        <f>SUM(T326:T392)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199" t="s">
        <v>80</v>
      </c>
      <c r="AT325" s="200" t="s">
        <v>71</v>
      </c>
      <c r="AU325" s="200" t="s">
        <v>80</v>
      </c>
      <c r="AY325" s="199" t="s">
        <v>117</v>
      </c>
      <c r="BK325" s="201">
        <f>SUM(BK326:BK392)</f>
        <v>0</v>
      </c>
    </row>
    <row r="326" spans="1:65" s="2" customFormat="1" ht="24.15" customHeight="1">
      <c r="A326" s="38"/>
      <c r="B326" s="39"/>
      <c r="C326" s="204" t="s">
        <v>403</v>
      </c>
      <c r="D326" s="204" t="s">
        <v>119</v>
      </c>
      <c r="E326" s="205" t="s">
        <v>404</v>
      </c>
      <c r="F326" s="206" t="s">
        <v>405</v>
      </c>
      <c r="G326" s="207" t="s">
        <v>197</v>
      </c>
      <c r="H326" s="208">
        <v>30.3</v>
      </c>
      <c r="I326" s="209"/>
      <c r="J326" s="210">
        <f>ROUND(I326*H326,2)</f>
        <v>0</v>
      </c>
      <c r="K326" s="206" t="s">
        <v>19</v>
      </c>
      <c r="L326" s="44"/>
      <c r="M326" s="211" t="s">
        <v>19</v>
      </c>
      <c r="N326" s="212" t="s">
        <v>43</v>
      </c>
      <c r="O326" s="84"/>
      <c r="P326" s="213">
        <f>O326*H326</f>
        <v>0</v>
      </c>
      <c r="Q326" s="213">
        <v>1E-05</v>
      </c>
      <c r="R326" s="213">
        <f>Q326*H326</f>
        <v>0.00030300000000000005</v>
      </c>
      <c r="S326" s="213">
        <v>0</v>
      </c>
      <c r="T326" s="214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15" t="s">
        <v>124</v>
      </c>
      <c r="AT326" s="215" t="s">
        <v>119</v>
      </c>
      <c r="AU326" s="215" t="s">
        <v>82</v>
      </c>
      <c r="AY326" s="17" t="s">
        <v>117</v>
      </c>
      <c r="BE326" s="216">
        <f>IF(N326="základní",J326,0)</f>
        <v>0</v>
      </c>
      <c r="BF326" s="216">
        <f>IF(N326="snížená",J326,0)</f>
        <v>0</v>
      </c>
      <c r="BG326" s="216">
        <f>IF(N326="zákl. přenesená",J326,0)</f>
        <v>0</v>
      </c>
      <c r="BH326" s="216">
        <f>IF(N326="sníž. přenesená",J326,0)</f>
        <v>0</v>
      </c>
      <c r="BI326" s="216">
        <f>IF(N326="nulová",J326,0)</f>
        <v>0</v>
      </c>
      <c r="BJ326" s="17" t="s">
        <v>80</v>
      </c>
      <c r="BK326" s="216">
        <f>ROUND(I326*H326,2)</f>
        <v>0</v>
      </c>
      <c r="BL326" s="17" t="s">
        <v>124</v>
      </c>
      <c r="BM326" s="215" t="s">
        <v>406</v>
      </c>
    </row>
    <row r="327" spans="1:47" s="2" customFormat="1" ht="12">
      <c r="A327" s="38"/>
      <c r="B327" s="39"/>
      <c r="C327" s="40"/>
      <c r="D327" s="217" t="s">
        <v>126</v>
      </c>
      <c r="E327" s="40"/>
      <c r="F327" s="218" t="s">
        <v>407</v>
      </c>
      <c r="G327" s="40"/>
      <c r="H327" s="40"/>
      <c r="I327" s="219"/>
      <c r="J327" s="40"/>
      <c r="K327" s="40"/>
      <c r="L327" s="44"/>
      <c r="M327" s="220"/>
      <c r="N327" s="221"/>
      <c r="O327" s="84"/>
      <c r="P327" s="84"/>
      <c r="Q327" s="84"/>
      <c r="R327" s="84"/>
      <c r="S327" s="84"/>
      <c r="T327" s="85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126</v>
      </c>
      <c r="AU327" s="17" t="s">
        <v>82</v>
      </c>
    </row>
    <row r="328" spans="1:47" s="2" customFormat="1" ht="12">
      <c r="A328" s="38"/>
      <c r="B328" s="39"/>
      <c r="C328" s="40"/>
      <c r="D328" s="217" t="s">
        <v>201</v>
      </c>
      <c r="E328" s="40"/>
      <c r="F328" s="245" t="s">
        <v>408</v>
      </c>
      <c r="G328" s="40"/>
      <c r="H328" s="40"/>
      <c r="I328" s="219"/>
      <c r="J328" s="40"/>
      <c r="K328" s="40"/>
      <c r="L328" s="44"/>
      <c r="M328" s="220"/>
      <c r="N328" s="221"/>
      <c r="O328" s="84"/>
      <c r="P328" s="84"/>
      <c r="Q328" s="84"/>
      <c r="R328" s="84"/>
      <c r="S328" s="84"/>
      <c r="T328" s="85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201</v>
      </c>
      <c r="AU328" s="17" t="s">
        <v>82</v>
      </c>
    </row>
    <row r="329" spans="1:51" s="13" customFormat="1" ht="12">
      <c r="A329" s="13"/>
      <c r="B329" s="224"/>
      <c r="C329" s="225"/>
      <c r="D329" s="217" t="s">
        <v>130</v>
      </c>
      <c r="E329" s="226" t="s">
        <v>19</v>
      </c>
      <c r="F329" s="227" t="s">
        <v>203</v>
      </c>
      <c r="G329" s="225"/>
      <c r="H329" s="226" t="s">
        <v>19</v>
      </c>
      <c r="I329" s="228"/>
      <c r="J329" s="225"/>
      <c r="K329" s="225"/>
      <c r="L329" s="229"/>
      <c r="M329" s="230"/>
      <c r="N329" s="231"/>
      <c r="O329" s="231"/>
      <c r="P329" s="231"/>
      <c r="Q329" s="231"/>
      <c r="R329" s="231"/>
      <c r="S329" s="231"/>
      <c r="T329" s="23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3" t="s">
        <v>130</v>
      </c>
      <c r="AU329" s="233" t="s">
        <v>82</v>
      </c>
      <c r="AV329" s="13" t="s">
        <v>80</v>
      </c>
      <c r="AW329" s="13" t="s">
        <v>33</v>
      </c>
      <c r="AX329" s="13" t="s">
        <v>72</v>
      </c>
      <c r="AY329" s="233" t="s">
        <v>117</v>
      </c>
    </row>
    <row r="330" spans="1:51" s="13" customFormat="1" ht="12">
      <c r="A330" s="13"/>
      <c r="B330" s="224"/>
      <c r="C330" s="225"/>
      <c r="D330" s="217" t="s">
        <v>130</v>
      </c>
      <c r="E330" s="226" t="s">
        <v>19</v>
      </c>
      <c r="F330" s="227" t="s">
        <v>204</v>
      </c>
      <c r="G330" s="225"/>
      <c r="H330" s="226" t="s">
        <v>19</v>
      </c>
      <c r="I330" s="228"/>
      <c r="J330" s="225"/>
      <c r="K330" s="225"/>
      <c r="L330" s="229"/>
      <c r="M330" s="230"/>
      <c r="N330" s="231"/>
      <c r="O330" s="231"/>
      <c r="P330" s="231"/>
      <c r="Q330" s="231"/>
      <c r="R330" s="231"/>
      <c r="S330" s="231"/>
      <c r="T330" s="23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3" t="s">
        <v>130</v>
      </c>
      <c r="AU330" s="233" t="s">
        <v>82</v>
      </c>
      <c r="AV330" s="13" t="s">
        <v>80</v>
      </c>
      <c r="AW330" s="13" t="s">
        <v>33</v>
      </c>
      <c r="AX330" s="13" t="s">
        <v>72</v>
      </c>
      <c r="AY330" s="233" t="s">
        <v>117</v>
      </c>
    </row>
    <row r="331" spans="1:51" s="14" customFormat="1" ht="12">
      <c r="A331" s="14"/>
      <c r="B331" s="234"/>
      <c r="C331" s="235"/>
      <c r="D331" s="217" t="s">
        <v>130</v>
      </c>
      <c r="E331" s="236" t="s">
        <v>19</v>
      </c>
      <c r="F331" s="237" t="s">
        <v>409</v>
      </c>
      <c r="G331" s="235"/>
      <c r="H331" s="238">
        <v>30.3</v>
      </c>
      <c r="I331" s="239"/>
      <c r="J331" s="235"/>
      <c r="K331" s="235"/>
      <c r="L331" s="240"/>
      <c r="M331" s="241"/>
      <c r="N331" s="242"/>
      <c r="O331" s="242"/>
      <c r="P331" s="242"/>
      <c r="Q331" s="242"/>
      <c r="R331" s="242"/>
      <c r="S331" s="242"/>
      <c r="T331" s="24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4" t="s">
        <v>130</v>
      </c>
      <c r="AU331" s="244" t="s">
        <v>82</v>
      </c>
      <c r="AV331" s="14" t="s">
        <v>82</v>
      </c>
      <c r="AW331" s="14" t="s">
        <v>33</v>
      </c>
      <c r="AX331" s="14" t="s">
        <v>72</v>
      </c>
      <c r="AY331" s="244" t="s">
        <v>117</v>
      </c>
    </row>
    <row r="332" spans="1:65" s="2" customFormat="1" ht="16.5" customHeight="1">
      <c r="A332" s="38"/>
      <c r="B332" s="39"/>
      <c r="C332" s="204" t="s">
        <v>410</v>
      </c>
      <c r="D332" s="204" t="s">
        <v>119</v>
      </c>
      <c r="E332" s="205" t="s">
        <v>411</v>
      </c>
      <c r="F332" s="206" t="s">
        <v>412</v>
      </c>
      <c r="G332" s="207" t="s">
        <v>197</v>
      </c>
      <c r="H332" s="208">
        <v>22.9</v>
      </c>
      <c r="I332" s="209"/>
      <c r="J332" s="210">
        <f>ROUND(I332*H332,2)</f>
        <v>0</v>
      </c>
      <c r="K332" s="206" t="s">
        <v>19</v>
      </c>
      <c r="L332" s="44"/>
      <c r="M332" s="211" t="s">
        <v>19</v>
      </c>
      <c r="N332" s="212" t="s">
        <v>43</v>
      </c>
      <c r="O332" s="84"/>
      <c r="P332" s="213">
        <f>O332*H332</f>
        <v>0</v>
      </c>
      <c r="Q332" s="213">
        <v>0</v>
      </c>
      <c r="R332" s="213">
        <f>Q332*H332</f>
        <v>0</v>
      </c>
      <c r="S332" s="213">
        <v>0</v>
      </c>
      <c r="T332" s="214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15" t="s">
        <v>124</v>
      </c>
      <c r="AT332" s="215" t="s">
        <v>119</v>
      </c>
      <c r="AU332" s="215" t="s">
        <v>82</v>
      </c>
      <c r="AY332" s="17" t="s">
        <v>117</v>
      </c>
      <c r="BE332" s="216">
        <f>IF(N332="základní",J332,0)</f>
        <v>0</v>
      </c>
      <c r="BF332" s="216">
        <f>IF(N332="snížená",J332,0)</f>
        <v>0</v>
      </c>
      <c r="BG332" s="216">
        <f>IF(N332="zákl. přenesená",J332,0)</f>
        <v>0</v>
      </c>
      <c r="BH332" s="216">
        <f>IF(N332="sníž. přenesená",J332,0)</f>
        <v>0</v>
      </c>
      <c r="BI332" s="216">
        <f>IF(N332="nulová",J332,0)</f>
        <v>0</v>
      </c>
      <c r="BJ332" s="17" t="s">
        <v>80</v>
      </c>
      <c r="BK332" s="216">
        <f>ROUND(I332*H332,2)</f>
        <v>0</v>
      </c>
      <c r="BL332" s="17" t="s">
        <v>124</v>
      </c>
      <c r="BM332" s="215" t="s">
        <v>413</v>
      </c>
    </row>
    <row r="333" spans="1:47" s="2" customFormat="1" ht="12">
      <c r="A333" s="38"/>
      <c r="B333" s="39"/>
      <c r="C333" s="40"/>
      <c r="D333" s="217" t="s">
        <v>126</v>
      </c>
      <c r="E333" s="40"/>
      <c r="F333" s="218" t="s">
        <v>414</v>
      </c>
      <c r="G333" s="40"/>
      <c r="H333" s="40"/>
      <c r="I333" s="219"/>
      <c r="J333" s="40"/>
      <c r="K333" s="40"/>
      <c r="L333" s="44"/>
      <c r="M333" s="220"/>
      <c r="N333" s="221"/>
      <c r="O333" s="84"/>
      <c r="P333" s="84"/>
      <c r="Q333" s="84"/>
      <c r="R333" s="84"/>
      <c r="S333" s="84"/>
      <c r="T333" s="85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126</v>
      </c>
      <c r="AU333" s="17" t="s">
        <v>82</v>
      </c>
    </row>
    <row r="334" spans="1:47" s="2" customFormat="1" ht="12">
      <c r="A334" s="38"/>
      <c r="B334" s="39"/>
      <c r="C334" s="40"/>
      <c r="D334" s="217" t="s">
        <v>201</v>
      </c>
      <c r="E334" s="40"/>
      <c r="F334" s="245" t="s">
        <v>415</v>
      </c>
      <c r="G334" s="40"/>
      <c r="H334" s="40"/>
      <c r="I334" s="219"/>
      <c r="J334" s="40"/>
      <c r="K334" s="40"/>
      <c r="L334" s="44"/>
      <c r="M334" s="220"/>
      <c r="N334" s="221"/>
      <c r="O334" s="84"/>
      <c r="P334" s="84"/>
      <c r="Q334" s="84"/>
      <c r="R334" s="84"/>
      <c r="S334" s="84"/>
      <c r="T334" s="85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201</v>
      </c>
      <c r="AU334" s="17" t="s">
        <v>82</v>
      </c>
    </row>
    <row r="335" spans="1:51" s="13" customFormat="1" ht="12">
      <c r="A335" s="13"/>
      <c r="B335" s="224"/>
      <c r="C335" s="225"/>
      <c r="D335" s="217" t="s">
        <v>130</v>
      </c>
      <c r="E335" s="226" t="s">
        <v>19</v>
      </c>
      <c r="F335" s="227" t="s">
        <v>203</v>
      </c>
      <c r="G335" s="225"/>
      <c r="H335" s="226" t="s">
        <v>19</v>
      </c>
      <c r="I335" s="228"/>
      <c r="J335" s="225"/>
      <c r="K335" s="225"/>
      <c r="L335" s="229"/>
      <c r="M335" s="230"/>
      <c r="N335" s="231"/>
      <c r="O335" s="231"/>
      <c r="P335" s="231"/>
      <c r="Q335" s="231"/>
      <c r="R335" s="231"/>
      <c r="S335" s="231"/>
      <c r="T335" s="23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3" t="s">
        <v>130</v>
      </c>
      <c r="AU335" s="233" t="s">
        <v>82</v>
      </c>
      <c r="AV335" s="13" t="s">
        <v>80</v>
      </c>
      <c r="AW335" s="13" t="s">
        <v>33</v>
      </c>
      <c r="AX335" s="13" t="s">
        <v>72</v>
      </c>
      <c r="AY335" s="233" t="s">
        <v>117</v>
      </c>
    </row>
    <row r="336" spans="1:51" s="14" customFormat="1" ht="12">
      <c r="A336" s="14"/>
      <c r="B336" s="234"/>
      <c r="C336" s="235"/>
      <c r="D336" s="217" t="s">
        <v>130</v>
      </c>
      <c r="E336" s="236" t="s">
        <v>19</v>
      </c>
      <c r="F336" s="237" t="s">
        <v>416</v>
      </c>
      <c r="G336" s="235"/>
      <c r="H336" s="238">
        <v>22.9</v>
      </c>
      <c r="I336" s="239"/>
      <c r="J336" s="235"/>
      <c r="K336" s="235"/>
      <c r="L336" s="240"/>
      <c r="M336" s="241"/>
      <c r="N336" s="242"/>
      <c r="O336" s="242"/>
      <c r="P336" s="242"/>
      <c r="Q336" s="242"/>
      <c r="R336" s="242"/>
      <c r="S336" s="242"/>
      <c r="T336" s="24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4" t="s">
        <v>130</v>
      </c>
      <c r="AU336" s="244" t="s">
        <v>82</v>
      </c>
      <c r="AV336" s="14" t="s">
        <v>82</v>
      </c>
      <c r="AW336" s="14" t="s">
        <v>33</v>
      </c>
      <c r="AX336" s="14" t="s">
        <v>72</v>
      </c>
      <c r="AY336" s="244" t="s">
        <v>117</v>
      </c>
    </row>
    <row r="337" spans="1:65" s="2" customFormat="1" ht="16.5" customHeight="1">
      <c r="A337" s="38"/>
      <c r="B337" s="39"/>
      <c r="C337" s="204" t="s">
        <v>417</v>
      </c>
      <c r="D337" s="204" t="s">
        <v>119</v>
      </c>
      <c r="E337" s="205" t="s">
        <v>418</v>
      </c>
      <c r="F337" s="206" t="s">
        <v>419</v>
      </c>
      <c r="G337" s="207" t="s">
        <v>420</v>
      </c>
      <c r="H337" s="208">
        <v>15</v>
      </c>
      <c r="I337" s="209"/>
      <c r="J337" s="210">
        <f>ROUND(I337*H337,2)</f>
        <v>0</v>
      </c>
      <c r="K337" s="206" t="s">
        <v>19</v>
      </c>
      <c r="L337" s="44"/>
      <c r="M337" s="211" t="s">
        <v>19</v>
      </c>
      <c r="N337" s="212" t="s">
        <v>43</v>
      </c>
      <c r="O337" s="84"/>
      <c r="P337" s="213">
        <f>O337*H337</f>
        <v>0</v>
      </c>
      <c r="Q337" s="213">
        <v>0.00072</v>
      </c>
      <c r="R337" s="213">
        <f>Q337*H337</f>
        <v>0.0108</v>
      </c>
      <c r="S337" s="213">
        <v>0</v>
      </c>
      <c r="T337" s="214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15" t="s">
        <v>124</v>
      </c>
      <c r="AT337" s="215" t="s">
        <v>119</v>
      </c>
      <c r="AU337" s="215" t="s">
        <v>82</v>
      </c>
      <c r="AY337" s="17" t="s">
        <v>117</v>
      </c>
      <c r="BE337" s="216">
        <f>IF(N337="základní",J337,0)</f>
        <v>0</v>
      </c>
      <c r="BF337" s="216">
        <f>IF(N337="snížená",J337,0)</f>
        <v>0</v>
      </c>
      <c r="BG337" s="216">
        <f>IF(N337="zákl. přenesená",J337,0)</f>
        <v>0</v>
      </c>
      <c r="BH337" s="216">
        <f>IF(N337="sníž. přenesená",J337,0)</f>
        <v>0</v>
      </c>
      <c r="BI337" s="216">
        <f>IF(N337="nulová",J337,0)</f>
        <v>0</v>
      </c>
      <c r="BJ337" s="17" t="s">
        <v>80</v>
      </c>
      <c r="BK337" s="216">
        <f>ROUND(I337*H337,2)</f>
        <v>0</v>
      </c>
      <c r="BL337" s="17" t="s">
        <v>124</v>
      </c>
      <c r="BM337" s="215" t="s">
        <v>421</v>
      </c>
    </row>
    <row r="338" spans="1:47" s="2" customFormat="1" ht="12">
      <c r="A338" s="38"/>
      <c r="B338" s="39"/>
      <c r="C338" s="40"/>
      <c r="D338" s="217" t="s">
        <v>126</v>
      </c>
      <c r="E338" s="40"/>
      <c r="F338" s="218" t="s">
        <v>419</v>
      </c>
      <c r="G338" s="40"/>
      <c r="H338" s="40"/>
      <c r="I338" s="219"/>
      <c r="J338" s="40"/>
      <c r="K338" s="40"/>
      <c r="L338" s="44"/>
      <c r="M338" s="220"/>
      <c r="N338" s="221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126</v>
      </c>
      <c r="AU338" s="17" t="s">
        <v>82</v>
      </c>
    </row>
    <row r="339" spans="1:51" s="13" customFormat="1" ht="12">
      <c r="A339" s="13"/>
      <c r="B339" s="224"/>
      <c r="C339" s="225"/>
      <c r="D339" s="217" t="s">
        <v>130</v>
      </c>
      <c r="E339" s="226" t="s">
        <v>19</v>
      </c>
      <c r="F339" s="227" t="s">
        <v>203</v>
      </c>
      <c r="G339" s="225"/>
      <c r="H339" s="226" t="s">
        <v>19</v>
      </c>
      <c r="I339" s="228"/>
      <c r="J339" s="225"/>
      <c r="K339" s="225"/>
      <c r="L339" s="229"/>
      <c r="M339" s="230"/>
      <c r="N339" s="231"/>
      <c r="O339" s="231"/>
      <c r="P339" s="231"/>
      <c r="Q339" s="231"/>
      <c r="R339" s="231"/>
      <c r="S339" s="231"/>
      <c r="T339" s="23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3" t="s">
        <v>130</v>
      </c>
      <c r="AU339" s="233" t="s">
        <v>82</v>
      </c>
      <c r="AV339" s="13" t="s">
        <v>80</v>
      </c>
      <c r="AW339" s="13" t="s">
        <v>33</v>
      </c>
      <c r="AX339" s="13" t="s">
        <v>72</v>
      </c>
      <c r="AY339" s="233" t="s">
        <v>117</v>
      </c>
    </row>
    <row r="340" spans="1:51" s="13" customFormat="1" ht="12">
      <c r="A340" s="13"/>
      <c r="B340" s="224"/>
      <c r="C340" s="225"/>
      <c r="D340" s="217" t="s">
        <v>130</v>
      </c>
      <c r="E340" s="226" t="s">
        <v>19</v>
      </c>
      <c r="F340" s="227" t="s">
        <v>256</v>
      </c>
      <c r="G340" s="225"/>
      <c r="H340" s="226" t="s">
        <v>19</v>
      </c>
      <c r="I340" s="228"/>
      <c r="J340" s="225"/>
      <c r="K340" s="225"/>
      <c r="L340" s="229"/>
      <c r="M340" s="230"/>
      <c r="N340" s="231"/>
      <c r="O340" s="231"/>
      <c r="P340" s="231"/>
      <c r="Q340" s="231"/>
      <c r="R340" s="231"/>
      <c r="S340" s="231"/>
      <c r="T340" s="23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3" t="s">
        <v>130</v>
      </c>
      <c r="AU340" s="233" t="s">
        <v>82</v>
      </c>
      <c r="AV340" s="13" t="s">
        <v>80</v>
      </c>
      <c r="AW340" s="13" t="s">
        <v>33</v>
      </c>
      <c r="AX340" s="13" t="s">
        <v>72</v>
      </c>
      <c r="AY340" s="233" t="s">
        <v>117</v>
      </c>
    </row>
    <row r="341" spans="1:51" s="14" customFormat="1" ht="12">
      <c r="A341" s="14"/>
      <c r="B341" s="234"/>
      <c r="C341" s="235"/>
      <c r="D341" s="217" t="s">
        <v>130</v>
      </c>
      <c r="E341" s="236" t="s">
        <v>19</v>
      </c>
      <c r="F341" s="237" t="s">
        <v>422</v>
      </c>
      <c r="G341" s="235"/>
      <c r="H341" s="238">
        <v>5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4" t="s">
        <v>130</v>
      </c>
      <c r="AU341" s="244" t="s">
        <v>82</v>
      </c>
      <c r="AV341" s="14" t="s">
        <v>82</v>
      </c>
      <c r="AW341" s="14" t="s">
        <v>33</v>
      </c>
      <c r="AX341" s="14" t="s">
        <v>72</v>
      </c>
      <c r="AY341" s="244" t="s">
        <v>117</v>
      </c>
    </row>
    <row r="342" spans="1:51" s="14" customFormat="1" ht="12">
      <c r="A342" s="14"/>
      <c r="B342" s="234"/>
      <c r="C342" s="235"/>
      <c r="D342" s="217" t="s">
        <v>130</v>
      </c>
      <c r="E342" s="236" t="s">
        <v>19</v>
      </c>
      <c r="F342" s="237" t="s">
        <v>423</v>
      </c>
      <c r="G342" s="235"/>
      <c r="H342" s="238">
        <v>9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4" t="s">
        <v>130</v>
      </c>
      <c r="AU342" s="244" t="s">
        <v>82</v>
      </c>
      <c r="AV342" s="14" t="s">
        <v>82</v>
      </c>
      <c r="AW342" s="14" t="s">
        <v>33</v>
      </c>
      <c r="AX342" s="14" t="s">
        <v>72</v>
      </c>
      <c r="AY342" s="244" t="s">
        <v>117</v>
      </c>
    </row>
    <row r="343" spans="1:51" s="14" customFormat="1" ht="12">
      <c r="A343" s="14"/>
      <c r="B343" s="234"/>
      <c r="C343" s="235"/>
      <c r="D343" s="217" t="s">
        <v>130</v>
      </c>
      <c r="E343" s="236" t="s">
        <v>19</v>
      </c>
      <c r="F343" s="237" t="s">
        <v>424</v>
      </c>
      <c r="G343" s="235"/>
      <c r="H343" s="238">
        <v>1</v>
      </c>
      <c r="I343" s="239"/>
      <c r="J343" s="235"/>
      <c r="K343" s="235"/>
      <c r="L343" s="240"/>
      <c r="M343" s="241"/>
      <c r="N343" s="242"/>
      <c r="O343" s="242"/>
      <c r="P343" s="242"/>
      <c r="Q343" s="242"/>
      <c r="R343" s="242"/>
      <c r="S343" s="242"/>
      <c r="T343" s="24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4" t="s">
        <v>130</v>
      </c>
      <c r="AU343" s="244" t="s">
        <v>82</v>
      </c>
      <c r="AV343" s="14" t="s">
        <v>82</v>
      </c>
      <c r="AW343" s="14" t="s">
        <v>33</v>
      </c>
      <c r="AX343" s="14" t="s">
        <v>72</v>
      </c>
      <c r="AY343" s="244" t="s">
        <v>117</v>
      </c>
    </row>
    <row r="344" spans="1:65" s="2" customFormat="1" ht="21.75" customHeight="1">
      <c r="A344" s="38"/>
      <c r="B344" s="39"/>
      <c r="C344" s="204" t="s">
        <v>425</v>
      </c>
      <c r="D344" s="204" t="s">
        <v>119</v>
      </c>
      <c r="E344" s="205" t="s">
        <v>426</v>
      </c>
      <c r="F344" s="206" t="s">
        <v>427</v>
      </c>
      <c r="G344" s="207" t="s">
        <v>197</v>
      </c>
      <c r="H344" s="208">
        <v>30.3</v>
      </c>
      <c r="I344" s="209"/>
      <c r="J344" s="210">
        <f>ROUND(I344*H344,2)</f>
        <v>0</v>
      </c>
      <c r="K344" s="206" t="s">
        <v>123</v>
      </c>
      <c r="L344" s="44"/>
      <c r="M344" s="211" t="s">
        <v>19</v>
      </c>
      <c r="N344" s="212" t="s">
        <v>43</v>
      </c>
      <c r="O344" s="84"/>
      <c r="P344" s="213">
        <f>O344*H344</f>
        <v>0</v>
      </c>
      <c r="Q344" s="213">
        <v>0</v>
      </c>
      <c r="R344" s="213">
        <f>Q344*H344</f>
        <v>0</v>
      </c>
      <c r="S344" s="213">
        <v>0</v>
      </c>
      <c r="T344" s="214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15" t="s">
        <v>124</v>
      </c>
      <c r="AT344" s="215" t="s">
        <v>119</v>
      </c>
      <c r="AU344" s="215" t="s">
        <v>82</v>
      </c>
      <c r="AY344" s="17" t="s">
        <v>117</v>
      </c>
      <c r="BE344" s="216">
        <f>IF(N344="základní",J344,0)</f>
        <v>0</v>
      </c>
      <c r="BF344" s="216">
        <f>IF(N344="snížená",J344,0)</f>
        <v>0</v>
      </c>
      <c r="BG344" s="216">
        <f>IF(N344="zákl. přenesená",J344,0)</f>
        <v>0</v>
      </c>
      <c r="BH344" s="216">
        <f>IF(N344="sníž. přenesená",J344,0)</f>
        <v>0</v>
      </c>
      <c r="BI344" s="216">
        <f>IF(N344="nulová",J344,0)</f>
        <v>0</v>
      </c>
      <c r="BJ344" s="17" t="s">
        <v>80</v>
      </c>
      <c r="BK344" s="216">
        <f>ROUND(I344*H344,2)</f>
        <v>0</v>
      </c>
      <c r="BL344" s="17" t="s">
        <v>124</v>
      </c>
      <c r="BM344" s="215" t="s">
        <v>428</v>
      </c>
    </row>
    <row r="345" spans="1:47" s="2" customFormat="1" ht="12">
      <c r="A345" s="38"/>
      <c r="B345" s="39"/>
      <c r="C345" s="40"/>
      <c r="D345" s="217" t="s">
        <v>126</v>
      </c>
      <c r="E345" s="40"/>
      <c r="F345" s="218" t="s">
        <v>429</v>
      </c>
      <c r="G345" s="40"/>
      <c r="H345" s="40"/>
      <c r="I345" s="219"/>
      <c r="J345" s="40"/>
      <c r="K345" s="40"/>
      <c r="L345" s="44"/>
      <c r="M345" s="220"/>
      <c r="N345" s="221"/>
      <c r="O345" s="84"/>
      <c r="P345" s="84"/>
      <c r="Q345" s="84"/>
      <c r="R345" s="84"/>
      <c r="S345" s="84"/>
      <c r="T345" s="85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126</v>
      </c>
      <c r="AU345" s="17" t="s">
        <v>82</v>
      </c>
    </row>
    <row r="346" spans="1:47" s="2" customFormat="1" ht="12">
      <c r="A346" s="38"/>
      <c r="B346" s="39"/>
      <c r="C346" s="40"/>
      <c r="D346" s="222" t="s">
        <v>128</v>
      </c>
      <c r="E346" s="40"/>
      <c r="F346" s="223" t="s">
        <v>430</v>
      </c>
      <c r="G346" s="40"/>
      <c r="H346" s="40"/>
      <c r="I346" s="219"/>
      <c r="J346" s="40"/>
      <c r="K346" s="40"/>
      <c r="L346" s="44"/>
      <c r="M346" s="220"/>
      <c r="N346" s="221"/>
      <c r="O346" s="84"/>
      <c r="P346" s="84"/>
      <c r="Q346" s="84"/>
      <c r="R346" s="84"/>
      <c r="S346" s="84"/>
      <c r="T346" s="85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128</v>
      </c>
      <c r="AU346" s="17" t="s">
        <v>82</v>
      </c>
    </row>
    <row r="347" spans="1:51" s="13" customFormat="1" ht="12">
      <c r="A347" s="13"/>
      <c r="B347" s="224"/>
      <c r="C347" s="225"/>
      <c r="D347" s="217" t="s">
        <v>130</v>
      </c>
      <c r="E347" s="226" t="s">
        <v>19</v>
      </c>
      <c r="F347" s="227" t="s">
        <v>203</v>
      </c>
      <c r="G347" s="225"/>
      <c r="H347" s="226" t="s">
        <v>19</v>
      </c>
      <c r="I347" s="228"/>
      <c r="J347" s="225"/>
      <c r="K347" s="225"/>
      <c r="L347" s="229"/>
      <c r="M347" s="230"/>
      <c r="N347" s="231"/>
      <c r="O347" s="231"/>
      <c r="P347" s="231"/>
      <c r="Q347" s="231"/>
      <c r="R347" s="231"/>
      <c r="S347" s="231"/>
      <c r="T347" s="23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3" t="s">
        <v>130</v>
      </c>
      <c r="AU347" s="233" t="s">
        <v>82</v>
      </c>
      <c r="AV347" s="13" t="s">
        <v>80</v>
      </c>
      <c r="AW347" s="13" t="s">
        <v>33</v>
      </c>
      <c r="AX347" s="13" t="s">
        <v>72</v>
      </c>
      <c r="AY347" s="233" t="s">
        <v>117</v>
      </c>
    </row>
    <row r="348" spans="1:51" s="13" customFormat="1" ht="12">
      <c r="A348" s="13"/>
      <c r="B348" s="224"/>
      <c r="C348" s="225"/>
      <c r="D348" s="217" t="s">
        <v>130</v>
      </c>
      <c r="E348" s="226" t="s">
        <v>19</v>
      </c>
      <c r="F348" s="227" t="s">
        <v>204</v>
      </c>
      <c r="G348" s="225"/>
      <c r="H348" s="226" t="s">
        <v>19</v>
      </c>
      <c r="I348" s="228"/>
      <c r="J348" s="225"/>
      <c r="K348" s="225"/>
      <c r="L348" s="229"/>
      <c r="M348" s="230"/>
      <c r="N348" s="231"/>
      <c r="O348" s="231"/>
      <c r="P348" s="231"/>
      <c r="Q348" s="231"/>
      <c r="R348" s="231"/>
      <c r="S348" s="231"/>
      <c r="T348" s="23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3" t="s">
        <v>130</v>
      </c>
      <c r="AU348" s="233" t="s">
        <v>82</v>
      </c>
      <c r="AV348" s="13" t="s">
        <v>80</v>
      </c>
      <c r="AW348" s="13" t="s">
        <v>33</v>
      </c>
      <c r="AX348" s="13" t="s">
        <v>72</v>
      </c>
      <c r="AY348" s="233" t="s">
        <v>117</v>
      </c>
    </row>
    <row r="349" spans="1:51" s="14" customFormat="1" ht="12">
      <c r="A349" s="14"/>
      <c r="B349" s="234"/>
      <c r="C349" s="235"/>
      <c r="D349" s="217" t="s">
        <v>130</v>
      </c>
      <c r="E349" s="236" t="s">
        <v>19</v>
      </c>
      <c r="F349" s="237" t="s">
        <v>431</v>
      </c>
      <c r="G349" s="235"/>
      <c r="H349" s="238">
        <v>30.3</v>
      </c>
      <c r="I349" s="239"/>
      <c r="J349" s="235"/>
      <c r="K349" s="235"/>
      <c r="L349" s="240"/>
      <c r="M349" s="241"/>
      <c r="N349" s="242"/>
      <c r="O349" s="242"/>
      <c r="P349" s="242"/>
      <c r="Q349" s="242"/>
      <c r="R349" s="242"/>
      <c r="S349" s="242"/>
      <c r="T349" s="24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4" t="s">
        <v>130</v>
      </c>
      <c r="AU349" s="244" t="s">
        <v>82</v>
      </c>
      <c r="AV349" s="14" t="s">
        <v>82</v>
      </c>
      <c r="AW349" s="14" t="s">
        <v>33</v>
      </c>
      <c r="AX349" s="14" t="s">
        <v>72</v>
      </c>
      <c r="AY349" s="244" t="s">
        <v>117</v>
      </c>
    </row>
    <row r="350" spans="1:65" s="2" customFormat="1" ht="24.15" customHeight="1">
      <c r="A350" s="38"/>
      <c r="B350" s="39"/>
      <c r="C350" s="204" t="s">
        <v>432</v>
      </c>
      <c r="D350" s="204" t="s">
        <v>119</v>
      </c>
      <c r="E350" s="205" t="s">
        <v>433</v>
      </c>
      <c r="F350" s="206" t="s">
        <v>434</v>
      </c>
      <c r="G350" s="207" t="s">
        <v>420</v>
      </c>
      <c r="H350" s="208">
        <v>5</v>
      </c>
      <c r="I350" s="209"/>
      <c r="J350" s="210">
        <f>ROUND(I350*H350,2)</f>
        <v>0</v>
      </c>
      <c r="K350" s="206" t="s">
        <v>123</v>
      </c>
      <c r="L350" s="44"/>
      <c r="M350" s="211" t="s">
        <v>19</v>
      </c>
      <c r="N350" s="212" t="s">
        <v>43</v>
      </c>
      <c r="O350" s="84"/>
      <c r="P350" s="213">
        <f>O350*H350</f>
        <v>0</v>
      </c>
      <c r="Q350" s="213">
        <v>0.45937</v>
      </c>
      <c r="R350" s="213">
        <f>Q350*H350</f>
        <v>2.29685</v>
      </c>
      <c r="S350" s="213">
        <v>0</v>
      </c>
      <c r="T350" s="214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15" t="s">
        <v>124</v>
      </c>
      <c r="AT350" s="215" t="s">
        <v>119</v>
      </c>
      <c r="AU350" s="215" t="s">
        <v>82</v>
      </c>
      <c r="AY350" s="17" t="s">
        <v>117</v>
      </c>
      <c r="BE350" s="216">
        <f>IF(N350="základní",J350,0)</f>
        <v>0</v>
      </c>
      <c r="BF350" s="216">
        <f>IF(N350="snížená",J350,0)</f>
        <v>0</v>
      </c>
      <c r="BG350" s="216">
        <f>IF(N350="zákl. přenesená",J350,0)</f>
        <v>0</v>
      </c>
      <c r="BH350" s="216">
        <f>IF(N350="sníž. přenesená",J350,0)</f>
        <v>0</v>
      </c>
      <c r="BI350" s="216">
        <f>IF(N350="nulová",J350,0)</f>
        <v>0</v>
      </c>
      <c r="BJ350" s="17" t="s">
        <v>80</v>
      </c>
      <c r="BK350" s="216">
        <f>ROUND(I350*H350,2)</f>
        <v>0</v>
      </c>
      <c r="BL350" s="17" t="s">
        <v>124</v>
      </c>
      <c r="BM350" s="215" t="s">
        <v>435</v>
      </c>
    </row>
    <row r="351" spans="1:47" s="2" customFormat="1" ht="12">
      <c r="A351" s="38"/>
      <c r="B351" s="39"/>
      <c r="C351" s="40"/>
      <c r="D351" s="217" t="s">
        <v>126</v>
      </c>
      <c r="E351" s="40"/>
      <c r="F351" s="218" t="s">
        <v>436</v>
      </c>
      <c r="G351" s="40"/>
      <c r="H351" s="40"/>
      <c r="I351" s="219"/>
      <c r="J351" s="40"/>
      <c r="K351" s="40"/>
      <c r="L351" s="44"/>
      <c r="M351" s="220"/>
      <c r="N351" s="221"/>
      <c r="O351" s="84"/>
      <c r="P351" s="84"/>
      <c r="Q351" s="84"/>
      <c r="R351" s="84"/>
      <c r="S351" s="84"/>
      <c r="T351" s="85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126</v>
      </c>
      <c r="AU351" s="17" t="s">
        <v>82</v>
      </c>
    </row>
    <row r="352" spans="1:47" s="2" customFormat="1" ht="12">
      <c r="A352" s="38"/>
      <c r="B352" s="39"/>
      <c r="C352" s="40"/>
      <c r="D352" s="222" t="s">
        <v>128</v>
      </c>
      <c r="E352" s="40"/>
      <c r="F352" s="223" t="s">
        <v>437</v>
      </c>
      <c r="G352" s="40"/>
      <c r="H352" s="40"/>
      <c r="I352" s="219"/>
      <c r="J352" s="40"/>
      <c r="K352" s="40"/>
      <c r="L352" s="44"/>
      <c r="M352" s="220"/>
      <c r="N352" s="221"/>
      <c r="O352" s="84"/>
      <c r="P352" s="84"/>
      <c r="Q352" s="84"/>
      <c r="R352" s="84"/>
      <c r="S352" s="84"/>
      <c r="T352" s="8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128</v>
      </c>
      <c r="AU352" s="17" t="s">
        <v>82</v>
      </c>
    </row>
    <row r="353" spans="1:51" s="13" customFormat="1" ht="12">
      <c r="A353" s="13"/>
      <c r="B353" s="224"/>
      <c r="C353" s="225"/>
      <c r="D353" s="217" t="s">
        <v>130</v>
      </c>
      <c r="E353" s="226" t="s">
        <v>19</v>
      </c>
      <c r="F353" s="227" t="s">
        <v>203</v>
      </c>
      <c r="G353" s="225"/>
      <c r="H353" s="226" t="s">
        <v>19</v>
      </c>
      <c r="I353" s="228"/>
      <c r="J353" s="225"/>
      <c r="K353" s="225"/>
      <c r="L353" s="229"/>
      <c r="M353" s="230"/>
      <c r="N353" s="231"/>
      <c r="O353" s="231"/>
      <c r="P353" s="231"/>
      <c r="Q353" s="231"/>
      <c r="R353" s="231"/>
      <c r="S353" s="231"/>
      <c r="T353" s="23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3" t="s">
        <v>130</v>
      </c>
      <c r="AU353" s="233" t="s">
        <v>82</v>
      </c>
      <c r="AV353" s="13" t="s">
        <v>80</v>
      </c>
      <c r="AW353" s="13" t="s">
        <v>33</v>
      </c>
      <c r="AX353" s="13" t="s">
        <v>72</v>
      </c>
      <c r="AY353" s="233" t="s">
        <v>117</v>
      </c>
    </row>
    <row r="354" spans="1:51" s="13" customFormat="1" ht="12">
      <c r="A354" s="13"/>
      <c r="B354" s="224"/>
      <c r="C354" s="225"/>
      <c r="D354" s="217" t="s">
        <v>130</v>
      </c>
      <c r="E354" s="226" t="s">
        <v>19</v>
      </c>
      <c r="F354" s="227" t="s">
        <v>256</v>
      </c>
      <c r="G354" s="225"/>
      <c r="H354" s="226" t="s">
        <v>19</v>
      </c>
      <c r="I354" s="228"/>
      <c r="J354" s="225"/>
      <c r="K354" s="225"/>
      <c r="L354" s="229"/>
      <c r="M354" s="230"/>
      <c r="N354" s="231"/>
      <c r="O354" s="231"/>
      <c r="P354" s="231"/>
      <c r="Q354" s="231"/>
      <c r="R354" s="231"/>
      <c r="S354" s="231"/>
      <c r="T354" s="23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3" t="s">
        <v>130</v>
      </c>
      <c r="AU354" s="233" t="s">
        <v>82</v>
      </c>
      <c r="AV354" s="13" t="s">
        <v>80</v>
      </c>
      <c r="AW354" s="13" t="s">
        <v>33</v>
      </c>
      <c r="AX354" s="13" t="s">
        <v>72</v>
      </c>
      <c r="AY354" s="233" t="s">
        <v>117</v>
      </c>
    </row>
    <row r="355" spans="1:51" s="14" customFormat="1" ht="12">
      <c r="A355" s="14"/>
      <c r="B355" s="234"/>
      <c r="C355" s="235"/>
      <c r="D355" s="217" t="s">
        <v>130</v>
      </c>
      <c r="E355" s="236" t="s">
        <v>19</v>
      </c>
      <c r="F355" s="237" t="s">
        <v>438</v>
      </c>
      <c r="G355" s="235"/>
      <c r="H355" s="238">
        <v>5</v>
      </c>
      <c r="I355" s="239"/>
      <c r="J355" s="235"/>
      <c r="K355" s="235"/>
      <c r="L355" s="240"/>
      <c r="M355" s="241"/>
      <c r="N355" s="242"/>
      <c r="O355" s="242"/>
      <c r="P355" s="242"/>
      <c r="Q355" s="242"/>
      <c r="R355" s="242"/>
      <c r="S355" s="242"/>
      <c r="T355" s="243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4" t="s">
        <v>130</v>
      </c>
      <c r="AU355" s="244" t="s">
        <v>82</v>
      </c>
      <c r="AV355" s="14" t="s">
        <v>82</v>
      </c>
      <c r="AW355" s="14" t="s">
        <v>33</v>
      </c>
      <c r="AX355" s="14" t="s">
        <v>72</v>
      </c>
      <c r="AY355" s="244" t="s">
        <v>117</v>
      </c>
    </row>
    <row r="356" spans="1:65" s="2" customFormat="1" ht="21.75" customHeight="1">
      <c r="A356" s="38"/>
      <c r="B356" s="39"/>
      <c r="C356" s="204" t="s">
        <v>439</v>
      </c>
      <c r="D356" s="204" t="s">
        <v>119</v>
      </c>
      <c r="E356" s="205" t="s">
        <v>440</v>
      </c>
      <c r="F356" s="206" t="s">
        <v>441</v>
      </c>
      <c r="G356" s="207" t="s">
        <v>420</v>
      </c>
      <c r="H356" s="208">
        <v>2</v>
      </c>
      <c r="I356" s="209"/>
      <c r="J356" s="210">
        <f>ROUND(I356*H356,2)</f>
        <v>0</v>
      </c>
      <c r="K356" s="206" t="s">
        <v>19</v>
      </c>
      <c r="L356" s="44"/>
      <c r="M356" s="211" t="s">
        <v>19</v>
      </c>
      <c r="N356" s="212" t="s">
        <v>43</v>
      </c>
      <c r="O356" s="84"/>
      <c r="P356" s="213">
        <f>O356*H356</f>
        <v>0</v>
      </c>
      <c r="Q356" s="213">
        <v>0.04027</v>
      </c>
      <c r="R356" s="213">
        <f>Q356*H356</f>
        <v>0.08054</v>
      </c>
      <c r="S356" s="213">
        <v>0</v>
      </c>
      <c r="T356" s="214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15" t="s">
        <v>124</v>
      </c>
      <c r="AT356" s="215" t="s">
        <v>119</v>
      </c>
      <c r="AU356" s="215" t="s">
        <v>82</v>
      </c>
      <c r="AY356" s="17" t="s">
        <v>117</v>
      </c>
      <c r="BE356" s="216">
        <f>IF(N356="základní",J356,0)</f>
        <v>0</v>
      </c>
      <c r="BF356" s="216">
        <f>IF(N356="snížená",J356,0)</f>
        <v>0</v>
      </c>
      <c r="BG356" s="216">
        <f>IF(N356="zákl. přenesená",J356,0)</f>
        <v>0</v>
      </c>
      <c r="BH356" s="216">
        <f>IF(N356="sníž. přenesená",J356,0)</f>
        <v>0</v>
      </c>
      <c r="BI356" s="216">
        <f>IF(N356="nulová",J356,0)</f>
        <v>0</v>
      </c>
      <c r="BJ356" s="17" t="s">
        <v>80</v>
      </c>
      <c r="BK356" s="216">
        <f>ROUND(I356*H356,2)</f>
        <v>0</v>
      </c>
      <c r="BL356" s="17" t="s">
        <v>124</v>
      </c>
      <c r="BM356" s="215" t="s">
        <v>442</v>
      </c>
    </row>
    <row r="357" spans="1:47" s="2" customFormat="1" ht="12">
      <c r="A357" s="38"/>
      <c r="B357" s="39"/>
      <c r="C357" s="40"/>
      <c r="D357" s="217" t="s">
        <v>126</v>
      </c>
      <c r="E357" s="40"/>
      <c r="F357" s="218" t="s">
        <v>441</v>
      </c>
      <c r="G357" s="40"/>
      <c r="H357" s="40"/>
      <c r="I357" s="219"/>
      <c r="J357" s="40"/>
      <c r="K357" s="40"/>
      <c r="L357" s="44"/>
      <c r="M357" s="220"/>
      <c r="N357" s="221"/>
      <c r="O357" s="84"/>
      <c r="P357" s="84"/>
      <c r="Q357" s="84"/>
      <c r="R357" s="84"/>
      <c r="S357" s="84"/>
      <c r="T357" s="85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126</v>
      </c>
      <c r="AU357" s="17" t="s">
        <v>82</v>
      </c>
    </row>
    <row r="358" spans="1:47" s="2" customFormat="1" ht="12">
      <c r="A358" s="38"/>
      <c r="B358" s="39"/>
      <c r="C358" s="40"/>
      <c r="D358" s="217" t="s">
        <v>201</v>
      </c>
      <c r="E358" s="40"/>
      <c r="F358" s="245" t="s">
        <v>443</v>
      </c>
      <c r="G358" s="40"/>
      <c r="H358" s="40"/>
      <c r="I358" s="219"/>
      <c r="J358" s="40"/>
      <c r="K358" s="40"/>
      <c r="L358" s="44"/>
      <c r="M358" s="220"/>
      <c r="N358" s="221"/>
      <c r="O358" s="84"/>
      <c r="P358" s="84"/>
      <c r="Q358" s="84"/>
      <c r="R358" s="84"/>
      <c r="S358" s="84"/>
      <c r="T358" s="85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201</v>
      </c>
      <c r="AU358" s="17" t="s">
        <v>82</v>
      </c>
    </row>
    <row r="359" spans="1:51" s="13" customFormat="1" ht="12">
      <c r="A359" s="13"/>
      <c r="B359" s="224"/>
      <c r="C359" s="225"/>
      <c r="D359" s="217" t="s">
        <v>130</v>
      </c>
      <c r="E359" s="226" t="s">
        <v>19</v>
      </c>
      <c r="F359" s="227" t="s">
        <v>203</v>
      </c>
      <c r="G359" s="225"/>
      <c r="H359" s="226" t="s">
        <v>19</v>
      </c>
      <c r="I359" s="228"/>
      <c r="J359" s="225"/>
      <c r="K359" s="225"/>
      <c r="L359" s="229"/>
      <c r="M359" s="230"/>
      <c r="N359" s="231"/>
      <c r="O359" s="231"/>
      <c r="P359" s="231"/>
      <c r="Q359" s="231"/>
      <c r="R359" s="231"/>
      <c r="S359" s="231"/>
      <c r="T359" s="23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3" t="s">
        <v>130</v>
      </c>
      <c r="AU359" s="233" t="s">
        <v>82</v>
      </c>
      <c r="AV359" s="13" t="s">
        <v>80</v>
      </c>
      <c r="AW359" s="13" t="s">
        <v>33</v>
      </c>
      <c r="AX359" s="13" t="s">
        <v>72</v>
      </c>
      <c r="AY359" s="233" t="s">
        <v>117</v>
      </c>
    </row>
    <row r="360" spans="1:51" s="13" customFormat="1" ht="12">
      <c r="A360" s="13"/>
      <c r="B360" s="224"/>
      <c r="C360" s="225"/>
      <c r="D360" s="217" t="s">
        <v>130</v>
      </c>
      <c r="E360" s="226" t="s">
        <v>19</v>
      </c>
      <c r="F360" s="227" t="s">
        <v>256</v>
      </c>
      <c r="G360" s="225"/>
      <c r="H360" s="226" t="s">
        <v>19</v>
      </c>
      <c r="I360" s="228"/>
      <c r="J360" s="225"/>
      <c r="K360" s="225"/>
      <c r="L360" s="229"/>
      <c r="M360" s="230"/>
      <c r="N360" s="231"/>
      <c r="O360" s="231"/>
      <c r="P360" s="231"/>
      <c r="Q360" s="231"/>
      <c r="R360" s="231"/>
      <c r="S360" s="231"/>
      <c r="T360" s="23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3" t="s">
        <v>130</v>
      </c>
      <c r="AU360" s="233" t="s">
        <v>82</v>
      </c>
      <c r="AV360" s="13" t="s">
        <v>80</v>
      </c>
      <c r="AW360" s="13" t="s">
        <v>33</v>
      </c>
      <c r="AX360" s="13" t="s">
        <v>72</v>
      </c>
      <c r="AY360" s="233" t="s">
        <v>117</v>
      </c>
    </row>
    <row r="361" spans="1:51" s="14" customFormat="1" ht="12">
      <c r="A361" s="14"/>
      <c r="B361" s="234"/>
      <c r="C361" s="235"/>
      <c r="D361" s="217" t="s">
        <v>130</v>
      </c>
      <c r="E361" s="236" t="s">
        <v>19</v>
      </c>
      <c r="F361" s="237" t="s">
        <v>444</v>
      </c>
      <c r="G361" s="235"/>
      <c r="H361" s="238">
        <v>2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4" t="s">
        <v>130</v>
      </c>
      <c r="AU361" s="244" t="s">
        <v>82</v>
      </c>
      <c r="AV361" s="14" t="s">
        <v>82</v>
      </c>
      <c r="AW361" s="14" t="s">
        <v>33</v>
      </c>
      <c r="AX361" s="14" t="s">
        <v>72</v>
      </c>
      <c r="AY361" s="244" t="s">
        <v>117</v>
      </c>
    </row>
    <row r="362" spans="1:65" s="2" customFormat="1" ht="24.15" customHeight="1">
      <c r="A362" s="38"/>
      <c r="B362" s="39"/>
      <c r="C362" s="204" t="s">
        <v>445</v>
      </c>
      <c r="D362" s="204" t="s">
        <v>119</v>
      </c>
      <c r="E362" s="205" t="s">
        <v>446</v>
      </c>
      <c r="F362" s="206" t="s">
        <v>447</v>
      </c>
      <c r="G362" s="207" t="s">
        <v>420</v>
      </c>
      <c r="H362" s="208">
        <v>1</v>
      </c>
      <c r="I362" s="209"/>
      <c r="J362" s="210">
        <f>ROUND(I362*H362,2)</f>
        <v>0</v>
      </c>
      <c r="K362" s="206" t="s">
        <v>123</v>
      </c>
      <c r="L362" s="44"/>
      <c r="M362" s="211" t="s">
        <v>19</v>
      </c>
      <c r="N362" s="212" t="s">
        <v>43</v>
      </c>
      <c r="O362" s="84"/>
      <c r="P362" s="213">
        <f>O362*H362</f>
        <v>0</v>
      </c>
      <c r="Q362" s="213">
        <v>0.04735</v>
      </c>
      <c r="R362" s="213">
        <f>Q362*H362</f>
        <v>0.04735</v>
      </c>
      <c r="S362" s="213">
        <v>0</v>
      </c>
      <c r="T362" s="214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15" t="s">
        <v>124</v>
      </c>
      <c r="AT362" s="215" t="s">
        <v>119</v>
      </c>
      <c r="AU362" s="215" t="s">
        <v>82</v>
      </c>
      <c r="AY362" s="17" t="s">
        <v>117</v>
      </c>
      <c r="BE362" s="216">
        <f>IF(N362="základní",J362,0)</f>
        <v>0</v>
      </c>
      <c r="BF362" s="216">
        <f>IF(N362="snížená",J362,0)</f>
        <v>0</v>
      </c>
      <c r="BG362" s="216">
        <f>IF(N362="zákl. přenesená",J362,0)</f>
        <v>0</v>
      </c>
      <c r="BH362" s="216">
        <f>IF(N362="sníž. přenesená",J362,0)</f>
        <v>0</v>
      </c>
      <c r="BI362" s="216">
        <f>IF(N362="nulová",J362,0)</f>
        <v>0</v>
      </c>
      <c r="BJ362" s="17" t="s">
        <v>80</v>
      </c>
      <c r="BK362" s="216">
        <f>ROUND(I362*H362,2)</f>
        <v>0</v>
      </c>
      <c r="BL362" s="17" t="s">
        <v>124</v>
      </c>
      <c r="BM362" s="215" t="s">
        <v>448</v>
      </c>
    </row>
    <row r="363" spans="1:47" s="2" customFormat="1" ht="12">
      <c r="A363" s="38"/>
      <c r="B363" s="39"/>
      <c r="C363" s="40"/>
      <c r="D363" s="217" t="s">
        <v>126</v>
      </c>
      <c r="E363" s="40"/>
      <c r="F363" s="218" t="s">
        <v>447</v>
      </c>
      <c r="G363" s="40"/>
      <c r="H363" s="40"/>
      <c r="I363" s="219"/>
      <c r="J363" s="40"/>
      <c r="K363" s="40"/>
      <c r="L363" s="44"/>
      <c r="M363" s="220"/>
      <c r="N363" s="221"/>
      <c r="O363" s="84"/>
      <c r="P363" s="84"/>
      <c r="Q363" s="84"/>
      <c r="R363" s="84"/>
      <c r="S363" s="84"/>
      <c r="T363" s="85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126</v>
      </c>
      <c r="AU363" s="17" t="s">
        <v>82</v>
      </c>
    </row>
    <row r="364" spans="1:47" s="2" customFormat="1" ht="12">
      <c r="A364" s="38"/>
      <c r="B364" s="39"/>
      <c r="C364" s="40"/>
      <c r="D364" s="222" t="s">
        <v>128</v>
      </c>
      <c r="E364" s="40"/>
      <c r="F364" s="223" t="s">
        <v>449</v>
      </c>
      <c r="G364" s="40"/>
      <c r="H364" s="40"/>
      <c r="I364" s="219"/>
      <c r="J364" s="40"/>
      <c r="K364" s="40"/>
      <c r="L364" s="44"/>
      <c r="M364" s="220"/>
      <c r="N364" s="221"/>
      <c r="O364" s="84"/>
      <c r="P364" s="84"/>
      <c r="Q364" s="84"/>
      <c r="R364" s="84"/>
      <c r="S364" s="84"/>
      <c r="T364" s="85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128</v>
      </c>
      <c r="AU364" s="17" t="s">
        <v>82</v>
      </c>
    </row>
    <row r="365" spans="1:47" s="2" customFormat="1" ht="12">
      <c r="A365" s="38"/>
      <c r="B365" s="39"/>
      <c r="C365" s="40"/>
      <c r="D365" s="217" t="s">
        <v>201</v>
      </c>
      <c r="E365" s="40"/>
      <c r="F365" s="245" t="s">
        <v>443</v>
      </c>
      <c r="G365" s="40"/>
      <c r="H365" s="40"/>
      <c r="I365" s="219"/>
      <c r="J365" s="40"/>
      <c r="K365" s="40"/>
      <c r="L365" s="44"/>
      <c r="M365" s="220"/>
      <c r="N365" s="221"/>
      <c r="O365" s="84"/>
      <c r="P365" s="84"/>
      <c r="Q365" s="84"/>
      <c r="R365" s="84"/>
      <c r="S365" s="84"/>
      <c r="T365" s="85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201</v>
      </c>
      <c r="AU365" s="17" t="s">
        <v>82</v>
      </c>
    </row>
    <row r="366" spans="1:51" s="13" customFormat="1" ht="12">
      <c r="A366" s="13"/>
      <c r="B366" s="224"/>
      <c r="C366" s="225"/>
      <c r="D366" s="217" t="s">
        <v>130</v>
      </c>
      <c r="E366" s="226" t="s">
        <v>19</v>
      </c>
      <c r="F366" s="227" t="s">
        <v>203</v>
      </c>
      <c r="G366" s="225"/>
      <c r="H366" s="226" t="s">
        <v>19</v>
      </c>
      <c r="I366" s="228"/>
      <c r="J366" s="225"/>
      <c r="K366" s="225"/>
      <c r="L366" s="229"/>
      <c r="M366" s="230"/>
      <c r="N366" s="231"/>
      <c r="O366" s="231"/>
      <c r="P366" s="231"/>
      <c r="Q366" s="231"/>
      <c r="R366" s="231"/>
      <c r="S366" s="231"/>
      <c r="T366" s="23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3" t="s">
        <v>130</v>
      </c>
      <c r="AU366" s="233" t="s">
        <v>82</v>
      </c>
      <c r="AV366" s="13" t="s">
        <v>80</v>
      </c>
      <c r="AW366" s="13" t="s">
        <v>33</v>
      </c>
      <c r="AX366" s="13" t="s">
        <v>72</v>
      </c>
      <c r="AY366" s="233" t="s">
        <v>117</v>
      </c>
    </row>
    <row r="367" spans="1:51" s="13" customFormat="1" ht="12">
      <c r="A367" s="13"/>
      <c r="B367" s="224"/>
      <c r="C367" s="225"/>
      <c r="D367" s="217" t="s">
        <v>130</v>
      </c>
      <c r="E367" s="226" t="s">
        <v>19</v>
      </c>
      <c r="F367" s="227" t="s">
        <v>256</v>
      </c>
      <c r="G367" s="225"/>
      <c r="H367" s="226" t="s">
        <v>19</v>
      </c>
      <c r="I367" s="228"/>
      <c r="J367" s="225"/>
      <c r="K367" s="225"/>
      <c r="L367" s="229"/>
      <c r="M367" s="230"/>
      <c r="N367" s="231"/>
      <c r="O367" s="231"/>
      <c r="P367" s="231"/>
      <c r="Q367" s="231"/>
      <c r="R367" s="231"/>
      <c r="S367" s="231"/>
      <c r="T367" s="23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3" t="s">
        <v>130</v>
      </c>
      <c r="AU367" s="233" t="s">
        <v>82</v>
      </c>
      <c r="AV367" s="13" t="s">
        <v>80</v>
      </c>
      <c r="AW367" s="13" t="s">
        <v>33</v>
      </c>
      <c r="AX367" s="13" t="s">
        <v>72</v>
      </c>
      <c r="AY367" s="233" t="s">
        <v>117</v>
      </c>
    </row>
    <row r="368" spans="1:51" s="14" customFormat="1" ht="12">
      <c r="A368" s="14"/>
      <c r="B368" s="234"/>
      <c r="C368" s="235"/>
      <c r="D368" s="217" t="s">
        <v>130</v>
      </c>
      <c r="E368" s="236" t="s">
        <v>19</v>
      </c>
      <c r="F368" s="237" t="s">
        <v>450</v>
      </c>
      <c r="G368" s="235"/>
      <c r="H368" s="238">
        <v>1</v>
      </c>
      <c r="I368" s="239"/>
      <c r="J368" s="235"/>
      <c r="K368" s="235"/>
      <c r="L368" s="240"/>
      <c r="M368" s="241"/>
      <c r="N368" s="242"/>
      <c r="O368" s="242"/>
      <c r="P368" s="242"/>
      <c r="Q368" s="242"/>
      <c r="R368" s="242"/>
      <c r="S368" s="242"/>
      <c r="T368" s="24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4" t="s">
        <v>130</v>
      </c>
      <c r="AU368" s="244" t="s">
        <v>82</v>
      </c>
      <c r="AV368" s="14" t="s">
        <v>82</v>
      </c>
      <c r="AW368" s="14" t="s">
        <v>33</v>
      </c>
      <c r="AX368" s="14" t="s">
        <v>72</v>
      </c>
      <c r="AY368" s="244" t="s">
        <v>117</v>
      </c>
    </row>
    <row r="369" spans="1:65" s="2" customFormat="1" ht="21.75" customHeight="1">
      <c r="A369" s="38"/>
      <c r="B369" s="39"/>
      <c r="C369" s="204" t="s">
        <v>451</v>
      </c>
      <c r="D369" s="204" t="s">
        <v>119</v>
      </c>
      <c r="E369" s="205" t="s">
        <v>452</v>
      </c>
      <c r="F369" s="206" t="s">
        <v>453</v>
      </c>
      <c r="G369" s="207" t="s">
        <v>420</v>
      </c>
      <c r="H369" s="208">
        <v>5</v>
      </c>
      <c r="I369" s="209"/>
      <c r="J369" s="210">
        <f>ROUND(I369*H369,2)</f>
        <v>0</v>
      </c>
      <c r="K369" s="206" t="s">
        <v>19</v>
      </c>
      <c r="L369" s="44"/>
      <c r="M369" s="211" t="s">
        <v>19</v>
      </c>
      <c r="N369" s="212" t="s">
        <v>43</v>
      </c>
      <c r="O369" s="84"/>
      <c r="P369" s="213">
        <f>O369*H369</f>
        <v>0</v>
      </c>
      <c r="Q369" s="213">
        <v>0.14494</v>
      </c>
      <c r="R369" s="213">
        <f>Q369*H369</f>
        <v>0.7247000000000001</v>
      </c>
      <c r="S369" s="213">
        <v>0</v>
      </c>
      <c r="T369" s="214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15" t="s">
        <v>124</v>
      </c>
      <c r="AT369" s="215" t="s">
        <v>119</v>
      </c>
      <c r="AU369" s="215" t="s">
        <v>82</v>
      </c>
      <c r="AY369" s="17" t="s">
        <v>117</v>
      </c>
      <c r="BE369" s="216">
        <f>IF(N369="základní",J369,0)</f>
        <v>0</v>
      </c>
      <c r="BF369" s="216">
        <f>IF(N369="snížená",J369,0)</f>
        <v>0</v>
      </c>
      <c r="BG369" s="216">
        <f>IF(N369="zákl. přenesená",J369,0)</f>
        <v>0</v>
      </c>
      <c r="BH369" s="216">
        <f>IF(N369="sníž. přenesená",J369,0)</f>
        <v>0</v>
      </c>
      <c r="BI369" s="216">
        <f>IF(N369="nulová",J369,0)</f>
        <v>0</v>
      </c>
      <c r="BJ369" s="17" t="s">
        <v>80</v>
      </c>
      <c r="BK369" s="216">
        <f>ROUND(I369*H369,2)</f>
        <v>0</v>
      </c>
      <c r="BL369" s="17" t="s">
        <v>124</v>
      </c>
      <c r="BM369" s="215" t="s">
        <v>454</v>
      </c>
    </row>
    <row r="370" spans="1:47" s="2" customFormat="1" ht="12">
      <c r="A370" s="38"/>
      <c r="B370" s="39"/>
      <c r="C370" s="40"/>
      <c r="D370" s="217" t="s">
        <v>126</v>
      </c>
      <c r="E370" s="40"/>
      <c r="F370" s="218" t="s">
        <v>453</v>
      </c>
      <c r="G370" s="40"/>
      <c r="H370" s="40"/>
      <c r="I370" s="219"/>
      <c r="J370" s="40"/>
      <c r="K370" s="40"/>
      <c r="L370" s="44"/>
      <c r="M370" s="220"/>
      <c r="N370" s="221"/>
      <c r="O370" s="84"/>
      <c r="P370" s="84"/>
      <c r="Q370" s="84"/>
      <c r="R370" s="84"/>
      <c r="S370" s="84"/>
      <c r="T370" s="85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126</v>
      </c>
      <c r="AU370" s="17" t="s">
        <v>82</v>
      </c>
    </row>
    <row r="371" spans="1:51" s="13" customFormat="1" ht="12">
      <c r="A371" s="13"/>
      <c r="B371" s="224"/>
      <c r="C371" s="225"/>
      <c r="D371" s="217" t="s">
        <v>130</v>
      </c>
      <c r="E371" s="226" t="s">
        <v>19</v>
      </c>
      <c r="F371" s="227" t="s">
        <v>203</v>
      </c>
      <c r="G371" s="225"/>
      <c r="H371" s="226" t="s">
        <v>19</v>
      </c>
      <c r="I371" s="228"/>
      <c r="J371" s="225"/>
      <c r="K371" s="225"/>
      <c r="L371" s="229"/>
      <c r="M371" s="230"/>
      <c r="N371" s="231"/>
      <c r="O371" s="231"/>
      <c r="P371" s="231"/>
      <c r="Q371" s="231"/>
      <c r="R371" s="231"/>
      <c r="S371" s="231"/>
      <c r="T371" s="23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3" t="s">
        <v>130</v>
      </c>
      <c r="AU371" s="233" t="s">
        <v>82</v>
      </c>
      <c r="AV371" s="13" t="s">
        <v>80</v>
      </c>
      <c r="AW371" s="13" t="s">
        <v>33</v>
      </c>
      <c r="AX371" s="13" t="s">
        <v>72</v>
      </c>
      <c r="AY371" s="233" t="s">
        <v>117</v>
      </c>
    </row>
    <row r="372" spans="1:51" s="13" customFormat="1" ht="12">
      <c r="A372" s="13"/>
      <c r="B372" s="224"/>
      <c r="C372" s="225"/>
      <c r="D372" s="217" t="s">
        <v>130</v>
      </c>
      <c r="E372" s="226" t="s">
        <v>19</v>
      </c>
      <c r="F372" s="227" t="s">
        <v>256</v>
      </c>
      <c r="G372" s="225"/>
      <c r="H372" s="226" t="s">
        <v>19</v>
      </c>
      <c r="I372" s="228"/>
      <c r="J372" s="225"/>
      <c r="K372" s="225"/>
      <c r="L372" s="229"/>
      <c r="M372" s="230"/>
      <c r="N372" s="231"/>
      <c r="O372" s="231"/>
      <c r="P372" s="231"/>
      <c r="Q372" s="231"/>
      <c r="R372" s="231"/>
      <c r="S372" s="231"/>
      <c r="T372" s="23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3" t="s">
        <v>130</v>
      </c>
      <c r="AU372" s="233" t="s">
        <v>82</v>
      </c>
      <c r="AV372" s="13" t="s">
        <v>80</v>
      </c>
      <c r="AW372" s="13" t="s">
        <v>33</v>
      </c>
      <c r="AX372" s="13" t="s">
        <v>72</v>
      </c>
      <c r="AY372" s="233" t="s">
        <v>117</v>
      </c>
    </row>
    <row r="373" spans="1:51" s="14" customFormat="1" ht="12">
      <c r="A373" s="14"/>
      <c r="B373" s="234"/>
      <c r="C373" s="235"/>
      <c r="D373" s="217" t="s">
        <v>130</v>
      </c>
      <c r="E373" s="236" t="s">
        <v>19</v>
      </c>
      <c r="F373" s="237" t="s">
        <v>455</v>
      </c>
      <c r="G373" s="235"/>
      <c r="H373" s="238">
        <v>5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4" t="s">
        <v>130</v>
      </c>
      <c r="AU373" s="244" t="s">
        <v>82</v>
      </c>
      <c r="AV373" s="14" t="s">
        <v>82</v>
      </c>
      <c r="AW373" s="14" t="s">
        <v>33</v>
      </c>
      <c r="AX373" s="14" t="s">
        <v>72</v>
      </c>
      <c r="AY373" s="244" t="s">
        <v>117</v>
      </c>
    </row>
    <row r="374" spans="1:65" s="2" customFormat="1" ht="21.75" customHeight="1">
      <c r="A374" s="38"/>
      <c r="B374" s="39"/>
      <c r="C374" s="246" t="s">
        <v>456</v>
      </c>
      <c r="D374" s="246" t="s">
        <v>237</v>
      </c>
      <c r="E374" s="247" t="s">
        <v>457</v>
      </c>
      <c r="F374" s="248" t="s">
        <v>458</v>
      </c>
      <c r="G374" s="249" t="s">
        <v>420</v>
      </c>
      <c r="H374" s="250">
        <v>5</v>
      </c>
      <c r="I374" s="251"/>
      <c r="J374" s="252">
        <f>ROUND(I374*H374,2)</f>
        <v>0</v>
      </c>
      <c r="K374" s="248" t="s">
        <v>19</v>
      </c>
      <c r="L374" s="253"/>
      <c r="M374" s="254" t="s">
        <v>19</v>
      </c>
      <c r="N374" s="255" t="s">
        <v>43</v>
      </c>
      <c r="O374" s="84"/>
      <c r="P374" s="213">
        <f>O374*H374</f>
        <v>0</v>
      </c>
      <c r="Q374" s="213">
        <v>0.09</v>
      </c>
      <c r="R374" s="213">
        <f>Q374*H374</f>
        <v>0.44999999999999996</v>
      </c>
      <c r="S374" s="213">
        <v>0</v>
      </c>
      <c r="T374" s="214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15" t="s">
        <v>178</v>
      </c>
      <c r="AT374" s="215" t="s">
        <v>237</v>
      </c>
      <c r="AU374" s="215" t="s">
        <v>82</v>
      </c>
      <c r="AY374" s="17" t="s">
        <v>117</v>
      </c>
      <c r="BE374" s="216">
        <f>IF(N374="základní",J374,0)</f>
        <v>0</v>
      </c>
      <c r="BF374" s="216">
        <f>IF(N374="snížená",J374,0)</f>
        <v>0</v>
      </c>
      <c r="BG374" s="216">
        <f>IF(N374="zákl. přenesená",J374,0)</f>
        <v>0</v>
      </c>
      <c r="BH374" s="216">
        <f>IF(N374="sníž. přenesená",J374,0)</f>
        <v>0</v>
      </c>
      <c r="BI374" s="216">
        <f>IF(N374="nulová",J374,0)</f>
        <v>0</v>
      </c>
      <c r="BJ374" s="17" t="s">
        <v>80</v>
      </c>
      <c r="BK374" s="216">
        <f>ROUND(I374*H374,2)</f>
        <v>0</v>
      </c>
      <c r="BL374" s="17" t="s">
        <v>124</v>
      </c>
      <c r="BM374" s="215" t="s">
        <v>459</v>
      </c>
    </row>
    <row r="375" spans="1:47" s="2" customFormat="1" ht="12">
      <c r="A375" s="38"/>
      <c r="B375" s="39"/>
      <c r="C375" s="40"/>
      <c r="D375" s="217" t="s">
        <v>126</v>
      </c>
      <c r="E375" s="40"/>
      <c r="F375" s="218" t="s">
        <v>458</v>
      </c>
      <c r="G375" s="40"/>
      <c r="H375" s="40"/>
      <c r="I375" s="219"/>
      <c r="J375" s="40"/>
      <c r="K375" s="40"/>
      <c r="L375" s="44"/>
      <c r="M375" s="220"/>
      <c r="N375" s="221"/>
      <c r="O375" s="84"/>
      <c r="P375" s="84"/>
      <c r="Q375" s="84"/>
      <c r="R375" s="84"/>
      <c r="S375" s="84"/>
      <c r="T375" s="85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126</v>
      </c>
      <c r="AU375" s="17" t="s">
        <v>82</v>
      </c>
    </row>
    <row r="376" spans="1:65" s="2" customFormat="1" ht="24.15" customHeight="1">
      <c r="A376" s="38"/>
      <c r="B376" s="39"/>
      <c r="C376" s="204" t="s">
        <v>460</v>
      </c>
      <c r="D376" s="204" t="s">
        <v>119</v>
      </c>
      <c r="E376" s="205" t="s">
        <v>461</v>
      </c>
      <c r="F376" s="206" t="s">
        <v>462</v>
      </c>
      <c r="G376" s="207" t="s">
        <v>420</v>
      </c>
      <c r="H376" s="208">
        <v>6</v>
      </c>
      <c r="I376" s="209"/>
      <c r="J376" s="210">
        <f>ROUND(I376*H376,2)</f>
        <v>0</v>
      </c>
      <c r="K376" s="206" t="s">
        <v>123</v>
      </c>
      <c r="L376" s="44"/>
      <c r="M376" s="211" t="s">
        <v>19</v>
      </c>
      <c r="N376" s="212" t="s">
        <v>43</v>
      </c>
      <c r="O376" s="84"/>
      <c r="P376" s="213">
        <f>O376*H376</f>
        <v>0</v>
      </c>
      <c r="Q376" s="213">
        <v>0.4208</v>
      </c>
      <c r="R376" s="213">
        <f>Q376*H376</f>
        <v>2.5248</v>
      </c>
      <c r="S376" s="213">
        <v>0</v>
      </c>
      <c r="T376" s="214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15" t="s">
        <v>124</v>
      </c>
      <c r="AT376" s="215" t="s">
        <v>119</v>
      </c>
      <c r="AU376" s="215" t="s">
        <v>82</v>
      </c>
      <c r="AY376" s="17" t="s">
        <v>117</v>
      </c>
      <c r="BE376" s="216">
        <f>IF(N376="základní",J376,0)</f>
        <v>0</v>
      </c>
      <c r="BF376" s="216">
        <f>IF(N376="snížená",J376,0)</f>
        <v>0</v>
      </c>
      <c r="BG376" s="216">
        <f>IF(N376="zákl. přenesená",J376,0)</f>
        <v>0</v>
      </c>
      <c r="BH376" s="216">
        <f>IF(N376="sníž. přenesená",J376,0)</f>
        <v>0</v>
      </c>
      <c r="BI376" s="216">
        <f>IF(N376="nulová",J376,0)</f>
        <v>0</v>
      </c>
      <c r="BJ376" s="17" t="s">
        <v>80</v>
      </c>
      <c r="BK376" s="216">
        <f>ROUND(I376*H376,2)</f>
        <v>0</v>
      </c>
      <c r="BL376" s="17" t="s">
        <v>124</v>
      </c>
      <c r="BM376" s="215" t="s">
        <v>463</v>
      </c>
    </row>
    <row r="377" spans="1:47" s="2" customFormat="1" ht="12">
      <c r="A377" s="38"/>
      <c r="B377" s="39"/>
      <c r="C377" s="40"/>
      <c r="D377" s="217" t="s">
        <v>126</v>
      </c>
      <c r="E377" s="40"/>
      <c r="F377" s="218" t="s">
        <v>462</v>
      </c>
      <c r="G377" s="40"/>
      <c r="H377" s="40"/>
      <c r="I377" s="219"/>
      <c r="J377" s="40"/>
      <c r="K377" s="40"/>
      <c r="L377" s="44"/>
      <c r="M377" s="220"/>
      <c r="N377" s="221"/>
      <c r="O377" s="84"/>
      <c r="P377" s="84"/>
      <c r="Q377" s="84"/>
      <c r="R377" s="84"/>
      <c r="S377" s="84"/>
      <c r="T377" s="85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126</v>
      </c>
      <c r="AU377" s="17" t="s">
        <v>82</v>
      </c>
    </row>
    <row r="378" spans="1:47" s="2" customFormat="1" ht="12">
      <c r="A378" s="38"/>
      <c r="B378" s="39"/>
      <c r="C378" s="40"/>
      <c r="D378" s="222" t="s">
        <v>128</v>
      </c>
      <c r="E378" s="40"/>
      <c r="F378" s="223" t="s">
        <v>464</v>
      </c>
      <c r="G378" s="40"/>
      <c r="H378" s="40"/>
      <c r="I378" s="219"/>
      <c r="J378" s="40"/>
      <c r="K378" s="40"/>
      <c r="L378" s="44"/>
      <c r="M378" s="220"/>
      <c r="N378" s="221"/>
      <c r="O378" s="84"/>
      <c r="P378" s="84"/>
      <c r="Q378" s="84"/>
      <c r="R378" s="84"/>
      <c r="S378" s="84"/>
      <c r="T378" s="85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128</v>
      </c>
      <c r="AU378" s="17" t="s">
        <v>82</v>
      </c>
    </row>
    <row r="379" spans="1:51" s="13" customFormat="1" ht="12">
      <c r="A379" s="13"/>
      <c r="B379" s="224"/>
      <c r="C379" s="225"/>
      <c r="D379" s="217" t="s">
        <v>130</v>
      </c>
      <c r="E379" s="226" t="s">
        <v>19</v>
      </c>
      <c r="F379" s="227" t="s">
        <v>203</v>
      </c>
      <c r="G379" s="225"/>
      <c r="H379" s="226" t="s">
        <v>19</v>
      </c>
      <c r="I379" s="228"/>
      <c r="J379" s="225"/>
      <c r="K379" s="225"/>
      <c r="L379" s="229"/>
      <c r="M379" s="230"/>
      <c r="N379" s="231"/>
      <c r="O379" s="231"/>
      <c r="P379" s="231"/>
      <c r="Q379" s="231"/>
      <c r="R379" s="231"/>
      <c r="S379" s="231"/>
      <c r="T379" s="23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3" t="s">
        <v>130</v>
      </c>
      <c r="AU379" s="233" t="s">
        <v>82</v>
      </c>
      <c r="AV379" s="13" t="s">
        <v>80</v>
      </c>
      <c r="AW379" s="13" t="s">
        <v>33</v>
      </c>
      <c r="AX379" s="13" t="s">
        <v>72</v>
      </c>
      <c r="AY379" s="233" t="s">
        <v>117</v>
      </c>
    </row>
    <row r="380" spans="1:51" s="13" customFormat="1" ht="12">
      <c r="A380" s="13"/>
      <c r="B380" s="224"/>
      <c r="C380" s="225"/>
      <c r="D380" s="217" t="s">
        <v>130</v>
      </c>
      <c r="E380" s="226" t="s">
        <v>19</v>
      </c>
      <c r="F380" s="227" t="s">
        <v>256</v>
      </c>
      <c r="G380" s="225"/>
      <c r="H380" s="226" t="s">
        <v>19</v>
      </c>
      <c r="I380" s="228"/>
      <c r="J380" s="225"/>
      <c r="K380" s="225"/>
      <c r="L380" s="229"/>
      <c r="M380" s="230"/>
      <c r="N380" s="231"/>
      <c r="O380" s="231"/>
      <c r="P380" s="231"/>
      <c r="Q380" s="231"/>
      <c r="R380" s="231"/>
      <c r="S380" s="231"/>
      <c r="T380" s="23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3" t="s">
        <v>130</v>
      </c>
      <c r="AU380" s="233" t="s">
        <v>82</v>
      </c>
      <c r="AV380" s="13" t="s">
        <v>80</v>
      </c>
      <c r="AW380" s="13" t="s">
        <v>33</v>
      </c>
      <c r="AX380" s="13" t="s">
        <v>72</v>
      </c>
      <c r="AY380" s="233" t="s">
        <v>117</v>
      </c>
    </row>
    <row r="381" spans="1:51" s="13" customFormat="1" ht="12">
      <c r="A381" s="13"/>
      <c r="B381" s="224"/>
      <c r="C381" s="225"/>
      <c r="D381" s="217" t="s">
        <v>130</v>
      </c>
      <c r="E381" s="226" t="s">
        <v>19</v>
      </c>
      <c r="F381" s="227" t="s">
        <v>465</v>
      </c>
      <c r="G381" s="225"/>
      <c r="H381" s="226" t="s">
        <v>19</v>
      </c>
      <c r="I381" s="228"/>
      <c r="J381" s="225"/>
      <c r="K381" s="225"/>
      <c r="L381" s="229"/>
      <c r="M381" s="230"/>
      <c r="N381" s="231"/>
      <c r="O381" s="231"/>
      <c r="P381" s="231"/>
      <c r="Q381" s="231"/>
      <c r="R381" s="231"/>
      <c r="S381" s="231"/>
      <c r="T381" s="23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3" t="s">
        <v>130</v>
      </c>
      <c r="AU381" s="233" t="s">
        <v>82</v>
      </c>
      <c r="AV381" s="13" t="s">
        <v>80</v>
      </c>
      <c r="AW381" s="13" t="s">
        <v>33</v>
      </c>
      <c r="AX381" s="13" t="s">
        <v>72</v>
      </c>
      <c r="AY381" s="233" t="s">
        <v>117</v>
      </c>
    </row>
    <row r="382" spans="1:51" s="14" customFormat="1" ht="12">
      <c r="A382" s="14"/>
      <c r="B382" s="234"/>
      <c r="C382" s="235"/>
      <c r="D382" s="217" t="s">
        <v>130</v>
      </c>
      <c r="E382" s="236" t="s">
        <v>19</v>
      </c>
      <c r="F382" s="237" t="s">
        <v>466</v>
      </c>
      <c r="G382" s="235"/>
      <c r="H382" s="238">
        <v>4</v>
      </c>
      <c r="I382" s="239"/>
      <c r="J382" s="235"/>
      <c r="K382" s="235"/>
      <c r="L382" s="240"/>
      <c r="M382" s="241"/>
      <c r="N382" s="242"/>
      <c r="O382" s="242"/>
      <c r="P382" s="242"/>
      <c r="Q382" s="242"/>
      <c r="R382" s="242"/>
      <c r="S382" s="242"/>
      <c r="T382" s="24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4" t="s">
        <v>130</v>
      </c>
      <c r="AU382" s="244" t="s">
        <v>82</v>
      </c>
      <c r="AV382" s="14" t="s">
        <v>82</v>
      </c>
      <c r="AW382" s="14" t="s">
        <v>33</v>
      </c>
      <c r="AX382" s="14" t="s">
        <v>72</v>
      </c>
      <c r="AY382" s="244" t="s">
        <v>117</v>
      </c>
    </row>
    <row r="383" spans="1:51" s="14" customFormat="1" ht="12">
      <c r="A383" s="14"/>
      <c r="B383" s="234"/>
      <c r="C383" s="235"/>
      <c r="D383" s="217" t="s">
        <v>130</v>
      </c>
      <c r="E383" s="236" t="s">
        <v>19</v>
      </c>
      <c r="F383" s="237" t="s">
        <v>467</v>
      </c>
      <c r="G383" s="235"/>
      <c r="H383" s="238">
        <v>1</v>
      </c>
      <c r="I383" s="239"/>
      <c r="J383" s="235"/>
      <c r="K383" s="235"/>
      <c r="L383" s="240"/>
      <c r="M383" s="241"/>
      <c r="N383" s="242"/>
      <c r="O383" s="242"/>
      <c r="P383" s="242"/>
      <c r="Q383" s="242"/>
      <c r="R383" s="242"/>
      <c r="S383" s="242"/>
      <c r="T383" s="243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4" t="s">
        <v>130</v>
      </c>
      <c r="AU383" s="244" t="s">
        <v>82</v>
      </c>
      <c r="AV383" s="14" t="s">
        <v>82</v>
      </c>
      <c r="AW383" s="14" t="s">
        <v>33</v>
      </c>
      <c r="AX383" s="14" t="s">
        <v>72</v>
      </c>
      <c r="AY383" s="244" t="s">
        <v>117</v>
      </c>
    </row>
    <row r="384" spans="1:51" s="14" customFormat="1" ht="12">
      <c r="A384" s="14"/>
      <c r="B384" s="234"/>
      <c r="C384" s="235"/>
      <c r="D384" s="217" t="s">
        <v>130</v>
      </c>
      <c r="E384" s="236" t="s">
        <v>19</v>
      </c>
      <c r="F384" s="237" t="s">
        <v>468</v>
      </c>
      <c r="G384" s="235"/>
      <c r="H384" s="238">
        <v>1</v>
      </c>
      <c r="I384" s="239"/>
      <c r="J384" s="235"/>
      <c r="K384" s="235"/>
      <c r="L384" s="240"/>
      <c r="M384" s="241"/>
      <c r="N384" s="242"/>
      <c r="O384" s="242"/>
      <c r="P384" s="242"/>
      <c r="Q384" s="242"/>
      <c r="R384" s="242"/>
      <c r="S384" s="242"/>
      <c r="T384" s="243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4" t="s">
        <v>130</v>
      </c>
      <c r="AU384" s="244" t="s">
        <v>82</v>
      </c>
      <c r="AV384" s="14" t="s">
        <v>82</v>
      </c>
      <c r="AW384" s="14" t="s">
        <v>33</v>
      </c>
      <c r="AX384" s="14" t="s">
        <v>72</v>
      </c>
      <c r="AY384" s="244" t="s">
        <v>117</v>
      </c>
    </row>
    <row r="385" spans="1:65" s="2" customFormat="1" ht="33" customHeight="1">
      <c r="A385" s="38"/>
      <c r="B385" s="39"/>
      <c r="C385" s="204" t="s">
        <v>469</v>
      </c>
      <c r="D385" s="204" t="s">
        <v>119</v>
      </c>
      <c r="E385" s="205" t="s">
        <v>470</v>
      </c>
      <c r="F385" s="206" t="s">
        <v>471</v>
      </c>
      <c r="G385" s="207" t="s">
        <v>420</v>
      </c>
      <c r="H385" s="208">
        <v>3</v>
      </c>
      <c r="I385" s="209"/>
      <c r="J385" s="210">
        <f>ROUND(I385*H385,2)</f>
        <v>0</v>
      </c>
      <c r="K385" s="206" t="s">
        <v>123</v>
      </c>
      <c r="L385" s="44"/>
      <c r="M385" s="211" t="s">
        <v>19</v>
      </c>
      <c r="N385" s="212" t="s">
        <v>43</v>
      </c>
      <c r="O385" s="84"/>
      <c r="P385" s="213">
        <f>O385*H385</f>
        <v>0</v>
      </c>
      <c r="Q385" s="213">
        <v>0.31108</v>
      </c>
      <c r="R385" s="213">
        <f>Q385*H385</f>
        <v>0.9332400000000001</v>
      </c>
      <c r="S385" s="213">
        <v>0</v>
      </c>
      <c r="T385" s="214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15" t="s">
        <v>124</v>
      </c>
      <c r="AT385" s="215" t="s">
        <v>119</v>
      </c>
      <c r="AU385" s="215" t="s">
        <v>82</v>
      </c>
      <c r="AY385" s="17" t="s">
        <v>117</v>
      </c>
      <c r="BE385" s="216">
        <f>IF(N385="základní",J385,0)</f>
        <v>0</v>
      </c>
      <c r="BF385" s="216">
        <f>IF(N385="snížená",J385,0)</f>
        <v>0</v>
      </c>
      <c r="BG385" s="216">
        <f>IF(N385="zákl. přenesená",J385,0)</f>
        <v>0</v>
      </c>
      <c r="BH385" s="216">
        <f>IF(N385="sníž. přenesená",J385,0)</f>
        <v>0</v>
      </c>
      <c r="BI385" s="216">
        <f>IF(N385="nulová",J385,0)</f>
        <v>0</v>
      </c>
      <c r="BJ385" s="17" t="s">
        <v>80</v>
      </c>
      <c r="BK385" s="216">
        <f>ROUND(I385*H385,2)</f>
        <v>0</v>
      </c>
      <c r="BL385" s="17" t="s">
        <v>124</v>
      </c>
      <c r="BM385" s="215" t="s">
        <v>472</v>
      </c>
    </row>
    <row r="386" spans="1:47" s="2" customFormat="1" ht="12">
      <c r="A386" s="38"/>
      <c r="B386" s="39"/>
      <c r="C386" s="40"/>
      <c r="D386" s="217" t="s">
        <v>126</v>
      </c>
      <c r="E386" s="40"/>
      <c r="F386" s="218" t="s">
        <v>473</v>
      </c>
      <c r="G386" s="40"/>
      <c r="H386" s="40"/>
      <c r="I386" s="219"/>
      <c r="J386" s="40"/>
      <c r="K386" s="40"/>
      <c r="L386" s="44"/>
      <c r="M386" s="220"/>
      <c r="N386" s="221"/>
      <c r="O386" s="84"/>
      <c r="P386" s="84"/>
      <c r="Q386" s="84"/>
      <c r="R386" s="84"/>
      <c r="S386" s="84"/>
      <c r="T386" s="85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126</v>
      </c>
      <c r="AU386" s="17" t="s">
        <v>82</v>
      </c>
    </row>
    <row r="387" spans="1:47" s="2" customFormat="1" ht="12">
      <c r="A387" s="38"/>
      <c r="B387" s="39"/>
      <c r="C387" s="40"/>
      <c r="D387" s="222" t="s">
        <v>128</v>
      </c>
      <c r="E387" s="40"/>
      <c r="F387" s="223" t="s">
        <v>474</v>
      </c>
      <c r="G387" s="40"/>
      <c r="H387" s="40"/>
      <c r="I387" s="219"/>
      <c r="J387" s="40"/>
      <c r="K387" s="40"/>
      <c r="L387" s="44"/>
      <c r="M387" s="220"/>
      <c r="N387" s="221"/>
      <c r="O387" s="84"/>
      <c r="P387" s="84"/>
      <c r="Q387" s="84"/>
      <c r="R387" s="84"/>
      <c r="S387" s="84"/>
      <c r="T387" s="85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128</v>
      </c>
      <c r="AU387" s="17" t="s">
        <v>82</v>
      </c>
    </row>
    <row r="388" spans="1:51" s="13" customFormat="1" ht="12">
      <c r="A388" s="13"/>
      <c r="B388" s="224"/>
      <c r="C388" s="225"/>
      <c r="D388" s="217" t="s">
        <v>130</v>
      </c>
      <c r="E388" s="226" t="s">
        <v>19</v>
      </c>
      <c r="F388" s="227" t="s">
        <v>203</v>
      </c>
      <c r="G388" s="225"/>
      <c r="H388" s="226" t="s">
        <v>19</v>
      </c>
      <c r="I388" s="228"/>
      <c r="J388" s="225"/>
      <c r="K388" s="225"/>
      <c r="L388" s="229"/>
      <c r="M388" s="230"/>
      <c r="N388" s="231"/>
      <c r="O388" s="231"/>
      <c r="P388" s="231"/>
      <c r="Q388" s="231"/>
      <c r="R388" s="231"/>
      <c r="S388" s="231"/>
      <c r="T388" s="23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3" t="s">
        <v>130</v>
      </c>
      <c r="AU388" s="233" t="s">
        <v>82</v>
      </c>
      <c r="AV388" s="13" t="s">
        <v>80</v>
      </c>
      <c r="AW388" s="13" t="s">
        <v>33</v>
      </c>
      <c r="AX388" s="13" t="s">
        <v>72</v>
      </c>
      <c r="AY388" s="233" t="s">
        <v>117</v>
      </c>
    </row>
    <row r="389" spans="1:51" s="13" customFormat="1" ht="12">
      <c r="A389" s="13"/>
      <c r="B389" s="224"/>
      <c r="C389" s="225"/>
      <c r="D389" s="217" t="s">
        <v>130</v>
      </c>
      <c r="E389" s="226" t="s">
        <v>19</v>
      </c>
      <c r="F389" s="227" t="s">
        <v>256</v>
      </c>
      <c r="G389" s="225"/>
      <c r="H389" s="226" t="s">
        <v>19</v>
      </c>
      <c r="I389" s="228"/>
      <c r="J389" s="225"/>
      <c r="K389" s="225"/>
      <c r="L389" s="229"/>
      <c r="M389" s="230"/>
      <c r="N389" s="231"/>
      <c r="O389" s="231"/>
      <c r="P389" s="231"/>
      <c r="Q389" s="231"/>
      <c r="R389" s="231"/>
      <c r="S389" s="231"/>
      <c r="T389" s="23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3" t="s">
        <v>130</v>
      </c>
      <c r="AU389" s="233" t="s">
        <v>82</v>
      </c>
      <c r="AV389" s="13" t="s">
        <v>80</v>
      </c>
      <c r="AW389" s="13" t="s">
        <v>33</v>
      </c>
      <c r="AX389" s="13" t="s">
        <v>72</v>
      </c>
      <c r="AY389" s="233" t="s">
        <v>117</v>
      </c>
    </row>
    <row r="390" spans="1:51" s="13" customFormat="1" ht="12">
      <c r="A390" s="13"/>
      <c r="B390" s="224"/>
      <c r="C390" s="225"/>
      <c r="D390" s="217" t="s">
        <v>130</v>
      </c>
      <c r="E390" s="226" t="s">
        <v>19</v>
      </c>
      <c r="F390" s="227" t="s">
        <v>465</v>
      </c>
      <c r="G390" s="225"/>
      <c r="H390" s="226" t="s">
        <v>19</v>
      </c>
      <c r="I390" s="228"/>
      <c r="J390" s="225"/>
      <c r="K390" s="225"/>
      <c r="L390" s="229"/>
      <c r="M390" s="230"/>
      <c r="N390" s="231"/>
      <c r="O390" s="231"/>
      <c r="P390" s="231"/>
      <c r="Q390" s="231"/>
      <c r="R390" s="231"/>
      <c r="S390" s="231"/>
      <c r="T390" s="23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3" t="s">
        <v>130</v>
      </c>
      <c r="AU390" s="233" t="s">
        <v>82</v>
      </c>
      <c r="AV390" s="13" t="s">
        <v>80</v>
      </c>
      <c r="AW390" s="13" t="s">
        <v>33</v>
      </c>
      <c r="AX390" s="13" t="s">
        <v>72</v>
      </c>
      <c r="AY390" s="233" t="s">
        <v>117</v>
      </c>
    </row>
    <row r="391" spans="1:51" s="14" customFormat="1" ht="12">
      <c r="A391" s="14"/>
      <c r="B391" s="234"/>
      <c r="C391" s="235"/>
      <c r="D391" s="217" t="s">
        <v>130</v>
      </c>
      <c r="E391" s="236" t="s">
        <v>19</v>
      </c>
      <c r="F391" s="237" t="s">
        <v>475</v>
      </c>
      <c r="G391" s="235"/>
      <c r="H391" s="238">
        <v>2</v>
      </c>
      <c r="I391" s="239"/>
      <c r="J391" s="235"/>
      <c r="K391" s="235"/>
      <c r="L391" s="240"/>
      <c r="M391" s="241"/>
      <c r="N391" s="242"/>
      <c r="O391" s="242"/>
      <c r="P391" s="242"/>
      <c r="Q391" s="242"/>
      <c r="R391" s="242"/>
      <c r="S391" s="242"/>
      <c r="T391" s="24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4" t="s">
        <v>130</v>
      </c>
      <c r="AU391" s="244" t="s">
        <v>82</v>
      </c>
      <c r="AV391" s="14" t="s">
        <v>82</v>
      </c>
      <c r="AW391" s="14" t="s">
        <v>33</v>
      </c>
      <c r="AX391" s="14" t="s">
        <v>72</v>
      </c>
      <c r="AY391" s="244" t="s">
        <v>117</v>
      </c>
    </row>
    <row r="392" spans="1:51" s="14" customFormat="1" ht="12">
      <c r="A392" s="14"/>
      <c r="B392" s="234"/>
      <c r="C392" s="235"/>
      <c r="D392" s="217" t="s">
        <v>130</v>
      </c>
      <c r="E392" s="236" t="s">
        <v>19</v>
      </c>
      <c r="F392" s="237" t="s">
        <v>476</v>
      </c>
      <c r="G392" s="235"/>
      <c r="H392" s="238">
        <v>1</v>
      </c>
      <c r="I392" s="239"/>
      <c r="J392" s="235"/>
      <c r="K392" s="235"/>
      <c r="L392" s="240"/>
      <c r="M392" s="241"/>
      <c r="N392" s="242"/>
      <c r="O392" s="242"/>
      <c r="P392" s="242"/>
      <c r="Q392" s="242"/>
      <c r="R392" s="242"/>
      <c r="S392" s="242"/>
      <c r="T392" s="24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4" t="s">
        <v>130</v>
      </c>
      <c r="AU392" s="244" t="s">
        <v>82</v>
      </c>
      <c r="AV392" s="14" t="s">
        <v>82</v>
      </c>
      <c r="AW392" s="14" t="s">
        <v>33</v>
      </c>
      <c r="AX392" s="14" t="s">
        <v>72</v>
      </c>
      <c r="AY392" s="244" t="s">
        <v>117</v>
      </c>
    </row>
    <row r="393" spans="1:63" s="12" customFormat="1" ht="22.8" customHeight="1">
      <c r="A393" s="12"/>
      <c r="B393" s="188"/>
      <c r="C393" s="189"/>
      <c r="D393" s="190" t="s">
        <v>71</v>
      </c>
      <c r="E393" s="202" t="s">
        <v>187</v>
      </c>
      <c r="F393" s="202" t="s">
        <v>477</v>
      </c>
      <c r="G393" s="189"/>
      <c r="H393" s="189"/>
      <c r="I393" s="192"/>
      <c r="J393" s="203">
        <f>BK393</f>
        <v>0</v>
      </c>
      <c r="K393" s="189"/>
      <c r="L393" s="194"/>
      <c r="M393" s="195"/>
      <c r="N393" s="196"/>
      <c r="O393" s="196"/>
      <c r="P393" s="197">
        <f>SUM(P394:P517)</f>
        <v>0</v>
      </c>
      <c r="Q393" s="196"/>
      <c r="R393" s="197">
        <f>SUM(R394:R517)</f>
        <v>169.04359</v>
      </c>
      <c r="S393" s="196"/>
      <c r="T393" s="198">
        <f>SUM(T394:T517)</f>
        <v>2.826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199" t="s">
        <v>80</v>
      </c>
      <c r="AT393" s="200" t="s">
        <v>71</v>
      </c>
      <c r="AU393" s="200" t="s">
        <v>80</v>
      </c>
      <c r="AY393" s="199" t="s">
        <v>117</v>
      </c>
      <c r="BK393" s="201">
        <f>SUM(BK394:BK517)</f>
        <v>0</v>
      </c>
    </row>
    <row r="394" spans="1:65" s="2" customFormat="1" ht="24.15" customHeight="1">
      <c r="A394" s="38"/>
      <c r="B394" s="39"/>
      <c r="C394" s="204" t="s">
        <v>478</v>
      </c>
      <c r="D394" s="204" t="s">
        <v>119</v>
      </c>
      <c r="E394" s="205" t="s">
        <v>479</v>
      </c>
      <c r="F394" s="206" t="s">
        <v>480</v>
      </c>
      <c r="G394" s="207" t="s">
        <v>420</v>
      </c>
      <c r="H394" s="208">
        <v>17</v>
      </c>
      <c r="I394" s="209"/>
      <c r="J394" s="210">
        <f>ROUND(I394*H394,2)</f>
        <v>0</v>
      </c>
      <c r="K394" s="206" t="s">
        <v>123</v>
      </c>
      <c r="L394" s="44"/>
      <c r="M394" s="211" t="s">
        <v>19</v>
      </c>
      <c r="N394" s="212" t="s">
        <v>43</v>
      </c>
      <c r="O394" s="84"/>
      <c r="P394" s="213">
        <f>O394*H394</f>
        <v>0</v>
      </c>
      <c r="Q394" s="213">
        <v>0.0007</v>
      </c>
      <c r="R394" s="213">
        <f>Q394*H394</f>
        <v>0.011899999999999999</v>
      </c>
      <c r="S394" s="213">
        <v>0</v>
      </c>
      <c r="T394" s="214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15" t="s">
        <v>124</v>
      </c>
      <c r="AT394" s="215" t="s">
        <v>119</v>
      </c>
      <c r="AU394" s="215" t="s">
        <v>82</v>
      </c>
      <c r="AY394" s="17" t="s">
        <v>117</v>
      </c>
      <c r="BE394" s="216">
        <f>IF(N394="základní",J394,0)</f>
        <v>0</v>
      </c>
      <c r="BF394" s="216">
        <f>IF(N394="snížená",J394,0)</f>
        <v>0</v>
      </c>
      <c r="BG394" s="216">
        <f>IF(N394="zákl. přenesená",J394,0)</f>
        <v>0</v>
      </c>
      <c r="BH394" s="216">
        <f>IF(N394="sníž. přenesená",J394,0)</f>
        <v>0</v>
      </c>
      <c r="BI394" s="216">
        <f>IF(N394="nulová",J394,0)</f>
        <v>0</v>
      </c>
      <c r="BJ394" s="17" t="s">
        <v>80</v>
      </c>
      <c r="BK394" s="216">
        <f>ROUND(I394*H394,2)</f>
        <v>0</v>
      </c>
      <c r="BL394" s="17" t="s">
        <v>124</v>
      </c>
      <c r="BM394" s="215" t="s">
        <v>481</v>
      </c>
    </row>
    <row r="395" spans="1:47" s="2" customFormat="1" ht="12">
      <c r="A395" s="38"/>
      <c r="B395" s="39"/>
      <c r="C395" s="40"/>
      <c r="D395" s="217" t="s">
        <v>126</v>
      </c>
      <c r="E395" s="40"/>
      <c r="F395" s="218" t="s">
        <v>482</v>
      </c>
      <c r="G395" s="40"/>
      <c r="H395" s="40"/>
      <c r="I395" s="219"/>
      <c r="J395" s="40"/>
      <c r="K395" s="40"/>
      <c r="L395" s="44"/>
      <c r="M395" s="220"/>
      <c r="N395" s="221"/>
      <c r="O395" s="84"/>
      <c r="P395" s="84"/>
      <c r="Q395" s="84"/>
      <c r="R395" s="84"/>
      <c r="S395" s="84"/>
      <c r="T395" s="85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126</v>
      </c>
      <c r="AU395" s="17" t="s">
        <v>82</v>
      </c>
    </row>
    <row r="396" spans="1:47" s="2" customFormat="1" ht="12">
      <c r="A396" s="38"/>
      <c r="B396" s="39"/>
      <c r="C396" s="40"/>
      <c r="D396" s="222" t="s">
        <v>128</v>
      </c>
      <c r="E396" s="40"/>
      <c r="F396" s="223" t="s">
        <v>483</v>
      </c>
      <c r="G396" s="40"/>
      <c r="H396" s="40"/>
      <c r="I396" s="219"/>
      <c r="J396" s="40"/>
      <c r="K396" s="40"/>
      <c r="L396" s="44"/>
      <c r="M396" s="220"/>
      <c r="N396" s="221"/>
      <c r="O396" s="84"/>
      <c r="P396" s="84"/>
      <c r="Q396" s="84"/>
      <c r="R396" s="84"/>
      <c r="S396" s="84"/>
      <c r="T396" s="85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128</v>
      </c>
      <c r="AU396" s="17" t="s">
        <v>82</v>
      </c>
    </row>
    <row r="397" spans="1:51" s="13" customFormat="1" ht="12">
      <c r="A397" s="13"/>
      <c r="B397" s="224"/>
      <c r="C397" s="225"/>
      <c r="D397" s="217" t="s">
        <v>130</v>
      </c>
      <c r="E397" s="226" t="s">
        <v>19</v>
      </c>
      <c r="F397" s="227" t="s">
        <v>265</v>
      </c>
      <c r="G397" s="225"/>
      <c r="H397" s="226" t="s">
        <v>19</v>
      </c>
      <c r="I397" s="228"/>
      <c r="J397" s="225"/>
      <c r="K397" s="225"/>
      <c r="L397" s="229"/>
      <c r="M397" s="230"/>
      <c r="N397" s="231"/>
      <c r="O397" s="231"/>
      <c r="P397" s="231"/>
      <c r="Q397" s="231"/>
      <c r="R397" s="231"/>
      <c r="S397" s="231"/>
      <c r="T397" s="23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3" t="s">
        <v>130</v>
      </c>
      <c r="AU397" s="233" t="s">
        <v>82</v>
      </c>
      <c r="AV397" s="13" t="s">
        <v>80</v>
      </c>
      <c r="AW397" s="13" t="s">
        <v>33</v>
      </c>
      <c r="AX397" s="13" t="s">
        <v>72</v>
      </c>
      <c r="AY397" s="233" t="s">
        <v>117</v>
      </c>
    </row>
    <row r="398" spans="1:51" s="13" customFormat="1" ht="12">
      <c r="A398" s="13"/>
      <c r="B398" s="224"/>
      <c r="C398" s="225"/>
      <c r="D398" s="217" t="s">
        <v>130</v>
      </c>
      <c r="E398" s="226" t="s">
        <v>19</v>
      </c>
      <c r="F398" s="227" t="s">
        <v>484</v>
      </c>
      <c r="G398" s="225"/>
      <c r="H398" s="226" t="s">
        <v>19</v>
      </c>
      <c r="I398" s="228"/>
      <c r="J398" s="225"/>
      <c r="K398" s="225"/>
      <c r="L398" s="229"/>
      <c r="M398" s="230"/>
      <c r="N398" s="231"/>
      <c r="O398" s="231"/>
      <c r="P398" s="231"/>
      <c r="Q398" s="231"/>
      <c r="R398" s="231"/>
      <c r="S398" s="231"/>
      <c r="T398" s="23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3" t="s">
        <v>130</v>
      </c>
      <c r="AU398" s="233" t="s">
        <v>82</v>
      </c>
      <c r="AV398" s="13" t="s">
        <v>80</v>
      </c>
      <c r="AW398" s="13" t="s">
        <v>33</v>
      </c>
      <c r="AX398" s="13" t="s">
        <v>72</v>
      </c>
      <c r="AY398" s="233" t="s">
        <v>117</v>
      </c>
    </row>
    <row r="399" spans="1:51" s="14" customFormat="1" ht="12">
      <c r="A399" s="14"/>
      <c r="B399" s="234"/>
      <c r="C399" s="235"/>
      <c r="D399" s="217" t="s">
        <v>130</v>
      </c>
      <c r="E399" s="236" t="s">
        <v>19</v>
      </c>
      <c r="F399" s="237" t="s">
        <v>485</v>
      </c>
      <c r="G399" s="235"/>
      <c r="H399" s="238">
        <v>1</v>
      </c>
      <c r="I399" s="239"/>
      <c r="J399" s="235"/>
      <c r="K399" s="235"/>
      <c r="L399" s="240"/>
      <c r="M399" s="241"/>
      <c r="N399" s="242"/>
      <c r="O399" s="242"/>
      <c r="P399" s="242"/>
      <c r="Q399" s="242"/>
      <c r="R399" s="242"/>
      <c r="S399" s="242"/>
      <c r="T399" s="243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4" t="s">
        <v>130</v>
      </c>
      <c r="AU399" s="244" t="s">
        <v>82</v>
      </c>
      <c r="AV399" s="14" t="s">
        <v>82</v>
      </c>
      <c r="AW399" s="14" t="s">
        <v>33</v>
      </c>
      <c r="AX399" s="14" t="s">
        <v>72</v>
      </c>
      <c r="AY399" s="244" t="s">
        <v>117</v>
      </c>
    </row>
    <row r="400" spans="1:51" s="14" customFormat="1" ht="12">
      <c r="A400" s="14"/>
      <c r="B400" s="234"/>
      <c r="C400" s="235"/>
      <c r="D400" s="217" t="s">
        <v>130</v>
      </c>
      <c r="E400" s="236" t="s">
        <v>19</v>
      </c>
      <c r="F400" s="237" t="s">
        <v>486</v>
      </c>
      <c r="G400" s="235"/>
      <c r="H400" s="238">
        <v>2</v>
      </c>
      <c r="I400" s="239"/>
      <c r="J400" s="235"/>
      <c r="K400" s="235"/>
      <c r="L400" s="240"/>
      <c r="M400" s="241"/>
      <c r="N400" s="242"/>
      <c r="O400" s="242"/>
      <c r="P400" s="242"/>
      <c r="Q400" s="242"/>
      <c r="R400" s="242"/>
      <c r="S400" s="242"/>
      <c r="T400" s="24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4" t="s">
        <v>130</v>
      </c>
      <c r="AU400" s="244" t="s">
        <v>82</v>
      </c>
      <c r="AV400" s="14" t="s">
        <v>82</v>
      </c>
      <c r="AW400" s="14" t="s">
        <v>33</v>
      </c>
      <c r="AX400" s="14" t="s">
        <v>72</v>
      </c>
      <c r="AY400" s="244" t="s">
        <v>117</v>
      </c>
    </row>
    <row r="401" spans="1:51" s="14" customFormat="1" ht="12">
      <c r="A401" s="14"/>
      <c r="B401" s="234"/>
      <c r="C401" s="235"/>
      <c r="D401" s="217" t="s">
        <v>130</v>
      </c>
      <c r="E401" s="236" t="s">
        <v>19</v>
      </c>
      <c r="F401" s="237" t="s">
        <v>487</v>
      </c>
      <c r="G401" s="235"/>
      <c r="H401" s="238">
        <v>2</v>
      </c>
      <c r="I401" s="239"/>
      <c r="J401" s="235"/>
      <c r="K401" s="235"/>
      <c r="L401" s="240"/>
      <c r="M401" s="241"/>
      <c r="N401" s="242"/>
      <c r="O401" s="242"/>
      <c r="P401" s="242"/>
      <c r="Q401" s="242"/>
      <c r="R401" s="242"/>
      <c r="S401" s="242"/>
      <c r="T401" s="24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4" t="s">
        <v>130</v>
      </c>
      <c r="AU401" s="244" t="s">
        <v>82</v>
      </c>
      <c r="AV401" s="14" t="s">
        <v>82</v>
      </c>
      <c r="AW401" s="14" t="s">
        <v>33</v>
      </c>
      <c r="AX401" s="14" t="s">
        <v>72</v>
      </c>
      <c r="AY401" s="244" t="s">
        <v>117</v>
      </c>
    </row>
    <row r="402" spans="1:51" s="14" customFormat="1" ht="12">
      <c r="A402" s="14"/>
      <c r="B402" s="234"/>
      <c r="C402" s="235"/>
      <c r="D402" s="217" t="s">
        <v>130</v>
      </c>
      <c r="E402" s="236" t="s">
        <v>19</v>
      </c>
      <c r="F402" s="237" t="s">
        <v>488</v>
      </c>
      <c r="G402" s="235"/>
      <c r="H402" s="238">
        <v>1</v>
      </c>
      <c r="I402" s="239"/>
      <c r="J402" s="235"/>
      <c r="K402" s="235"/>
      <c r="L402" s="240"/>
      <c r="M402" s="241"/>
      <c r="N402" s="242"/>
      <c r="O402" s="242"/>
      <c r="P402" s="242"/>
      <c r="Q402" s="242"/>
      <c r="R402" s="242"/>
      <c r="S402" s="242"/>
      <c r="T402" s="243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4" t="s">
        <v>130</v>
      </c>
      <c r="AU402" s="244" t="s">
        <v>82</v>
      </c>
      <c r="AV402" s="14" t="s">
        <v>82</v>
      </c>
      <c r="AW402" s="14" t="s">
        <v>33</v>
      </c>
      <c r="AX402" s="14" t="s">
        <v>72</v>
      </c>
      <c r="AY402" s="244" t="s">
        <v>117</v>
      </c>
    </row>
    <row r="403" spans="1:51" s="14" customFormat="1" ht="12">
      <c r="A403" s="14"/>
      <c r="B403" s="234"/>
      <c r="C403" s="235"/>
      <c r="D403" s="217" t="s">
        <v>130</v>
      </c>
      <c r="E403" s="236" t="s">
        <v>19</v>
      </c>
      <c r="F403" s="237" t="s">
        <v>489</v>
      </c>
      <c r="G403" s="235"/>
      <c r="H403" s="238">
        <v>3</v>
      </c>
      <c r="I403" s="239"/>
      <c r="J403" s="235"/>
      <c r="K403" s="235"/>
      <c r="L403" s="240"/>
      <c r="M403" s="241"/>
      <c r="N403" s="242"/>
      <c r="O403" s="242"/>
      <c r="P403" s="242"/>
      <c r="Q403" s="242"/>
      <c r="R403" s="242"/>
      <c r="S403" s="242"/>
      <c r="T403" s="24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4" t="s">
        <v>130</v>
      </c>
      <c r="AU403" s="244" t="s">
        <v>82</v>
      </c>
      <c r="AV403" s="14" t="s">
        <v>82</v>
      </c>
      <c r="AW403" s="14" t="s">
        <v>33</v>
      </c>
      <c r="AX403" s="14" t="s">
        <v>72</v>
      </c>
      <c r="AY403" s="244" t="s">
        <v>117</v>
      </c>
    </row>
    <row r="404" spans="1:51" s="14" customFormat="1" ht="12">
      <c r="A404" s="14"/>
      <c r="B404" s="234"/>
      <c r="C404" s="235"/>
      <c r="D404" s="217" t="s">
        <v>130</v>
      </c>
      <c r="E404" s="236" t="s">
        <v>19</v>
      </c>
      <c r="F404" s="237" t="s">
        <v>490</v>
      </c>
      <c r="G404" s="235"/>
      <c r="H404" s="238">
        <v>2</v>
      </c>
      <c r="I404" s="239"/>
      <c r="J404" s="235"/>
      <c r="K404" s="235"/>
      <c r="L404" s="240"/>
      <c r="M404" s="241"/>
      <c r="N404" s="242"/>
      <c r="O404" s="242"/>
      <c r="P404" s="242"/>
      <c r="Q404" s="242"/>
      <c r="R404" s="242"/>
      <c r="S404" s="242"/>
      <c r="T404" s="24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4" t="s">
        <v>130</v>
      </c>
      <c r="AU404" s="244" t="s">
        <v>82</v>
      </c>
      <c r="AV404" s="14" t="s">
        <v>82</v>
      </c>
      <c r="AW404" s="14" t="s">
        <v>33</v>
      </c>
      <c r="AX404" s="14" t="s">
        <v>72</v>
      </c>
      <c r="AY404" s="244" t="s">
        <v>117</v>
      </c>
    </row>
    <row r="405" spans="1:51" s="14" customFormat="1" ht="12">
      <c r="A405" s="14"/>
      <c r="B405" s="234"/>
      <c r="C405" s="235"/>
      <c r="D405" s="217" t="s">
        <v>130</v>
      </c>
      <c r="E405" s="236" t="s">
        <v>19</v>
      </c>
      <c r="F405" s="237" t="s">
        <v>491</v>
      </c>
      <c r="G405" s="235"/>
      <c r="H405" s="238">
        <v>1</v>
      </c>
      <c r="I405" s="239"/>
      <c r="J405" s="235"/>
      <c r="K405" s="235"/>
      <c r="L405" s="240"/>
      <c r="M405" s="241"/>
      <c r="N405" s="242"/>
      <c r="O405" s="242"/>
      <c r="P405" s="242"/>
      <c r="Q405" s="242"/>
      <c r="R405" s="242"/>
      <c r="S405" s="242"/>
      <c r="T405" s="243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4" t="s">
        <v>130</v>
      </c>
      <c r="AU405" s="244" t="s">
        <v>82</v>
      </c>
      <c r="AV405" s="14" t="s">
        <v>82</v>
      </c>
      <c r="AW405" s="14" t="s">
        <v>33</v>
      </c>
      <c r="AX405" s="14" t="s">
        <v>72</v>
      </c>
      <c r="AY405" s="244" t="s">
        <v>117</v>
      </c>
    </row>
    <row r="406" spans="1:51" s="14" customFormat="1" ht="12">
      <c r="A406" s="14"/>
      <c r="B406" s="234"/>
      <c r="C406" s="235"/>
      <c r="D406" s="217" t="s">
        <v>130</v>
      </c>
      <c r="E406" s="236" t="s">
        <v>19</v>
      </c>
      <c r="F406" s="237" t="s">
        <v>492</v>
      </c>
      <c r="G406" s="235"/>
      <c r="H406" s="238">
        <v>1</v>
      </c>
      <c r="I406" s="239"/>
      <c r="J406" s="235"/>
      <c r="K406" s="235"/>
      <c r="L406" s="240"/>
      <c r="M406" s="241"/>
      <c r="N406" s="242"/>
      <c r="O406" s="242"/>
      <c r="P406" s="242"/>
      <c r="Q406" s="242"/>
      <c r="R406" s="242"/>
      <c r="S406" s="242"/>
      <c r="T406" s="243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4" t="s">
        <v>130</v>
      </c>
      <c r="AU406" s="244" t="s">
        <v>82</v>
      </c>
      <c r="AV406" s="14" t="s">
        <v>82</v>
      </c>
      <c r="AW406" s="14" t="s">
        <v>33</v>
      </c>
      <c r="AX406" s="14" t="s">
        <v>72</v>
      </c>
      <c r="AY406" s="244" t="s">
        <v>117</v>
      </c>
    </row>
    <row r="407" spans="1:51" s="14" customFormat="1" ht="12">
      <c r="A407" s="14"/>
      <c r="B407" s="234"/>
      <c r="C407" s="235"/>
      <c r="D407" s="217" t="s">
        <v>130</v>
      </c>
      <c r="E407" s="236" t="s">
        <v>19</v>
      </c>
      <c r="F407" s="237" t="s">
        <v>493</v>
      </c>
      <c r="G407" s="235"/>
      <c r="H407" s="238">
        <v>1</v>
      </c>
      <c r="I407" s="239"/>
      <c r="J407" s="235"/>
      <c r="K407" s="235"/>
      <c r="L407" s="240"/>
      <c r="M407" s="241"/>
      <c r="N407" s="242"/>
      <c r="O407" s="242"/>
      <c r="P407" s="242"/>
      <c r="Q407" s="242"/>
      <c r="R407" s="242"/>
      <c r="S407" s="242"/>
      <c r="T407" s="24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4" t="s">
        <v>130</v>
      </c>
      <c r="AU407" s="244" t="s">
        <v>82</v>
      </c>
      <c r="AV407" s="14" t="s">
        <v>82</v>
      </c>
      <c r="AW407" s="14" t="s">
        <v>33</v>
      </c>
      <c r="AX407" s="14" t="s">
        <v>72</v>
      </c>
      <c r="AY407" s="244" t="s">
        <v>117</v>
      </c>
    </row>
    <row r="408" spans="1:51" s="14" customFormat="1" ht="12">
      <c r="A408" s="14"/>
      <c r="B408" s="234"/>
      <c r="C408" s="235"/>
      <c r="D408" s="217" t="s">
        <v>130</v>
      </c>
      <c r="E408" s="236" t="s">
        <v>19</v>
      </c>
      <c r="F408" s="237" t="s">
        <v>494</v>
      </c>
      <c r="G408" s="235"/>
      <c r="H408" s="238">
        <v>3</v>
      </c>
      <c r="I408" s="239"/>
      <c r="J408" s="235"/>
      <c r="K408" s="235"/>
      <c r="L408" s="240"/>
      <c r="M408" s="241"/>
      <c r="N408" s="242"/>
      <c r="O408" s="242"/>
      <c r="P408" s="242"/>
      <c r="Q408" s="242"/>
      <c r="R408" s="242"/>
      <c r="S408" s="242"/>
      <c r="T408" s="243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4" t="s">
        <v>130</v>
      </c>
      <c r="AU408" s="244" t="s">
        <v>82</v>
      </c>
      <c r="AV408" s="14" t="s">
        <v>82</v>
      </c>
      <c r="AW408" s="14" t="s">
        <v>33</v>
      </c>
      <c r="AX408" s="14" t="s">
        <v>72</v>
      </c>
      <c r="AY408" s="244" t="s">
        <v>117</v>
      </c>
    </row>
    <row r="409" spans="1:65" s="2" customFormat="1" ht="24.15" customHeight="1">
      <c r="A409" s="38"/>
      <c r="B409" s="39"/>
      <c r="C409" s="204" t="s">
        <v>495</v>
      </c>
      <c r="D409" s="204" t="s">
        <v>119</v>
      </c>
      <c r="E409" s="205" t="s">
        <v>496</v>
      </c>
      <c r="F409" s="206" t="s">
        <v>497</v>
      </c>
      <c r="G409" s="207" t="s">
        <v>420</v>
      </c>
      <c r="H409" s="208">
        <v>2</v>
      </c>
      <c r="I409" s="209"/>
      <c r="J409" s="210">
        <f>ROUND(I409*H409,2)</f>
        <v>0</v>
      </c>
      <c r="K409" s="206" t="s">
        <v>123</v>
      </c>
      <c r="L409" s="44"/>
      <c r="M409" s="211" t="s">
        <v>19</v>
      </c>
      <c r="N409" s="212" t="s">
        <v>43</v>
      </c>
      <c r="O409" s="84"/>
      <c r="P409" s="213">
        <f>O409*H409</f>
        <v>0</v>
      </c>
      <c r="Q409" s="213">
        <v>1E-05</v>
      </c>
      <c r="R409" s="213">
        <f>Q409*H409</f>
        <v>2E-05</v>
      </c>
      <c r="S409" s="213">
        <v>0</v>
      </c>
      <c r="T409" s="214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15" t="s">
        <v>124</v>
      </c>
      <c r="AT409" s="215" t="s">
        <v>119</v>
      </c>
      <c r="AU409" s="215" t="s">
        <v>82</v>
      </c>
      <c r="AY409" s="17" t="s">
        <v>117</v>
      </c>
      <c r="BE409" s="216">
        <f>IF(N409="základní",J409,0)</f>
        <v>0</v>
      </c>
      <c r="BF409" s="216">
        <f>IF(N409="snížená",J409,0)</f>
        <v>0</v>
      </c>
      <c r="BG409" s="216">
        <f>IF(N409="zákl. přenesená",J409,0)</f>
        <v>0</v>
      </c>
      <c r="BH409" s="216">
        <f>IF(N409="sníž. přenesená",J409,0)</f>
        <v>0</v>
      </c>
      <c r="BI409" s="216">
        <f>IF(N409="nulová",J409,0)</f>
        <v>0</v>
      </c>
      <c r="BJ409" s="17" t="s">
        <v>80</v>
      </c>
      <c r="BK409" s="216">
        <f>ROUND(I409*H409,2)</f>
        <v>0</v>
      </c>
      <c r="BL409" s="17" t="s">
        <v>124</v>
      </c>
      <c r="BM409" s="215" t="s">
        <v>498</v>
      </c>
    </row>
    <row r="410" spans="1:47" s="2" customFormat="1" ht="12">
      <c r="A410" s="38"/>
      <c r="B410" s="39"/>
      <c r="C410" s="40"/>
      <c r="D410" s="217" t="s">
        <v>126</v>
      </c>
      <c r="E410" s="40"/>
      <c r="F410" s="218" t="s">
        <v>499</v>
      </c>
      <c r="G410" s="40"/>
      <c r="H410" s="40"/>
      <c r="I410" s="219"/>
      <c r="J410" s="40"/>
      <c r="K410" s="40"/>
      <c r="L410" s="44"/>
      <c r="M410" s="220"/>
      <c r="N410" s="221"/>
      <c r="O410" s="84"/>
      <c r="P410" s="84"/>
      <c r="Q410" s="84"/>
      <c r="R410" s="84"/>
      <c r="S410" s="84"/>
      <c r="T410" s="85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126</v>
      </c>
      <c r="AU410" s="17" t="s">
        <v>82</v>
      </c>
    </row>
    <row r="411" spans="1:47" s="2" customFormat="1" ht="12">
      <c r="A411" s="38"/>
      <c r="B411" s="39"/>
      <c r="C411" s="40"/>
      <c r="D411" s="222" t="s">
        <v>128</v>
      </c>
      <c r="E411" s="40"/>
      <c r="F411" s="223" t="s">
        <v>500</v>
      </c>
      <c r="G411" s="40"/>
      <c r="H411" s="40"/>
      <c r="I411" s="219"/>
      <c r="J411" s="40"/>
      <c r="K411" s="40"/>
      <c r="L411" s="44"/>
      <c r="M411" s="220"/>
      <c r="N411" s="221"/>
      <c r="O411" s="84"/>
      <c r="P411" s="84"/>
      <c r="Q411" s="84"/>
      <c r="R411" s="84"/>
      <c r="S411" s="84"/>
      <c r="T411" s="85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128</v>
      </c>
      <c r="AU411" s="17" t="s">
        <v>82</v>
      </c>
    </row>
    <row r="412" spans="1:51" s="13" customFormat="1" ht="12">
      <c r="A412" s="13"/>
      <c r="B412" s="224"/>
      <c r="C412" s="225"/>
      <c r="D412" s="217" t="s">
        <v>130</v>
      </c>
      <c r="E412" s="226" t="s">
        <v>19</v>
      </c>
      <c r="F412" s="227" t="s">
        <v>265</v>
      </c>
      <c r="G412" s="225"/>
      <c r="H412" s="226" t="s">
        <v>19</v>
      </c>
      <c r="I412" s="228"/>
      <c r="J412" s="225"/>
      <c r="K412" s="225"/>
      <c r="L412" s="229"/>
      <c r="M412" s="230"/>
      <c r="N412" s="231"/>
      <c r="O412" s="231"/>
      <c r="P412" s="231"/>
      <c r="Q412" s="231"/>
      <c r="R412" s="231"/>
      <c r="S412" s="231"/>
      <c r="T412" s="23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3" t="s">
        <v>130</v>
      </c>
      <c r="AU412" s="233" t="s">
        <v>82</v>
      </c>
      <c r="AV412" s="13" t="s">
        <v>80</v>
      </c>
      <c r="AW412" s="13" t="s">
        <v>33</v>
      </c>
      <c r="AX412" s="13" t="s">
        <v>72</v>
      </c>
      <c r="AY412" s="233" t="s">
        <v>117</v>
      </c>
    </row>
    <row r="413" spans="1:51" s="13" customFormat="1" ht="12">
      <c r="A413" s="13"/>
      <c r="B413" s="224"/>
      <c r="C413" s="225"/>
      <c r="D413" s="217" t="s">
        <v>130</v>
      </c>
      <c r="E413" s="226" t="s">
        <v>19</v>
      </c>
      <c r="F413" s="227" t="s">
        <v>501</v>
      </c>
      <c r="G413" s="225"/>
      <c r="H413" s="226" t="s">
        <v>19</v>
      </c>
      <c r="I413" s="228"/>
      <c r="J413" s="225"/>
      <c r="K413" s="225"/>
      <c r="L413" s="229"/>
      <c r="M413" s="230"/>
      <c r="N413" s="231"/>
      <c r="O413" s="231"/>
      <c r="P413" s="231"/>
      <c r="Q413" s="231"/>
      <c r="R413" s="231"/>
      <c r="S413" s="231"/>
      <c r="T413" s="23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3" t="s">
        <v>130</v>
      </c>
      <c r="AU413" s="233" t="s">
        <v>82</v>
      </c>
      <c r="AV413" s="13" t="s">
        <v>80</v>
      </c>
      <c r="AW413" s="13" t="s">
        <v>33</v>
      </c>
      <c r="AX413" s="13" t="s">
        <v>72</v>
      </c>
      <c r="AY413" s="233" t="s">
        <v>117</v>
      </c>
    </row>
    <row r="414" spans="1:51" s="14" customFormat="1" ht="12">
      <c r="A414" s="14"/>
      <c r="B414" s="234"/>
      <c r="C414" s="235"/>
      <c r="D414" s="217" t="s">
        <v>130</v>
      </c>
      <c r="E414" s="236" t="s">
        <v>19</v>
      </c>
      <c r="F414" s="237" t="s">
        <v>502</v>
      </c>
      <c r="G414" s="235"/>
      <c r="H414" s="238">
        <v>2</v>
      </c>
      <c r="I414" s="239"/>
      <c r="J414" s="235"/>
      <c r="K414" s="235"/>
      <c r="L414" s="240"/>
      <c r="M414" s="241"/>
      <c r="N414" s="242"/>
      <c r="O414" s="242"/>
      <c r="P414" s="242"/>
      <c r="Q414" s="242"/>
      <c r="R414" s="242"/>
      <c r="S414" s="242"/>
      <c r="T414" s="243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4" t="s">
        <v>130</v>
      </c>
      <c r="AU414" s="244" t="s">
        <v>82</v>
      </c>
      <c r="AV414" s="14" t="s">
        <v>82</v>
      </c>
      <c r="AW414" s="14" t="s">
        <v>33</v>
      </c>
      <c r="AX414" s="14" t="s">
        <v>72</v>
      </c>
      <c r="AY414" s="244" t="s">
        <v>117</v>
      </c>
    </row>
    <row r="415" spans="1:65" s="2" customFormat="1" ht="24.15" customHeight="1">
      <c r="A415" s="38"/>
      <c r="B415" s="39"/>
      <c r="C415" s="246" t="s">
        <v>503</v>
      </c>
      <c r="D415" s="246" t="s">
        <v>237</v>
      </c>
      <c r="E415" s="247" t="s">
        <v>504</v>
      </c>
      <c r="F415" s="248" t="s">
        <v>505</v>
      </c>
      <c r="G415" s="249" t="s">
        <v>420</v>
      </c>
      <c r="H415" s="250">
        <v>7</v>
      </c>
      <c r="I415" s="251"/>
      <c r="J415" s="252">
        <f>ROUND(I415*H415,2)</f>
        <v>0</v>
      </c>
      <c r="K415" s="248" t="s">
        <v>123</v>
      </c>
      <c r="L415" s="253"/>
      <c r="M415" s="254" t="s">
        <v>19</v>
      </c>
      <c r="N415" s="255" t="s">
        <v>43</v>
      </c>
      <c r="O415" s="84"/>
      <c r="P415" s="213">
        <f>O415*H415</f>
        <v>0</v>
      </c>
      <c r="Q415" s="213">
        <v>0.0025</v>
      </c>
      <c r="R415" s="213">
        <f>Q415*H415</f>
        <v>0.0175</v>
      </c>
      <c r="S415" s="213">
        <v>0</v>
      </c>
      <c r="T415" s="214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15" t="s">
        <v>178</v>
      </c>
      <c r="AT415" s="215" t="s">
        <v>237</v>
      </c>
      <c r="AU415" s="215" t="s">
        <v>82</v>
      </c>
      <c r="AY415" s="17" t="s">
        <v>117</v>
      </c>
      <c r="BE415" s="216">
        <f>IF(N415="základní",J415,0)</f>
        <v>0</v>
      </c>
      <c r="BF415" s="216">
        <f>IF(N415="snížená",J415,0)</f>
        <v>0</v>
      </c>
      <c r="BG415" s="216">
        <f>IF(N415="zákl. přenesená",J415,0)</f>
        <v>0</v>
      </c>
      <c r="BH415" s="216">
        <f>IF(N415="sníž. přenesená",J415,0)</f>
        <v>0</v>
      </c>
      <c r="BI415" s="216">
        <f>IF(N415="nulová",J415,0)</f>
        <v>0</v>
      </c>
      <c r="BJ415" s="17" t="s">
        <v>80</v>
      </c>
      <c r="BK415" s="216">
        <f>ROUND(I415*H415,2)</f>
        <v>0</v>
      </c>
      <c r="BL415" s="17" t="s">
        <v>124</v>
      </c>
      <c r="BM415" s="215" t="s">
        <v>506</v>
      </c>
    </row>
    <row r="416" spans="1:47" s="2" customFormat="1" ht="12">
      <c r="A416" s="38"/>
      <c r="B416" s="39"/>
      <c r="C416" s="40"/>
      <c r="D416" s="217" t="s">
        <v>126</v>
      </c>
      <c r="E416" s="40"/>
      <c r="F416" s="218" t="s">
        <v>505</v>
      </c>
      <c r="G416" s="40"/>
      <c r="H416" s="40"/>
      <c r="I416" s="219"/>
      <c r="J416" s="40"/>
      <c r="K416" s="40"/>
      <c r="L416" s="44"/>
      <c r="M416" s="220"/>
      <c r="N416" s="221"/>
      <c r="O416" s="84"/>
      <c r="P416" s="84"/>
      <c r="Q416" s="84"/>
      <c r="R416" s="84"/>
      <c r="S416" s="84"/>
      <c r="T416" s="85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126</v>
      </c>
      <c r="AU416" s="17" t="s">
        <v>82</v>
      </c>
    </row>
    <row r="417" spans="1:65" s="2" customFormat="1" ht="24.15" customHeight="1">
      <c r="A417" s="38"/>
      <c r="B417" s="39"/>
      <c r="C417" s="246" t="s">
        <v>507</v>
      </c>
      <c r="D417" s="246" t="s">
        <v>237</v>
      </c>
      <c r="E417" s="247" t="s">
        <v>508</v>
      </c>
      <c r="F417" s="248" t="s">
        <v>509</v>
      </c>
      <c r="G417" s="249" t="s">
        <v>420</v>
      </c>
      <c r="H417" s="250">
        <v>2</v>
      </c>
      <c r="I417" s="251"/>
      <c r="J417" s="252">
        <f>ROUND(I417*H417,2)</f>
        <v>0</v>
      </c>
      <c r="K417" s="248" t="s">
        <v>123</v>
      </c>
      <c r="L417" s="253"/>
      <c r="M417" s="254" t="s">
        <v>19</v>
      </c>
      <c r="N417" s="255" t="s">
        <v>43</v>
      </c>
      <c r="O417" s="84"/>
      <c r="P417" s="213">
        <f>O417*H417</f>
        <v>0</v>
      </c>
      <c r="Q417" s="213">
        <v>0.0026</v>
      </c>
      <c r="R417" s="213">
        <f>Q417*H417</f>
        <v>0.0052</v>
      </c>
      <c r="S417" s="213">
        <v>0</v>
      </c>
      <c r="T417" s="214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15" t="s">
        <v>178</v>
      </c>
      <c r="AT417" s="215" t="s">
        <v>237</v>
      </c>
      <c r="AU417" s="215" t="s">
        <v>82</v>
      </c>
      <c r="AY417" s="17" t="s">
        <v>117</v>
      </c>
      <c r="BE417" s="216">
        <f>IF(N417="základní",J417,0)</f>
        <v>0</v>
      </c>
      <c r="BF417" s="216">
        <f>IF(N417="snížená",J417,0)</f>
        <v>0</v>
      </c>
      <c r="BG417" s="216">
        <f>IF(N417="zákl. přenesená",J417,0)</f>
        <v>0</v>
      </c>
      <c r="BH417" s="216">
        <f>IF(N417="sníž. přenesená",J417,0)</f>
        <v>0</v>
      </c>
      <c r="BI417" s="216">
        <f>IF(N417="nulová",J417,0)</f>
        <v>0</v>
      </c>
      <c r="BJ417" s="17" t="s">
        <v>80</v>
      </c>
      <c r="BK417" s="216">
        <f>ROUND(I417*H417,2)</f>
        <v>0</v>
      </c>
      <c r="BL417" s="17" t="s">
        <v>124</v>
      </c>
      <c r="BM417" s="215" t="s">
        <v>510</v>
      </c>
    </row>
    <row r="418" spans="1:47" s="2" customFormat="1" ht="12">
      <c r="A418" s="38"/>
      <c r="B418" s="39"/>
      <c r="C418" s="40"/>
      <c r="D418" s="217" t="s">
        <v>126</v>
      </c>
      <c r="E418" s="40"/>
      <c r="F418" s="218" t="s">
        <v>509</v>
      </c>
      <c r="G418" s="40"/>
      <c r="H418" s="40"/>
      <c r="I418" s="219"/>
      <c r="J418" s="40"/>
      <c r="K418" s="40"/>
      <c r="L418" s="44"/>
      <c r="M418" s="220"/>
      <c r="N418" s="221"/>
      <c r="O418" s="84"/>
      <c r="P418" s="84"/>
      <c r="Q418" s="84"/>
      <c r="R418" s="84"/>
      <c r="S418" s="84"/>
      <c r="T418" s="85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7" t="s">
        <v>126</v>
      </c>
      <c r="AU418" s="17" t="s">
        <v>82</v>
      </c>
    </row>
    <row r="419" spans="1:65" s="2" customFormat="1" ht="24.15" customHeight="1">
      <c r="A419" s="38"/>
      <c r="B419" s="39"/>
      <c r="C419" s="246" t="s">
        <v>511</v>
      </c>
      <c r="D419" s="246" t="s">
        <v>237</v>
      </c>
      <c r="E419" s="247" t="s">
        <v>512</v>
      </c>
      <c r="F419" s="248" t="s">
        <v>513</v>
      </c>
      <c r="G419" s="249" t="s">
        <v>420</v>
      </c>
      <c r="H419" s="250">
        <v>3</v>
      </c>
      <c r="I419" s="251"/>
      <c r="J419" s="252">
        <f>ROUND(I419*H419,2)</f>
        <v>0</v>
      </c>
      <c r="K419" s="248" t="s">
        <v>123</v>
      </c>
      <c r="L419" s="253"/>
      <c r="M419" s="254" t="s">
        <v>19</v>
      </c>
      <c r="N419" s="255" t="s">
        <v>43</v>
      </c>
      <c r="O419" s="84"/>
      <c r="P419" s="213">
        <f>O419*H419</f>
        <v>0</v>
      </c>
      <c r="Q419" s="213">
        <v>0.0035</v>
      </c>
      <c r="R419" s="213">
        <f>Q419*H419</f>
        <v>0.0105</v>
      </c>
      <c r="S419" s="213">
        <v>0</v>
      </c>
      <c r="T419" s="214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15" t="s">
        <v>178</v>
      </c>
      <c r="AT419" s="215" t="s">
        <v>237</v>
      </c>
      <c r="AU419" s="215" t="s">
        <v>82</v>
      </c>
      <c r="AY419" s="17" t="s">
        <v>117</v>
      </c>
      <c r="BE419" s="216">
        <f>IF(N419="základní",J419,0)</f>
        <v>0</v>
      </c>
      <c r="BF419" s="216">
        <f>IF(N419="snížená",J419,0)</f>
        <v>0</v>
      </c>
      <c r="BG419" s="216">
        <f>IF(N419="zákl. přenesená",J419,0)</f>
        <v>0</v>
      </c>
      <c r="BH419" s="216">
        <f>IF(N419="sníž. přenesená",J419,0)</f>
        <v>0</v>
      </c>
      <c r="BI419" s="216">
        <f>IF(N419="nulová",J419,0)</f>
        <v>0</v>
      </c>
      <c r="BJ419" s="17" t="s">
        <v>80</v>
      </c>
      <c r="BK419" s="216">
        <f>ROUND(I419*H419,2)</f>
        <v>0</v>
      </c>
      <c r="BL419" s="17" t="s">
        <v>124</v>
      </c>
      <c r="BM419" s="215" t="s">
        <v>514</v>
      </c>
    </row>
    <row r="420" spans="1:47" s="2" customFormat="1" ht="12">
      <c r="A420" s="38"/>
      <c r="B420" s="39"/>
      <c r="C420" s="40"/>
      <c r="D420" s="217" t="s">
        <v>126</v>
      </c>
      <c r="E420" s="40"/>
      <c r="F420" s="218" t="s">
        <v>513</v>
      </c>
      <c r="G420" s="40"/>
      <c r="H420" s="40"/>
      <c r="I420" s="219"/>
      <c r="J420" s="40"/>
      <c r="K420" s="40"/>
      <c r="L420" s="44"/>
      <c r="M420" s="220"/>
      <c r="N420" s="221"/>
      <c r="O420" s="84"/>
      <c r="P420" s="84"/>
      <c r="Q420" s="84"/>
      <c r="R420" s="84"/>
      <c r="S420" s="84"/>
      <c r="T420" s="85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126</v>
      </c>
      <c r="AU420" s="17" t="s">
        <v>82</v>
      </c>
    </row>
    <row r="421" spans="1:65" s="2" customFormat="1" ht="24.15" customHeight="1">
      <c r="A421" s="38"/>
      <c r="B421" s="39"/>
      <c r="C421" s="246" t="s">
        <v>515</v>
      </c>
      <c r="D421" s="246" t="s">
        <v>237</v>
      </c>
      <c r="E421" s="247" t="s">
        <v>516</v>
      </c>
      <c r="F421" s="248" t="s">
        <v>517</v>
      </c>
      <c r="G421" s="249" t="s">
        <v>420</v>
      </c>
      <c r="H421" s="250">
        <v>4</v>
      </c>
      <c r="I421" s="251"/>
      <c r="J421" s="252">
        <f>ROUND(I421*H421,2)</f>
        <v>0</v>
      </c>
      <c r="K421" s="248" t="s">
        <v>123</v>
      </c>
      <c r="L421" s="253"/>
      <c r="M421" s="254" t="s">
        <v>19</v>
      </c>
      <c r="N421" s="255" t="s">
        <v>43</v>
      </c>
      <c r="O421" s="84"/>
      <c r="P421" s="213">
        <f>O421*H421</f>
        <v>0</v>
      </c>
      <c r="Q421" s="213">
        <v>0.0077</v>
      </c>
      <c r="R421" s="213">
        <f>Q421*H421</f>
        <v>0.0308</v>
      </c>
      <c r="S421" s="213">
        <v>0</v>
      </c>
      <c r="T421" s="214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15" t="s">
        <v>178</v>
      </c>
      <c r="AT421" s="215" t="s">
        <v>237</v>
      </c>
      <c r="AU421" s="215" t="s">
        <v>82</v>
      </c>
      <c r="AY421" s="17" t="s">
        <v>117</v>
      </c>
      <c r="BE421" s="216">
        <f>IF(N421="základní",J421,0)</f>
        <v>0</v>
      </c>
      <c r="BF421" s="216">
        <f>IF(N421="snížená",J421,0)</f>
        <v>0</v>
      </c>
      <c r="BG421" s="216">
        <f>IF(N421="zákl. přenesená",J421,0)</f>
        <v>0</v>
      </c>
      <c r="BH421" s="216">
        <f>IF(N421="sníž. přenesená",J421,0)</f>
        <v>0</v>
      </c>
      <c r="BI421" s="216">
        <f>IF(N421="nulová",J421,0)</f>
        <v>0</v>
      </c>
      <c r="BJ421" s="17" t="s">
        <v>80</v>
      </c>
      <c r="BK421" s="216">
        <f>ROUND(I421*H421,2)</f>
        <v>0</v>
      </c>
      <c r="BL421" s="17" t="s">
        <v>124</v>
      </c>
      <c r="BM421" s="215" t="s">
        <v>518</v>
      </c>
    </row>
    <row r="422" spans="1:47" s="2" customFormat="1" ht="12">
      <c r="A422" s="38"/>
      <c r="B422" s="39"/>
      <c r="C422" s="40"/>
      <c r="D422" s="217" t="s">
        <v>126</v>
      </c>
      <c r="E422" s="40"/>
      <c r="F422" s="218" t="s">
        <v>517</v>
      </c>
      <c r="G422" s="40"/>
      <c r="H422" s="40"/>
      <c r="I422" s="219"/>
      <c r="J422" s="40"/>
      <c r="K422" s="40"/>
      <c r="L422" s="44"/>
      <c r="M422" s="220"/>
      <c r="N422" s="221"/>
      <c r="O422" s="84"/>
      <c r="P422" s="84"/>
      <c r="Q422" s="84"/>
      <c r="R422" s="84"/>
      <c r="S422" s="84"/>
      <c r="T422" s="85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7" t="s">
        <v>126</v>
      </c>
      <c r="AU422" s="17" t="s">
        <v>82</v>
      </c>
    </row>
    <row r="423" spans="1:47" s="2" customFormat="1" ht="12">
      <c r="A423" s="38"/>
      <c r="B423" s="39"/>
      <c r="C423" s="40"/>
      <c r="D423" s="217" t="s">
        <v>201</v>
      </c>
      <c r="E423" s="40"/>
      <c r="F423" s="245" t="s">
        <v>519</v>
      </c>
      <c r="G423" s="40"/>
      <c r="H423" s="40"/>
      <c r="I423" s="219"/>
      <c r="J423" s="40"/>
      <c r="K423" s="40"/>
      <c r="L423" s="44"/>
      <c r="M423" s="220"/>
      <c r="N423" s="221"/>
      <c r="O423" s="84"/>
      <c r="P423" s="84"/>
      <c r="Q423" s="84"/>
      <c r="R423" s="84"/>
      <c r="S423" s="84"/>
      <c r="T423" s="85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201</v>
      </c>
      <c r="AU423" s="17" t="s">
        <v>82</v>
      </c>
    </row>
    <row r="424" spans="1:65" s="2" customFormat="1" ht="24.15" customHeight="1">
      <c r="A424" s="38"/>
      <c r="B424" s="39"/>
      <c r="C424" s="246" t="s">
        <v>520</v>
      </c>
      <c r="D424" s="246" t="s">
        <v>237</v>
      </c>
      <c r="E424" s="247" t="s">
        <v>521</v>
      </c>
      <c r="F424" s="248" t="s">
        <v>522</v>
      </c>
      <c r="G424" s="249" t="s">
        <v>420</v>
      </c>
      <c r="H424" s="250">
        <v>1</v>
      </c>
      <c r="I424" s="251"/>
      <c r="J424" s="252">
        <f>ROUND(I424*H424,2)</f>
        <v>0</v>
      </c>
      <c r="K424" s="248" t="s">
        <v>123</v>
      </c>
      <c r="L424" s="253"/>
      <c r="M424" s="254" t="s">
        <v>19</v>
      </c>
      <c r="N424" s="255" t="s">
        <v>43</v>
      </c>
      <c r="O424" s="84"/>
      <c r="P424" s="213">
        <f>O424*H424</f>
        <v>0</v>
      </c>
      <c r="Q424" s="213">
        <v>0.0025</v>
      </c>
      <c r="R424" s="213">
        <f>Q424*H424</f>
        <v>0.0025</v>
      </c>
      <c r="S424" s="213">
        <v>0</v>
      </c>
      <c r="T424" s="214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15" t="s">
        <v>178</v>
      </c>
      <c r="AT424" s="215" t="s">
        <v>237</v>
      </c>
      <c r="AU424" s="215" t="s">
        <v>82</v>
      </c>
      <c r="AY424" s="17" t="s">
        <v>117</v>
      </c>
      <c r="BE424" s="216">
        <f>IF(N424="základní",J424,0)</f>
        <v>0</v>
      </c>
      <c r="BF424" s="216">
        <f>IF(N424="snížená",J424,0)</f>
        <v>0</v>
      </c>
      <c r="BG424" s="216">
        <f>IF(N424="zákl. přenesená",J424,0)</f>
        <v>0</v>
      </c>
      <c r="BH424" s="216">
        <f>IF(N424="sníž. přenesená",J424,0)</f>
        <v>0</v>
      </c>
      <c r="BI424" s="216">
        <f>IF(N424="nulová",J424,0)</f>
        <v>0</v>
      </c>
      <c r="BJ424" s="17" t="s">
        <v>80</v>
      </c>
      <c r="BK424" s="216">
        <f>ROUND(I424*H424,2)</f>
        <v>0</v>
      </c>
      <c r="BL424" s="17" t="s">
        <v>124</v>
      </c>
      <c r="BM424" s="215" t="s">
        <v>523</v>
      </c>
    </row>
    <row r="425" spans="1:47" s="2" customFormat="1" ht="12">
      <c r="A425" s="38"/>
      <c r="B425" s="39"/>
      <c r="C425" s="40"/>
      <c r="D425" s="217" t="s">
        <v>126</v>
      </c>
      <c r="E425" s="40"/>
      <c r="F425" s="218" t="s">
        <v>522</v>
      </c>
      <c r="G425" s="40"/>
      <c r="H425" s="40"/>
      <c r="I425" s="219"/>
      <c r="J425" s="40"/>
      <c r="K425" s="40"/>
      <c r="L425" s="44"/>
      <c r="M425" s="220"/>
      <c r="N425" s="221"/>
      <c r="O425" s="84"/>
      <c r="P425" s="84"/>
      <c r="Q425" s="84"/>
      <c r="R425" s="84"/>
      <c r="S425" s="84"/>
      <c r="T425" s="85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126</v>
      </c>
      <c r="AU425" s="17" t="s">
        <v>82</v>
      </c>
    </row>
    <row r="426" spans="1:65" s="2" customFormat="1" ht="21.75" customHeight="1">
      <c r="A426" s="38"/>
      <c r="B426" s="39"/>
      <c r="C426" s="246" t="s">
        <v>524</v>
      </c>
      <c r="D426" s="246" t="s">
        <v>237</v>
      </c>
      <c r="E426" s="247" t="s">
        <v>525</v>
      </c>
      <c r="F426" s="248" t="s">
        <v>526</v>
      </c>
      <c r="G426" s="249" t="s">
        <v>420</v>
      </c>
      <c r="H426" s="250">
        <v>2</v>
      </c>
      <c r="I426" s="251"/>
      <c r="J426" s="252">
        <f>ROUND(I426*H426,2)</f>
        <v>0</v>
      </c>
      <c r="K426" s="248" t="s">
        <v>123</v>
      </c>
      <c r="L426" s="253"/>
      <c r="M426" s="254" t="s">
        <v>19</v>
      </c>
      <c r="N426" s="255" t="s">
        <v>43</v>
      </c>
      <c r="O426" s="84"/>
      <c r="P426" s="213">
        <f>O426*H426</f>
        <v>0</v>
      </c>
      <c r="Q426" s="213">
        <v>0.0009</v>
      </c>
      <c r="R426" s="213">
        <f>Q426*H426</f>
        <v>0.0018</v>
      </c>
      <c r="S426" s="213">
        <v>0</v>
      </c>
      <c r="T426" s="214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15" t="s">
        <v>178</v>
      </c>
      <c r="AT426" s="215" t="s">
        <v>237</v>
      </c>
      <c r="AU426" s="215" t="s">
        <v>82</v>
      </c>
      <c r="AY426" s="17" t="s">
        <v>117</v>
      </c>
      <c r="BE426" s="216">
        <f>IF(N426="základní",J426,0)</f>
        <v>0</v>
      </c>
      <c r="BF426" s="216">
        <f>IF(N426="snížená",J426,0)</f>
        <v>0</v>
      </c>
      <c r="BG426" s="216">
        <f>IF(N426="zákl. přenesená",J426,0)</f>
        <v>0</v>
      </c>
      <c r="BH426" s="216">
        <f>IF(N426="sníž. přenesená",J426,0)</f>
        <v>0</v>
      </c>
      <c r="BI426" s="216">
        <f>IF(N426="nulová",J426,0)</f>
        <v>0</v>
      </c>
      <c r="BJ426" s="17" t="s">
        <v>80</v>
      </c>
      <c r="BK426" s="216">
        <f>ROUND(I426*H426,2)</f>
        <v>0</v>
      </c>
      <c r="BL426" s="17" t="s">
        <v>124</v>
      </c>
      <c r="BM426" s="215" t="s">
        <v>527</v>
      </c>
    </row>
    <row r="427" spans="1:47" s="2" customFormat="1" ht="12">
      <c r="A427" s="38"/>
      <c r="B427" s="39"/>
      <c r="C427" s="40"/>
      <c r="D427" s="217" t="s">
        <v>126</v>
      </c>
      <c r="E427" s="40"/>
      <c r="F427" s="218" t="s">
        <v>526</v>
      </c>
      <c r="G427" s="40"/>
      <c r="H427" s="40"/>
      <c r="I427" s="219"/>
      <c r="J427" s="40"/>
      <c r="K427" s="40"/>
      <c r="L427" s="44"/>
      <c r="M427" s="220"/>
      <c r="N427" s="221"/>
      <c r="O427" s="84"/>
      <c r="P427" s="84"/>
      <c r="Q427" s="84"/>
      <c r="R427" s="84"/>
      <c r="S427" s="84"/>
      <c r="T427" s="85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126</v>
      </c>
      <c r="AU427" s="17" t="s">
        <v>82</v>
      </c>
    </row>
    <row r="428" spans="1:65" s="2" customFormat="1" ht="24.15" customHeight="1">
      <c r="A428" s="38"/>
      <c r="B428" s="39"/>
      <c r="C428" s="204" t="s">
        <v>528</v>
      </c>
      <c r="D428" s="204" t="s">
        <v>119</v>
      </c>
      <c r="E428" s="205" t="s">
        <v>529</v>
      </c>
      <c r="F428" s="206" t="s">
        <v>530</v>
      </c>
      <c r="G428" s="207" t="s">
        <v>420</v>
      </c>
      <c r="H428" s="208">
        <v>13</v>
      </c>
      <c r="I428" s="209"/>
      <c r="J428" s="210">
        <f>ROUND(I428*H428,2)</f>
        <v>0</v>
      </c>
      <c r="K428" s="206" t="s">
        <v>123</v>
      </c>
      <c r="L428" s="44"/>
      <c r="M428" s="211" t="s">
        <v>19</v>
      </c>
      <c r="N428" s="212" t="s">
        <v>43</v>
      </c>
      <c r="O428" s="84"/>
      <c r="P428" s="213">
        <f>O428*H428</f>
        <v>0</v>
      </c>
      <c r="Q428" s="213">
        <v>0.11241</v>
      </c>
      <c r="R428" s="213">
        <f>Q428*H428</f>
        <v>1.46133</v>
      </c>
      <c r="S428" s="213">
        <v>0</v>
      </c>
      <c r="T428" s="214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15" t="s">
        <v>124</v>
      </c>
      <c r="AT428" s="215" t="s">
        <v>119</v>
      </c>
      <c r="AU428" s="215" t="s">
        <v>82</v>
      </c>
      <c r="AY428" s="17" t="s">
        <v>117</v>
      </c>
      <c r="BE428" s="216">
        <f>IF(N428="základní",J428,0)</f>
        <v>0</v>
      </c>
      <c r="BF428" s="216">
        <f>IF(N428="snížená",J428,0)</f>
        <v>0</v>
      </c>
      <c r="BG428" s="216">
        <f>IF(N428="zákl. přenesená",J428,0)</f>
        <v>0</v>
      </c>
      <c r="BH428" s="216">
        <f>IF(N428="sníž. přenesená",J428,0)</f>
        <v>0</v>
      </c>
      <c r="BI428" s="216">
        <f>IF(N428="nulová",J428,0)</f>
        <v>0</v>
      </c>
      <c r="BJ428" s="17" t="s">
        <v>80</v>
      </c>
      <c r="BK428" s="216">
        <f>ROUND(I428*H428,2)</f>
        <v>0</v>
      </c>
      <c r="BL428" s="17" t="s">
        <v>124</v>
      </c>
      <c r="BM428" s="215" t="s">
        <v>531</v>
      </c>
    </row>
    <row r="429" spans="1:47" s="2" customFormat="1" ht="12">
      <c r="A429" s="38"/>
      <c r="B429" s="39"/>
      <c r="C429" s="40"/>
      <c r="D429" s="217" t="s">
        <v>126</v>
      </c>
      <c r="E429" s="40"/>
      <c r="F429" s="218" t="s">
        <v>532</v>
      </c>
      <c r="G429" s="40"/>
      <c r="H429" s="40"/>
      <c r="I429" s="219"/>
      <c r="J429" s="40"/>
      <c r="K429" s="40"/>
      <c r="L429" s="44"/>
      <c r="M429" s="220"/>
      <c r="N429" s="221"/>
      <c r="O429" s="84"/>
      <c r="P429" s="84"/>
      <c r="Q429" s="84"/>
      <c r="R429" s="84"/>
      <c r="S429" s="84"/>
      <c r="T429" s="85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126</v>
      </c>
      <c r="AU429" s="17" t="s">
        <v>82</v>
      </c>
    </row>
    <row r="430" spans="1:47" s="2" customFormat="1" ht="12">
      <c r="A430" s="38"/>
      <c r="B430" s="39"/>
      <c r="C430" s="40"/>
      <c r="D430" s="222" t="s">
        <v>128</v>
      </c>
      <c r="E430" s="40"/>
      <c r="F430" s="223" t="s">
        <v>533</v>
      </c>
      <c r="G430" s="40"/>
      <c r="H430" s="40"/>
      <c r="I430" s="219"/>
      <c r="J430" s="40"/>
      <c r="K430" s="40"/>
      <c r="L430" s="44"/>
      <c r="M430" s="220"/>
      <c r="N430" s="221"/>
      <c r="O430" s="84"/>
      <c r="P430" s="84"/>
      <c r="Q430" s="84"/>
      <c r="R430" s="84"/>
      <c r="S430" s="84"/>
      <c r="T430" s="85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128</v>
      </c>
      <c r="AU430" s="17" t="s">
        <v>82</v>
      </c>
    </row>
    <row r="431" spans="1:51" s="13" customFormat="1" ht="12">
      <c r="A431" s="13"/>
      <c r="B431" s="224"/>
      <c r="C431" s="225"/>
      <c r="D431" s="217" t="s">
        <v>130</v>
      </c>
      <c r="E431" s="226" t="s">
        <v>19</v>
      </c>
      <c r="F431" s="227" t="s">
        <v>265</v>
      </c>
      <c r="G431" s="225"/>
      <c r="H431" s="226" t="s">
        <v>19</v>
      </c>
      <c r="I431" s="228"/>
      <c r="J431" s="225"/>
      <c r="K431" s="225"/>
      <c r="L431" s="229"/>
      <c r="M431" s="230"/>
      <c r="N431" s="231"/>
      <c r="O431" s="231"/>
      <c r="P431" s="231"/>
      <c r="Q431" s="231"/>
      <c r="R431" s="231"/>
      <c r="S431" s="231"/>
      <c r="T431" s="23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3" t="s">
        <v>130</v>
      </c>
      <c r="AU431" s="233" t="s">
        <v>82</v>
      </c>
      <c r="AV431" s="13" t="s">
        <v>80</v>
      </c>
      <c r="AW431" s="13" t="s">
        <v>33</v>
      </c>
      <c r="AX431" s="13" t="s">
        <v>72</v>
      </c>
      <c r="AY431" s="233" t="s">
        <v>117</v>
      </c>
    </row>
    <row r="432" spans="1:51" s="13" customFormat="1" ht="12">
      <c r="A432" s="13"/>
      <c r="B432" s="224"/>
      <c r="C432" s="225"/>
      <c r="D432" s="217" t="s">
        <v>130</v>
      </c>
      <c r="E432" s="226" t="s">
        <v>19</v>
      </c>
      <c r="F432" s="227" t="s">
        <v>484</v>
      </c>
      <c r="G432" s="225"/>
      <c r="H432" s="226" t="s">
        <v>19</v>
      </c>
      <c r="I432" s="228"/>
      <c r="J432" s="225"/>
      <c r="K432" s="225"/>
      <c r="L432" s="229"/>
      <c r="M432" s="230"/>
      <c r="N432" s="231"/>
      <c r="O432" s="231"/>
      <c r="P432" s="231"/>
      <c r="Q432" s="231"/>
      <c r="R432" s="231"/>
      <c r="S432" s="231"/>
      <c r="T432" s="23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3" t="s">
        <v>130</v>
      </c>
      <c r="AU432" s="233" t="s">
        <v>82</v>
      </c>
      <c r="AV432" s="13" t="s">
        <v>80</v>
      </c>
      <c r="AW432" s="13" t="s">
        <v>33</v>
      </c>
      <c r="AX432" s="13" t="s">
        <v>72</v>
      </c>
      <c r="AY432" s="233" t="s">
        <v>117</v>
      </c>
    </row>
    <row r="433" spans="1:51" s="14" customFormat="1" ht="12">
      <c r="A433" s="14"/>
      <c r="B433" s="234"/>
      <c r="C433" s="235"/>
      <c r="D433" s="217" t="s">
        <v>130</v>
      </c>
      <c r="E433" s="236" t="s">
        <v>19</v>
      </c>
      <c r="F433" s="237" t="s">
        <v>485</v>
      </c>
      <c r="G433" s="235"/>
      <c r="H433" s="238">
        <v>1</v>
      </c>
      <c r="I433" s="239"/>
      <c r="J433" s="235"/>
      <c r="K433" s="235"/>
      <c r="L433" s="240"/>
      <c r="M433" s="241"/>
      <c r="N433" s="242"/>
      <c r="O433" s="242"/>
      <c r="P433" s="242"/>
      <c r="Q433" s="242"/>
      <c r="R433" s="242"/>
      <c r="S433" s="242"/>
      <c r="T433" s="243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4" t="s">
        <v>130</v>
      </c>
      <c r="AU433" s="244" t="s">
        <v>82</v>
      </c>
      <c r="AV433" s="14" t="s">
        <v>82</v>
      </c>
      <c r="AW433" s="14" t="s">
        <v>33</v>
      </c>
      <c r="AX433" s="14" t="s">
        <v>72</v>
      </c>
      <c r="AY433" s="244" t="s">
        <v>117</v>
      </c>
    </row>
    <row r="434" spans="1:51" s="14" customFormat="1" ht="12">
      <c r="A434" s="14"/>
      <c r="B434" s="234"/>
      <c r="C434" s="235"/>
      <c r="D434" s="217" t="s">
        <v>130</v>
      </c>
      <c r="E434" s="236" t="s">
        <v>19</v>
      </c>
      <c r="F434" s="237" t="s">
        <v>486</v>
      </c>
      <c r="G434" s="235"/>
      <c r="H434" s="238">
        <v>2</v>
      </c>
      <c r="I434" s="239"/>
      <c r="J434" s="235"/>
      <c r="K434" s="235"/>
      <c r="L434" s="240"/>
      <c r="M434" s="241"/>
      <c r="N434" s="242"/>
      <c r="O434" s="242"/>
      <c r="P434" s="242"/>
      <c r="Q434" s="242"/>
      <c r="R434" s="242"/>
      <c r="S434" s="242"/>
      <c r="T434" s="24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4" t="s">
        <v>130</v>
      </c>
      <c r="AU434" s="244" t="s">
        <v>82</v>
      </c>
      <c r="AV434" s="14" t="s">
        <v>82</v>
      </c>
      <c r="AW434" s="14" t="s">
        <v>33</v>
      </c>
      <c r="AX434" s="14" t="s">
        <v>72</v>
      </c>
      <c r="AY434" s="244" t="s">
        <v>117</v>
      </c>
    </row>
    <row r="435" spans="1:51" s="14" customFormat="1" ht="12">
      <c r="A435" s="14"/>
      <c r="B435" s="234"/>
      <c r="C435" s="235"/>
      <c r="D435" s="217" t="s">
        <v>130</v>
      </c>
      <c r="E435" s="236" t="s">
        <v>19</v>
      </c>
      <c r="F435" s="237" t="s">
        <v>487</v>
      </c>
      <c r="G435" s="235"/>
      <c r="H435" s="238">
        <v>2</v>
      </c>
      <c r="I435" s="239"/>
      <c r="J435" s="235"/>
      <c r="K435" s="235"/>
      <c r="L435" s="240"/>
      <c r="M435" s="241"/>
      <c r="N435" s="242"/>
      <c r="O435" s="242"/>
      <c r="P435" s="242"/>
      <c r="Q435" s="242"/>
      <c r="R435" s="242"/>
      <c r="S435" s="242"/>
      <c r="T435" s="24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4" t="s">
        <v>130</v>
      </c>
      <c r="AU435" s="244" t="s">
        <v>82</v>
      </c>
      <c r="AV435" s="14" t="s">
        <v>82</v>
      </c>
      <c r="AW435" s="14" t="s">
        <v>33</v>
      </c>
      <c r="AX435" s="14" t="s">
        <v>72</v>
      </c>
      <c r="AY435" s="244" t="s">
        <v>117</v>
      </c>
    </row>
    <row r="436" spans="1:51" s="14" customFormat="1" ht="12">
      <c r="A436" s="14"/>
      <c r="B436" s="234"/>
      <c r="C436" s="235"/>
      <c r="D436" s="217" t="s">
        <v>130</v>
      </c>
      <c r="E436" s="236" t="s">
        <v>19</v>
      </c>
      <c r="F436" s="237" t="s">
        <v>534</v>
      </c>
      <c r="G436" s="235"/>
      <c r="H436" s="238">
        <v>2</v>
      </c>
      <c r="I436" s="239"/>
      <c r="J436" s="235"/>
      <c r="K436" s="235"/>
      <c r="L436" s="240"/>
      <c r="M436" s="241"/>
      <c r="N436" s="242"/>
      <c r="O436" s="242"/>
      <c r="P436" s="242"/>
      <c r="Q436" s="242"/>
      <c r="R436" s="242"/>
      <c r="S436" s="242"/>
      <c r="T436" s="243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4" t="s">
        <v>130</v>
      </c>
      <c r="AU436" s="244" t="s">
        <v>82</v>
      </c>
      <c r="AV436" s="14" t="s">
        <v>82</v>
      </c>
      <c r="AW436" s="14" t="s">
        <v>33</v>
      </c>
      <c r="AX436" s="14" t="s">
        <v>72</v>
      </c>
      <c r="AY436" s="244" t="s">
        <v>117</v>
      </c>
    </row>
    <row r="437" spans="1:51" s="14" customFormat="1" ht="12">
      <c r="A437" s="14"/>
      <c r="B437" s="234"/>
      <c r="C437" s="235"/>
      <c r="D437" s="217" t="s">
        <v>130</v>
      </c>
      <c r="E437" s="236" t="s">
        <v>19</v>
      </c>
      <c r="F437" s="237" t="s">
        <v>535</v>
      </c>
      <c r="G437" s="235"/>
      <c r="H437" s="238">
        <v>1</v>
      </c>
      <c r="I437" s="239"/>
      <c r="J437" s="235"/>
      <c r="K437" s="235"/>
      <c r="L437" s="240"/>
      <c r="M437" s="241"/>
      <c r="N437" s="242"/>
      <c r="O437" s="242"/>
      <c r="P437" s="242"/>
      <c r="Q437" s="242"/>
      <c r="R437" s="242"/>
      <c r="S437" s="242"/>
      <c r="T437" s="243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4" t="s">
        <v>130</v>
      </c>
      <c r="AU437" s="244" t="s">
        <v>82</v>
      </c>
      <c r="AV437" s="14" t="s">
        <v>82</v>
      </c>
      <c r="AW437" s="14" t="s">
        <v>33</v>
      </c>
      <c r="AX437" s="14" t="s">
        <v>72</v>
      </c>
      <c r="AY437" s="244" t="s">
        <v>117</v>
      </c>
    </row>
    <row r="438" spans="1:51" s="14" customFormat="1" ht="12">
      <c r="A438" s="14"/>
      <c r="B438" s="234"/>
      <c r="C438" s="235"/>
      <c r="D438" s="217" t="s">
        <v>130</v>
      </c>
      <c r="E438" s="236" t="s">
        <v>19</v>
      </c>
      <c r="F438" s="237" t="s">
        <v>536</v>
      </c>
      <c r="G438" s="235"/>
      <c r="H438" s="238">
        <v>1</v>
      </c>
      <c r="I438" s="239"/>
      <c r="J438" s="235"/>
      <c r="K438" s="235"/>
      <c r="L438" s="240"/>
      <c r="M438" s="241"/>
      <c r="N438" s="242"/>
      <c r="O438" s="242"/>
      <c r="P438" s="242"/>
      <c r="Q438" s="242"/>
      <c r="R438" s="242"/>
      <c r="S438" s="242"/>
      <c r="T438" s="243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4" t="s">
        <v>130</v>
      </c>
      <c r="AU438" s="244" t="s">
        <v>82</v>
      </c>
      <c r="AV438" s="14" t="s">
        <v>82</v>
      </c>
      <c r="AW438" s="14" t="s">
        <v>33</v>
      </c>
      <c r="AX438" s="14" t="s">
        <v>72</v>
      </c>
      <c r="AY438" s="244" t="s">
        <v>117</v>
      </c>
    </row>
    <row r="439" spans="1:51" s="14" customFormat="1" ht="12">
      <c r="A439" s="14"/>
      <c r="B439" s="234"/>
      <c r="C439" s="235"/>
      <c r="D439" s="217" t="s">
        <v>130</v>
      </c>
      <c r="E439" s="236" t="s">
        <v>19</v>
      </c>
      <c r="F439" s="237" t="s">
        <v>491</v>
      </c>
      <c r="G439" s="235"/>
      <c r="H439" s="238">
        <v>1</v>
      </c>
      <c r="I439" s="239"/>
      <c r="J439" s="235"/>
      <c r="K439" s="235"/>
      <c r="L439" s="240"/>
      <c r="M439" s="241"/>
      <c r="N439" s="242"/>
      <c r="O439" s="242"/>
      <c r="P439" s="242"/>
      <c r="Q439" s="242"/>
      <c r="R439" s="242"/>
      <c r="S439" s="242"/>
      <c r="T439" s="243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4" t="s">
        <v>130</v>
      </c>
      <c r="AU439" s="244" t="s">
        <v>82</v>
      </c>
      <c r="AV439" s="14" t="s">
        <v>82</v>
      </c>
      <c r="AW439" s="14" t="s">
        <v>33</v>
      </c>
      <c r="AX439" s="14" t="s">
        <v>72</v>
      </c>
      <c r="AY439" s="244" t="s">
        <v>117</v>
      </c>
    </row>
    <row r="440" spans="1:51" s="14" customFormat="1" ht="12">
      <c r="A440" s="14"/>
      <c r="B440" s="234"/>
      <c r="C440" s="235"/>
      <c r="D440" s="217" t="s">
        <v>130</v>
      </c>
      <c r="E440" s="236" t="s">
        <v>19</v>
      </c>
      <c r="F440" s="237" t="s">
        <v>492</v>
      </c>
      <c r="G440" s="235"/>
      <c r="H440" s="238">
        <v>1</v>
      </c>
      <c r="I440" s="239"/>
      <c r="J440" s="235"/>
      <c r="K440" s="235"/>
      <c r="L440" s="240"/>
      <c r="M440" s="241"/>
      <c r="N440" s="242"/>
      <c r="O440" s="242"/>
      <c r="P440" s="242"/>
      <c r="Q440" s="242"/>
      <c r="R440" s="242"/>
      <c r="S440" s="242"/>
      <c r="T440" s="24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4" t="s">
        <v>130</v>
      </c>
      <c r="AU440" s="244" t="s">
        <v>82</v>
      </c>
      <c r="AV440" s="14" t="s">
        <v>82</v>
      </c>
      <c r="AW440" s="14" t="s">
        <v>33</v>
      </c>
      <c r="AX440" s="14" t="s">
        <v>72</v>
      </c>
      <c r="AY440" s="244" t="s">
        <v>117</v>
      </c>
    </row>
    <row r="441" spans="1:51" s="14" customFormat="1" ht="12">
      <c r="A441" s="14"/>
      <c r="B441" s="234"/>
      <c r="C441" s="235"/>
      <c r="D441" s="217" t="s">
        <v>130</v>
      </c>
      <c r="E441" s="236" t="s">
        <v>19</v>
      </c>
      <c r="F441" s="237" t="s">
        <v>537</v>
      </c>
      <c r="G441" s="235"/>
      <c r="H441" s="238">
        <v>2</v>
      </c>
      <c r="I441" s="239"/>
      <c r="J441" s="235"/>
      <c r="K441" s="235"/>
      <c r="L441" s="240"/>
      <c r="M441" s="241"/>
      <c r="N441" s="242"/>
      <c r="O441" s="242"/>
      <c r="P441" s="242"/>
      <c r="Q441" s="242"/>
      <c r="R441" s="242"/>
      <c r="S441" s="242"/>
      <c r="T441" s="243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4" t="s">
        <v>130</v>
      </c>
      <c r="AU441" s="244" t="s">
        <v>82</v>
      </c>
      <c r="AV441" s="14" t="s">
        <v>82</v>
      </c>
      <c r="AW441" s="14" t="s">
        <v>33</v>
      </c>
      <c r="AX441" s="14" t="s">
        <v>72</v>
      </c>
      <c r="AY441" s="244" t="s">
        <v>117</v>
      </c>
    </row>
    <row r="442" spans="1:65" s="2" customFormat="1" ht="21.75" customHeight="1">
      <c r="A442" s="38"/>
      <c r="B442" s="39"/>
      <c r="C442" s="246" t="s">
        <v>538</v>
      </c>
      <c r="D442" s="246" t="s">
        <v>237</v>
      </c>
      <c r="E442" s="247" t="s">
        <v>539</v>
      </c>
      <c r="F442" s="248" t="s">
        <v>540</v>
      </c>
      <c r="G442" s="249" t="s">
        <v>420</v>
      </c>
      <c r="H442" s="250">
        <v>13</v>
      </c>
      <c r="I442" s="251"/>
      <c r="J442" s="252">
        <f>ROUND(I442*H442,2)</f>
        <v>0</v>
      </c>
      <c r="K442" s="248" t="s">
        <v>123</v>
      </c>
      <c r="L442" s="253"/>
      <c r="M442" s="254" t="s">
        <v>19</v>
      </c>
      <c r="N442" s="255" t="s">
        <v>43</v>
      </c>
      <c r="O442" s="84"/>
      <c r="P442" s="213">
        <f>O442*H442</f>
        <v>0</v>
      </c>
      <c r="Q442" s="213">
        <v>0.0061</v>
      </c>
      <c r="R442" s="213">
        <f>Q442*H442</f>
        <v>0.07930000000000001</v>
      </c>
      <c r="S442" s="213">
        <v>0</v>
      </c>
      <c r="T442" s="214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15" t="s">
        <v>178</v>
      </c>
      <c r="AT442" s="215" t="s">
        <v>237</v>
      </c>
      <c r="AU442" s="215" t="s">
        <v>82</v>
      </c>
      <c r="AY442" s="17" t="s">
        <v>117</v>
      </c>
      <c r="BE442" s="216">
        <f>IF(N442="základní",J442,0)</f>
        <v>0</v>
      </c>
      <c r="BF442" s="216">
        <f>IF(N442="snížená",J442,0)</f>
        <v>0</v>
      </c>
      <c r="BG442" s="216">
        <f>IF(N442="zákl. přenesená",J442,0)</f>
        <v>0</v>
      </c>
      <c r="BH442" s="216">
        <f>IF(N442="sníž. přenesená",J442,0)</f>
        <v>0</v>
      </c>
      <c r="BI442" s="216">
        <f>IF(N442="nulová",J442,0)</f>
        <v>0</v>
      </c>
      <c r="BJ442" s="17" t="s">
        <v>80</v>
      </c>
      <c r="BK442" s="216">
        <f>ROUND(I442*H442,2)</f>
        <v>0</v>
      </c>
      <c r="BL442" s="17" t="s">
        <v>124</v>
      </c>
      <c r="BM442" s="215" t="s">
        <v>541</v>
      </c>
    </row>
    <row r="443" spans="1:47" s="2" customFormat="1" ht="12">
      <c r="A443" s="38"/>
      <c r="B443" s="39"/>
      <c r="C443" s="40"/>
      <c r="D443" s="217" t="s">
        <v>126</v>
      </c>
      <c r="E443" s="40"/>
      <c r="F443" s="218" t="s">
        <v>540</v>
      </c>
      <c r="G443" s="40"/>
      <c r="H443" s="40"/>
      <c r="I443" s="219"/>
      <c r="J443" s="40"/>
      <c r="K443" s="40"/>
      <c r="L443" s="44"/>
      <c r="M443" s="220"/>
      <c r="N443" s="221"/>
      <c r="O443" s="84"/>
      <c r="P443" s="84"/>
      <c r="Q443" s="84"/>
      <c r="R443" s="84"/>
      <c r="S443" s="84"/>
      <c r="T443" s="85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126</v>
      </c>
      <c r="AU443" s="17" t="s">
        <v>82</v>
      </c>
    </row>
    <row r="444" spans="1:65" s="2" customFormat="1" ht="24.15" customHeight="1">
      <c r="A444" s="38"/>
      <c r="B444" s="39"/>
      <c r="C444" s="204" t="s">
        <v>542</v>
      </c>
      <c r="D444" s="204" t="s">
        <v>119</v>
      </c>
      <c r="E444" s="205" t="s">
        <v>543</v>
      </c>
      <c r="F444" s="206" t="s">
        <v>544</v>
      </c>
      <c r="G444" s="207" t="s">
        <v>197</v>
      </c>
      <c r="H444" s="208">
        <v>190</v>
      </c>
      <c r="I444" s="209"/>
      <c r="J444" s="210">
        <f>ROUND(I444*H444,2)</f>
        <v>0</v>
      </c>
      <c r="K444" s="206" t="s">
        <v>123</v>
      </c>
      <c r="L444" s="44"/>
      <c r="M444" s="211" t="s">
        <v>19</v>
      </c>
      <c r="N444" s="212" t="s">
        <v>43</v>
      </c>
      <c r="O444" s="84"/>
      <c r="P444" s="213">
        <f>O444*H444</f>
        <v>0</v>
      </c>
      <c r="Q444" s="213">
        <v>0.20219</v>
      </c>
      <c r="R444" s="213">
        <f>Q444*H444</f>
        <v>38.4161</v>
      </c>
      <c r="S444" s="213">
        <v>0</v>
      </c>
      <c r="T444" s="214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15" t="s">
        <v>124</v>
      </c>
      <c r="AT444" s="215" t="s">
        <v>119</v>
      </c>
      <c r="AU444" s="215" t="s">
        <v>82</v>
      </c>
      <c r="AY444" s="17" t="s">
        <v>117</v>
      </c>
      <c r="BE444" s="216">
        <f>IF(N444="základní",J444,0)</f>
        <v>0</v>
      </c>
      <c r="BF444" s="216">
        <f>IF(N444="snížená",J444,0)</f>
        <v>0</v>
      </c>
      <c r="BG444" s="216">
        <f>IF(N444="zákl. přenesená",J444,0)</f>
        <v>0</v>
      </c>
      <c r="BH444" s="216">
        <f>IF(N444="sníž. přenesená",J444,0)</f>
        <v>0</v>
      </c>
      <c r="BI444" s="216">
        <f>IF(N444="nulová",J444,0)</f>
        <v>0</v>
      </c>
      <c r="BJ444" s="17" t="s">
        <v>80</v>
      </c>
      <c r="BK444" s="216">
        <f>ROUND(I444*H444,2)</f>
        <v>0</v>
      </c>
      <c r="BL444" s="17" t="s">
        <v>124</v>
      </c>
      <c r="BM444" s="215" t="s">
        <v>545</v>
      </c>
    </row>
    <row r="445" spans="1:47" s="2" customFormat="1" ht="12">
      <c r="A445" s="38"/>
      <c r="B445" s="39"/>
      <c r="C445" s="40"/>
      <c r="D445" s="217" t="s">
        <v>126</v>
      </c>
      <c r="E445" s="40"/>
      <c r="F445" s="218" t="s">
        <v>546</v>
      </c>
      <c r="G445" s="40"/>
      <c r="H445" s="40"/>
      <c r="I445" s="219"/>
      <c r="J445" s="40"/>
      <c r="K445" s="40"/>
      <c r="L445" s="44"/>
      <c r="M445" s="220"/>
      <c r="N445" s="221"/>
      <c r="O445" s="84"/>
      <c r="P445" s="84"/>
      <c r="Q445" s="84"/>
      <c r="R445" s="84"/>
      <c r="S445" s="84"/>
      <c r="T445" s="85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7" t="s">
        <v>126</v>
      </c>
      <c r="AU445" s="17" t="s">
        <v>82</v>
      </c>
    </row>
    <row r="446" spans="1:47" s="2" customFormat="1" ht="12">
      <c r="A446" s="38"/>
      <c r="B446" s="39"/>
      <c r="C446" s="40"/>
      <c r="D446" s="222" t="s">
        <v>128</v>
      </c>
      <c r="E446" s="40"/>
      <c r="F446" s="223" t="s">
        <v>547</v>
      </c>
      <c r="G446" s="40"/>
      <c r="H446" s="40"/>
      <c r="I446" s="219"/>
      <c r="J446" s="40"/>
      <c r="K446" s="40"/>
      <c r="L446" s="44"/>
      <c r="M446" s="220"/>
      <c r="N446" s="221"/>
      <c r="O446" s="84"/>
      <c r="P446" s="84"/>
      <c r="Q446" s="84"/>
      <c r="R446" s="84"/>
      <c r="S446" s="84"/>
      <c r="T446" s="85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7" t="s">
        <v>128</v>
      </c>
      <c r="AU446" s="17" t="s">
        <v>82</v>
      </c>
    </row>
    <row r="447" spans="1:51" s="13" customFormat="1" ht="12">
      <c r="A447" s="13"/>
      <c r="B447" s="224"/>
      <c r="C447" s="225"/>
      <c r="D447" s="217" t="s">
        <v>130</v>
      </c>
      <c r="E447" s="226" t="s">
        <v>19</v>
      </c>
      <c r="F447" s="227" t="s">
        <v>265</v>
      </c>
      <c r="G447" s="225"/>
      <c r="H447" s="226" t="s">
        <v>19</v>
      </c>
      <c r="I447" s="228"/>
      <c r="J447" s="225"/>
      <c r="K447" s="225"/>
      <c r="L447" s="229"/>
      <c r="M447" s="230"/>
      <c r="N447" s="231"/>
      <c r="O447" s="231"/>
      <c r="P447" s="231"/>
      <c r="Q447" s="231"/>
      <c r="R447" s="231"/>
      <c r="S447" s="231"/>
      <c r="T447" s="23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3" t="s">
        <v>130</v>
      </c>
      <c r="AU447" s="233" t="s">
        <v>82</v>
      </c>
      <c r="AV447" s="13" t="s">
        <v>80</v>
      </c>
      <c r="AW447" s="13" t="s">
        <v>33</v>
      </c>
      <c r="AX447" s="13" t="s">
        <v>72</v>
      </c>
      <c r="AY447" s="233" t="s">
        <v>117</v>
      </c>
    </row>
    <row r="448" spans="1:51" s="13" customFormat="1" ht="12">
      <c r="A448" s="13"/>
      <c r="B448" s="224"/>
      <c r="C448" s="225"/>
      <c r="D448" s="217" t="s">
        <v>130</v>
      </c>
      <c r="E448" s="226" t="s">
        <v>19</v>
      </c>
      <c r="F448" s="227" t="s">
        <v>548</v>
      </c>
      <c r="G448" s="225"/>
      <c r="H448" s="226" t="s">
        <v>19</v>
      </c>
      <c r="I448" s="228"/>
      <c r="J448" s="225"/>
      <c r="K448" s="225"/>
      <c r="L448" s="229"/>
      <c r="M448" s="230"/>
      <c r="N448" s="231"/>
      <c r="O448" s="231"/>
      <c r="P448" s="231"/>
      <c r="Q448" s="231"/>
      <c r="R448" s="231"/>
      <c r="S448" s="231"/>
      <c r="T448" s="23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3" t="s">
        <v>130</v>
      </c>
      <c r="AU448" s="233" t="s">
        <v>82</v>
      </c>
      <c r="AV448" s="13" t="s">
        <v>80</v>
      </c>
      <c r="AW448" s="13" t="s">
        <v>33</v>
      </c>
      <c r="AX448" s="13" t="s">
        <v>72</v>
      </c>
      <c r="AY448" s="233" t="s">
        <v>117</v>
      </c>
    </row>
    <row r="449" spans="1:51" s="14" customFormat="1" ht="12">
      <c r="A449" s="14"/>
      <c r="B449" s="234"/>
      <c r="C449" s="235"/>
      <c r="D449" s="217" t="s">
        <v>130</v>
      </c>
      <c r="E449" s="236" t="s">
        <v>19</v>
      </c>
      <c r="F449" s="237" t="s">
        <v>549</v>
      </c>
      <c r="G449" s="235"/>
      <c r="H449" s="238">
        <v>190</v>
      </c>
      <c r="I449" s="239"/>
      <c r="J449" s="235"/>
      <c r="K449" s="235"/>
      <c r="L449" s="240"/>
      <c r="M449" s="241"/>
      <c r="N449" s="242"/>
      <c r="O449" s="242"/>
      <c r="P449" s="242"/>
      <c r="Q449" s="242"/>
      <c r="R449" s="242"/>
      <c r="S449" s="242"/>
      <c r="T449" s="243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4" t="s">
        <v>130</v>
      </c>
      <c r="AU449" s="244" t="s">
        <v>82</v>
      </c>
      <c r="AV449" s="14" t="s">
        <v>82</v>
      </c>
      <c r="AW449" s="14" t="s">
        <v>33</v>
      </c>
      <c r="AX449" s="14" t="s">
        <v>72</v>
      </c>
      <c r="AY449" s="244" t="s">
        <v>117</v>
      </c>
    </row>
    <row r="450" spans="1:65" s="2" customFormat="1" ht="24.15" customHeight="1">
      <c r="A450" s="38"/>
      <c r="B450" s="39"/>
      <c r="C450" s="246" t="s">
        <v>550</v>
      </c>
      <c r="D450" s="246" t="s">
        <v>237</v>
      </c>
      <c r="E450" s="247" t="s">
        <v>551</v>
      </c>
      <c r="F450" s="248" t="s">
        <v>552</v>
      </c>
      <c r="G450" s="249" t="s">
        <v>197</v>
      </c>
      <c r="H450" s="250">
        <v>193.8</v>
      </c>
      <c r="I450" s="251"/>
      <c r="J450" s="252">
        <f>ROUND(I450*H450,2)</f>
        <v>0</v>
      </c>
      <c r="K450" s="248" t="s">
        <v>123</v>
      </c>
      <c r="L450" s="253"/>
      <c r="M450" s="254" t="s">
        <v>19</v>
      </c>
      <c r="N450" s="255" t="s">
        <v>43</v>
      </c>
      <c r="O450" s="84"/>
      <c r="P450" s="213">
        <f>O450*H450</f>
        <v>0</v>
      </c>
      <c r="Q450" s="213">
        <v>0.0483</v>
      </c>
      <c r="R450" s="213">
        <f>Q450*H450</f>
        <v>9.36054</v>
      </c>
      <c r="S450" s="213">
        <v>0</v>
      </c>
      <c r="T450" s="214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15" t="s">
        <v>178</v>
      </c>
      <c r="AT450" s="215" t="s">
        <v>237</v>
      </c>
      <c r="AU450" s="215" t="s">
        <v>82</v>
      </c>
      <c r="AY450" s="17" t="s">
        <v>117</v>
      </c>
      <c r="BE450" s="216">
        <f>IF(N450="základní",J450,0)</f>
        <v>0</v>
      </c>
      <c r="BF450" s="216">
        <f>IF(N450="snížená",J450,0)</f>
        <v>0</v>
      </c>
      <c r="BG450" s="216">
        <f>IF(N450="zákl. přenesená",J450,0)</f>
        <v>0</v>
      </c>
      <c r="BH450" s="216">
        <f>IF(N450="sníž. přenesená",J450,0)</f>
        <v>0</v>
      </c>
      <c r="BI450" s="216">
        <f>IF(N450="nulová",J450,0)</f>
        <v>0</v>
      </c>
      <c r="BJ450" s="17" t="s">
        <v>80</v>
      </c>
      <c r="BK450" s="216">
        <f>ROUND(I450*H450,2)</f>
        <v>0</v>
      </c>
      <c r="BL450" s="17" t="s">
        <v>124</v>
      </c>
      <c r="BM450" s="215" t="s">
        <v>553</v>
      </c>
    </row>
    <row r="451" spans="1:47" s="2" customFormat="1" ht="12">
      <c r="A451" s="38"/>
      <c r="B451" s="39"/>
      <c r="C451" s="40"/>
      <c r="D451" s="217" t="s">
        <v>126</v>
      </c>
      <c r="E451" s="40"/>
      <c r="F451" s="218" t="s">
        <v>552</v>
      </c>
      <c r="G451" s="40"/>
      <c r="H451" s="40"/>
      <c r="I451" s="219"/>
      <c r="J451" s="40"/>
      <c r="K451" s="40"/>
      <c r="L451" s="44"/>
      <c r="M451" s="220"/>
      <c r="N451" s="221"/>
      <c r="O451" s="84"/>
      <c r="P451" s="84"/>
      <c r="Q451" s="84"/>
      <c r="R451" s="84"/>
      <c r="S451" s="84"/>
      <c r="T451" s="85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T451" s="17" t="s">
        <v>126</v>
      </c>
      <c r="AU451" s="17" t="s">
        <v>82</v>
      </c>
    </row>
    <row r="452" spans="1:47" s="2" customFormat="1" ht="12">
      <c r="A452" s="38"/>
      <c r="B452" s="39"/>
      <c r="C452" s="40"/>
      <c r="D452" s="217" t="s">
        <v>201</v>
      </c>
      <c r="E452" s="40"/>
      <c r="F452" s="245" t="s">
        <v>554</v>
      </c>
      <c r="G452" s="40"/>
      <c r="H452" s="40"/>
      <c r="I452" s="219"/>
      <c r="J452" s="40"/>
      <c r="K452" s="40"/>
      <c r="L452" s="44"/>
      <c r="M452" s="220"/>
      <c r="N452" s="221"/>
      <c r="O452" s="84"/>
      <c r="P452" s="84"/>
      <c r="Q452" s="84"/>
      <c r="R452" s="84"/>
      <c r="S452" s="84"/>
      <c r="T452" s="85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T452" s="17" t="s">
        <v>201</v>
      </c>
      <c r="AU452" s="17" t="s">
        <v>82</v>
      </c>
    </row>
    <row r="453" spans="1:51" s="14" customFormat="1" ht="12">
      <c r="A453" s="14"/>
      <c r="B453" s="234"/>
      <c r="C453" s="235"/>
      <c r="D453" s="217" t="s">
        <v>130</v>
      </c>
      <c r="E453" s="235"/>
      <c r="F453" s="237" t="s">
        <v>555</v>
      </c>
      <c r="G453" s="235"/>
      <c r="H453" s="238">
        <v>193.8</v>
      </c>
      <c r="I453" s="239"/>
      <c r="J453" s="235"/>
      <c r="K453" s="235"/>
      <c r="L453" s="240"/>
      <c r="M453" s="241"/>
      <c r="N453" s="242"/>
      <c r="O453" s="242"/>
      <c r="P453" s="242"/>
      <c r="Q453" s="242"/>
      <c r="R453" s="242"/>
      <c r="S453" s="242"/>
      <c r="T453" s="243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4" t="s">
        <v>130</v>
      </c>
      <c r="AU453" s="244" t="s">
        <v>82</v>
      </c>
      <c r="AV453" s="14" t="s">
        <v>82</v>
      </c>
      <c r="AW453" s="14" t="s">
        <v>4</v>
      </c>
      <c r="AX453" s="14" t="s">
        <v>80</v>
      </c>
      <c r="AY453" s="244" t="s">
        <v>117</v>
      </c>
    </row>
    <row r="454" spans="1:65" s="2" customFormat="1" ht="33" customHeight="1">
      <c r="A454" s="38"/>
      <c r="B454" s="39"/>
      <c r="C454" s="204" t="s">
        <v>556</v>
      </c>
      <c r="D454" s="204" t="s">
        <v>119</v>
      </c>
      <c r="E454" s="205" t="s">
        <v>557</v>
      </c>
      <c r="F454" s="206" t="s">
        <v>558</v>
      </c>
      <c r="G454" s="207" t="s">
        <v>197</v>
      </c>
      <c r="H454" s="208">
        <v>407</v>
      </c>
      <c r="I454" s="209"/>
      <c r="J454" s="210">
        <f>ROUND(I454*H454,2)</f>
        <v>0</v>
      </c>
      <c r="K454" s="206" t="s">
        <v>123</v>
      </c>
      <c r="L454" s="44"/>
      <c r="M454" s="211" t="s">
        <v>19</v>
      </c>
      <c r="N454" s="212" t="s">
        <v>43</v>
      </c>
      <c r="O454" s="84"/>
      <c r="P454" s="213">
        <f>O454*H454</f>
        <v>0</v>
      </c>
      <c r="Q454" s="213">
        <v>0.1554</v>
      </c>
      <c r="R454" s="213">
        <f>Q454*H454</f>
        <v>63.247800000000005</v>
      </c>
      <c r="S454" s="213">
        <v>0</v>
      </c>
      <c r="T454" s="214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15" t="s">
        <v>124</v>
      </c>
      <c r="AT454" s="215" t="s">
        <v>119</v>
      </c>
      <c r="AU454" s="215" t="s">
        <v>82</v>
      </c>
      <c r="AY454" s="17" t="s">
        <v>117</v>
      </c>
      <c r="BE454" s="216">
        <f>IF(N454="základní",J454,0)</f>
        <v>0</v>
      </c>
      <c r="BF454" s="216">
        <f>IF(N454="snížená",J454,0)</f>
        <v>0</v>
      </c>
      <c r="BG454" s="216">
        <f>IF(N454="zákl. přenesená",J454,0)</f>
        <v>0</v>
      </c>
      <c r="BH454" s="216">
        <f>IF(N454="sníž. přenesená",J454,0)</f>
        <v>0</v>
      </c>
      <c r="BI454" s="216">
        <f>IF(N454="nulová",J454,0)</f>
        <v>0</v>
      </c>
      <c r="BJ454" s="17" t="s">
        <v>80</v>
      </c>
      <c r="BK454" s="216">
        <f>ROUND(I454*H454,2)</f>
        <v>0</v>
      </c>
      <c r="BL454" s="17" t="s">
        <v>124</v>
      </c>
      <c r="BM454" s="215" t="s">
        <v>559</v>
      </c>
    </row>
    <row r="455" spans="1:47" s="2" customFormat="1" ht="12">
      <c r="A455" s="38"/>
      <c r="B455" s="39"/>
      <c r="C455" s="40"/>
      <c r="D455" s="217" t="s">
        <v>126</v>
      </c>
      <c r="E455" s="40"/>
      <c r="F455" s="218" t="s">
        <v>560</v>
      </c>
      <c r="G455" s="40"/>
      <c r="H455" s="40"/>
      <c r="I455" s="219"/>
      <c r="J455" s="40"/>
      <c r="K455" s="40"/>
      <c r="L455" s="44"/>
      <c r="M455" s="220"/>
      <c r="N455" s="221"/>
      <c r="O455" s="84"/>
      <c r="P455" s="84"/>
      <c r="Q455" s="84"/>
      <c r="R455" s="84"/>
      <c r="S455" s="84"/>
      <c r="T455" s="85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T455" s="17" t="s">
        <v>126</v>
      </c>
      <c r="AU455" s="17" t="s">
        <v>82</v>
      </c>
    </row>
    <row r="456" spans="1:47" s="2" customFormat="1" ht="12">
      <c r="A456" s="38"/>
      <c r="B456" s="39"/>
      <c r="C456" s="40"/>
      <c r="D456" s="222" t="s">
        <v>128</v>
      </c>
      <c r="E456" s="40"/>
      <c r="F456" s="223" t="s">
        <v>561</v>
      </c>
      <c r="G456" s="40"/>
      <c r="H456" s="40"/>
      <c r="I456" s="219"/>
      <c r="J456" s="40"/>
      <c r="K456" s="40"/>
      <c r="L456" s="44"/>
      <c r="M456" s="220"/>
      <c r="N456" s="221"/>
      <c r="O456" s="84"/>
      <c r="P456" s="84"/>
      <c r="Q456" s="84"/>
      <c r="R456" s="84"/>
      <c r="S456" s="84"/>
      <c r="T456" s="85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7" t="s">
        <v>128</v>
      </c>
      <c r="AU456" s="17" t="s">
        <v>82</v>
      </c>
    </row>
    <row r="457" spans="1:51" s="13" customFormat="1" ht="12">
      <c r="A457" s="13"/>
      <c r="B457" s="224"/>
      <c r="C457" s="225"/>
      <c r="D457" s="217" t="s">
        <v>130</v>
      </c>
      <c r="E457" s="226" t="s">
        <v>19</v>
      </c>
      <c r="F457" s="227" t="s">
        <v>265</v>
      </c>
      <c r="G457" s="225"/>
      <c r="H457" s="226" t="s">
        <v>19</v>
      </c>
      <c r="I457" s="228"/>
      <c r="J457" s="225"/>
      <c r="K457" s="225"/>
      <c r="L457" s="229"/>
      <c r="M457" s="230"/>
      <c r="N457" s="231"/>
      <c r="O457" s="231"/>
      <c r="P457" s="231"/>
      <c r="Q457" s="231"/>
      <c r="R457" s="231"/>
      <c r="S457" s="231"/>
      <c r="T457" s="23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3" t="s">
        <v>130</v>
      </c>
      <c r="AU457" s="233" t="s">
        <v>82</v>
      </c>
      <c r="AV457" s="13" t="s">
        <v>80</v>
      </c>
      <c r="AW457" s="13" t="s">
        <v>33</v>
      </c>
      <c r="AX457" s="13" t="s">
        <v>72</v>
      </c>
      <c r="AY457" s="233" t="s">
        <v>117</v>
      </c>
    </row>
    <row r="458" spans="1:51" s="13" customFormat="1" ht="12">
      <c r="A458" s="13"/>
      <c r="B458" s="224"/>
      <c r="C458" s="225"/>
      <c r="D458" s="217" t="s">
        <v>130</v>
      </c>
      <c r="E458" s="226" t="s">
        <v>19</v>
      </c>
      <c r="F458" s="227" t="s">
        <v>562</v>
      </c>
      <c r="G458" s="225"/>
      <c r="H458" s="226" t="s">
        <v>19</v>
      </c>
      <c r="I458" s="228"/>
      <c r="J458" s="225"/>
      <c r="K458" s="225"/>
      <c r="L458" s="229"/>
      <c r="M458" s="230"/>
      <c r="N458" s="231"/>
      <c r="O458" s="231"/>
      <c r="P458" s="231"/>
      <c r="Q458" s="231"/>
      <c r="R458" s="231"/>
      <c r="S458" s="231"/>
      <c r="T458" s="23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3" t="s">
        <v>130</v>
      </c>
      <c r="AU458" s="233" t="s">
        <v>82</v>
      </c>
      <c r="AV458" s="13" t="s">
        <v>80</v>
      </c>
      <c r="AW458" s="13" t="s">
        <v>33</v>
      </c>
      <c r="AX458" s="13" t="s">
        <v>72</v>
      </c>
      <c r="AY458" s="233" t="s">
        <v>117</v>
      </c>
    </row>
    <row r="459" spans="1:51" s="14" customFormat="1" ht="12">
      <c r="A459" s="14"/>
      <c r="B459" s="234"/>
      <c r="C459" s="235"/>
      <c r="D459" s="217" t="s">
        <v>130</v>
      </c>
      <c r="E459" s="236" t="s">
        <v>19</v>
      </c>
      <c r="F459" s="237" t="s">
        <v>563</v>
      </c>
      <c r="G459" s="235"/>
      <c r="H459" s="238">
        <v>395</v>
      </c>
      <c r="I459" s="239"/>
      <c r="J459" s="235"/>
      <c r="K459" s="235"/>
      <c r="L459" s="240"/>
      <c r="M459" s="241"/>
      <c r="N459" s="242"/>
      <c r="O459" s="242"/>
      <c r="P459" s="242"/>
      <c r="Q459" s="242"/>
      <c r="R459" s="242"/>
      <c r="S459" s="242"/>
      <c r="T459" s="24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4" t="s">
        <v>130</v>
      </c>
      <c r="AU459" s="244" t="s">
        <v>82</v>
      </c>
      <c r="AV459" s="14" t="s">
        <v>82</v>
      </c>
      <c r="AW459" s="14" t="s">
        <v>33</v>
      </c>
      <c r="AX459" s="14" t="s">
        <v>72</v>
      </c>
      <c r="AY459" s="244" t="s">
        <v>117</v>
      </c>
    </row>
    <row r="460" spans="1:51" s="13" customFormat="1" ht="12">
      <c r="A460" s="13"/>
      <c r="B460" s="224"/>
      <c r="C460" s="225"/>
      <c r="D460" s="217" t="s">
        <v>130</v>
      </c>
      <c r="E460" s="226" t="s">
        <v>19</v>
      </c>
      <c r="F460" s="227" t="s">
        <v>564</v>
      </c>
      <c r="G460" s="225"/>
      <c r="H460" s="226" t="s">
        <v>19</v>
      </c>
      <c r="I460" s="228"/>
      <c r="J460" s="225"/>
      <c r="K460" s="225"/>
      <c r="L460" s="229"/>
      <c r="M460" s="230"/>
      <c r="N460" s="231"/>
      <c r="O460" s="231"/>
      <c r="P460" s="231"/>
      <c r="Q460" s="231"/>
      <c r="R460" s="231"/>
      <c r="S460" s="231"/>
      <c r="T460" s="23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3" t="s">
        <v>130</v>
      </c>
      <c r="AU460" s="233" t="s">
        <v>82</v>
      </c>
      <c r="AV460" s="13" t="s">
        <v>80</v>
      </c>
      <c r="AW460" s="13" t="s">
        <v>33</v>
      </c>
      <c r="AX460" s="13" t="s">
        <v>72</v>
      </c>
      <c r="AY460" s="233" t="s">
        <v>117</v>
      </c>
    </row>
    <row r="461" spans="1:51" s="14" customFormat="1" ht="12">
      <c r="A461" s="14"/>
      <c r="B461" s="234"/>
      <c r="C461" s="235"/>
      <c r="D461" s="217" t="s">
        <v>130</v>
      </c>
      <c r="E461" s="236" t="s">
        <v>19</v>
      </c>
      <c r="F461" s="237" t="s">
        <v>565</v>
      </c>
      <c r="G461" s="235"/>
      <c r="H461" s="238">
        <v>12</v>
      </c>
      <c r="I461" s="239"/>
      <c r="J461" s="235"/>
      <c r="K461" s="235"/>
      <c r="L461" s="240"/>
      <c r="M461" s="241"/>
      <c r="N461" s="242"/>
      <c r="O461" s="242"/>
      <c r="P461" s="242"/>
      <c r="Q461" s="242"/>
      <c r="R461" s="242"/>
      <c r="S461" s="242"/>
      <c r="T461" s="243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4" t="s">
        <v>130</v>
      </c>
      <c r="AU461" s="244" t="s">
        <v>82</v>
      </c>
      <c r="AV461" s="14" t="s">
        <v>82</v>
      </c>
      <c r="AW461" s="14" t="s">
        <v>33</v>
      </c>
      <c r="AX461" s="14" t="s">
        <v>72</v>
      </c>
      <c r="AY461" s="244" t="s">
        <v>117</v>
      </c>
    </row>
    <row r="462" spans="1:65" s="2" customFormat="1" ht="16.5" customHeight="1">
      <c r="A462" s="38"/>
      <c r="B462" s="39"/>
      <c r="C462" s="246" t="s">
        <v>566</v>
      </c>
      <c r="D462" s="246" t="s">
        <v>237</v>
      </c>
      <c r="E462" s="247" t="s">
        <v>567</v>
      </c>
      <c r="F462" s="248" t="s">
        <v>568</v>
      </c>
      <c r="G462" s="249" t="s">
        <v>197</v>
      </c>
      <c r="H462" s="250">
        <v>402.9</v>
      </c>
      <c r="I462" s="251"/>
      <c r="J462" s="252">
        <f>ROUND(I462*H462,2)</f>
        <v>0</v>
      </c>
      <c r="K462" s="248" t="s">
        <v>123</v>
      </c>
      <c r="L462" s="253"/>
      <c r="M462" s="254" t="s">
        <v>19</v>
      </c>
      <c r="N462" s="255" t="s">
        <v>43</v>
      </c>
      <c r="O462" s="84"/>
      <c r="P462" s="213">
        <f>O462*H462</f>
        <v>0</v>
      </c>
      <c r="Q462" s="213">
        <v>0.08</v>
      </c>
      <c r="R462" s="213">
        <f>Q462*H462</f>
        <v>32.232</v>
      </c>
      <c r="S462" s="213">
        <v>0</v>
      </c>
      <c r="T462" s="214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15" t="s">
        <v>178</v>
      </c>
      <c r="AT462" s="215" t="s">
        <v>237</v>
      </c>
      <c r="AU462" s="215" t="s">
        <v>82</v>
      </c>
      <c r="AY462" s="17" t="s">
        <v>117</v>
      </c>
      <c r="BE462" s="216">
        <f>IF(N462="základní",J462,0)</f>
        <v>0</v>
      </c>
      <c r="BF462" s="216">
        <f>IF(N462="snížená",J462,0)</f>
        <v>0</v>
      </c>
      <c r="BG462" s="216">
        <f>IF(N462="zákl. přenesená",J462,0)</f>
        <v>0</v>
      </c>
      <c r="BH462" s="216">
        <f>IF(N462="sníž. přenesená",J462,0)</f>
        <v>0</v>
      </c>
      <c r="BI462" s="216">
        <f>IF(N462="nulová",J462,0)</f>
        <v>0</v>
      </c>
      <c r="BJ462" s="17" t="s">
        <v>80</v>
      </c>
      <c r="BK462" s="216">
        <f>ROUND(I462*H462,2)</f>
        <v>0</v>
      </c>
      <c r="BL462" s="17" t="s">
        <v>124</v>
      </c>
      <c r="BM462" s="215" t="s">
        <v>569</v>
      </c>
    </row>
    <row r="463" spans="1:47" s="2" customFormat="1" ht="12">
      <c r="A463" s="38"/>
      <c r="B463" s="39"/>
      <c r="C463" s="40"/>
      <c r="D463" s="217" t="s">
        <v>126</v>
      </c>
      <c r="E463" s="40"/>
      <c r="F463" s="218" t="s">
        <v>568</v>
      </c>
      <c r="G463" s="40"/>
      <c r="H463" s="40"/>
      <c r="I463" s="219"/>
      <c r="J463" s="40"/>
      <c r="K463" s="40"/>
      <c r="L463" s="44"/>
      <c r="M463" s="220"/>
      <c r="N463" s="221"/>
      <c r="O463" s="84"/>
      <c r="P463" s="84"/>
      <c r="Q463" s="84"/>
      <c r="R463" s="84"/>
      <c r="S463" s="84"/>
      <c r="T463" s="85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T463" s="17" t="s">
        <v>126</v>
      </c>
      <c r="AU463" s="17" t="s">
        <v>82</v>
      </c>
    </row>
    <row r="464" spans="1:47" s="2" customFormat="1" ht="12">
      <c r="A464" s="38"/>
      <c r="B464" s="39"/>
      <c r="C464" s="40"/>
      <c r="D464" s="217" t="s">
        <v>201</v>
      </c>
      <c r="E464" s="40"/>
      <c r="F464" s="245" t="s">
        <v>570</v>
      </c>
      <c r="G464" s="40"/>
      <c r="H464" s="40"/>
      <c r="I464" s="219"/>
      <c r="J464" s="40"/>
      <c r="K464" s="40"/>
      <c r="L464" s="44"/>
      <c r="M464" s="220"/>
      <c r="N464" s="221"/>
      <c r="O464" s="84"/>
      <c r="P464" s="84"/>
      <c r="Q464" s="84"/>
      <c r="R464" s="84"/>
      <c r="S464" s="84"/>
      <c r="T464" s="85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T464" s="17" t="s">
        <v>201</v>
      </c>
      <c r="AU464" s="17" t="s">
        <v>82</v>
      </c>
    </row>
    <row r="465" spans="1:51" s="14" customFormat="1" ht="12">
      <c r="A465" s="14"/>
      <c r="B465" s="234"/>
      <c r="C465" s="235"/>
      <c r="D465" s="217" t="s">
        <v>130</v>
      </c>
      <c r="E465" s="235"/>
      <c r="F465" s="237" t="s">
        <v>571</v>
      </c>
      <c r="G465" s="235"/>
      <c r="H465" s="238">
        <v>402.9</v>
      </c>
      <c r="I465" s="239"/>
      <c r="J465" s="235"/>
      <c r="K465" s="235"/>
      <c r="L465" s="240"/>
      <c r="M465" s="241"/>
      <c r="N465" s="242"/>
      <c r="O465" s="242"/>
      <c r="P465" s="242"/>
      <c r="Q465" s="242"/>
      <c r="R465" s="242"/>
      <c r="S465" s="242"/>
      <c r="T465" s="24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4" t="s">
        <v>130</v>
      </c>
      <c r="AU465" s="244" t="s">
        <v>82</v>
      </c>
      <c r="AV465" s="14" t="s">
        <v>82</v>
      </c>
      <c r="AW465" s="14" t="s">
        <v>4</v>
      </c>
      <c r="AX465" s="14" t="s">
        <v>80</v>
      </c>
      <c r="AY465" s="244" t="s">
        <v>117</v>
      </c>
    </row>
    <row r="466" spans="1:65" s="2" customFormat="1" ht="24.15" customHeight="1">
      <c r="A466" s="38"/>
      <c r="B466" s="39"/>
      <c r="C466" s="246" t="s">
        <v>572</v>
      </c>
      <c r="D466" s="246" t="s">
        <v>237</v>
      </c>
      <c r="E466" s="247" t="s">
        <v>573</v>
      </c>
      <c r="F466" s="248" t="s">
        <v>574</v>
      </c>
      <c r="G466" s="249" t="s">
        <v>197</v>
      </c>
      <c r="H466" s="250">
        <v>12</v>
      </c>
      <c r="I466" s="251"/>
      <c r="J466" s="252">
        <f>ROUND(I466*H466,2)</f>
        <v>0</v>
      </c>
      <c r="K466" s="248" t="s">
        <v>123</v>
      </c>
      <c r="L466" s="253"/>
      <c r="M466" s="254" t="s">
        <v>19</v>
      </c>
      <c r="N466" s="255" t="s">
        <v>43</v>
      </c>
      <c r="O466" s="84"/>
      <c r="P466" s="213">
        <f>O466*H466</f>
        <v>0</v>
      </c>
      <c r="Q466" s="213">
        <v>0.06567</v>
      </c>
      <c r="R466" s="213">
        <f>Q466*H466</f>
        <v>0.7880400000000001</v>
      </c>
      <c r="S466" s="213">
        <v>0</v>
      </c>
      <c r="T466" s="214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15" t="s">
        <v>178</v>
      </c>
      <c r="AT466" s="215" t="s">
        <v>237</v>
      </c>
      <c r="AU466" s="215" t="s">
        <v>82</v>
      </c>
      <c r="AY466" s="17" t="s">
        <v>117</v>
      </c>
      <c r="BE466" s="216">
        <f>IF(N466="základní",J466,0)</f>
        <v>0</v>
      </c>
      <c r="BF466" s="216">
        <f>IF(N466="snížená",J466,0)</f>
        <v>0</v>
      </c>
      <c r="BG466" s="216">
        <f>IF(N466="zákl. přenesená",J466,0)</f>
        <v>0</v>
      </c>
      <c r="BH466" s="216">
        <f>IF(N466="sníž. přenesená",J466,0)</f>
        <v>0</v>
      </c>
      <c r="BI466" s="216">
        <f>IF(N466="nulová",J466,0)</f>
        <v>0</v>
      </c>
      <c r="BJ466" s="17" t="s">
        <v>80</v>
      </c>
      <c r="BK466" s="216">
        <f>ROUND(I466*H466,2)</f>
        <v>0</v>
      </c>
      <c r="BL466" s="17" t="s">
        <v>124</v>
      </c>
      <c r="BM466" s="215" t="s">
        <v>575</v>
      </c>
    </row>
    <row r="467" spans="1:47" s="2" customFormat="1" ht="12">
      <c r="A467" s="38"/>
      <c r="B467" s="39"/>
      <c r="C467" s="40"/>
      <c r="D467" s="217" t="s">
        <v>126</v>
      </c>
      <c r="E467" s="40"/>
      <c r="F467" s="218" t="s">
        <v>574</v>
      </c>
      <c r="G467" s="40"/>
      <c r="H467" s="40"/>
      <c r="I467" s="219"/>
      <c r="J467" s="40"/>
      <c r="K467" s="40"/>
      <c r="L467" s="44"/>
      <c r="M467" s="220"/>
      <c r="N467" s="221"/>
      <c r="O467" s="84"/>
      <c r="P467" s="84"/>
      <c r="Q467" s="84"/>
      <c r="R467" s="84"/>
      <c r="S467" s="84"/>
      <c r="T467" s="85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T467" s="17" t="s">
        <v>126</v>
      </c>
      <c r="AU467" s="17" t="s">
        <v>82</v>
      </c>
    </row>
    <row r="468" spans="1:65" s="2" customFormat="1" ht="33" customHeight="1">
      <c r="A468" s="38"/>
      <c r="B468" s="39"/>
      <c r="C468" s="204" t="s">
        <v>576</v>
      </c>
      <c r="D468" s="204" t="s">
        <v>119</v>
      </c>
      <c r="E468" s="205" t="s">
        <v>577</v>
      </c>
      <c r="F468" s="206" t="s">
        <v>578</v>
      </c>
      <c r="G468" s="207" t="s">
        <v>197</v>
      </c>
      <c r="H468" s="208">
        <v>131</v>
      </c>
      <c r="I468" s="209"/>
      <c r="J468" s="210">
        <f>ROUND(I468*H468,2)</f>
        <v>0</v>
      </c>
      <c r="K468" s="206" t="s">
        <v>123</v>
      </c>
      <c r="L468" s="44"/>
      <c r="M468" s="211" t="s">
        <v>19</v>
      </c>
      <c r="N468" s="212" t="s">
        <v>43</v>
      </c>
      <c r="O468" s="84"/>
      <c r="P468" s="213">
        <f>O468*H468</f>
        <v>0</v>
      </c>
      <c r="Q468" s="213">
        <v>0.1295</v>
      </c>
      <c r="R468" s="213">
        <f>Q468*H468</f>
        <v>16.9645</v>
      </c>
      <c r="S468" s="213">
        <v>0</v>
      </c>
      <c r="T468" s="214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15" t="s">
        <v>124</v>
      </c>
      <c r="AT468" s="215" t="s">
        <v>119</v>
      </c>
      <c r="AU468" s="215" t="s">
        <v>82</v>
      </c>
      <c r="AY468" s="17" t="s">
        <v>117</v>
      </c>
      <c r="BE468" s="216">
        <f>IF(N468="základní",J468,0)</f>
        <v>0</v>
      </c>
      <c r="BF468" s="216">
        <f>IF(N468="snížená",J468,0)</f>
        <v>0</v>
      </c>
      <c r="BG468" s="216">
        <f>IF(N468="zákl. přenesená",J468,0)</f>
        <v>0</v>
      </c>
      <c r="BH468" s="216">
        <f>IF(N468="sníž. přenesená",J468,0)</f>
        <v>0</v>
      </c>
      <c r="BI468" s="216">
        <f>IF(N468="nulová",J468,0)</f>
        <v>0</v>
      </c>
      <c r="BJ468" s="17" t="s">
        <v>80</v>
      </c>
      <c r="BK468" s="216">
        <f>ROUND(I468*H468,2)</f>
        <v>0</v>
      </c>
      <c r="BL468" s="17" t="s">
        <v>124</v>
      </c>
      <c r="BM468" s="215" t="s">
        <v>579</v>
      </c>
    </row>
    <row r="469" spans="1:47" s="2" customFormat="1" ht="12">
      <c r="A469" s="38"/>
      <c r="B469" s="39"/>
      <c r="C469" s="40"/>
      <c r="D469" s="217" t="s">
        <v>126</v>
      </c>
      <c r="E469" s="40"/>
      <c r="F469" s="218" t="s">
        <v>580</v>
      </c>
      <c r="G469" s="40"/>
      <c r="H469" s="40"/>
      <c r="I469" s="219"/>
      <c r="J469" s="40"/>
      <c r="K469" s="40"/>
      <c r="L469" s="44"/>
      <c r="M469" s="220"/>
      <c r="N469" s="221"/>
      <c r="O469" s="84"/>
      <c r="P469" s="84"/>
      <c r="Q469" s="84"/>
      <c r="R469" s="84"/>
      <c r="S469" s="84"/>
      <c r="T469" s="85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T469" s="17" t="s">
        <v>126</v>
      </c>
      <c r="AU469" s="17" t="s">
        <v>82</v>
      </c>
    </row>
    <row r="470" spans="1:47" s="2" customFormat="1" ht="12">
      <c r="A470" s="38"/>
      <c r="B470" s="39"/>
      <c r="C470" s="40"/>
      <c r="D470" s="222" t="s">
        <v>128</v>
      </c>
      <c r="E470" s="40"/>
      <c r="F470" s="223" t="s">
        <v>581</v>
      </c>
      <c r="G470" s="40"/>
      <c r="H470" s="40"/>
      <c r="I470" s="219"/>
      <c r="J470" s="40"/>
      <c r="K470" s="40"/>
      <c r="L470" s="44"/>
      <c r="M470" s="220"/>
      <c r="N470" s="221"/>
      <c r="O470" s="84"/>
      <c r="P470" s="84"/>
      <c r="Q470" s="84"/>
      <c r="R470" s="84"/>
      <c r="S470" s="84"/>
      <c r="T470" s="85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T470" s="17" t="s">
        <v>128</v>
      </c>
      <c r="AU470" s="17" t="s">
        <v>82</v>
      </c>
    </row>
    <row r="471" spans="1:51" s="13" customFormat="1" ht="12">
      <c r="A471" s="13"/>
      <c r="B471" s="224"/>
      <c r="C471" s="225"/>
      <c r="D471" s="217" t="s">
        <v>130</v>
      </c>
      <c r="E471" s="226" t="s">
        <v>19</v>
      </c>
      <c r="F471" s="227" t="s">
        <v>265</v>
      </c>
      <c r="G471" s="225"/>
      <c r="H471" s="226" t="s">
        <v>19</v>
      </c>
      <c r="I471" s="228"/>
      <c r="J471" s="225"/>
      <c r="K471" s="225"/>
      <c r="L471" s="229"/>
      <c r="M471" s="230"/>
      <c r="N471" s="231"/>
      <c r="O471" s="231"/>
      <c r="P471" s="231"/>
      <c r="Q471" s="231"/>
      <c r="R471" s="231"/>
      <c r="S471" s="231"/>
      <c r="T471" s="23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3" t="s">
        <v>130</v>
      </c>
      <c r="AU471" s="233" t="s">
        <v>82</v>
      </c>
      <c r="AV471" s="13" t="s">
        <v>80</v>
      </c>
      <c r="AW471" s="13" t="s">
        <v>33</v>
      </c>
      <c r="AX471" s="13" t="s">
        <v>72</v>
      </c>
      <c r="AY471" s="233" t="s">
        <v>117</v>
      </c>
    </row>
    <row r="472" spans="1:51" s="13" customFormat="1" ht="12">
      <c r="A472" s="13"/>
      <c r="B472" s="224"/>
      <c r="C472" s="225"/>
      <c r="D472" s="217" t="s">
        <v>130</v>
      </c>
      <c r="E472" s="226" t="s">
        <v>19</v>
      </c>
      <c r="F472" s="227" t="s">
        <v>582</v>
      </c>
      <c r="G472" s="225"/>
      <c r="H472" s="226" t="s">
        <v>19</v>
      </c>
      <c r="I472" s="228"/>
      <c r="J472" s="225"/>
      <c r="K472" s="225"/>
      <c r="L472" s="229"/>
      <c r="M472" s="230"/>
      <c r="N472" s="231"/>
      <c r="O472" s="231"/>
      <c r="P472" s="231"/>
      <c r="Q472" s="231"/>
      <c r="R472" s="231"/>
      <c r="S472" s="231"/>
      <c r="T472" s="23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3" t="s">
        <v>130</v>
      </c>
      <c r="AU472" s="233" t="s">
        <v>82</v>
      </c>
      <c r="AV472" s="13" t="s">
        <v>80</v>
      </c>
      <c r="AW472" s="13" t="s">
        <v>33</v>
      </c>
      <c r="AX472" s="13" t="s">
        <v>72</v>
      </c>
      <c r="AY472" s="233" t="s">
        <v>117</v>
      </c>
    </row>
    <row r="473" spans="1:51" s="14" customFormat="1" ht="12">
      <c r="A473" s="14"/>
      <c r="B473" s="234"/>
      <c r="C473" s="235"/>
      <c r="D473" s="217" t="s">
        <v>130</v>
      </c>
      <c r="E473" s="236" t="s">
        <v>19</v>
      </c>
      <c r="F473" s="237" t="s">
        <v>583</v>
      </c>
      <c r="G473" s="235"/>
      <c r="H473" s="238">
        <v>131</v>
      </c>
      <c r="I473" s="239"/>
      <c r="J473" s="235"/>
      <c r="K473" s="235"/>
      <c r="L473" s="240"/>
      <c r="M473" s="241"/>
      <c r="N473" s="242"/>
      <c r="O473" s="242"/>
      <c r="P473" s="242"/>
      <c r="Q473" s="242"/>
      <c r="R473" s="242"/>
      <c r="S473" s="242"/>
      <c r="T473" s="24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4" t="s">
        <v>130</v>
      </c>
      <c r="AU473" s="244" t="s">
        <v>82</v>
      </c>
      <c r="AV473" s="14" t="s">
        <v>82</v>
      </c>
      <c r="AW473" s="14" t="s">
        <v>33</v>
      </c>
      <c r="AX473" s="14" t="s">
        <v>72</v>
      </c>
      <c r="AY473" s="244" t="s">
        <v>117</v>
      </c>
    </row>
    <row r="474" spans="1:65" s="2" customFormat="1" ht="21.75" customHeight="1">
      <c r="A474" s="38"/>
      <c r="B474" s="39"/>
      <c r="C474" s="246" t="s">
        <v>584</v>
      </c>
      <c r="D474" s="246" t="s">
        <v>237</v>
      </c>
      <c r="E474" s="247" t="s">
        <v>585</v>
      </c>
      <c r="F474" s="248" t="s">
        <v>586</v>
      </c>
      <c r="G474" s="249" t="s">
        <v>197</v>
      </c>
      <c r="H474" s="250">
        <v>133.62</v>
      </c>
      <c r="I474" s="251"/>
      <c r="J474" s="252">
        <f>ROUND(I474*H474,2)</f>
        <v>0</v>
      </c>
      <c r="K474" s="248" t="s">
        <v>123</v>
      </c>
      <c r="L474" s="253"/>
      <c r="M474" s="254" t="s">
        <v>19</v>
      </c>
      <c r="N474" s="255" t="s">
        <v>43</v>
      </c>
      <c r="O474" s="84"/>
      <c r="P474" s="213">
        <f>O474*H474</f>
        <v>0</v>
      </c>
      <c r="Q474" s="213">
        <v>0.048</v>
      </c>
      <c r="R474" s="213">
        <f>Q474*H474</f>
        <v>6.413760000000001</v>
      </c>
      <c r="S474" s="213">
        <v>0</v>
      </c>
      <c r="T474" s="214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15" t="s">
        <v>178</v>
      </c>
      <c r="AT474" s="215" t="s">
        <v>237</v>
      </c>
      <c r="AU474" s="215" t="s">
        <v>82</v>
      </c>
      <c r="AY474" s="17" t="s">
        <v>117</v>
      </c>
      <c r="BE474" s="216">
        <f>IF(N474="základní",J474,0)</f>
        <v>0</v>
      </c>
      <c r="BF474" s="216">
        <f>IF(N474="snížená",J474,0)</f>
        <v>0</v>
      </c>
      <c r="BG474" s="216">
        <f>IF(N474="zákl. přenesená",J474,0)</f>
        <v>0</v>
      </c>
      <c r="BH474" s="216">
        <f>IF(N474="sníž. přenesená",J474,0)</f>
        <v>0</v>
      </c>
      <c r="BI474" s="216">
        <f>IF(N474="nulová",J474,0)</f>
        <v>0</v>
      </c>
      <c r="BJ474" s="17" t="s">
        <v>80</v>
      </c>
      <c r="BK474" s="216">
        <f>ROUND(I474*H474,2)</f>
        <v>0</v>
      </c>
      <c r="BL474" s="17" t="s">
        <v>124</v>
      </c>
      <c r="BM474" s="215" t="s">
        <v>587</v>
      </c>
    </row>
    <row r="475" spans="1:47" s="2" customFormat="1" ht="12">
      <c r="A475" s="38"/>
      <c r="B475" s="39"/>
      <c r="C475" s="40"/>
      <c r="D475" s="217" t="s">
        <v>126</v>
      </c>
      <c r="E475" s="40"/>
      <c r="F475" s="218" t="s">
        <v>586</v>
      </c>
      <c r="G475" s="40"/>
      <c r="H475" s="40"/>
      <c r="I475" s="219"/>
      <c r="J475" s="40"/>
      <c r="K475" s="40"/>
      <c r="L475" s="44"/>
      <c r="M475" s="220"/>
      <c r="N475" s="221"/>
      <c r="O475" s="84"/>
      <c r="P475" s="84"/>
      <c r="Q475" s="84"/>
      <c r="R475" s="84"/>
      <c r="S475" s="84"/>
      <c r="T475" s="85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7" t="s">
        <v>126</v>
      </c>
      <c r="AU475" s="17" t="s">
        <v>82</v>
      </c>
    </row>
    <row r="476" spans="1:47" s="2" customFormat="1" ht="12">
      <c r="A476" s="38"/>
      <c r="B476" s="39"/>
      <c r="C476" s="40"/>
      <c r="D476" s="217" t="s">
        <v>201</v>
      </c>
      <c r="E476" s="40"/>
      <c r="F476" s="245" t="s">
        <v>588</v>
      </c>
      <c r="G476" s="40"/>
      <c r="H476" s="40"/>
      <c r="I476" s="219"/>
      <c r="J476" s="40"/>
      <c r="K476" s="40"/>
      <c r="L476" s="44"/>
      <c r="M476" s="220"/>
      <c r="N476" s="221"/>
      <c r="O476" s="84"/>
      <c r="P476" s="84"/>
      <c r="Q476" s="84"/>
      <c r="R476" s="84"/>
      <c r="S476" s="84"/>
      <c r="T476" s="85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201</v>
      </c>
      <c r="AU476" s="17" t="s">
        <v>82</v>
      </c>
    </row>
    <row r="477" spans="1:51" s="14" customFormat="1" ht="12">
      <c r="A477" s="14"/>
      <c r="B477" s="234"/>
      <c r="C477" s="235"/>
      <c r="D477" s="217" t="s">
        <v>130</v>
      </c>
      <c r="E477" s="235"/>
      <c r="F477" s="237" t="s">
        <v>589</v>
      </c>
      <c r="G477" s="235"/>
      <c r="H477" s="238">
        <v>133.62</v>
      </c>
      <c r="I477" s="239"/>
      <c r="J477" s="235"/>
      <c r="K477" s="235"/>
      <c r="L477" s="240"/>
      <c r="M477" s="241"/>
      <c r="N477" s="242"/>
      <c r="O477" s="242"/>
      <c r="P477" s="242"/>
      <c r="Q477" s="242"/>
      <c r="R477" s="242"/>
      <c r="S477" s="242"/>
      <c r="T477" s="243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4" t="s">
        <v>130</v>
      </c>
      <c r="AU477" s="244" t="s">
        <v>82</v>
      </c>
      <c r="AV477" s="14" t="s">
        <v>82</v>
      </c>
      <c r="AW477" s="14" t="s">
        <v>4</v>
      </c>
      <c r="AX477" s="14" t="s">
        <v>80</v>
      </c>
      <c r="AY477" s="244" t="s">
        <v>117</v>
      </c>
    </row>
    <row r="478" spans="1:65" s="2" customFormat="1" ht="24.15" customHeight="1">
      <c r="A478" s="38"/>
      <c r="B478" s="39"/>
      <c r="C478" s="204" t="s">
        <v>590</v>
      </c>
      <c r="D478" s="204" t="s">
        <v>119</v>
      </c>
      <c r="E478" s="205" t="s">
        <v>591</v>
      </c>
      <c r="F478" s="206" t="s">
        <v>592</v>
      </c>
      <c r="G478" s="207" t="s">
        <v>197</v>
      </c>
      <c r="H478" s="208">
        <v>39</v>
      </c>
      <c r="I478" s="209"/>
      <c r="J478" s="210">
        <f>ROUND(I478*H478,2)</f>
        <v>0</v>
      </c>
      <c r="K478" s="206" t="s">
        <v>123</v>
      </c>
      <c r="L478" s="44"/>
      <c r="M478" s="211" t="s">
        <v>19</v>
      </c>
      <c r="N478" s="212" t="s">
        <v>43</v>
      </c>
      <c r="O478" s="84"/>
      <c r="P478" s="213">
        <f>O478*H478</f>
        <v>0</v>
      </c>
      <c r="Q478" s="213">
        <v>0</v>
      </c>
      <c r="R478" s="213">
        <f>Q478*H478</f>
        <v>0</v>
      </c>
      <c r="S478" s="213">
        <v>0</v>
      </c>
      <c r="T478" s="214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15" t="s">
        <v>124</v>
      </c>
      <c r="AT478" s="215" t="s">
        <v>119</v>
      </c>
      <c r="AU478" s="215" t="s">
        <v>82</v>
      </c>
      <c r="AY478" s="17" t="s">
        <v>117</v>
      </c>
      <c r="BE478" s="216">
        <f>IF(N478="základní",J478,0)</f>
        <v>0</v>
      </c>
      <c r="BF478" s="216">
        <f>IF(N478="snížená",J478,0)</f>
        <v>0</v>
      </c>
      <c r="BG478" s="216">
        <f>IF(N478="zákl. přenesená",J478,0)</f>
        <v>0</v>
      </c>
      <c r="BH478" s="216">
        <f>IF(N478="sníž. přenesená",J478,0)</f>
        <v>0</v>
      </c>
      <c r="BI478" s="216">
        <f>IF(N478="nulová",J478,0)</f>
        <v>0</v>
      </c>
      <c r="BJ478" s="17" t="s">
        <v>80</v>
      </c>
      <c r="BK478" s="216">
        <f>ROUND(I478*H478,2)</f>
        <v>0</v>
      </c>
      <c r="BL478" s="17" t="s">
        <v>124</v>
      </c>
      <c r="BM478" s="215" t="s">
        <v>593</v>
      </c>
    </row>
    <row r="479" spans="1:47" s="2" customFormat="1" ht="12">
      <c r="A479" s="38"/>
      <c r="B479" s="39"/>
      <c r="C479" s="40"/>
      <c r="D479" s="217" t="s">
        <v>126</v>
      </c>
      <c r="E479" s="40"/>
      <c r="F479" s="218" t="s">
        <v>594</v>
      </c>
      <c r="G479" s="40"/>
      <c r="H479" s="40"/>
      <c r="I479" s="219"/>
      <c r="J479" s="40"/>
      <c r="K479" s="40"/>
      <c r="L479" s="44"/>
      <c r="M479" s="220"/>
      <c r="N479" s="221"/>
      <c r="O479" s="84"/>
      <c r="P479" s="84"/>
      <c r="Q479" s="84"/>
      <c r="R479" s="84"/>
      <c r="S479" s="84"/>
      <c r="T479" s="85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7" t="s">
        <v>126</v>
      </c>
      <c r="AU479" s="17" t="s">
        <v>82</v>
      </c>
    </row>
    <row r="480" spans="1:47" s="2" customFormat="1" ht="12">
      <c r="A480" s="38"/>
      <c r="B480" s="39"/>
      <c r="C480" s="40"/>
      <c r="D480" s="222" t="s">
        <v>128</v>
      </c>
      <c r="E480" s="40"/>
      <c r="F480" s="223" t="s">
        <v>595</v>
      </c>
      <c r="G480" s="40"/>
      <c r="H480" s="40"/>
      <c r="I480" s="219"/>
      <c r="J480" s="40"/>
      <c r="K480" s="40"/>
      <c r="L480" s="44"/>
      <c r="M480" s="220"/>
      <c r="N480" s="221"/>
      <c r="O480" s="84"/>
      <c r="P480" s="84"/>
      <c r="Q480" s="84"/>
      <c r="R480" s="84"/>
      <c r="S480" s="84"/>
      <c r="T480" s="85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T480" s="17" t="s">
        <v>128</v>
      </c>
      <c r="AU480" s="17" t="s">
        <v>82</v>
      </c>
    </row>
    <row r="481" spans="1:51" s="13" customFormat="1" ht="12">
      <c r="A481" s="13"/>
      <c r="B481" s="224"/>
      <c r="C481" s="225"/>
      <c r="D481" s="217" t="s">
        <v>130</v>
      </c>
      <c r="E481" s="226" t="s">
        <v>19</v>
      </c>
      <c r="F481" s="227" t="s">
        <v>265</v>
      </c>
      <c r="G481" s="225"/>
      <c r="H481" s="226" t="s">
        <v>19</v>
      </c>
      <c r="I481" s="228"/>
      <c r="J481" s="225"/>
      <c r="K481" s="225"/>
      <c r="L481" s="229"/>
      <c r="M481" s="230"/>
      <c r="N481" s="231"/>
      <c r="O481" s="231"/>
      <c r="P481" s="231"/>
      <c r="Q481" s="231"/>
      <c r="R481" s="231"/>
      <c r="S481" s="231"/>
      <c r="T481" s="23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3" t="s">
        <v>130</v>
      </c>
      <c r="AU481" s="233" t="s">
        <v>82</v>
      </c>
      <c r="AV481" s="13" t="s">
        <v>80</v>
      </c>
      <c r="AW481" s="13" t="s">
        <v>33</v>
      </c>
      <c r="AX481" s="13" t="s">
        <v>72</v>
      </c>
      <c r="AY481" s="233" t="s">
        <v>117</v>
      </c>
    </row>
    <row r="482" spans="1:51" s="13" customFormat="1" ht="12">
      <c r="A482" s="13"/>
      <c r="B482" s="224"/>
      <c r="C482" s="225"/>
      <c r="D482" s="217" t="s">
        <v>130</v>
      </c>
      <c r="E482" s="226" t="s">
        <v>19</v>
      </c>
      <c r="F482" s="227" t="s">
        <v>596</v>
      </c>
      <c r="G482" s="225"/>
      <c r="H482" s="226" t="s">
        <v>19</v>
      </c>
      <c r="I482" s="228"/>
      <c r="J482" s="225"/>
      <c r="K482" s="225"/>
      <c r="L482" s="229"/>
      <c r="M482" s="230"/>
      <c r="N482" s="231"/>
      <c r="O482" s="231"/>
      <c r="P482" s="231"/>
      <c r="Q482" s="231"/>
      <c r="R482" s="231"/>
      <c r="S482" s="231"/>
      <c r="T482" s="23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3" t="s">
        <v>130</v>
      </c>
      <c r="AU482" s="233" t="s">
        <v>82</v>
      </c>
      <c r="AV482" s="13" t="s">
        <v>80</v>
      </c>
      <c r="AW482" s="13" t="s">
        <v>33</v>
      </c>
      <c r="AX482" s="13" t="s">
        <v>72</v>
      </c>
      <c r="AY482" s="233" t="s">
        <v>117</v>
      </c>
    </row>
    <row r="483" spans="1:51" s="14" customFormat="1" ht="12">
      <c r="A483" s="14"/>
      <c r="B483" s="234"/>
      <c r="C483" s="235"/>
      <c r="D483" s="217" t="s">
        <v>130</v>
      </c>
      <c r="E483" s="236" t="s">
        <v>19</v>
      </c>
      <c r="F483" s="237" t="s">
        <v>597</v>
      </c>
      <c r="G483" s="235"/>
      <c r="H483" s="238">
        <v>2</v>
      </c>
      <c r="I483" s="239"/>
      <c r="J483" s="235"/>
      <c r="K483" s="235"/>
      <c r="L483" s="240"/>
      <c r="M483" s="241"/>
      <c r="N483" s="242"/>
      <c r="O483" s="242"/>
      <c r="P483" s="242"/>
      <c r="Q483" s="242"/>
      <c r="R483" s="242"/>
      <c r="S483" s="242"/>
      <c r="T483" s="243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4" t="s">
        <v>130</v>
      </c>
      <c r="AU483" s="244" t="s">
        <v>82</v>
      </c>
      <c r="AV483" s="14" t="s">
        <v>82</v>
      </c>
      <c r="AW483" s="14" t="s">
        <v>33</v>
      </c>
      <c r="AX483" s="14" t="s">
        <v>72</v>
      </c>
      <c r="AY483" s="244" t="s">
        <v>117</v>
      </c>
    </row>
    <row r="484" spans="1:51" s="14" customFormat="1" ht="12">
      <c r="A484" s="14"/>
      <c r="B484" s="234"/>
      <c r="C484" s="235"/>
      <c r="D484" s="217" t="s">
        <v>130</v>
      </c>
      <c r="E484" s="236" t="s">
        <v>19</v>
      </c>
      <c r="F484" s="237" t="s">
        <v>598</v>
      </c>
      <c r="G484" s="235"/>
      <c r="H484" s="238">
        <v>31</v>
      </c>
      <c r="I484" s="239"/>
      <c r="J484" s="235"/>
      <c r="K484" s="235"/>
      <c r="L484" s="240"/>
      <c r="M484" s="241"/>
      <c r="N484" s="242"/>
      <c r="O484" s="242"/>
      <c r="P484" s="242"/>
      <c r="Q484" s="242"/>
      <c r="R484" s="242"/>
      <c r="S484" s="242"/>
      <c r="T484" s="243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4" t="s">
        <v>130</v>
      </c>
      <c r="AU484" s="244" t="s">
        <v>82</v>
      </c>
      <c r="AV484" s="14" t="s">
        <v>82</v>
      </c>
      <c r="AW484" s="14" t="s">
        <v>33</v>
      </c>
      <c r="AX484" s="14" t="s">
        <v>72</v>
      </c>
      <c r="AY484" s="244" t="s">
        <v>117</v>
      </c>
    </row>
    <row r="485" spans="1:51" s="14" customFormat="1" ht="12">
      <c r="A485" s="14"/>
      <c r="B485" s="234"/>
      <c r="C485" s="235"/>
      <c r="D485" s="217" t="s">
        <v>130</v>
      </c>
      <c r="E485" s="236" t="s">
        <v>19</v>
      </c>
      <c r="F485" s="237" t="s">
        <v>599</v>
      </c>
      <c r="G485" s="235"/>
      <c r="H485" s="238">
        <v>6</v>
      </c>
      <c r="I485" s="239"/>
      <c r="J485" s="235"/>
      <c r="K485" s="235"/>
      <c r="L485" s="240"/>
      <c r="M485" s="241"/>
      <c r="N485" s="242"/>
      <c r="O485" s="242"/>
      <c r="P485" s="242"/>
      <c r="Q485" s="242"/>
      <c r="R485" s="242"/>
      <c r="S485" s="242"/>
      <c r="T485" s="243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4" t="s">
        <v>130</v>
      </c>
      <c r="AU485" s="244" t="s">
        <v>82</v>
      </c>
      <c r="AV485" s="14" t="s">
        <v>82</v>
      </c>
      <c r="AW485" s="14" t="s">
        <v>33</v>
      </c>
      <c r="AX485" s="14" t="s">
        <v>72</v>
      </c>
      <c r="AY485" s="244" t="s">
        <v>117</v>
      </c>
    </row>
    <row r="486" spans="1:65" s="2" customFormat="1" ht="24.15" customHeight="1">
      <c r="A486" s="38"/>
      <c r="B486" s="39"/>
      <c r="C486" s="204" t="s">
        <v>600</v>
      </c>
      <c r="D486" s="204" t="s">
        <v>119</v>
      </c>
      <c r="E486" s="205" t="s">
        <v>601</v>
      </c>
      <c r="F486" s="206" t="s">
        <v>602</v>
      </c>
      <c r="G486" s="207" t="s">
        <v>197</v>
      </c>
      <c r="H486" s="208">
        <v>22</v>
      </c>
      <c r="I486" s="209"/>
      <c r="J486" s="210">
        <f>ROUND(I486*H486,2)</f>
        <v>0</v>
      </c>
      <c r="K486" s="206" t="s">
        <v>123</v>
      </c>
      <c r="L486" s="44"/>
      <c r="M486" s="211" t="s">
        <v>19</v>
      </c>
      <c r="N486" s="212" t="s">
        <v>43</v>
      </c>
      <c r="O486" s="84"/>
      <c r="P486" s="213">
        <f>O486*H486</f>
        <v>0</v>
      </c>
      <c r="Q486" s="213">
        <v>0</v>
      </c>
      <c r="R486" s="213">
        <f>Q486*H486</f>
        <v>0</v>
      </c>
      <c r="S486" s="213">
        <v>0</v>
      </c>
      <c r="T486" s="214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15" t="s">
        <v>124</v>
      </c>
      <c r="AT486" s="215" t="s">
        <v>119</v>
      </c>
      <c r="AU486" s="215" t="s">
        <v>82</v>
      </c>
      <c r="AY486" s="17" t="s">
        <v>117</v>
      </c>
      <c r="BE486" s="216">
        <f>IF(N486="základní",J486,0)</f>
        <v>0</v>
      </c>
      <c r="BF486" s="216">
        <f>IF(N486="snížená",J486,0)</f>
        <v>0</v>
      </c>
      <c r="BG486" s="216">
        <f>IF(N486="zákl. přenesená",J486,0)</f>
        <v>0</v>
      </c>
      <c r="BH486" s="216">
        <f>IF(N486="sníž. přenesená",J486,0)</f>
        <v>0</v>
      </c>
      <c r="BI486" s="216">
        <f>IF(N486="nulová",J486,0)</f>
        <v>0</v>
      </c>
      <c r="BJ486" s="17" t="s">
        <v>80</v>
      </c>
      <c r="BK486" s="216">
        <f>ROUND(I486*H486,2)</f>
        <v>0</v>
      </c>
      <c r="BL486" s="17" t="s">
        <v>124</v>
      </c>
      <c r="BM486" s="215" t="s">
        <v>603</v>
      </c>
    </row>
    <row r="487" spans="1:47" s="2" customFormat="1" ht="12">
      <c r="A487" s="38"/>
      <c r="B487" s="39"/>
      <c r="C487" s="40"/>
      <c r="D487" s="217" t="s">
        <v>126</v>
      </c>
      <c r="E487" s="40"/>
      <c r="F487" s="218" t="s">
        <v>604</v>
      </c>
      <c r="G487" s="40"/>
      <c r="H487" s="40"/>
      <c r="I487" s="219"/>
      <c r="J487" s="40"/>
      <c r="K487" s="40"/>
      <c r="L487" s="44"/>
      <c r="M487" s="220"/>
      <c r="N487" s="221"/>
      <c r="O487" s="84"/>
      <c r="P487" s="84"/>
      <c r="Q487" s="84"/>
      <c r="R487" s="84"/>
      <c r="S487" s="84"/>
      <c r="T487" s="85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T487" s="17" t="s">
        <v>126</v>
      </c>
      <c r="AU487" s="17" t="s">
        <v>82</v>
      </c>
    </row>
    <row r="488" spans="1:47" s="2" customFormat="1" ht="12">
      <c r="A488" s="38"/>
      <c r="B488" s="39"/>
      <c r="C488" s="40"/>
      <c r="D488" s="222" t="s">
        <v>128</v>
      </c>
      <c r="E488" s="40"/>
      <c r="F488" s="223" t="s">
        <v>605</v>
      </c>
      <c r="G488" s="40"/>
      <c r="H488" s="40"/>
      <c r="I488" s="219"/>
      <c r="J488" s="40"/>
      <c r="K488" s="40"/>
      <c r="L488" s="44"/>
      <c r="M488" s="220"/>
      <c r="N488" s="221"/>
      <c r="O488" s="84"/>
      <c r="P488" s="84"/>
      <c r="Q488" s="84"/>
      <c r="R488" s="84"/>
      <c r="S488" s="84"/>
      <c r="T488" s="85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T488" s="17" t="s">
        <v>128</v>
      </c>
      <c r="AU488" s="17" t="s">
        <v>82</v>
      </c>
    </row>
    <row r="489" spans="1:51" s="13" customFormat="1" ht="12">
      <c r="A489" s="13"/>
      <c r="B489" s="224"/>
      <c r="C489" s="225"/>
      <c r="D489" s="217" t="s">
        <v>130</v>
      </c>
      <c r="E489" s="226" t="s">
        <v>19</v>
      </c>
      <c r="F489" s="227" t="s">
        <v>265</v>
      </c>
      <c r="G489" s="225"/>
      <c r="H489" s="226" t="s">
        <v>19</v>
      </c>
      <c r="I489" s="228"/>
      <c r="J489" s="225"/>
      <c r="K489" s="225"/>
      <c r="L489" s="229"/>
      <c r="M489" s="230"/>
      <c r="N489" s="231"/>
      <c r="O489" s="231"/>
      <c r="P489" s="231"/>
      <c r="Q489" s="231"/>
      <c r="R489" s="231"/>
      <c r="S489" s="231"/>
      <c r="T489" s="23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3" t="s">
        <v>130</v>
      </c>
      <c r="AU489" s="233" t="s">
        <v>82</v>
      </c>
      <c r="AV489" s="13" t="s">
        <v>80</v>
      </c>
      <c r="AW489" s="13" t="s">
        <v>33</v>
      </c>
      <c r="AX489" s="13" t="s">
        <v>72</v>
      </c>
      <c r="AY489" s="233" t="s">
        <v>117</v>
      </c>
    </row>
    <row r="490" spans="1:51" s="13" customFormat="1" ht="12">
      <c r="A490" s="13"/>
      <c r="B490" s="224"/>
      <c r="C490" s="225"/>
      <c r="D490" s="217" t="s">
        <v>130</v>
      </c>
      <c r="E490" s="226" t="s">
        <v>19</v>
      </c>
      <c r="F490" s="227" t="s">
        <v>606</v>
      </c>
      <c r="G490" s="225"/>
      <c r="H490" s="226" t="s">
        <v>19</v>
      </c>
      <c r="I490" s="228"/>
      <c r="J490" s="225"/>
      <c r="K490" s="225"/>
      <c r="L490" s="229"/>
      <c r="M490" s="230"/>
      <c r="N490" s="231"/>
      <c r="O490" s="231"/>
      <c r="P490" s="231"/>
      <c r="Q490" s="231"/>
      <c r="R490" s="231"/>
      <c r="S490" s="231"/>
      <c r="T490" s="23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3" t="s">
        <v>130</v>
      </c>
      <c r="AU490" s="233" t="s">
        <v>82</v>
      </c>
      <c r="AV490" s="13" t="s">
        <v>80</v>
      </c>
      <c r="AW490" s="13" t="s">
        <v>33</v>
      </c>
      <c r="AX490" s="13" t="s">
        <v>72</v>
      </c>
      <c r="AY490" s="233" t="s">
        <v>117</v>
      </c>
    </row>
    <row r="491" spans="1:51" s="14" customFormat="1" ht="12">
      <c r="A491" s="14"/>
      <c r="B491" s="234"/>
      <c r="C491" s="235"/>
      <c r="D491" s="217" t="s">
        <v>130</v>
      </c>
      <c r="E491" s="236" t="s">
        <v>19</v>
      </c>
      <c r="F491" s="237" t="s">
        <v>607</v>
      </c>
      <c r="G491" s="235"/>
      <c r="H491" s="238">
        <v>1</v>
      </c>
      <c r="I491" s="239"/>
      <c r="J491" s="235"/>
      <c r="K491" s="235"/>
      <c r="L491" s="240"/>
      <c r="M491" s="241"/>
      <c r="N491" s="242"/>
      <c r="O491" s="242"/>
      <c r="P491" s="242"/>
      <c r="Q491" s="242"/>
      <c r="R491" s="242"/>
      <c r="S491" s="242"/>
      <c r="T491" s="243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4" t="s">
        <v>130</v>
      </c>
      <c r="AU491" s="244" t="s">
        <v>82</v>
      </c>
      <c r="AV491" s="14" t="s">
        <v>82</v>
      </c>
      <c r="AW491" s="14" t="s">
        <v>33</v>
      </c>
      <c r="AX491" s="14" t="s">
        <v>72</v>
      </c>
      <c r="AY491" s="244" t="s">
        <v>117</v>
      </c>
    </row>
    <row r="492" spans="1:51" s="14" customFormat="1" ht="12">
      <c r="A492" s="14"/>
      <c r="B492" s="234"/>
      <c r="C492" s="235"/>
      <c r="D492" s="217" t="s">
        <v>130</v>
      </c>
      <c r="E492" s="236" t="s">
        <v>19</v>
      </c>
      <c r="F492" s="237" t="s">
        <v>608</v>
      </c>
      <c r="G492" s="235"/>
      <c r="H492" s="238">
        <v>13</v>
      </c>
      <c r="I492" s="239"/>
      <c r="J492" s="235"/>
      <c r="K492" s="235"/>
      <c r="L492" s="240"/>
      <c r="M492" s="241"/>
      <c r="N492" s="242"/>
      <c r="O492" s="242"/>
      <c r="P492" s="242"/>
      <c r="Q492" s="242"/>
      <c r="R492" s="242"/>
      <c r="S492" s="242"/>
      <c r="T492" s="243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4" t="s">
        <v>130</v>
      </c>
      <c r="AU492" s="244" t="s">
        <v>82</v>
      </c>
      <c r="AV492" s="14" t="s">
        <v>82</v>
      </c>
      <c r="AW492" s="14" t="s">
        <v>33</v>
      </c>
      <c r="AX492" s="14" t="s">
        <v>72</v>
      </c>
      <c r="AY492" s="244" t="s">
        <v>117</v>
      </c>
    </row>
    <row r="493" spans="1:51" s="14" customFormat="1" ht="12">
      <c r="A493" s="14"/>
      <c r="B493" s="234"/>
      <c r="C493" s="235"/>
      <c r="D493" s="217" t="s">
        <v>130</v>
      </c>
      <c r="E493" s="236" t="s">
        <v>19</v>
      </c>
      <c r="F493" s="237" t="s">
        <v>609</v>
      </c>
      <c r="G493" s="235"/>
      <c r="H493" s="238">
        <v>8</v>
      </c>
      <c r="I493" s="239"/>
      <c r="J493" s="235"/>
      <c r="K493" s="235"/>
      <c r="L493" s="240"/>
      <c r="M493" s="241"/>
      <c r="N493" s="242"/>
      <c r="O493" s="242"/>
      <c r="P493" s="242"/>
      <c r="Q493" s="242"/>
      <c r="R493" s="242"/>
      <c r="S493" s="242"/>
      <c r="T493" s="243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4" t="s">
        <v>130</v>
      </c>
      <c r="AU493" s="244" t="s">
        <v>82</v>
      </c>
      <c r="AV493" s="14" t="s">
        <v>82</v>
      </c>
      <c r="AW493" s="14" t="s">
        <v>33</v>
      </c>
      <c r="AX493" s="14" t="s">
        <v>72</v>
      </c>
      <c r="AY493" s="244" t="s">
        <v>117</v>
      </c>
    </row>
    <row r="494" spans="1:65" s="2" customFormat="1" ht="16.5" customHeight="1">
      <c r="A494" s="38"/>
      <c r="B494" s="39"/>
      <c r="C494" s="204" t="s">
        <v>610</v>
      </c>
      <c r="D494" s="204" t="s">
        <v>119</v>
      </c>
      <c r="E494" s="205" t="s">
        <v>611</v>
      </c>
      <c r="F494" s="206" t="s">
        <v>612</v>
      </c>
      <c r="G494" s="207" t="s">
        <v>420</v>
      </c>
      <c r="H494" s="208">
        <v>4</v>
      </c>
      <c r="I494" s="209"/>
      <c r="J494" s="210">
        <f>ROUND(I494*H494,2)</f>
        <v>0</v>
      </c>
      <c r="K494" s="206" t="s">
        <v>19</v>
      </c>
      <c r="L494" s="44"/>
      <c r="M494" s="211" t="s">
        <v>19</v>
      </c>
      <c r="N494" s="212" t="s">
        <v>43</v>
      </c>
      <c r="O494" s="84"/>
      <c r="P494" s="213">
        <f>O494*H494</f>
        <v>0</v>
      </c>
      <c r="Q494" s="213">
        <v>0</v>
      </c>
      <c r="R494" s="213">
        <f>Q494*H494</f>
        <v>0</v>
      </c>
      <c r="S494" s="213">
        <v>0.6</v>
      </c>
      <c r="T494" s="214">
        <f>S494*H494</f>
        <v>2.4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215" t="s">
        <v>124</v>
      </c>
      <c r="AT494" s="215" t="s">
        <v>119</v>
      </c>
      <c r="AU494" s="215" t="s">
        <v>82</v>
      </c>
      <c r="AY494" s="17" t="s">
        <v>117</v>
      </c>
      <c r="BE494" s="216">
        <f>IF(N494="základní",J494,0)</f>
        <v>0</v>
      </c>
      <c r="BF494" s="216">
        <f>IF(N494="snížená",J494,0)</f>
        <v>0</v>
      </c>
      <c r="BG494" s="216">
        <f>IF(N494="zákl. přenesená",J494,0)</f>
        <v>0</v>
      </c>
      <c r="BH494" s="216">
        <f>IF(N494="sníž. přenesená",J494,0)</f>
        <v>0</v>
      </c>
      <c r="BI494" s="216">
        <f>IF(N494="nulová",J494,0)</f>
        <v>0</v>
      </c>
      <c r="BJ494" s="17" t="s">
        <v>80</v>
      </c>
      <c r="BK494" s="216">
        <f>ROUND(I494*H494,2)</f>
        <v>0</v>
      </c>
      <c r="BL494" s="17" t="s">
        <v>124</v>
      </c>
      <c r="BM494" s="215" t="s">
        <v>613</v>
      </c>
    </row>
    <row r="495" spans="1:47" s="2" customFormat="1" ht="12">
      <c r="A495" s="38"/>
      <c r="B495" s="39"/>
      <c r="C495" s="40"/>
      <c r="D495" s="217" t="s">
        <v>126</v>
      </c>
      <c r="E495" s="40"/>
      <c r="F495" s="218" t="s">
        <v>612</v>
      </c>
      <c r="G495" s="40"/>
      <c r="H495" s="40"/>
      <c r="I495" s="219"/>
      <c r="J495" s="40"/>
      <c r="K495" s="40"/>
      <c r="L495" s="44"/>
      <c r="M495" s="220"/>
      <c r="N495" s="221"/>
      <c r="O495" s="84"/>
      <c r="P495" s="84"/>
      <c r="Q495" s="84"/>
      <c r="R495" s="84"/>
      <c r="S495" s="84"/>
      <c r="T495" s="85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T495" s="17" t="s">
        <v>126</v>
      </c>
      <c r="AU495" s="17" t="s">
        <v>82</v>
      </c>
    </row>
    <row r="496" spans="1:51" s="14" customFormat="1" ht="12">
      <c r="A496" s="14"/>
      <c r="B496" s="234"/>
      <c r="C496" s="235"/>
      <c r="D496" s="217" t="s">
        <v>130</v>
      </c>
      <c r="E496" s="236" t="s">
        <v>19</v>
      </c>
      <c r="F496" s="237" t="s">
        <v>614</v>
      </c>
      <c r="G496" s="235"/>
      <c r="H496" s="238">
        <v>4</v>
      </c>
      <c r="I496" s="239"/>
      <c r="J496" s="235"/>
      <c r="K496" s="235"/>
      <c r="L496" s="240"/>
      <c r="M496" s="241"/>
      <c r="N496" s="242"/>
      <c r="O496" s="242"/>
      <c r="P496" s="242"/>
      <c r="Q496" s="242"/>
      <c r="R496" s="242"/>
      <c r="S496" s="242"/>
      <c r="T496" s="243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4" t="s">
        <v>130</v>
      </c>
      <c r="AU496" s="244" t="s">
        <v>82</v>
      </c>
      <c r="AV496" s="14" t="s">
        <v>82</v>
      </c>
      <c r="AW496" s="14" t="s">
        <v>33</v>
      </c>
      <c r="AX496" s="14" t="s">
        <v>72</v>
      </c>
      <c r="AY496" s="244" t="s">
        <v>117</v>
      </c>
    </row>
    <row r="497" spans="1:65" s="2" customFormat="1" ht="24.15" customHeight="1">
      <c r="A497" s="38"/>
      <c r="B497" s="39"/>
      <c r="C497" s="204" t="s">
        <v>615</v>
      </c>
      <c r="D497" s="204" t="s">
        <v>119</v>
      </c>
      <c r="E497" s="205" t="s">
        <v>616</v>
      </c>
      <c r="F497" s="206" t="s">
        <v>617</v>
      </c>
      <c r="G497" s="207" t="s">
        <v>420</v>
      </c>
      <c r="H497" s="208">
        <v>3</v>
      </c>
      <c r="I497" s="209"/>
      <c r="J497" s="210">
        <f>ROUND(I497*H497,2)</f>
        <v>0</v>
      </c>
      <c r="K497" s="206" t="s">
        <v>123</v>
      </c>
      <c r="L497" s="44"/>
      <c r="M497" s="211" t="s">
        <v>19</v>
      </c>
      <c r="N497" s="212" t="s">
        <v>43</v>
      </c>
      <c r="O497" s="84"/>
      <c r="P497" s="213">
        <f>O497*H497</f>
        <v>0</v>
      </c>
      <c r="Q497" s="213">
        <v>0</v>
      </c>
      <c r="R497" s="213">
        <f>Q497*H497</f>
        <v>0</v>
      </c>
      <c r="S497" s="213">
        <v>0.082</v>
      </c>
      <c r="T497" s="214">
        <f>S497*H497</f>
        <v>0.246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15" t="s">
        <v>124</v>
      </c>
      <c r="AT497" s="215" t="s">
        <v>119</v>
      </c>
      <c r="AU497" s="215" t="s">
        <v>82</v>
      </c>
      <c r="AY497" s="17" t="s">
        <v>117</v>
      </c>
      <c r="BE497" s="216">
        <f>IF(N497="základní",J497,0)</f>
        <v>0</v>
      </c>
      <c r="BF497" s="216">
        <f>IF(N497="snížená",J497,0)</f>
        <v>0</v>
      </c>
      <c r="BG497" s="216">
        <f>IF(N497="zákl. přenesená",J497,0)</f>
        <v>0</v>
      </c>
      <c r="BH497" s="216">
        <f>IF(N497="sníž. přenesená",J497,0)</f>
        <v>0</v>
      </c>
      <c r="BI497" s="216">
        <f>IF(N497="nulová",J497,0)</f>
        <v>0</v>
      </c>
      <c r="BJ497" s="17" t="s">
        <v>80</v>
      </c>
      <c r="BK497" s="216">
        <f>ROUND(I497*H497,2)</f>
        <v>0</v>
      </c>
      <c r="BL497" s="17" t="s">
        <v>124</v>
      </c>
      <c r="BM497" s="215" t="s">
        <v>618</v>
      </c>
    </row>
    <row r="498" spans="1:47" s="2" customFormat="1" ht="12">
      <c r="A498" s="38"/>
      <c r="B498" s="39"/>
      <c r="C498" s="40"/>
      <c r="D498" s="217" t="s">
        <v>126</v>
      </c>
      <c r="E498" s="40"/>
      <c r="F498" s="218" t="s">
        <v>619</v>
      </c>
      <c r="G498" s="40"/>
      <c r="H498" s="40"/>
      <c r="I498" s="219"/>
      <c r="J498" s="40"/>
      <c r="K498" s="40"/>
      <c r="L498" s="44"/>
      <c r="M498" s="220"/>
      <c r="N498" s="221"/>
      <c r="O498" s="84"/>
      <c r="P498" s="84"/>
      <c r="Q498" s="84"/>
      <c r="R498" s="84"/>
      <c r="S498" s="84"/>
      <c r="T498" s="85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T498" s="17" t="s">
        <v>126</v>
      </c>
      <c r="AU498" s="17" t="s">
        <v>82</v>
      </c>
    </row>
    <row r="499" spans="1:47" s="2" customFormat="1" ht="12">
      <c r="A499" s="38"/>
      <c r="B499" s="39"/>
      <c r="C499" s="40"/>
      <c r="D499" s="222" t="s">
        <v>128</v>
      </c>
      <c r="E499" s="40"/>
      <c r="F499" s="223" t="s">
        <v>620</v>
      </c>
      <c r="G499" s="40"/>
      <c r="H499" s="40"/>
      <c r="I499" s="219"/>
      <c r="J499" s="40"/>
      <c r="K499" s="40"/>
      <c r="L499" s="44"/>
      <c r="M499" s="220"/>
      <c r="N499" s="221"/>
      <c r="O499" s="84"/>
      <c r="P499" s="84"/>
      <c r="Q499" s="84"/>
      <c r="R499" s="84"/>
      <c r="S499" s="84"/>
      <c r="T499" s="85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T499" s="17" t="s">
        <v>128</v>
      </c>
      <c r="AU499" s="17" t="s">
        <v>82</v>
      </c>
    </row>
    <row r="500" spans="1:47" s="2" customFormat="1" ht="12">
      <c r="A500" s="38"/>
      <c r="B500" s="39"/>
      <c r="C500" s="40"/>
      <c r="D500" s="217" t="s">
        <v>201</v>
      </c>
      <c r="E500" s="40"/>
      <c r="F500" s="245" t="s">
        <v>621</v>
      </c>
      <c r="G500" s="40"/>
      <c r="H500" s="40"/>
      <c r="I500" s="219"/>
      <c r="J500" s="40"/>
      <c r="K500" s="40"/>
      <c r="L500" s="44"/>
      <c r="M500" s="220"/>
      <c r="N500" s="221"/>
      <c r="O500" s="84"/>
      <c r="P500" s="84"/>
      <c r="Q500" s="84"/>
      <c r="R500" s="84"/>
      <c r="S500" s="84"/>
      <c r="T500" s="85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T500" s="17" t="s">
        <v>201</v>
      </c>
      <c r="AU500" s="17" t="s">
        <v>82</v>
      </c>
    </row>
    <row r="501" spans="1:51" s="13" customFormat="1" ht="12">
      <c r="A501" s="13"/>
      <c r="B501" s="224"/>
      <c r="C501" s="225"/>
      <c r="D501" s="217" t="s">
        <v>130</v>
      </c>
      <c r="E501" s="226" t="s">
        <v>19</v>
      </c>
      <c r="F501" s="227" t="s">
        <v>131</v>
      </c>
      <c r="G501" s="225"/>
      <c r="H501" s="226" t="s">
        <v>19</v>
      </c>
      <c r="I501" s="228"/>
      <c r="J501" s="225"/>
      <c r="K501" s="225"/>
      <c r="L501" s="229"/>
      <c r="M501" s="230"/>
      <c r="N501" s="231"/>
      <c r="O501" s="231"/>
      <c r="P501" s="231"/>
      <c r="Q501" s="231"/>
      <c r="R501" s="231"/>
      <c r="S501" s="231"/>
      <c r="T501" s="23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3" t="s">
        <v>130</v>
      </c>
      <c r="AU501" s="233" t="s">
        <v>82</v>
      </c>
      <c r="AV501" s="13" t="s">
        <v>80</v>
      </c>
      <c r="AW501" s="13" t="s">
        <v>33</v>
      </c>
      <c r="AX501" s="13" t="s">
        <v>72</v>
      </c>
      <c r="AY501" s="233" t="s">
        <v>117</v>
      </c>
    </row>
    <row r="502" spans="1:51" s="13" customFormat="1" ht="12">
      <c r="A502" s="13"/>
      <c r="B502" s="224"/>
      <c r="C502" s="225"/>
      <c r="D502" s="217" t="s">
        <v>130</v>
      </c>
      <c r="E502" s="226" t="s">
        <v>19</v>
      </c>
      <c r="F502" s="227" t="s">
        <v>132</v>
      </c>
      <c r="G502" s="225"/>
      <c r="H502" s="226" t="s">
        <v>19</v>
      </c>
      <c r="I502" s="228"/>
      <c r="J502" s="225"/>
      <c r="K502" s="225"/>
      <c r="L502" s="229"/>
      <c r="M502" s="230"/>
      <c r="N502" s="231"/>
      <c r="O502" s="231"/>
      <c r="P502" s="231"/>
      <c r="Q502" s="231"/>
      <c r="R502" s="231"/>
      <c r="S502" s="231"/>
      <c r="T502" s="23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3" t="s">
        <v>130</v>
      </c>
      <c r="AU502" s="233" t="s">
        <v>82</v>
      </c>
      <c r="AV502" s="13" t="s">
        <v>80</v>
      </c>
      <c r="AW502" s="13" t="s">
        <v>33</v>
      </c>
      <c r="AX502" s="13" t="s">
        <v>72</v>
      </c>
      <c r="AY502" s="233" t="s">
        <v>117</v>
      </c>
    </row>
    <row r="503" spans="1:51" s="14" customFormat="1" ht="12">
      <c r="A503" s="14"/>
      <c r="B503" s="234"/>
      <c r="C503" s="235"/>
      <c r="D503" s="217" t="s">
        <v>130</v>
      </c>
      <c r="E503" s="236" t="s">
        <v>19</v>
      </c>
      <c r="F503" s="237" t="s">
        <v>622</v>
      </c>
      <c r="G503" s="235"/>
      <c r="H503" s="238">
        <v>3</v>
      </c>
      <c r="I503" s="239"/>
      <c r="J503" s="235"/>
      <c r="K503" s="235"/>
      <c r="L503" s="240"/>
      <c r="M503" s="241"/>
      <c r="N503" s="242"/>
      <c r="O503" s="242"/>
      <c r="P503" s="242"/>
      <c r="Q503" s="242"/>
      <c r="R503" s="242"/>
      <c r="S503" s="242"/>
      <c r="T503" s="243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4" t="s">
        <v>130</v>
      </c>
      <c r="AU503" s="244" t="s">
        <v>82</v>
      </c>
      <c r="AV503" s="14" t="s">
        <v>82</v>
      </c>
      <c r="AW503" s="14" t="s">
        <v>33</v>
      </c>
      <c r="AX503" s="14" t="s">
        <v>72</v>
      </c>
      <c r="AY503" s="244" t="s">
        <v>117</v>
      </c>
    </row>
    <row r="504" spans="1:65" s="2" customFormat="1" ht="24.15" customHeight="1">
      <c r="A504" s="38"/>
      <c r="B504" s="39"/>
      <c r="C504" s="204" t="s">
        <v>623</v>
      </c>
      <c r="D504" s="204" t="s">
        <v>119</v>
      </c>
      <c r="E504" s="205" t="s">
        <v>624</v>
      </c>
      <c r="F504" s="206" t="s">
        <v>625</v>
      </c>
      <c r="G504" s="207" t="s">
        <v>420</v>
      </c>
      <c r="H504" s="208">
        <v>5</v>
      </c>
      <c r="I504" s="209"/>
      <c r="J504" s="210">
        <f>ROUND(I504*H504,2)</f>
        <v>0</v>
      </c>
      <c r="K504" s="206" t="s">
        <v>123</v>
      </c>
      <c r="L504" s="44"/>
      <c r="M504" s="211" t="s">
        <v>19</v>
      </c>
      <c r="N504" s="212" t="s">
        <v>43</v>
      </c>
      <c r="O504" s="84"/>
      <c r="P504" s="213">
        <f>O504*H504</f>
        <v>0</v>
      </c>
      <c r="Q504" s="213">
        <v>0</v>
      </c>
      <c r="R504" s="213">
        <f>Q504*H504</f>
        <v>0</v>
      </c>
      <c r="S504" s="213">
        <v>0.004</v>
      </c>
      <c r="T504" s="214">
        <f>S504*H504</f>
        <v>0.02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15" t="s">
        <v>124</v>
      </c>
      <c r="AT504" s="215" t="s">
        <v>119</v>
      </c>
      <c r="AU504" s="215" t="s">
        <v>82</v>
      </c>
      <c r="AY504" s="17" t="s">
        <v>117</v>
      </c>
      <c r="BE504" s="216">
        <f>IF(N504="základní",J504,0)</f>
        <v>0</v>
      </c>
      <c r="BF504" s="216">
        <f>IF(N504="snížená",J504,0)</f>
        <v>0</v>
      </c>
      <c r="BG504" s="216">
        <f>IF(N504="zákl. přenesená",J504,0)</f>
        <v>0</v>
      </c>
      <c r="BH504" s="216">
        <f>IF(N504="sníž. přenesená",J504,0)</f>
        <v>0</v>
      </c>
      <c r="BI504" s="216">
        <f>IF(N504="nulová",J504,0)</f>
        <v>0</v>
      </c>
      <c r="BJ504" s="17" t="s">
        <v>80</v>
      </c>
      <c r="BK504" s="216">
        <f>ROUND(I504*H504,2)</f>
        <v>0</v>
      </c>
      <c r="BL504" s="17" t="s">
        <v>124</v>
      </c>
      <c r="BM504" s="215" t="s">
        <v>626</v>
      </c>
    </row>
    <row r="505" spans="1:47" s="2" customFormat="1" ht="12">
      <c r="A505" s="38"/>
      <c r="B505" s="39"/>
      <c r="C505" s="40"/>
      <c r="D505" s="217" t="s">
        <v>126</v>
      </c>
      <c r="E505" s="40"/>
      <c r="F505" s="218" t="s">
        <v>627</v>
      </c>
      <c r="G505" s="40"/>
      <c r="H505" s="40"/>
      <c r="I505" s="219"/>
      <c r="J505" s="40"/>
      <c r="K505" s="40"/>
      <c r="L505" s="44"/>
      <c r="M505" s="220"/>
      <c r="N505" s="221"/>
      <c r="O505" s="84"/>
      <c r="P505" s="84"/>
      <c r="Q505" s="84"/>
      <c r="R505" s="84"/>
      <c r="S505" s="84"/>
      <c r="T505" s="85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T505" s="17" t="s">
        <v>126</v>
      </c>
      <c r="AU505" s="17" t="s">
        <v>82</v>
      </c>
    </row>
    <row r="506" spans="1:47" s="2" customFormat="1" ht="12">
      <c r="A506" s="38"/>
      <c r="B506" s="39"/>
      <c r="C506" s="40"/>
      <c r="D506" s="222" t="s">
        <v>128</v>
      </c>
      <c r="E506" s="40"/>
      <c r="F506" s="223" t="s">
        <v>628</v>
      </c>
      <c r="G506" s="40"/>
      <c r="H506" s="40"/>
      <c r="I506" s="219"/>
      <c r="J506" s="40"/>
      <c r="K506" s="40"/>
      <c r="L506" s="44"/>
      <c r="M506" s="220"/>
      <c r="N506" s="221"/>
      <c r="O506" s="84"/>
      <c r="P506" s="84"/>
      <c r="Q506" s="84"/>
      <c r="R506" s="84"/>
      <c r="S506" s="84"/>
      <c r="T506" s="85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T506" s="17" t="s">
        <v>128</v>
      </c>
      <c r="AU506" s="17" t="s">
        <v>82</v>
      </c>
    </row>
    <row r="507" spans="1:47" s="2" customFormat="1" ht="12">
      <c r="A507" s="38"/>
      <c r="B507" s="39"/>
      <c r="C507" s="40"/>
      <c r="D507" s="217" t="s">
        <v>201</v>
      </c>
      <c r="E507" s="40"/>
      <c r="F507" s="245" t="s">
        <v>621</v>
      </c>
      <c r="G507" s="40"/>
      <c r="H507" s="40"/>
      <c r="I507" s="219"/>
      <c r="J507" s="40"/>
      <c r="K507" s="40"/>
      <c r="L507" s="44"/>
      <c r="M507" s="220"/>
      <c r="N507" s="221"/>
      <c r="O507" s="84"/>
      <c r="P507" s="84"/>
      <c r="Q507" s="84"/>
      <c r="R507" s="84"/>
      <c r="S507" s="84"/>
      <c r="T507" s="85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T507" s="17" t="s">
        <v>201</v>
      </c>
      <c r="AU507" s="17" t="s">
        <v>82</v>
      </c>
    </row>
    <row r="508" spans="1:51" s="13" customFormat="1" ht="12">
      <c r="A508" s="13"/>
      <c r="B508" s="224"/>
      <c r="C508" s="225"/>
      <c r="D508" s="217" t="s">
        <v>130</v>
      </c>
      <c r="E508" s="226" t="s">
        <v>19</v>
      </c>
      <c r="F508" s="227" t="s">
        <v>131</v>
      </c>
      <c r="G508" s="225"/>
      <c r="H508" s="226" t="s">
        <v>19</v>
      </c>
      <c r="I508" s="228"/>
      <c r="J508" s="225"/>
      <c r="K508" s="225"/>
      <c r="L508" s="229"/>
      <c r="M508" s="230"/>
      <c r="N508" s="231"/>
      <c r="O508" s="231"/>
      <c r="P508" s="231"/>
      <c r="Q508" s="231"/>
      <c r="R508" s="231"/>
      <c r="S508" s="231"/>
      <c r="T508" s="232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3" t="s">
        <v>130</v>
      </c>
      <c r="AU508" s="233" t="s">
        <v>82</v>
      </c>
      <c r="AV508" s="13" t="s">
        <v>80</v>
      </c>
      <c r="AW508" s="13" t="s">
        <v>33</v>
      </c>
      <c r="AX508" s="13" t="s">
        <v>72</v>
      </c>
      <c r="AY508" s="233" t="s">
        <v>117</v>
      </c>
    </row>
    <row r="509" spans="1:51" s="13" customFormat="1" ht="12">
      <c r="A509" s="13"/>
      <c r="B509" s="224"/>
      <c r="C509" s="225"/>
      <c r="D509" s="217" t="s">
        <v>130</v>
      </c>
      <c r="E509" s="226" t="s">
        <v>19</v>
      </c>
      <c r="F509" s="227" t="s">
        <v>629</v>
      </c>
      <c r="G509" s="225"/>
      <c r="H509" s="226" t="s">
        <v>19</v>
      </c>
      <c r="I509" s="228"/>
      <c r="J509" s="225"/>
      <c r="K509" s="225"/>
      <c r="L509" s="229"/>
      <c r="M509" s="230"/>
      <c r="N509" s="231"/>
      <c r="O509" s="231"/>
      <c r="P509" s="231"/>
      <c r="Q509" s="231"/>
      <c r="R509" s="231"/>
      <c r="S509" s="231"/>
      <c r="T509" s="23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3" t="s">
        <v>130</v>
      </c>
      <c r="AU509" s="233" t="s">
        <v>82</v>
      </c>
      <c r="AV509" s="13" t="s">
        <v>80</v>
      </c>
      <c r="AW509" s="13" t="s">
        <v>33</v>
      </c>
      <c r="AX509" s="13" t="s">
        <v>72</v>
      </c>
      <c r="AY509" s="233" t="s">
        <v>117</v>
      </c>
    </row>
    <row r="510" spans="1:51" s="14" customFormat="1" ht="12">
      <c r="A510" s="14"/>
      <c r="B510" s="234"/>
      <c r="C510" s="235"/>
      <c r="D510" s="217" t="s">
        <v>130</v>
      </c>
      <c r="E510" s="236" t="s">
        <v>19</v>
      </c>
      <c r="F510" s="237" t="s">
        <v>630</v>
      </c>
      <c r="G510" s="235"/>
      <c r="H510" s="238">
        <v>5</v>
      </c>
      <c r="I510" s="239"/>
      <c r="J510" s="235"/>
      <c r="K510" s="235"/>
      <c r="L510" s="240"/>
      <c r="M510" s="241"/>
      <c r="N510" s="242"/>
      <c r="O510" s="242"/>
      <c r="P510" s="242"/>
      <c r="Q510" s="242"/>
      <c r="R510" s="242"/>
      <c r="S510" s="242"/>
      <c r="T510" s="243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4" t="s">
        <v>130</v>
      </c>
      <c r="AU510" s="244" t="s">
        <v>82</v>
      </c>
      <c r="AV510" s="14" t="s">
        <v>82</v>
      </c>
      <c r="AW510" s="14" t="s">
        <v>33</v>
      </c>
      <c r="AX510" s="14" t="s">
        <v>72</v>
      </c>
      <c r="AY510" s="244" t="s">
        <v>117</v>
      </c>
    </row>
    <row r="511" spans="1:65" s="2" customFormat="1" ht="24.15" customHeight="1">
      <c r="A511" s="38"/>
      <c r="B511" s="39"/>
      <c r="C511" s="204" t="s">
        <v>631</v>
      </c>
      <c r="D511" s="204" t="s">
        <v>119</v>
      </c>
      <c r="E511" s="205" t="s">
        <v>632</v>
      </c>
      <c r="F511" s="206" t="s">
        <v>633</v>
      </c>
      <c r="G511" s="207" t="s">
        <v>420</v>
      </c>
      <c r="H511" s="208">
        <v>20</v>
      </c>
      <c r="I511" s="209"/>
      <c r="J511" s="210">
        <f>ROUND(I511*H511,2)</f>
        <v>0</v>
      </c>
      <c r="K511" s="206" t="s">
        <v>123</v>
      </c>
      <c r="L511" s="44"/>
      <c r="M511" s="211" t="s">
        <v>19</v>
      </c>
      <c r="N511" s="212" t="s">
        <v>43</v>
      </c>
      <c r="O511" s="84"/>
      <c r="P511" s="213">
        <f>O511*H511</f>
        <v>0</v>
      </c>
      <c r="Q511" s="213">
        <v>0</v>
      </c>
      <c r="R511" s="213">
        <f>Q511*H511</f>
        <v>0</v>
      </c>
      <c r="S511" s="213">
        <v>0.008</v>
      </c>
      <c r="T511" s="214">
        <f>S511*H511</f>
        <v>0.16</v>
      </c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R511" s="215" t="s">
        <v>124</v>
      </c>
      <c r="AT511" s="215" t="s">
        <v>119</v>
      </c>
      <c r="AU511" s="215" t="s">
        <v>82</v>
      </c>
      <c r="AY511" s="17" t="s">
        <v>117</v>
      </c>
      <c r="BE511" s="216">
        <f>IF(N511="základní",J511,0)</f>
        <v>0</v>
      </c>
      <c r="BF511" s="216">
        <f>IF(N511="snížená",J511,0)</f>
        <v>0</v>
      </c>
      <c r="BG511" s="216">
        <f>IF(N511="zákl. přenesená",J511,0)</f>
        <v>0</v>
      </c>
      <c r="BH511" s="216">
        <f>IF(N511="sníž. přenesená",J511,0)</f>
        <v>0</v>
      </c>
      <c r="BI511" s="216">
        <f>IF(N511="nulová",J511,0)</f>
        <v>0</v>
      </c>
      <c r="BJ511" s="17" t="s">
        <v>80</v>
      </c>
      <c r="BK511" s="216">
        <f>ROUND(I511*H511,2)</f>
        <v>0</v>
      </c>
      <c r="BL511" s="17" t="s">
        <v>124</v>
      </c>
      <c r="BM511" s="215" t="s">
        <v>634</v>
      </c>
    </row>
    <row r="512" spans="1:47" s="2" customFormat="1" ht="12">
      <c r="A512" s="38"/>
      <c r="B512" s="39"/>
      <c r="C512" s="40"/>
      <c r="D512" s="217" t="s">
        <v>126</v>
      </c>
      <c r="E512" s="40"/>
      <c r="F512" s="218" t="s">
        <v>635</v>
      </c>
      <c r="G512" s="40"/>
      <c r="H512" s="40"/>
      <c r="I512" s="219"/>
      <c r="J512" s="40"/>
      <c r="K512" s="40"/>
      <c r="L512" s="44"/>
      <c r="M512" s="220"/>
      <c r="N512" s="221"/>
      <c r="O512" s="84"/>
      <c r="P512" s="84"/>
      <c r="Q512" s="84"/>
      <c r="R512" s="84"/>
      <c r="S512" s="84"/>
      <c r="T512" s="85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T512" s="17" t="s">
        <v>126</v>
      </c>
      <c r="AU512" s="17" t="s">
        <v>82</v>
      </c>
    </row>
    <row r="513" spans="1:47" s="2" customFormat="1" ht="12">
      <c r="A513" s="38"/>
      <c r="B513" s="39"/>
      <c r="C513" s="40"/>
      <c r="D513" s="222" t="s">
        <v>128</v>
      </c>
      <c r="E513" s="40"/>
      <c r="F513" s="223" t="s">
        <v>636</v>
      </c>
      <c r="G513" s="40"/>
      <c r="H513" s="40"/>
      <c r="I513" s="219"/>
      <c r="J513" s="40"/>
      <c r="K513" s="40"/>
      <c r="L513" s="44"/>
      <c r="M513" s="220"/>
      <c r="N513" s="221"/>
      <c r="O513" s="84"/>
      <c r="P513" s="84"/>
      <c r="Q513" s="84"/>
      <c r="R513" s="84"/>
      <c r="S513" s="84"/>
      <c r="T513" s="85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T513" s="17" t="s">
        <v>128</v>
      </c>
      <c r="AU513" s="17" t="s">
        <v>82</v>
      </c>
    </row>
    <row r="514" spans="1:47" s="2" customFormat="1" ht="12">
      <c r="A514" s="38"/>
      <c r="B514" s="39"/>
      <c r="C514" s="40"/>
      <c r="D514" s="217" t="s">
        <v>201</v>
      </c>
      <c r="E514" s="40"/>
      <c r="F514" s="245" t="s">
        <v>637</v>
      </c>
      <c r="G514" s="40"/>
      <c r="H514" s="40"/>
      <c r="I514" s="219"/>
      <c r="J514" s="40"/>
      <c r="K514" s="40"/>
      <c r="L514" s="44"/>
      <c r="M514" s="220"/>
      <c r="N514" s="221"/>
      <c r="O514" s="84"/>
      <c r="P514" s="84"/>
      <c r="Q514" s="84"/>
      <c r="R514" s="84"/>
      <c r="S514" s="84"/>
      <c r="T514" s="85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T514" s="17" t="s">
        <v>201</v>
      </c>
      <c r="AU514" s="17" t="s">
        <v>82</v>
      </c>
    </row>
    <row r="515" spans="1:51" s="13" customFormat="1" ht="12">
      <c r="A515" s="13"/>
      <c r="B515" s="224"/>
      <c r="C515" s="225"/>
      <c r="D515" s="217" t="s">
        <v>130</v>
      </c>
      <c r="E515" s="226" t="s">
        <v>19</v>
      </c>
      <c r="F515" s="227" t="s">
        <v>131</v>
      </c>
      <c r="G515" s="225"/>
      <c r="H515" s="226" t="s">
        <v>19</v>
      </c>
      <c r="I515" s="228"/>
      <c r="J515" s="225"/>
      <c r="K515" s="225"/>
      <c r="L515" s="229"/>
      <c r="M515" s="230"/>
      <c r="N515" s="231"/>
      <c r="O515" s="231"/>
      <c r="P515" s="231"/>
      <c r="Q515" s="231"/>
      <c r="R515" s="231"/>
      <c r="S515" s="231"/>
      <c r="T515" s="23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3" t="s">
        <v>130</v>
      </c>
      <c r="AU515" s="233" t="s">
        <v>82</v>
      </c>
      <c r="AV515" s="13" t="s">
        <v>80</v>
      </c>
      <c r="AW515" s="13" t="s">
        <v>33</v>
      </c>
      <c r="AX515" s="13" t="s">
        <v>72</v>
      </c>
      <c r="AY515" s="233" t="s">
        <v>117</v>
      </c>
    </row>
    <row r="516" spans="1:51" s="13" customFormat="1" ht="12">
      <c r="A516" s="13"/>
      <c r="B516" s="224"/>
      <c r="C516" s="225"/>
      <c r="D516" s="217" t="s">
        <v>130</v>
      </c>
      <c r="E516" s="226" t="s">
        <v>19</v>
      </c>
      <c r="F516" s="227" t="s">
        <v>629</v>
      </c>
      <c r="G516" s="225"/>
      <c r="H516" s="226" t="s">
        <v>19</v>
      </c>
      <c r="I516" s="228"/>
      <c r="J516" s="225"/>
      <c r="K516" s="225"/>
      <c r="L516" s="229"/>
      <c r="M516" s="230"/>
      <c r="N516" s="231"/>
      <c r="O516" s="231"/>
      <c r="P516" s="231"/>
      <c r="Q516" s="231"/>
      <c r="R516" s="231"/>
      <c r="S516" s="231"/>
      <c r="T516" s="23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3" t="s">
        <v>130</v>
      </c>
      <c r="AU516" s="233" t="s">
        <v>82</v>
      </c>
      <c r="AV516" s="13" t="s">
        <v>80</v>
      </c>
      <c r="AW516" s="13" t="s">
        <v>33</v>
      </c>
      <c r="AX516" s="13" t="s">
        <v>72</v>
      </c>
      <c r="AY516" s="233" t="s">
        <v>117</v>
      </c>
    </row>
    <row r="517" spans="1:51" s="14" customFormat="1" ht="12">
      <c r="A517" s="14"/>
      <c r="B517" s="234"/>
      <c r="C517" s="235"/>
      <c r="D517" s="217" t="s">
        <v>130</v>
      </c>
      <c r="E517" s="236" t="s">
        <v>19</v>
      </c>
      <c r="F517" s="237" t="s">
        <v>638</v>
      </c>
      <c r="G517" s="235"/>
      <c r="H517" s="238">
        <v>20</v>
      </c>
      <c r="I517" s="239"/>
      <c r="J517" s="235"/>
      <c r="K517" s="235"/>
      <c r="L517" s="240"/>
      <c r="M517" s="241"/>
      <c r="N517" s="242"/>
      <c r="O517" s="242"/>
      <c r="P517" s="242"/>
      <c r="Q517" s="242"/>
      <c r="R517" s="242"/>
      <c r="S517" s="242"/>
      <c r="T517" s="243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4" t="s">
        <v>130</v>
      </c>
      <c r="AU517" s="244" t="s">
        <v>82</v>
      </c>
      <c r="AV517" s="14" t="s">
        <v>82</v>
      </c>
      <c r="AW517" s="14" t="s">
        <v>33</v>
      </c>
      <c r="AX517" s="14" t="s">
        <v>72</v>
      </c>
      <c r="AY517" s="244" t="s">
        <v>117</v>
      </c>
    </row>
    <row r="518" spans="1:63" s="12" customFormat="1" ht="22.8" customHeight="1">
      <c r="A518" s="12"/>
      <c r="B518" s="188"/>
      <c r="C518" s="189"/>
      <c r="D518" s="190" t="s">
        <v>71</v>
      </c>
      <c r="E518" s="202" t="s">
        <v>639</v>
      </c>
      <c r="F518" s="202" t="s">
        <v>640</v>
      </c>
      <c r="G518" s="189"/>
      <c r="H518" s="189"/>
      <c r="I518" s="192"/>
      <c r="J518" s="203">
        <f>BK518</f>
        <v>0</v>
      </c>
      <c r="K518" s="189"/>
      <c r="L518" s="194"/>
      <c r="M518" s="195"/>
      <c r="N518" s="196"/>
      <c r="O518" s="196"/>
      <c r="P518" s="197">
        <f>SUM(P519:P541)</f>
        <v>0</v>
      </c>
      <c r="Q518" s="196"/>
      <c r="R518" s="197">
        <f>SUM(R519:R541)</f>
        <v>0</v>
      </c>
      <c r="S518" s="196"/>
      <c r="T518" s="198">
        <f>SUM(T519:T541)</f>
        <v>0</v>
      </c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R518" s="199" t="s">
        <v>80</v>
      </c>
      <c r="AT518" s="200" t="s">
        <v>71</v>
      </c>
      <c r="AU518" s="200" t="s">
        <v>80</v>
      </c>
      <c r="AY518" s="199" t="s">
        <v>117</v>
      </c>
      <c r="BK518" s="201">
        <f>SUM(BK519:BK541)</f>
        <v>0</v>
      </c>
    </row>
    <row r="519" spans="1:65" s="2" customFormat="1" ht="37.8" customHeight="1">
      <c r="A519" s="38"/>
      <c r="B519" s="39"/>
      <c r="C519" s="204" t="s">
        <v>641</v>
      </c>
      <c r="D519" s="204" t="s">
        <v>119</v>
      </c>
      <c r="E519" s="205" t="s">
        <v>642</v>
      </c>
      <c r="F519" s="206" t="s">
        <v>643</v>
      </c>
      <c r="G519" s="207" t="s">
        <v>215</v>
      </c>
      <c r="H519" s="208">
        <v>812.74</v>
      </c>
      <c r="I519" s="209"/>
      <c r="J519" s="210">
        <f>ROUND(I519*H519,2)</f>
        <v>0</v>
      </c>
      <c r="K519" s="206" t="s">
        <v>19</v>
      </c>
      <c r="L519" s="44"/>
      <c r="M519" s="211" t="s">
        <v>19</v>
      </c>
      <c r="N519" s="212" t="s">
        <v>43</v>
      </c>
      <c r="O519" s="84"/>
      <c r="P519" s="213">
        <f>O519*H519</f>
        <v>0</v>
      </c>
      <c r="Q519" s="213">
        <v>0</v>
      </c>
      <c r="R519" s="213">
        <f>Q519*H519</f>
        <v>0</v>
      </c>
      <c r="S519" s="213">
        <v>0</v>
      </c>
      <c r="T519" s="214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15" t="s">
        <v>124</v>
      </c>
      <c r="AT519" s="215" t="s">
        <v>119</v>
      </c>
      <c r="AU519" s="215" t="s">
        <v>82</v>
      </c>
      <c r="AY519" s="17" t="s">
        <v>117</v>
      </c>
      <c r="BE519" s="216">
        <f>IF(N519="základní",J519,0)</f>
        <v>0</v>
      </c>
      <c r="BF519" s="216">
        <f>IF(N519="snížená",J519,0)</f>
        <v>0</v>
      </c>
      <c r="BG519" s="216">
        <f>IF(N519="zákl. přenesená",J519,0)</f>
        <v>0</v>
      </c>
      <c r="BH519" s="216">
        <f>IF(N519="sníž. přenesená",J519,0)</f>
        <v>0</v>
      </c>
      <c r="BI519" s="216">
        <f>IF(N519="nulová",J519,0)</f>
        <v>0</v>
      </c>
      <c r="BJ519" s="17" t="s">
        <v>80</v>
      </c>
      <c r="BK519" s="216">
        <f>ROUND(I519*H519,2)</f>
        <v>0</v>
      </c>
      <c r="BL519" s="17" t="s">
        <v>124</v>
      </c>
      <c r="BM519" s="215" t="s">
        <v>644</v>
      </c>
    </row>
    <row r="520" spans="1:47" s="2" customFormat="1" ht="12">
      <c r="A520" s="38"/>
      <c r="B520" s="39"/>
      <c r="C520" s="40"/>
      <c r="D520" s="217" t="s">
        <v>126</v>
      </c>
      <c r="E520" s="40"/>
      <c r="F520" s="218" t="s">
        <v>645</v>
      </c>
      <c r="G520" s="40"/>
      <c r="H520" s="40"/>
      <c r="I520" s="219"/>
      <c r="J520" s="40"/>
      <c r="K520" s="40"/>
      <c r="L520" s="44"/>
      <c r="M520" s="220"/>
      <c r="N520" s="221"/>
      <c r="O520" s="84"/>
      <c r="P520" s="84"/>
      <c r="Q520" s="84"/>
      <c r="R520" s="84"/>
      <c r="S520" s="84"/>
      <c r="T520" s="85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T520" s="17" t="s">
        <v>126</v>
      </c>
      <c r="AU520" s="17" t="s">
        <v>82</v>
      </c>
    </row>
    <row r="521" spans="1:51" s="14" customFormat="1" ht="12">
      <c r="A521" s="14"/>
      <c r="B521" s="234"/>
      <c r="C521" s="235"/>
      <c r="D521" s="217" t="s">
        <v>130</v>
      </c>
      <c r="E521" s="236" t="s">
        <v>19</v>
      </c>
      <c r="F521" s="237" t="s">
        <v>646</v>
      </c>
      <c r="G521" s="235"/>
      <c r="H521" s="238">
        <v>81.92</v>
      </c>
      <c r="I521" s="239"/>
      <c r="J521" s="235"/>
      <c r="K521" s="235"/>
      <c r="L521" s="240"/>
      <c r="M521" s="241"/>
      <c r="N521" s="242"/>
      <c r="O521" s="242"/>
      <c r="P521" s="242"/>
      <c r="Q521" s="242"/>
      <c r="R521" s="242"/>
      <c r="S521" s="242"/>
      <c r="T521" s="243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4" t="s">
        <v>130</v>
      </c>
      <c r="AU521" s="244" t="s">
        <v>82</v>
      </c>
      <c r="AV521" s="14" t="s">
        <v>82</v>
      </c>
      <c r="AW521" s="14" t="s">
        <v>33</v>
      </c>
      <c r="AX521" s="14" t="s">
        <v>72</v>
      </c>
      <c r="AY521" s="244" t="s">
        <v>117</v>
      </c>
    </row>
    <row r="522" spans="1:51" s="14" customFormat="1" ht="12">
      <c r="A522" s="14"/>
      <c r="B522" s="234"/>
      <c r="C522" s="235"/>
      <c r="D522" s="217" t="s">
        <v>130</v>
      </c>
      <c r="E522" s="236" t="s">
        <v>19</v>
      </c>
      <c r="F522" s="237" t="s">
        <v>647</v>
      </c>
      <c r="G522" s="235"/>
      <c r="H522" s="238">
        <v>730.82</v>
      </c>
      <c r="I522" s="239"/>
      <c r="J522" s="235"/>
      <c r="K522" s="235"/>
      <c r="L522" s="240"/>
      <c r="M522" s="241"/>
      <c r="N522" s="242"/>
      <c r="O522" s="242"/>
      <c r="P522" s="242"/>
      <c r="Q522" s="242"/>
      <c r="R522" s="242"/>
      <c r="S522" s="242"/>
      <c r="T522" s="243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4" t="s">
        <v>130</v>
      </c>
      <c r="AU522" s="244" t="s">
        <v>82</v>
      </c>
      <c r="AV522" s="14" t="s">
        <v>82</v>
      </c>
      <c r="AW522" s="14" t="s">
        <v>33</v>
      </c>
      <c r="AX522" s="14" t="s">
        <v>72</v>
      </c>
      <c r="AY522" s="244" t="s">
        <v>117</v>
      </c>
    </row>
    <row r="523" spans="1:65" s="2" customFormat="1" ht="37.8" customHeight="1">
      <c r="A523" s="38"/>
      <c r="B523" s="39"/>
      <c r="C523" s="204" t="s">
        <v>648</v>
      </c>
      <c r="D523" s="204" t="s">
        <v>119</v>
      </c>
      <c r="E523" s="205" t="s">
        <v>649</v>
      </c>
      <c r="F523" s="206" t="s">
        <v>650</v>
      </c>
      <c r="G523" s="207" t="s">
        <v>215</v>
      </c>
      <c r="H523" s="208">
        <v>251.9</v>
      </c>
      <c r="I523" s="209"/>
      <c r="J523" s="210">
        <f>ROUND(I523*H523,2)</f>
        <v>0</v>
      </c>
      <c r="K523" s="206" t="s">
        <v>19</v>
      </c>
      <c r="L523" s="44"/>
      <c r="M523" s="211" t="s">
        <v>19</v>
      </c>
      <c r="N523" s="212" t="s">
        <v>43</v>
      </c>
      <c r="O523" s="84"/>
      <c r="P523" s="213">
        <f>O523*H523</f>
        <v>0</v>
      </c>
      <c r="Q523" s="213">
        <v>0</v>
      </c>
      <c r="R523" s="213">
        <f>Q523*H523</f>
        <v>0</v>
      </c>
      <c r="S523" s="213">
        <v>0</v>
      </c>
      <c r="T523" s="214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15" t="s">
        <v>124</v>
      </c>
      <c r="AT523" s="215" t="s">
        <v>119</v>
      </c>
      <c r="AU523" s="215" t="s">
        <v>82</v>
      </c>
      <c r="AY523" s="17" t="s">
        <v>117</v>
      </c>
      <c r="BE523" s="216">
        <f>IF(N523="základní",J523,0)</f>
        <v>0</v>
      </c>
      <c r="BF523" s="216">
        <f>IF(N523="snížená",J523,0)</f>
        <v>0</v>
      </c>
      <c r="BG523" s="216">
        <f>IF(N523="zákl. přenesená",J523,0)</f>
        <v>0</v>
      </c>
      <c r="BH523" s="216">
        <f>IF(N523="sníž. přenesená",J523,0)</f>
        <v>0</v>
      </c>
      <c r="BI523" s="216">
        <f>IF(N523="nulová",J523,0)</f>
        <v>0</v>
      </c>
      <c r="BJ523" s="17" t="s">
        <v>80</v>
      </c>
      <c r="BK523" s="216">
        <f>ROUND(I523*H523,2)</f>
        <v>0</v>
      </c>
      <c r="BL523" s="17" t="s">
        <v>124</v>
      </c>
      <c r="BM523" s="215" t="s">
        <v>651</v>
      </c>
    </row>
    <row r="524" spans="1:47" s="2" customFormat="1" ht="12">
      <c r="A524" s="38"/>
      <c r="B524" s="39"/>
      <c r="C524" s="40"/>
      <c r="D524" s="217" t="s">
        <v>126</v>
      </c>
      <c r="E524" s="40"/>
      <c r="F524" s="218" t="s">
        <v>652</v>
      </c>
      <c r="G524" s="40"/>
      <c r="H524" s="40"/>
      <c r="I524" s="219"/>
      <c r="J524" s="40"/>
      <c r="K524" s="40"/>
      <c r="L524" s="44"/>
      <c r="M524" s="220"/>
      <c r="N524" s="221"/>
      <c r="O524" s="84"/>
      <c r="P524" s="84"/>
      <c r="Q524" s="84"/>
      <c r="R524" s="84"/>
      <c r="S524" s="84"/>
      <c r="T524" s="85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T524" s="17" t="s">
        <v>126</v>
      </c>
      <c r="AU524" s="17" t="s">
        <v>82</v>
      </c>
    </row>
    <row r="525" spans="1:51" s="14" customFormat="1" ht="12">
      <c r="A525" s="14"/>
      <c r="B525" s="234"/>
      <c r="C525" s="235"/>
      <c r="D525" s="217" t="s">
        <v>130</v>
      </c>
      <c r="E525" s="236" t="s">
        <v>19</v>
      </c>
      <c r="F525" s="237" t="s">
        <v>653</v>
      </c>
      <c r="G525" s="235"/>
      <c r="H525" s="238">
        <v>251.9</v>
      </c>
      <c r="I525" s="239"/>
      <c r="J525" s="235"/>
      <c r="K525" s="235"/>
      <c r="L525" s="240"/>
      <c r="M525" s="241"/>
      <c r="N525" s="242"/>
      <c r="O525" s="242"/>
      <c r="P525" s="242"/>
      <c r="Q525" s="242"/>
      <c r="R525" s="242"/>
      <c r="S525" s="242"/>
      <c r="T525" s="243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4" t="s">
        <v>130</v>
      </c>
      <c r="AU525" s="244" t="s">
        <v>82</v>
      </c>
      <c r="AV525" s="14" t="s">
        <v>82</v>
      </c>
      <c r="AW525" s="14" t="s">
        <v>33</v>
      </c>
      <c r="AX525" s="14" t="s">
        <v>72</v>
      </c>
      <c r="AY525" s="244" t="s">
        <v>117</v>
      </c>
    </row>
    <row r="526" spans="1:65" s="2" customFormat="1" ht="37.8" customHeight="1">
      <c r="A526" s="38"/>
      <c r="B526" s="39"/>
      <c r="C526" s="204" t="s">
        <v>654</v>
      </c>
      <c r="D526" s="204" t="s">
        <v>119</v>
      </c>
      <c r="E526" s="205" t="s">
        <v>655</v>
      </c>
      <c r="F526" s="206" t="s">
        <v>656</v>
      </c>
      <c r="G526" s="207" t="s">
        <v>215</v>
      </c>
      <c r="H526" s="208">
        <v>12</v>
      </c>
      <c r="I526" s="209"/>
      <c r="J526" s="210">
        <f>ROUND(I526*H526,2)</f>
        <v>0</v>
      </c>
      <c r="K526" s="206" t="s">
        <v>19</v>
      </c>
      <c r="L526" s="44"/>
      <c r="M526" s="211" t="s">
        <v>19</v>
      </c>
      <c r="N526" s="212" t="s">
        <v>43</v>
      </c>
      <c r="O526" s="84"/>
      <c r="P526" s="213">
        <f>O526*H526</f>
        <v>0</v>
      </c>
      <c r="Q526" s="213">
        <v>0</v>
      </c>
      <c r="R526" s="213">
        <f>Q526*H526</f>
        <v>0</v>
      </c>
      <c r="S526" s="213">
        <v>0</v>
      </c>
      <c r="T526" s="214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215" t="s">
        <v>124</v>
      </c>
      <c r="AT526" s="215" t="s">
        <v>119</v>
      </c>
      <c r="AU526" s="215" t="s">
        <v>82</v>
      </c>
      <c r="AY526" s="17" t="s">
        <v>117</v>
      </c>
      <c r="BE526" s="216">
        <f>IF(N526="základní",J526,0)</f>
        <v>0</v>
      </c>
      <c r="BF526" s="216">
        <f>IF(N526="snížená",J526,0)</f>
        <v>0</v>
      </c>
      <c r="BG526" s="216">
        <f>IF(N526="zákl. přenesená",J526,0)</f>
        <v>0</v>
      </c>
      <c r="BH526" s="216">
        <f>IF(N526="sníž. přenesená",J526,0)</f>
        <v>0</v>
      </c>
      <c r="BI526" s="216">
        <f>IF(N526="nulová",J526,0)</f>
        <v>0</v>
      </c>
      <c r="BJ526" s="17" t="s">
        <v>80</v>
      </c>
      <c r="BK526" s="216">
        <f>ROUND(I526*H526,2)</f>
        <v>0</v>
      </c>
      <c r="BL526" s="17" t="s">
        <v>124</v>
      </c>
      <c r="BM526" s="215" t="s">
        <v>657</v>
      </c>
    </row>
    <row r="527" spans="1:47" s="2" customFormat="1" ht="12">
      <c r="A527" s="38"/>
      <c r="B527" s="39"/>
      <c r="C527" s="40"/>
      <c r="D527" s="217" t="s">
        <v>126</v>
      </c>
      <c r="E527" s="40"/>
      <c r="F527" s="218" t="s">
        <v>658</v>
      </c>
      <c r="G527" s="40"/>
      <c r="H527" s="40"/>
      <c r="I527" s="219"/>
      <c r="J527" s="40"/>
      <c r="K527" s="40"/>
      <c r="L527" s="44"/>
      <c r="M527" s="220"/>
      <c r="N527" s="221"/>
      <c r="O527" s="84"/>
      <c r="P527" s="84"/>
      <c r="Q527" s="84"/>
      <c r="R527" s="84"/>
      <c r="S527" s="84"/>
      <c r="T527" s="85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T527" s="17" t="s">
        <v>126</v>
      </c>
      <c r="AU527" s="17" t="s">
        <v>82</v>
      </c>
    </row>
    <row r="528" spans="1:51" s="14" customFormat="1" ht="12">
      <c r="A528" s="14"/>
      <c r="B528" s="234"/>
      <c r="C528" s="235"/>
      <c r="D528" s="217" t="s">
        <v>130</v>
      </c>
      <c r="E528" s="236" t="s">
        <v>19</v>
      </c>
      <c r="F528" s="237" t="s">
        <v>659</v>
      </c>
      <c r="G528" s="235"/>
      <c r="H528" s="238">
        <v>12</v>
      </c>
      <c r="I528" s="239"/>
      <c r="J528" s="235"/>
      <c r="K528" s="235"/>
      <c r="L528" s="240"/>
      <c r="M528" s="241"/>
      <c r="N528" s="242"/>
      <c r="O528" s="242"/>
      <c r="P528" s="242"/>
      <c r="Q528" s="242"/>
      <c r="R528" s="242"/>
      <c r="S528" s="242"/>
      <c r="T528" s="243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4" t="s">
        <v>130</v>
      </c>
      <c r="AU528" s="244" t="s">
        <v>82</v>
      </c>
      <c r="AV528" s="14" t="s">
        <v>82</v>
      </c>
      <c r="AW528" s="14" t="s">
        <v>33</v>
      </c>
      <c r="AX528" s="14" t="s">
        <v>72</v>
      </c>
      <c r="AY528" s="244" t="s">
        <v>117</v>
      </c>
    </row>
    <row r="529" spans="1:65" s="2" customFormat="1" ht="37.8" customHeight="1">
      <c r="A529" s="38"/>
      <c r="B529" s="39"/>
      <c r="C529" s="204" t="s">
        <v>660</v>
      </c>
      <c r="D529" s="204" t="s">
        <v>119</v>
      </c>
      <c r="E529" s="205" t="s">
        <v>661</v>
      </c>
      <c r="F529" s="206" t="s">
        <v>662</v>
      </c>
      <c r="G529" s="207" t="s">
        <v>215</v>
      </c>
      <c r="H529" s="208">
        <v>93.92</v>
      </c>
      <c r="I529" s="209"/>
      <c r="J529" s="210">
        <f>ROUND(I529*H529,2)</f>
        <v>0</v>
      </c>
      <c r="K529" s="206" t="s">
        <v>123</v>
      </c>
      <c r="L529" s="44"/>
      <c r="M529" s="211" t="s">
        <v>19</v>
      </c>
      <c r="N529" s="212" t="s">
        <v>43</v>
      </c>
      <c r="O529" s="84"/>
      <c r="P529" s="213">
        <f>O529*H529</f>
        <v>0</v>
      </c>
      <c r="Q529" s="213">
        <v>0</v>
      </c>
      <c r="R529" s="213">
        <f>Q529*H529</f>
        <v>0</v>
      </c>
      <c r="S529" s="213">
        <v>0</v>
      </c>
      <c r="T529" s="214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15" t="s">
        <v>124</v>
      </c>
      <c r="AT529" s="215" t="s">
        <v>119</v>
      </c>
      <c r="AU529" s="215" t="s">
        <v>82</v>
      </c>
      <c r="AY529" s="17" t="s">
        <v>117</v>
      </c>
      <c r="BE529" s="216">
        <f>IF(N529="základní",J529,0)</f>
        <v>0</v>
      </c>
      <c r="BF529" s="216">
        <f>IF(N529="snížená",J529,0)</f>
        <v>0</v>
      </c>
      <c r="BG529" s="216">
        <f>IF(N529="zákl. přenesená",J529,0)</f>
        <v>0</v>
      </c>
      <c r="BH529" s="216">
        <f>IF(N529="sníž. přenesená",J529,0)</f>
        <v>0</v>
      </c>
      <c r="BI529" s="216">
        <f>IF(N529="nulová",J529,0)</f>
        <v>0</v>
      </c>
      <c r="BJ529" s="17" t="s">
        <v>80</v>
      </c>
      <c r="BK529" s="216">
        <f>ROUND(I529*H529,2)</f>
        <v>0</v>
      </c>
      <c r="BL529" s="17" t="s">
        <v>124</v>
      </c>
      <c r="BM529" s="215" t="s">
        <v>663</v>
      </c>
    </row>
    <row r="530" spans="1:47" s="2" customFormat="1" ht="12">
      <c r="A530" s="38"/>
      <c r="B530" s="39"/>
      <c r="C530" s="40"/>
      <c r="D530" s="217" t="s">
        <v>126</v>
      </c>
      <c r="E530" s="40"/>
      <c r="F530" s="218" t="s">
        <v>664</v>
      </c>
      <c r="G530" s="40"/>
      <c r="H530" s="40"/>
      <c r="I530" s="219"/>
      <c r="J530" s="40"/>
      <c r="K530" s="40"/>
      <c r="L530" s="44"/>
      <c r="M530" s="220"/>
      <c r="N530" s="221"/>
      <c r="O530" s="84"/>
      <c r="P530" s="84"/>
      <c r="Q530" s="84"/>
      <c r="R530" s="84"/>
      <c r="S530" s="84"/>
      <c r="T530" s="85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T530" s="17" t="s">
        <v>126</v>
      </c>
      <c r="AU530" s="17" t="s">
        <v>82</v>
      </c>
    </row>
    <row r="531" spans="1:47" s="2" customFormat="1" ht="12">
      <c r="A531" s="38"/>
      <c r="B531" s="39"/>
      <c r="C531" s="40"/>
      <c r="D531" s="222" t="s">
        <v>128</v>
      </c>
      <c r="E531" s="40"/>
      <c r="F531" s="223" t="s">
        <v>665</v>
      </c>
      <c r="G531" s="40"/>
      <c r="H531" s="40"/>
      <c r="I531" s="219"/>
      <c r="J531" s="40"/>
      <c r="K531" s="40"/>
      <c r="L531" s="44"/>
      <c r="M531" s="220"/>
      <c r="N531" s="221"/>
      <c r="O531" s="84"/>
      <c r="P531" s="84"/>
      <c r="Q531" s="84"/>
      <c r="R531" s="84"/>
      <c r="S531" s="84"/>
      <c r="T531" s="85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T531" s="17" t="s">
        <v>128</v>
      </c>
      <c r="AU531" s="17" t="s">
        <v>82</v>
      </c>
    </row>
    <row r="532" spans="1:51" s="14" customFormat="1" ht="12">
      <c r="A532" s="14"/>
      <c r="B532" s="234"/>
      <c r="C532" s="235"/>
      <c r="D532" s="217" t="s">
        <v>130</v>
      </c>
      <c r="E532" s="236" t="s">
        <v>19</v>
      </c>
      <c r="F532" s="237" t="s">
        <v>646</v>
      </c>
      <c r="G532" s="235"/>
      <c r="H532" s="238">
        <v>81.92</v>
      </c>
      <c r="I532" s="239"/>
      <c r="J532" s="235"/>
      <c r="K532" s="235"/>
      <c r="L532" s="240"/>
      <c r="M532" s="241"/>
      <c r="N532" s="242"/>
      <c r="O532" s="242"/>
      <c r="P532" s="242"/>
      <c r="Q532" s="242"/>
      <c r="R532" s="242"/>
      <c r="S532" s="242"/>
      <c r="T532" s="243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4" t="s">
        <v>130</v>
      </c>
      <c r="AU532" s="244" t="s">
        <v>82</v>
      </c>
      <c r="AV532" s="14" t="s">
        <v>82</v>
      </c>
      <c r="AW532" s="14" t="s">
        <v>33</v>
      </c>
      <c r="AX532" s="14" t="s">
        <v>72</v>
      </c>
      <c r="AY532" s="244" t="s">
        <v>117</v>
      </c>
    </row>
    <row r="533" spans="1:51" s="14" customFormat="1" ht="12">
      <c r="A533" s="14"/>
      <c r="B533" s="234"/>
      <c r="C533" s="235"/>
      <c r="D533" s="217" t="s">
        <v>130</v>
      </c>
      <c r="E533" s="236" t="s">
        <v>19</v>
      </c>
      <c r="F533" s="237" t="s">
        <v>659</v>
      </c>
      <c r="G533" s="235"/>
      <c r="H533" s="238">
        <v>12</v>
      </c>
      <c r="I533" s="239"/>
      <c r="J533" s="235"/>
      <c r="K533" s="235"/>
      <c r="L533" s="240"/>
      <c r="M533" s="241"/>
      <c r="N533" s="242"/>
      <c r="O533" s="242"/>
      <c r="P533" s="242"/>
      <c r="Q533" s="242"/>
      <c r="R533" s="242"/>
      <c r="S533" s="242"/>
      <c r="T533" s="243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4" t="s">
        <v>130</v>
      </c>
      <c r="AU533" s="244" t="s">
        <v>82</v>
      </c>
      <c r="AV533" s="14" t="s">
        <v>82</v>
      </c>
      <c r="AW533" s="14" t="s">
        <v>33</v>
      </c>
      <c r="AX533" s="14" t="s">
        <v>72</v>
      </c>
      <c r="AY533" s="244" t="s">
        <v>117</v>
      </c>
    </row>
    <row r="534" spans="1:65" s="2" customFormat="1" ht="44.25" customHeight="1">
      <c r="A534" s="38"/>
      <c r="B534" s="39"/>
      <c r="C534" s="204" t="s">
        <v>666</v>
      </c>
      <c r="D534" s="204" t="s">
        <v>119</v>
      </c>
      <c r="E534" s="205" t="s">
        <v>667</v>
      </c>
      <c r="F534" s="206" t="s">
        <v>217</v>
      </c>
      <c r="G534" s="207" t="s">
        <v>215</v>
      </c>
      <c r="H534" s="208">
        <v>730.82</v>
      </c>
      <c r="I534" s="209"/>
      <c r="J534" s="210">
        <f>ROUND(I534*H534,2)</f>
        <v>0</v>
      </c>
      <c r="K534" s="206" t="s">
        <v>123</v>
      </c>
      <c r="L534" s="44"/>
      <c r="M534" s="211" t="s">
        <v>19</v>
      </c>
      <c r="N534" s="212" t="s">
        <v>43</v>
      </c>
      <c r="O534" s="84"/>
      <c r="P534" s="213">
        <f>O534*H534</f>
        <v>0</v>
      </c>
      <c r="Q534" s="213">
        <v>0</v>
      </c>
      <c r="R534" s="213">
        <f>Q534*H534</f>
        <v>0</v>
      </c>
      <c r="S534" s="213">
        <v>0</v>
      </c>
      <c r="T534" s="214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15" t="s">
        <v>124</v>
      </c>
      <c r="AT534" s="215" t="s">
        <v>119</v>
      </c>
      <c r="AU534" s="215" t="s">
        <v>82</v>
      </c>
      <c r="AY534" s="17" t="s">
        <v>117</v>
      </c>
      <c r="BE534" s="216">
        <f>IF(N534="základní",J534,0)</f>
        <v>0</v>
      </c>
      <c r="BF534" s="216">
        <f>IF(N534="snížená",J534,0)</f>
        <v>0</v>
      </c>
      <c r="BG534" s="216">
        <f>IF(N534="zákl. přenesená",J534,0)</f>
        <v>0</v>
      </c>
      <c r="BH534" s="216">
        <f>IF(N534="sníž. přenesená",J534,0)</f>
        <v>0</v>
      </c>
      <c r="BI534" s="216">
        <f>IF(N534="nulová",J534,0)</f>
        <v>0</v>
      </c>
      <c r="BJ534" s="17" t="s">
        <v>80</v>
      </c>
      <c r="BK534" s="216">
        <f>ROUND(I534*H534,2)</f>
        <v>0</v>
      </c>
      <c r="BL534" s="17" t="s">
        <v>124</v>
      </c>
      <c r="BM534" s="215" t="s">
        <v>668</v>
      </c>
    </row>
    <row r="535" spans="1:47" s="2" customFormat="1" ht="12">
      <c r="A535" s="38"/>
      <c r="B535" s="39"/>
      <c r="C535" s="40"/>
      <c r="D535" s="217" t="s">
        <v>126</v>
      </c>
      <c r="E535" s="40"/>
      <c r="F535" s="218" t="s">
        <v>217</v>
      </c>
      <c r="G535" s="40"/>
      <c r="H535" s="40"/>
      <c r="I535" s="219"/>
      <c r="J535" s="40"/>
      <c r="K535" s="40"/>
      <c r="L535" s="44"/>
      <c r="M535" s="220"/>
      <c r="N535" s="221"/>
      <c r="O535" s="84"/>
      <c r="P535" s="84"/>
      <c r="Q535" s="84"/>
      <c r="R535" s="84"/>
      <c r="S535" s="84"/>
      <c r="T535" s="85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T535" s="17" t="s">
        <v>126</v>
      </c>
      <c r="AU535" s="17" t="s">
        <v>82</v>
      </c>
    </row>
    <row r="536" spans="1:47" s="2" customFormat="1" ht="12">
      <c r="A536" s="38"/>
      <c r="B536" s="39"/>
      <c r="C536" s="40"/>
      <c r="D536" s="222" t="s">
        <v>128</v>
      </c>
      <c r="E536" s="40"/>
      <c r="F536" s="223" t="s">
        <v>669</v>
      </c>
      <c r="G536" s="40"/>
      <c r="H536" s="40"/>
      <c r="I536" s="219"/>
      <c r="J536" s="40"/>
      <c r="K536" s="40"/>
      <c r="L536" s="44"/>
      <c r="M536" s="220"/>
      <c r="N536" s="221"/>
      <c r="O536" s="84"/>
      <c r="P536" s="84"/>
      <c r="Q536" s="84"/>
      <c r="R536" s="84"/>
      <c r="S536" s="84"/>
      <c r="T536" s="85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T536" s="17" t="s">
        <v>128</v>
      </c>
      <c r="AU536" s="17" t="s">
        <v>82</v>
      </c>
    </row>
    <row r="537" spans="1:51" s="14" customFormat="1" ht="12">
      <c r="A537" s="14"/>
      <c r="B537" s="234"/>
      <c r="C537" s="235"/>
      <c r="D537" s="217" t="s">
        <v>130</v>
      </c>
      <c r="E537" s="236" t="s">
        <v>19</v>
      </c>
      <c r="F537" s="237" t="s">
        <v>647</v>
      </c>
      <c r="G537" s="235"/>
      <c r="H537" s="238">
        <v>730.82</v>
      </c>
      <c r="I537" s="239"/>
      <c r="J537" s="235"/>
      <c r="K537" s="235"/>
      <c r="L537" s="240"/>
      <c r="M537" s="241"/>
      <c r="N537" s="242"/>
      <c r="O537" s="242"/>
      <c r="P537" s="242"/>
      <c r="Q537" s="242"/>
      <c r="R537" s="242"/>
      <c r="S537" s="242"/>
      <c r="T537" s="243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4" t="s">
        <v>130</v>
      </c>
      <c r="AU537" s="244" t="s">
        <v>82</v>
      </c>
      <c r="AV537" s="14" t="s">
        <v>82</v>
      </c>
      <c r="AW537" s="14" t="s">
        <v>33</v>
      </c>
      <c r="AX537" s="14" t="s">
        <v>72</v>
      </c>
      <c r="AY537" s="244" t="s">
        <v>117</v>
      </c>
    </row>
    <row r="538" spans="1:65" s="2" customFormat="1" ht="44.25" customHeight="1">
      <c r="A538" s="38"/>
      <c r="B538" s="39"/>
      <c r="C538" s="204" t="s">
        <v>670</v>
      </c>
      <c r="D538" s="204" t="s">
        <v>119</v>
      </c>
      <c r="E538" s="205" t="s">
        <v>671</v>
      </c>
      <c r="F538" s="206" t="s">
        <v>672</v>
      </c>
      <c r="G538" s="207" t="s">
        <v>215</v>
      </c>
      <c r="H538" s="208">
        <v>251.9</v>
      </c>
      <c r="I538" s="209"/>
      <c r="J538" s="210">
        <f>ROUND(I538*H538,2)</f>
        <v>0</v>
      </c>
      <c r="K538" s="206" t="s">
        <v>123</v>
      </c>
      <c r="L538" s="44"/>
      <c r="M538" s="211" t="s">
        <v>19</v>
      </c>
      <c r="N538" s="212" t="s">
        <v>43</v>
      </c>
      <c r="O538" s="84"/>
      <c r="P538" s="213">
        <f>O538*H538</f>
        <v>0</v>
      </c>
      <c r="Q538" s="213">
        <v>0</v>
      </c>
      <c r="R538" s="213">
        <f>Q538*H538</f>
        <v>0</v>
      </c>
      <c r="S538" s="213">
        <v>0</v>
      </c>
      <c r="T538" s="214">
        <f>S538*H538</f>
        <v>0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215" t="s">
        <v>124</v>
      </c>
      <c r="AT538" s="215" t="s">
        <v>119</v>
      </c>
      <c r="AU538" s="215" t="s">
        <v>82</v>
      </c>
      <c r="AY538" s="17" t="s">
        <v>117</v>
      </c>
      <c r="BE538" s="216">
        <f>IF(N538="základní",J538,0)</f>
        <v>0</v>
      </c>
      <c r="BF538" s="216">
        <f>IF(N538="snížená",J538,0)</f>
        <v>0</v>
      </c>
      <c r="BG538" s="216">
        <f>IF(N538="zákl. přenesená",J538,0)</f>
        <v>0</v>
      </c>
      <c r="BH538" s="216">
        <f>IF(N538="sníž. přenesená",J538,0)</f>
        <v>0</v>
      </c>
      <c r="BI538" s="216">
        <f>IF(N538="nulová",J538,0)</f>
        <v>0</v>
      </c>
      <c r="BJ538" s="17" t="s">
        <v>80</v>
      </c>
      <c r="BK538" s="216">
        <f>ROUND(I538*H538,2)</f>
        <v>0</v>
      </c>
      <c r="BL538" s="17" t="s">
        <v>124</v>
      </c>
      <c r="BM538" s="215" t="s">
        <v>673</v>
      </c>
    </row>
    <row r="539" spans="1:47" s="2" customFormat="1" ht="12">
      <c r="A539" s="38"/>
      <c r="B539" s="39"/>
      <c r="C539" s="40"/>
      <c r="D539" s="217" t="s">
        <v>126</v>
      </c>
      <c r="E539" s="40"/>
      <c r="F539" s="218" t="s">
        <v>672</v>
      </c>
      <c r="G539" s="40"/>
      <c r="H539" s="40"/>
      <c r="I539" s="219"/>
      <c r="J539" s="40"/>
      <c r="K539" s="40"/>
      <c r="L539" s="44"/>
      <c r="M539" s="220"/>
      <c r="N539" s="221"/>
      <c r="O539" s="84"/>
      <c r="P539" s="84"/>
      <c r="Q539" s="84"/>
      <c r="R539" s="84"/>
      <c r="S539" s="84"/>
      <c r="T539" s="85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T539" s="17" t="s">
        <v>126</v>
      </c>
      <c r="AU539" s="17" t="s">
        <v>82</v>
      </c>
    </row>
    <row r="540" spans="1:47" s="2" customFormat="1" ht="12">
      <c r="A540" s="38"/>
      <c r="B540" s="39"/>
      <c r="C540" s="40"/>
      <c r="D540" s="222" t="s">
        <v>128</v>
      </c>
      <c r="E540" s="40"/>
      <c r="F540" s="223" t="s">
        <v>674</v>
      </c>
      <c r="G540" s="40"/>
      <c r="H540" s="40"/>
      <c r="I540" s="219"/>
      <c r="J540" s="40"/>
      <c r="K540" s="40"/>
      <c r="L540" s="44"/>
      <c r="M540" s="220"/>
      <c r="N540" s="221"/>
      <c r="O540" s="84"/>
      <c r="P540" s="84"/>
      <c r="Q540" s="84"/>
      <c r="R540" s="84"/>
      <c r="S540" s="84"/>
      <c r="T540" s="85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T540" s="17" t="s">
        <v>128</v>
      </c>
      <c r="AU540" s="17" t="s">
        <v>82</v>
      </c>
    </row>
    <row r="541" spans="1:51" s="14" customFormat="1" ht="12">
      <c r="A541" s="14"/>
      <c r="B541" s="234"/>
      <c r="C541" s="235"/>
      <c r="D541" s="217" t="s">
        <v>130</v>
      </c>
      <c r="E541" s="236" t="s">
        <v>19</v>
      </c>
      <c r="F541" s="237" t="s">
        <v>653</v>
      </c>
      <c r="G541" s="235"/>
      <c r="H541" s="238">
        <v>251.9</v>
      </c>
      <c r="I541" s="239"/>
      <c r="J541" s="235"/>
      <c r="K541" s="235"/>
      <c r="L541" s="240"/>
      <c r="M541" s="241"/>
      <c r="N541" s="242"/>
      <c r="O541" s="242"/>
      <c r="P541" s="242"/>
      <c r="Q541" s="242"/>
      <c r="R541" s="242"/>
      <c r="S541" s="242"/>
      <c r="T541" s="243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4" t="s">
        <v>130</v>
      </c>
      <c r="AU541" s="244" t="s">
        <v>82</v>
      </c>
      <c r="AV541" s="14" t="s">
        <v>82</v>
      </c>
      <c r="AW541" s="14" t="s">
        <v>33</v>
      </c>
      <c r="AX541" s="14" t="s">
        <v>72</v>
      </c>
      <c r="AY541" s="244" t="s">
        <v>117</v>
      </c>
    </row>
    <row r="542" spans="1:63" s="12" customFormat="1" ht="22.8" customHeight="1">
      <c r="A542" s="12"/>
      <c r="B542" s="188"/>
      <c r="C542" s="189"/>
      <c r="D542" s="190" t="s">
        <v>71</v>
      </c>
      <c r="E542" s="202" t="s">
        <v>675</v>
      </c>
      <c r="F542" s="202" t="s">
        <v>676</v>
      </c>
      <c r="G542" s="189"/>
      <c r="H542" s="189"/>
      <c r="I542" s="192"/>
      <c r="J542" s="203">
        <f>BK542</f>
        <v>0</v>
      </c>
      <c r="K542" s="189"/>
      <c r="L542" s="194"/>
      <c r="M542" s="195"/>
      <c r="N542" s="196"/>
      <c r="O542" s="196"/>
      <c r="P542" s="197">
        <f>SUM(P543:P545)</f>
        <v>0</v>
      </c>
      <c r="Q542" s="196"/>
      <c r="R542" s="197">
        <f>SUM(R543:R545)</f>
        <v>0</v>
      </c>
      <c r="S542" s="196"/>
      <c r="T542" s="198">
        <f>SUM(T543:T545)</f>
        <v>0</v>
      </c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R542" s="199" t="s">
        <v>80</v>
      </c>
      <c r="AT542" s="200" t="s">
        <v>71</v>
      </c>
      <c r="AU542" s="200" t="s">
        <v>80</v>
      </c>
      <c r="AY542" s="199" t="s">
        <v>117</v>
      </c>
      <c r="BK542" s="201">
        <f>SUM(BK543:BK545)</f>
        <v>0</v>
      </c>
    </row>
    <row r="543" spans="1:65" s="2" customFormat="1" ht="33" customHeight="1">
      <c r="A543" s="38"/>
      <c r="B543" s="39"/>
      <c r="C543" s="204" t="s">
        <v>677</v>
      </c>
      <c r="D543" s="204" t="s">
        <v>119</v>
      </c>
      <c r="E543" s="205" t="s">
        <v>678</v>
      </c>
      <c r="F543" s="206" t="s">
        <v>679</v>
      </c>
      <c r="G543" s="207" t="s">
        <v>215</v>
      </c>
      <c r="H543" s="208">
        <v>534.928</v>
      </c>
      <c r="I543" s="209"/>
      <c r="J543" s="210">
        <f>ROUND(I543*H543,2)</f>
        <v>0</v>
      </c>
      <c r="K543" s="206" t="s">
        <v>123</v>
      </c>
      <c r="L543" s="44"/>
      <c r="M543" s="211" t="s">
        <v>19</v>
      </c>
      <c r="N543" s="212" t="s">
        <v>43</v>
      </c>
      <c r="O543" s="84"/>
      <c r="P543" s="213">
        <f>O543*H543</f>
        <v>0</v>
      </c>
      <c r="Q543" s="213">
        <v>0</v>
      </c>
      <c r="R543" s="213">
        <f>Q543*H543</f>
        <v>0</v>
      </c>
      <c r="S543" s="213">
        <v>0</v>
      </c>
      <c r="T543" s="214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15" t="s">
        <v>124</v>
      </c>
      <c r="AT543" s="215" t="s">
        <v>119</v>
      </c>
      <c r="AU543" s="215" t="s">
        <v>82</v>
      </c>
      <c r="AY543" s="17" t="s">
        <v>117</v>
      </c>
      <c r="BE543" s="216">
        <f>IF(N543="základní",J543,0)</f>
        <v>0</v>
      </c>
      <c r="BF543" s="216">
        <f>IF(N543="snížená",J543,0)</f>
        <v>0</v>
      </c>
      <c r="BG543" s="216">
        <f>IF(N543="zákl. přenesená",J543,0)</f>
        <v>0</v>
      </c>
      <c r="BH543" s="216">
        <f>IF(N543="sníž. přenesená",J543,0)</f>
        <v>0</v>
      </c>
      <c r="BI543" s="216">
        <f>IF(N543="nulová",J543,0)</f>
        <v>0</v>
      </c>
      <c r="BJ543" s="17" t="s">
        <v>80</v>
      </c>
      <c r="BK543" s="216">
        <f>ROUND(I543*H543,2)</f>
        <v>0</v>
      </c>
      <c r="BL543" s="17" t="s">
        <v>124</v>
      </c>
      <c r="BM543" s="215" t="s">
        <v>680</v>
      </c>
    </row>
    <row r="544" spans="1:47" s="2" customFormat="1" ht="12">
      <c r="A544" s="38"/>
      <c r="B544" s="39"/>
      <c r="C544" s="40"/>
      <c r="D544" s="217" t="s">
        <v>126</v>
      </c>
      <c r="E544" s="40"/>
      <c r="F544" s="218" t="s">
        <v>681</v>
      </c>
      <c r="G544" s="40"/>
      <c r="H544" s="40"/>
      <c r="I544" s="219"/>
      <c r="J544" s="40"/>
      <c r="K544" s="40"/>
      <c r="L544" s="44"/>
      <c r="M544" s="220"/>
      <c r="N544" s="221"/>
      <c r="O544" s="84"/>
      <c r="P544" s="84"/>
      <c r="Q544" s="84"/>
      <c r="R544" s="84"/>
      <c r="S544" s="84"/>
      <c r="T544" s="85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T544" s="17" t="s">
        <v>126</v>
      </c>
      <c r="AU544" s="17" t="s">
        <v>82</v>
      </c>
    </row>
    <row r="545" spans="1:47" s="2" customFormat="1" ht="12">
      <c r="A545" s="38"/>
      <c r="B545" s="39"/>
      <c r="C545" s="40"/>
      <c r="D545" s="222" t="s">
        <v>128</v>
      </c>
      <c r="E545" s="40"/>
      <c r="F545" s="223" t="s">
        <v>682</v>
      </c>
      <c r="G545" s="40"/>
      <c r="H545" s="40"/>
      <c r="I545" s="219"/>
      <c r="J545" s="40"/>
      <c r="K545" s="40"/>
      <c r="L545" s="44"/>
      <c r="M545" s="256"/>
      <c r="N545" s="257"/>
      <c r="O545" s="258"/>
      <c r="P545" s="258"/>
      <c r="Q545" s="258"/>
      <c r="R545" s="258"/>
      <c r="S545" s="258"/>
      <c r="T545" s="259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T545" s="17" t="s">
        <v>128</v>
      </c>
      <c r="AU545" s="17" t="s">
        <v>82</v>
      </c>
    </row>
    <row r="546" spans="1:31" s="2" customFormat="1" ht="6.95" customHeight="1">
      <c r="A546" s="38"/>
      <c r="B546" s="59"/>
      <c r="C546" s="60"/>
      <c r="D546" s="60"/>
      <c r="E546" s="60"/>
      <c r="F546" s="60"/>
      <c r="G546" s="60"/>
      <c r="H546" s="60"/>
      <c r="I546" s="60"/>
      <c r="J546" s="60"/>
      <c r="K546" s="60"/>
      <c r="L546" s="44"/>
      <c r="M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</row>
  </sheetData>
  <sheetProtection password="CC35" sheet="1" objects="1" scenarios="1" formatColumns="0" formatRows="0" autoFilter="0"/>
  <autoFilter ref="C87:K545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3" r:id="rId1" display="https://podminky.urs.cz/item/CS_URS_2022_01/113106142"/>
    <hyperlink ref="F99" r:id="rId2" display="https://podminky.urs.cz/item/CS_URS_2022_01/113106144"/>
    <hyperlink ref="F105" r:id="rId3" display="https://podminky.urs.cz/item/CS_URS_2022_01/113107164"/>
    <hyperlink ref="F111" r:id="rId4" display="https://podminky.urs.cz/item/CS_URS_2022_01/113107223"/>
    <hyperlink ref="F121" r:id="rId5" display="https://podminky.urs.cz/item/CS_URS_2022_01/113107330"/>
    <hyperlink ref="F127" r:id="rId6" display="https://podminky.urs.cz/item/CS_URS_2022_01/113107242"/>
    <hyperlink ref="F133" r:id="rId7" display="https://podminky.urs.cz/item/CS_URS_2022_01/121151113"/>
    <hyperlink ref="F139" r:id="rId8" display="https://podminky.urs.cz/item/CS_URS_2022_01/139001101"/>
    <hyperlink ref="F145" r:id="rId9" display="https://podminky.urs.cz/item/CS_URS_2022_01/132251102"/>
    <hyperlink ref="F151" r:id="rId10" display="https://podminky.urs.cz/item/CS_URS_2022_01/141721214"/>
    <hyperlink ref="F161" r:id="rId11" display="https://podminky.urs.cz/item/CS_URS_2022_01/171201231"/>
    <hyperlink ref="F166" r:id="rId12" display="https://podminky.urs.cz/item/CS_URS_2022_01/181951112"/>
    <hyperlink ref="F174" r:id="rId13" display="https://podminky.urs.cz/item/CS_URS_2022_01/211971121"/>
    <hyperlink ref="F183" r:id="rId14" display="https://podminky.urs.cz/item/CS_URS_2022_01/212752511"/>
    <hyperlink ref="F190" r:id="rId15" display="https://podminky.urs.cz/item/CS_URS_2022_01/359901211"/>
    <hyperlink ref="F197" r:id="rId16" display="https://podminky.urs.cz/item/CS_URS_2022_01/564851011"/>
    <hyperlink ref="F220" r:id="rId17" display="https://podminky.urs.cz/item/CS_URS_2022_01/564861011"/>
    <hyperlink ref="F231" r:id="rId18" display="https://podminky.urs.cz/item/CS_URS_2022_01/564861111"/>
    <hyperlink ref="F241" r:id="rId19" display="https://podminky.urs.cz/item/CS_URS_2022_01/565155111"/>
    <hyperlink ref="F248" r:id="rId20" display="https://podminky.urs.cz/item/CS_URS_2022_01/573191111"/>
    <hyperlink ref="F255" r:id="rId21" display="https://podminky.urs.cz/item/CS_URS_2022_01/573231108"/>
    <hyperlink ref="F262" r:id="rId22" display="https://podminky.urs.cz/item/CS_URS_2022_01/577134211"/>
    <hyperlink ref="F269" r:id="rId23" display="https://podminky.urs.cz/item/CS_URS_2022_01/596211111"/>
    <hyperlink ref="F280" r:id="rId24" display="https://podminky.urs.cz/item/CS_URS_2022_01/596211114"/>
    <hyperlink ref="F284" r:id="rId25" display="https://podminky.urs.cz/item/CS_URS_2022_01/596212210"/>
    <hyperlink ref="F301" r:id="rId26" display="https://podminky.urs.cz/item/CS_URS_2022_01/596212212"/>
    <hyperlink ref="F317" r:id="rId27" display="https://podminky.urs.cz/item/CS_URS_2022_01/596811311"/>
    <hyperlink ref="F346" r:id="rId28" display="https://podminky.urs.cz/item/CS_URS_2022_01/892351111"/>
    <hyperlink ref="F352" r:id="rId29" display="https://podminky.urs.cz/item/CS_URS_2022_01/892372111"/>
    <hyperlink ref="F364" r:id="rId30" display="https://podminky.urs.cz/item/CS_URS_2022_01/894811155"/>
    <hyperlink ref="F378" r:id="rId31" display="https://podminky.urs.cz/item/CS_URS_2022_01/899331111"/>
    <hyperlink ref="F387" r:id="rId32" display="https://podminky.urs.cz/item/CS_URS_2022_01/899431111"/>
    <hyperlink ref="F396" r:id="rId33" display="https://podminky.urs.cz/item/CS_URS_2022_01/914111111"/>
    <hyperlink ref="F411" r:id="rId34" display="https://podminky.urs.cz/item/CS_URS_2022_01/914111112"/>
    <hyperlink ref="F430" r:id="rId35" display="https://podminky.urs.cz/item/CS_URS_2022_01/914511112"/>
    <hyperlink ref="F446" r:id="rId36" display="https://podminky.urs.cz/item/CS_URS_2022_01/916131113"/>
    <hyperlink ref="F456" r:id="rId37" display="https://podminky.urs.cz/item/CS_URS_2022_01/916131213"/>
    <hyperlink ref="F470" r:id="rId38" display="https://podminky.urs.cz/item/CS_URS_2022_01/916231213"/>
    <hyperlink ref="F480" r:id="rId39" display="https://podminky.urs.cz/item/CS_URS_2022_01/916231291"/>
    <hyperlink ref="F488" r:id="rId40" display="https://podminky.urs.cz/item/CS_URS_2022_01/916231292"/>
    <hyperlink ref="F499" r:id="rId41" display="https://podminky.urs.cz/item/CS_URS_2022_01/966006132"/>
    <hyperlink ref="F506" r:id="rId42" display="https://podminky.urs.cz/item/CS_URS_2022_01/966006211"/>
    <hyperlink ref="F513" r:id="rId43" display="https://podminky.urs.cz/item/CS_URS_2022_01/966071721"/>
    <hyperlink ref="F531" r:id="rId44" display="https://podminky.urs.cz/item/CS_URS_2022_01/997221861"/>
    <hyperlink ref="F536" r:id="rId45" display="https://podminky.urs.cz/item/CS_URS_2022_01/997221873"/>
    <hyperlink ref="F540" r:id="rId46" display="https://podminky.urs.cz/item/CS_URS_2022_01/997221875"/>
    <hyperlink ref="F545" r:id="rId47" display="https://podminky.urs.cz/item/CS_URS_2022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86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Karlovy Vary - rekonstrukce ulice Sklářská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87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683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14. 6. 2022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37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ROUND((SUM(BE84:BE132)),2)</f>
        <v>0</v>
      </c>
      <c r="G33" s="38"/>
      <c r="H33" s="38"/>
      <c r="I33" s="148">
        <v>0.21</v>
      </c>
      <c r="J33" s="147">
        <f>ROUND(((SUM(BE84:BE132))*I33),2)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ROUND((SUM(BF84:BF132)),2)</f>
        <v>0</v>
      </c>
      <c r="G34" s="38"/>
      <c r="H34" s="38"/>
      <c r="I34" s="148">
        <v>0.15</v>
      </c>
      <c r="J34" s="147">
        <f>ROUND(((SUM(BF84:BF132))*I34),2)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ROUND((SUM(BG84:BG132)),2)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ROUND((SUM(BH84:BH132)),2)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ROUND((SUM(BI84:BI132)),2)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Karlovy Vary - rekonstrukce ulice Sklářská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VON - Vedlejší a ostatní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ulice Sklářská</v>
      </c>
      <c r="G52" s="40"/>
      <c r="H52" s="40"/>
      <c r="I52" s="32" t="s">
        <v>23</v>
      </c>
      <c r="J52" s="72" t="str">
        <f>IF(J12="","",J12)</f>
        <v>14. 6. 2022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Statutární město Karlovy Vary</v>
      </c>
      <c r="G54" s="40"/>
      <c r="H54" s="40"/>
      <c r="I54" s="32" t="s">
        <v>31</v>
      </c>
      <c r="J54" s="36" t="str">
        <f>E21</f>
        <v>STAVplan-CZ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90</v>
      </c>
      <c r="D57" s="162"/>
      <c r="E57" s="162"/>
      <c r="F57" s="162"/>
      <c r="G57" s="162"/>
      <c r="H57" s="162"/>
      <c r="I57" s="162"/>
      <c r="J57" s="163" t="s">
        <v>91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65"/>
      <c r="C60" s="166"/>
      <c r="D60" s="167" t="s">
        <v>684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685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686</v>
      </c>
      <c r="E62" s="174"/>
      <c r="F62" s="174"/>
      <c r="G62" s="174"/>
      <c r="H62" s="174"/>
      <c r="I62" s="174"/>
      <c r="J62" s="175">
        <f>J107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687</v>
      </c>
      <c r="E63" s="174"/>
      <c r="F63" s="174"/>
      <c r="G63" s="174"/>
      <c r="H63" s="174"/>
      <c r="I63" s="174"/>
      <c r="J63" s="175">
        <f>J123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688</v>
      </c>
      <c r="E64" s="174"/>
      <c r="F64" s="174"/>
      <c r="G64" s="174"/>
      <c r="H64" s="174"/>
      <c r="I64" s="174"/>
      <c r="J64" s="175">
        <f>J128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102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Karlovy Vary - rekonstrukce ulice Sklářská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87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VON - Vedlejší a ostatní náklady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>ulice Sklářská</v>
      </c>
      <c r="G78" s="40"/>
      <c r="H78" s="40"/>
      <c r="I78" s="32" t="s">
        <v>23</v>
      </c>
      <c r="J78" s="72" t="str">
        <f>IF(J12="","",J12)</f>
        <v>14. 6. 2022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>Statutární město Karlovy Vary</v>
      </c>
      <c r="G80" s="40"/>
      <c r="H80" s="40"/>
      <c r="I80" s="32" t="s">
        <v>31</v>
      </c>
      <c r="J80" s="36" t="str">
        <f>E21</f>
        <v>STAVplan-CZ s.r.o.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29</v>
      </c>
      <c r="D81" s="40"/>
      <c r="E81" s="40"/>
      <c r="F81" s="27" t="str">
        <f>IF(E18="","",E18)</f>
        <v>Vyplň údaj</v>
      </c>
      <c r="G81" s="40"/>
      <c r="H81" s="40"/>
      <c r="I81" s="32" t="s">
        <v>34</v>
      </c>
      <c r="J81" s="36" t="str">
        <f>E24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103</v>
      </c>
      <c r="D83" s="180" t="s">
        <v>57</v>
      </c>
      <c r="E83" s="180" t="s">
        <v>53</v>
      </c>
      <c r="F83" s="180" t="s">
        <v>54</v>
      </c>
      <c r="G83" s="180" t="s">
        <v>104</v>
      </c>
      <c r="H83" s="180" t="s">
        <v>105</v>
      </c>
      <c r="I83" s="180" t="s">
        <v>106</v>
      </c>
      <c r="J83" s="180" t="s">
        <v>91</v>
      </c>
      <c r="K83" s="181" t="s">
        <v>107</v>
      </c>
      <c r="L83" s="182"/>
      <c r="M83" s="92" t="s">
        <v>19</v>
      </c>
      <c r="N83" s="93" t="s">
        <v>42</v>
      </c>
      <c r="O83" s="93" t="s">
        <v>108</v>
      </c>
      <c r="P83" s="93" t="s">
        <v>109</v>
      </c>
      <c r="Q83" s="93" t="s">
        <v>110</v>
      </c>
      <c r="R83" s="93" t="s">
        <v>111</v>
      </c>
      <c r="S83" s="93" t="s">
        <v>112</v>
      </c>
      <c r="T83" s="94" t="s">
        <v>113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114</v>
      </c>
      <c r="D84" s="40"/>
      <c r="E84" s="40"/>
      <c r="F84" s="40"/>
      <c r="G84" s="40"/>
      <c r="H84" s="40"/>
      <c r="I84" s="40"/>
      <c r="J84" s="183">
        <f>BK84</f>
        <v>0</v>
      </c>
      <c r="K84" s="40"/>
      <c r="L84" s="44"/>
      <c r="M84" s="95"/>
      <c r="N84" s="184"/>
      <c r="O84" s="96"/>
      <c r="P84" s="185">
        <f>P85</f>
        <v>0</v>
      </c>
      <c r="Q84" s="96"/>
      <c r="R84" s="185">
        <f>R85</f>
        <v>0</v>
      </c>
      <c r="S84" s="96"/>
      <c r="T84" s="186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71</v>
      </c>
      <c r="AU84" s="17" t="s">
        <v>92</v>
      </c>
      <c r="BK84" s="187">
        <f>BK85</f>
        <v>0</v>
      </c>
    </row>
    <row r="85" spans="1:63" s="12" customFormat="1" ht="25.9" customHeight="1">
      <c r="A85" s="12"/>
      <c r="B85" s="188"/>
      <c r="C85" s="189"/>
      <c r="D85" s="190" t="s">
        <v>71</v>
      </c>
      <c r="E85" s="191" t="s">
        <v>689</v>
      </c>
      <c r="F85" s="191" t="s">
        <v>690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P86+P107+P123+P128</f>
        <v>0</v>
      </c>
      <c r="Q85" s="196"/>
      <c r="R85" s="197">
        <f>R86+R107+R123+R128</f>
        <v>0</v>
      </c>
      <c r="S85" s="196"/>
      <c r="T85" s="198">
        <f>T86+T107+T123+T128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157</v>
      </c>
      <c r="AT85" s="200" t="s">
        <v>71</v>
      </c>
      <c r="AU85" s="200" t="s">
        <v>72</v>
      </c>
      <c r="AY85" s="199" t="s">
        <v>117</v>
      </c>
      <c r="BK85" s="201">
        <f>BK86+BK107+BK123+BK128</f>
        <v>0</v>
      </c>
    </row>
    <row r="86" spans="1:63" s="12" customFormat="1" ht="22.8" customHeight="1">
      <c r="A86" s="12"/>
      <c r="B86" s="188"/>
      <c r="C86" s="189"/>
      <c r="D86" s="190" t="s">
        <v>71</v>
      </c>
      <c r="E86" s="202" t="s">
        <v>691</v>
      </c>
      <c r="F86" s="202" t="s">
        <v>692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SUM(P87:P106)</f>
        <v>0</v>
      </c>
      <c r="Q86" s="196"/>
      <c r="R86" s="197">
        <f>SUM(R87:R106)</f>
        <v>0</v>
      </c>
      <c r="S86" s="196"/>
      <c r="T86" s="198">
        <f>SUM(T87:T106)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157</v>
      </c>
      <c r="AT86" s="200" t="s">
        <v>71</v>
      </c>
      <c r="AU86" s="200" t="s">
        <v>80</v>
      </c>
      <c r="AY86" s="199" t="s">
        <v>117</v>
      </c>
      <c r="BK86" s="201">
        <f>SUM(BK87:BK106)</f>
        <v>0</v>
      </c>
    </row>
    <row r="87" spans="1:65" s="2" customFormat="1" ht="16.5" customHeight="1">
      <c r="A87" s="38"/>
      <c r="B87" s="39"/>
      <c r="C87" s="204" t="s">
        <v>80</v>
      </c>
      <c r="D87" s="204" t="s">
        <v>119</v>
      </c>
      <c r="E87" s="205" t="s">
        <v>693</v>
      </c>
      <c r="F87" s="206" t="s">
        <v>694</v>
      </c>
      <c r="G87" s="207" t="s">
        <v>695</v>
      </c>
      <c r="H87" s="208">
        <v>1</v>
      </c>
      <c r="I87" s="209"/>
      <c r="J87" s="210">
        <f>ROUND(I87*H87,2)</f>
        <v>0</v>
      </c>
      <c r="K87" s="206" t="s">
        <v>123</v>
      </c>
      <c r="L87" s="44"/>
      <c r="M87" s="211" t="s">
        <v>19</v>
      </c>
      <c r="N87" s="212" t="s">
        <v>43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696</v>
      </c>
      <c r="AT87" s="215" t="s">
        <v>119</v>
      </c>
      <c r="AU87" s="215" t="s">
        <v>82</v>
      </c>
      <c r="AY87" s="17" t="s">
        <v>117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80</v>
      </c>
      <c r="BK87" s="216">
        <f>ROUND(I87*H87,2)</f>
        <v>0</v>
      </c>
      <c r="BL87" s="17" t="s">
        <v>696</v>
      </c>
      <c r="BM87" s="215" t="s">
        <v>697</v>
      </c>
    </row>
    <row r="88" spans="1:47" s="2" customFormat="1" ht="12">
      <c r="A88" s="38"/>
      <c r="B88" s="39"/>
      <c r="C88" s="40"/>
      <c r="D88" s="217" t="s">
        <v>126</v>
      </c>
      <c r="E88" s="40"/>
      <c r="F88" s="218" t="s">
        <v>694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126</v>
      </c>
      <c r="AU88" s="17" t="s">
        <v>82</v>
      </c>
    </row>
    <row r="89" spans="1:47" s="2" customFormat="1" ht="12">
      <c r="A89" s="38"/>
      <c r="B89" s="39"/>
      <c r="C89" s="40"/>
      <c r="D89" s="222" t="s">
        <v>128</v>
      </c>
      <c r="E89" s="40"/>
      <c r="F89" s="223" t="s">
        <v>698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128</v>
      </c>
      <c r="AU89" s="17" t="s">
        <v>82</v>
      </c>
    </row>
    <row r="90" spans="1:47" s="2" customFormat="1" ht="12">
      <c r="A90" s="38"/>
      <c r="B90" s="39"/>
      <c r="C90" s="40"/>
      <c r="D90" s="217" t="s">
        <v>201</v>
      </c>
      <c r="E90" s="40"/>
      <c r="F90" s="245" t="s">
        <v>699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201</v>
      </c>
      <c r="AU90" s="17" t="s">
        <v>82</v>
      </c>
    </row>
    <row r="91" spans="1:65" s="2" customFormat="1" ht="16.5" customHeight="1">
      <c r="A91" s="38"/>
      <c r="B91" s="39"/>
      <c r="C91" s="204" t="s">
        <v>82</v>
      </c>
      <c r="D91" s="204" t="s">
        <v>119</v>
      </c>
      <c r="E91" s="205" t="s">
        <v>700</v>
      </c>
      <c r="F91" s="206" t="s">
        <v>701</v>
      </c>
      <c r="G91" s="207" t="s">
        <v>695</v>
      </c>
      <c r="H91" s="208">
        <v>1</v>
      </c>
      <c r="I91" s="209"/>
      <c r="J91" s="210">
        <f>ROUND(I91*H91,2)</f>
        <v>0</v>
      </c>
      <c r="K91" s="206" t="s">
        <v>123</v>
      </c>
      <c r="L91" s="44"/>
      <c r="M91" s="211" t="s">
        <v>19</v>
      </c>
      <c r="N91" s="212" t="s">
        <v>43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696</v>
      </c>
      <c r="AT91" s="215" t="s">
        <v>119</v>
      </c>
      <c r="AU91" s="215" t="s">
        <v>82</v>
      </c>
      <c r="AY91" s="17" t="s">
        <v>117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80</v>
      </c>
      <c r="BK91" s="216">
        <f>ROUND(I91*H91,2)</f>
        <v>0</v>
      </c>
      <c r="BL91" s="17" t="s">
        <v>696</v>
      </c>
      <c r="BM91" s="215" t="s">
        <v>702</v>
      </c>
    </row>
    <row r="92" spans="1:47" s="2" customFormat="1" ht="12">
      <c r="A92" s="38"/>
      <c r="B92" s="39"/>
      <c r="C92" s="40"/>
      <c r="D92" s="217" t="s">
        <v>126</v>
      </c>
      <c r="E92" s="40"/>
      <c r="F92" s="218" t="s">
        <v>701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126</v>
      </c>
      <c r="AU92" s="17" t="s">
        <v>82</v>
      </c>
    </row>
    <row r="93" spans="1:47" s="2" customFormat="1" ht="12">
      <c r="A93" s="38"/>
      <c r="B93" s="39"/>
      <c r="C93" s="40"/>
      <c r="D93" s="222" t="s">
        <v>128</v>
      </c>
      <c r="E93" s="40"/>
      <c r="F93" s="223" t="s">
        <v>703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128</v>
      </c>
      <c r="AU93" s="17" t="s">
        <v>82</v>
      </c>
    </row>
    <row r="94" spans="1:47" s="2" customFormat="1" ht="12">
      <c r="A94" s="38"/>
      <c r="B94" s="39"/>
      <c r="C94" s="40"/>
      <c r="D94" s="217" t="s">
        <v>201</v>
      </c>
      <c r="E94" s="40"/>
      <c r="F94" s="245" t="s">
        <v>704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201</v>
      </c>
      <c r="AU94" s="17" t="s">
        <v>82</v>
      </c>
    </row>
    <row r="95" spans="1:65" s="2" customFormat="1" ht="16.5" customHeight="1">
      <c r="A95" s="38"/>
      <c r="B95" s="39"/>
      <c r="C95" s="204" t="s">
        <v>140</v>
      </c>
      <c r="D95" s="204" t="s">
        <v>119</v>
      </c>
      <c r="E95" s="205" t="s">
        <v>705</v>
      </c>
      <c r="F95" s="206" t="s">
        <v>706</v>
      </c>
      <c r="G95" s="207" t="s">
        <v>695</v>
      </c>
      <c r="H95" s="208">
        <v>1</v>
      </c>
      <c r="I95" s="209"/>
      <c r="J95" s="210">
        <f>ROUND(I95*H95,2)</f>
        <v>0</v>
      </c>
      <c r="K95" s="206" t="s">
        <v>123</v>
      </c>
      <c r="L95" s="44"/>
      <c r="M95" s="211" t="s">
        <v>19</v>
      </c>
      <c r="N95" s="212" t="s">
        <v>43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696</v>
      </c>
      <c r="AT95" s="215" t="s">
        <v>119</v>
      </c>
      <c r="AU95" s="215" t="s">
        <v>82</v>
      </c>
      <c r="AY95" s="17" t="s">
        <v>117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80</v>
      </c>
      <c r="BK95" s="216">
        <f>ROUND(I95*H95,2)</f>
        <v>0</v>
      </c>
      <c r="BL95" s="17" t="s">
        <v>696</v>
      </c>
      <c r="BM95" s="215" t="s">
        <v>707</v>
      </c>
    </row>
    <row r="96" spans="1:47" s="2" customFormat="1" ht="12">
      <c r="A96" s="38"/>
      <c r="B96" s="39"/>
      <c r="C96" s="40"/>
      <c r="D96" s="217" t="s">
        <v>126</v>
      </c>
      <c r="E96" s="40"/>
      <c r="F96" s="218" t="s">
        <v>706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126</v>
      </c>
      <c r="AU96" s="17" t="s">
        <v>82</v>
      </c>
    </row>
    <row r="97" spans="1:47" s="2" customFormat="1" ht="12">
      <c r="A97" s="38"/>
      <c r="B97" s="39"/>
      <c r="C97" s="40"/>
      <c r="D97" s="222" t="s">
        <v>128</v>
      </c>
      <c r="E97" s="40"/>
      <c r="F97" s="223" t="s">
        <v>708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128</v>
      </c>
      <c r="AU97" s="17" t="s">
        <v>82</v>
      </c>
    </row>
    <row r="98" spans="1:47" s="2" customFormat="1" ht="12">
      <c r="A98" s="38"/>
      <c r="B98" s="39"/>
      <c r="C98" s="40"/>
      <c r="D98" s="217" t="s">
        <v>201</v>
      </c>
      <c r="E98" s="40"/>
      <c r="F98" s="245" t="s">
        <v>709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201</v>
      </c>
      <c r="AU98" s="17" t="s">
        <v>82</v>
      </c>
    </row>
    <row r="99" spans="1:65" s="2" customFormat="1" ht="16.5" customHeight="1">
      <c r="A99" s="38"/>
      <c r="B99" s="39"/>
      <c r="C99" s="204" t="s">
        <v>124</v>
      </c>
      <c r="D99" s="204" t="s">
        <v>119</v>
      </c>
      <c r="E99" s="205" t="s">
        <v>710</v>
      </c>
      <c r="F99" s="206" t="s">
        <v>711</v>
      </c>
      <c r="G99" s="207" t="s">
        <v>695</v>
      </c>
      <c r="H99" s="208">
        <v>1</v>
      </c>
      <c r="I99" s="209"/>
      <c r="J99" s="210">
        <f>ROUND(I99*H99,2)</f>
        <v>0</v>
      </c>
      <c r="K99" s="206" t="s">
        <v>123</v>
      </c>
      <c r="L99" s="44"/>
      <c r="M99" s="211" t="s">
        <v>19</v>
      </c>
      <c r="N99" s="212" t="s">
        <v>43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696</v>
      </c>
      <c r="AT99" s="215" t="s">
        <v>119</v>
      </c>
      <c r="AU99" s="215" t="s">
        <v>82</v>
      </c>
      <c r="AY99" s="17" t="s">
        <v>117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80</v>
      </c>
      <c r="BK99" s="216">
        <f>ROUND(I99*H99,2)</f>
        <v>0</v>
      </c>
      <c r="BL99" s="17" t="s">
        <v>696</v>
      </c>
      <c r="BM99" s="215" t="s">
        <v>712</v>
      </c>
    </row>
    <row r="100" spans="1:47" s="2" customFormat="1" ht="12">
      <c r="A100" s="38"/>
      <c r="B100" s="39"/>
      <c r="C100" s="40"/>
      <c r="D100" s="217" t="s">
        <v>126</v>
      </c>
      <c r="E100" s="40"/>
      <c r="F100" s="218" t="s">
        <v>711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126</v>
      </c>
      <c r="AU100" s="17" t="s">
        <v>82</v>
      </c>
    </row>
    <row r="101" spans="1:47" s="2" customFormat="1" ht="12">
      <c r="A101" s="38"/>
      <c r="B101" s="39"/>
      <c r="C101" s="40"/>
      <c r="D101" s="222" t="s">
        <v>128</v>
      </c>
      <c r="E101" s="40"/>
      <c r="F101" s="223" t="s">
        <v>713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128</v>
      </c>
      <c r="AU101" s="17" t="s">
        <v>82</v>
      </c>
    </row>
    <row r="102" spans="1:47" s="2" customFormat="1" ht="12">
      <c r="A102" s="38"/>
      <c r="B102" s="39"/>
      <c r="C102" s="40"/>
      <c r="D102" s="217" t="s">
        <v>201</v>
      </c>
      <c r="E102" s="40"/>
      <c r="F102" s="245" t="s">
        <v>714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201</v>
      </c>
      <c r="AU102" s="17" t="s">
        <v>82</v>
      </c>
    </row>
    <row r="103" spans="1:65" s="2" customFormat="1" ht="16.5" customHeight="1">
      <c r="A103" s="38"/>
      <c r="B103" s="39"/>
      <c r="C103" s="204" t="s">
        <v>157</v>
      </c>
      <c r="D103" s="204" t="s">
        <v>119</v>
      </c>
      <c r="E103" s="205" t="s">
        <v>715</v>
      </c>
      <c r="F103" s="206" t="s">
        <v>716</v>
      </c>
      <c r="G103" s="207" t="s">
        <v>695</v>
      </c>
      <c r="H103" s="208">
        <v>1</v>
      </c>
      <c r="I103" s="209"/>
      <c r="J103" s="210">
        <f>ROUND(I103*H103,2)</f>
        <v>0</v>
      </c>
      <c r="K103" s="206" t="s">
        <v>123</v>
      </c>
      <c r="L103" s="44"/>
      <c r="M103" s="211" t="s">
        <v>19</v>
      </c>
      <c r="N103" s="212" t="s">
        <v>43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696</v>
      </c>
      <c r="AT103" s="215" t="s">
        <v>119</v>
      </c>
      <c r="AU103" s="215" t="s">
        <v>82</v>
      </c>
      <c r="AY103" s="17" t="s">
        <v>117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80</v>
      </c>
      <c r="BK103" s="216">
        <f>ROUND(I103*H103,2)</f>
        <v>0</v>
      </c>
      <c r="BL103" s="17" t="s">
        <v>696</v>
      </c>
      <c r="BM103" s="215" t="s">
        <v>717</v>
      </c>
    </row>
    <row r="104" spans="1:47" s="2" customFormat="1" ht="12">
      <c r="A104" s="38"/>
      <c r="B104" s="39"/>
      <c r="C104" s="40"/>
      <c r="D104" s="217" t="s">
        <v>126</v>
      </c>
      <c r="E104" s="40"/>
      <c r="F104" s="218" t="s">
        <v>716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126</v>
      </c>
      <c r="AU104" s="17" t="s">
        <v>82</v>
      </c>
    </row>
    <row r="105" spans="1:47" s="2" customFormat="1" ht="12">
      <c r="A105" s="38"/>
      <c r="B105" s="39"/>
      <c r="C105" s="40"/>
      <c r="D105" s="222" t="s">
        <v>128</v>
      </c>
      <c r="E105" s="40"/>
      <c r="F105" s="223" t="s">
        <v>718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128</v>
      </c>
      <c r="AU105" s="17" t="s">
        <v>82</v>
      </c>
    </row>
    <row r="106" spans="1:47" s="2" customFormat="1" ht="12">
      <c r="A106" s="38"/>
      <c r="B106" s="39"/>
      <c r="C106" s="40"/>
      <c r="D106" s="217" t="s">
        <v>201</v>
      </c>
      <c r="E106" s="40"/>
      <c r="F106" s="245" t="s">
        <v>719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201</v>
      </c>
      <c r="AU106" s="17" t="s">
        <v>82</v>
      </c>
    </row>
    <row r="107" spans="1:63" s="12" customFormat="1" ht="22.8" customHeight="1">
      <c r="A107" s="12"/>
      <c r="B107" s="188"/>
      <c r="C107" s="189"/>
      <c r="D107" s="190" t="s">
        <v>71</v>
      </c>
      <c r="E107" s="202" t="s">
        <v>720</v>
      </c>
      <c r="F107" s="202" t="s">
        <v>721</v>
      </c>
      <c r="G107" s="189"/>
      <c r="H107" s="189"/>
      <c r="I107" s="192"/>
      <c r="J107" s="203">
        <f>BK107</f>
        <v>0</v>
      </c>
      <c r="K107" s="189"/>
      <c r="L107" s="194"/>
      <c r="M107" s="195"/>
      <c r="N107" s="196"/>
      <c r="O107" s="196"/>
      <c r="P107" s="197">
        <f>SUM(P108:P122)</f>
        <v>0</v>
      </c>
      <c r="Q107" s="196"/>
      <c r="R107" s="197">
        <f>SUM(R108:R122)</f>
        <v>0</v>
      </c>
      <c r="S107" s="196"/>
      <c r="T107" s="198">
        <f>SUM(T108:T122)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199" t="s">
        <v>157</v>
      </c>
      <c r="AT107" s="200" t="s">
        <v>71</v>
      </c>
      <c r="AU107" s="200" t="s">
        <v>80</v>
      </c>
      <c r="AY107" s="199" t="s">
        <v>117</v>
      </c>
      <c r="BK107" s="201">
        <f>SUM(BK108:BK122)</f>
        <v>0</v>
      </c>
    </row>
    <row r="108" spans="1:65" s="2" customFormat="1" ht="16.5" customHeight="1">
      <c r="A108" s="38"/>
      <c r="B108" s="39"/>
      <c r="C108" s="204" t="s">
        <v>164</v>
      </c>
      <c r="D108" s="204" t="s">
        <v>119</v>
      </c>
      <c r="E108" s="205" t="s">
        <v>722</v>
      </c>
      <c r="F108" s="206" t="s">
        <v>721</v>
      </c>
      <c r="G108" s="207" t="s">
        <v>695</v>
      </c>
      <c r="H108" s="208">
        <v>1</v>
      </c>
      <c r="I108" s="209"/>
      <c r="J108" s="210">
        <f>ROUND(I108*H108,2)</f>
        <v>0</v>
      </c>
      <c r="K108" s="206" t="s">
        <v>123</v>
      </c>
      <c r="L108" s="44"/>
      <c r="M108" s="211" t="s">
        <v>19</v>
      </c>
      <c r="N108" s="212" t="s">
        <v>43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696</v>
      </c>
      <c r="AT108" s="215" t="s">
        <v>119</v>
      </c>
      <c r="AU108" s="215" t="s">
        <v>82</v>
      </c>
      <c r="AY108" s="17" t="s">
        <v>117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80</v>
      </c>
      <c r="BK108" s="216">
        <f>ROUND(I108*H108,2)</f>
        <v>0</v>
      </c>
      <c r="BL108" s="17" t="s">
        <v>696</v>
      </c>
      <c r="BM108" s="215" t="s">
        <v>723</v>
      </c>
    </row>
    <row r="109" spans="1:47" s="2" customFormat="1" ht="12">
      <c r="A109" s="38"/>
      <c r="B109" s="39"/>
      <c r="C109" s="40"/>
      <c r="D109" s="217" t="s">
        <v>126</v>
      </c>
      <c r="E109" s="40"/>
      <c r="F109" s="218" t="s">
        <v>721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126</v>
      </c>
      <c r="AU109" s="17" t="s">
        <v>82</v>
      </c>
    </row>
    <row r="110" spans="1:47" s="2" customFormat="1" ht="12">
      <c r="A110" s="38"/>
      <c r="B110" s="39"/>
      <c r="C110" s="40"/>
      <c r="D110" s="222" t="s">
        <v>128</v>
      </c>
      <c r="E110" s="40"/>
      <c r="F110" s="223" t="s">
        <v>724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128</v>
      </c>
      <c r="AU110" s="17" t="s">
        <v>82</v>
      </c>
    </row>
    <row r="111" spans="1:47" s="2" customFormat="1" ht="12">
      <c r="A111" s="38"/>
      <c r="B111" s="39"/>
      <c r="C111" s="40"/>
      <c r="D111" s="217" t="s">
        <v>201</v>
      </c>
      <c r="E111" s="40"/>
      <c r="F111" s="245" t="s">
        <v>725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201</v>
      </c>
      <c r="AU111" s="17" t="s">
        <v>82</v>
      </c>
    </row>
    <row r="112" spans="1:65" s="2" customFormat="1" ht="16.5" customHeight="1">
      <c r="A112" s="38"/>
      <c r="B112" s="39"/>
      <c r="C112" s="204" t="s">
        <v>171</v>
      </c>
      <c r="D112" s="204" t="s">
        <v>119</v>
      </c>
      <c r="E112" s="205" t="s">
        <v>726</v>
      </c>
      <c r="F112" s="206" t="s">
        <v>727</v>
      </c>
      <c r="G112" s="207" t="s">
        <v>695</v>
      </c>
      <c r="H112" s="208">
        <v>1</v>
      </c>
      <c r="I112" s="209"/>
      <c r="J112" s="210">
        <f>ROUND(I112*H112,2)</f>
        <v>0</v>
      </c>
      <c r="K112" s="206" t="s">
        <v>123</v>
      </c>
      <c r="L112" s="44"/>
      <c r="M112" s="211" t="s">
        <v>19</v>
      </c>
      <c r="N112" s="212" t="s">
        <v>43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696</v>
      </c>
      <c r="AT112" s="215" t="s">
        <v>119</v>
      </c>
      <c r="AU112" s="215" t="s">
        <v>82</v>
      </c>
      <c r="AY112" s="17" t="s">
        <v>117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80</v>
      </c>
      <c r="BK112" s="216">
        <f>ROUND(I112*H112,2)</f>
        <v>0</v>
      </c>
      <c r="BL112" s="17" t="s">
        <v>696</v>
      </c>
      <c r="BM112" s="215" t="s">
        <v>728</v>
      </c>
    </row>
    <row r="113" spans="1:47" s="2" customFormat="1" ht="12">
      <c r="A113" s="38"/>
      <c r="B113" s="39"/>
      <c r="C113" s="40"/>
      <c r="D113" s="217" t="s">
        <v>126</v>
      </c>
      <c r="E113" s="40"/>
      <c r="F113" s="218" t="s">
        <v>727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126</v>
      </c>
      <c r="AU113" s="17" t="s">
        <v>82</v>
      </c>
    </row>
    <row r="114" spans="1:47" s="2" customFormat="1" ht="12">
      <c r="A114" s="38"/>
      <c r="B114" s="39"/>
      <c r="C114" s="40"/>
      <c r="D114" s="222" t="s">
        <v>128</v>
      </c>
      <c r="E114" s="40"/>
      <c r="F114" s="223" t="s">
        <v>729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128</v>
      </c>
      <c r="AU114" s="17" t="s">
        <v>82</v>
      </c>
    </row>
    <row r="115" spans="1:47" s="2" customFormat="1" ht="12">
      <c r="A115" s="38"/>
      <c r="B115" s="39"/>
      <c r="C115" s="40"/>
      <c r="D115" s="217" t="s">
        <v>201</v>
      </c>
      <c r="E115" s="40"/>
      <c r="F115" s="245" t="s">
        <v>730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201</v>
      </c>
      <c r="AU115" s="17" t="s">
        <v>82</v>
      </c>
    </row>
    <row r="116" spans="1:65" s="2" customFormat="1" ht="16.5" customHeight="1">
      <c r="A116" s="38"/>
      <c r="B116" s="39"/>
      <c r="C116" s="204" t="s">
        <v>178</v>
      </c>
      <c r="D116" s="204" t="s">
        <v>119</v>
      </c>
      <c r="E116" s="205" t="s">
        <v>731</v>
      </c>
      <c r="F116" s="206" t="s">
        <v>732</v>
      </c>
      <c r="G116" s="207" t="s">
        <v>695</v>
      </c>
      <c r="H116" s="208">
        <v>1</v>
      </c>
      <c r="I116" s="209"/>
      <c r="J116" s="210">
        <f>ROUND(I116*H116,2)</f>
        <v>0</v>
      </c>
      <c r="K116" s="206" t="s">
        <v>123</v>
      </c>
      <c r="L116" s="44"/>
      <c r="M116" s="211" t="s">
        <v>19</v>
      </c>
      <c r="N116" s="212" t="s">
        <v>43</v>
      </c>
      <c r="O116" s="8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696</v>
      </c>
      <c r="AT116" s="215" t="s">
        <v>119</v>
      </c>
      <c r="AU116" s="215" t="s">
        <v>82</v>
      </c>
      <c r="AY116" s="17" t="s">
        <v>117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80</v>
      </c>
      <c r="BK116" s="216">
        <f>ROUND(I116*H116,2)</f>
        <v>0</v>
      </c>
      <c r="BL116" s="17" t="s">
        <v>696</v>
      </c>
      <c r="BM116" s="215" t="s">
        <v>733</v>
      </c>
    </row>
    <row r="117" spans="1:47" s="2" customFormat="1" ht="12">
      <c r="A117" s="38"/>
      <c r="B117" s="39"/>
      <c r="C117" s="40"/>
      <c r="D117" s="217" t="s">
        <v>126</v>
      </c>
      <c r="E117" s="40"/>
      <c r="F117" s="218" t="s">
        <v>732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126</v>
      </c>
      <c r="AU117" s="17" t="s">
        <v>82</v>
      </c>
    </row>
    <row r="118" spans="1:47" s="2" customFormat="1" ht="12">
      <c r="A118" s="38"/>
      <c r="B118" s="39"/>
      <c r="C118" s="40"/>
      <c r="D118" s="222" t="s">
        <v>128</v>
      </c>
      <c r="E118" s="40"/>
      <c r="F118" s="223" t="s">
        <v>734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128</v>
      </c>
      <c r="AU118" s="17" t="s">
        <v>82</v>
      </c>
    </row>
    <row r="119" spans="1:47" s="2" customFormat="1" ht="12">
      <c r="A119" s="38"/>
      <c r="B119" s="39"/>
      <c r="C119" s="40"/>
      <c r="D119" s="217" t="s">
        <v>201</v>
      </c>
      <c r="E119" s="40"/>
      <c r="F119" s="245" t="s">
        <v>735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201</v>
      </c>
      <c r="AU119" s="17" t="s">
        <v>82</v>
      </c>
    </row>
    <row r="120" spans="1:65" s="2" customFormat="1" ht="16.5" customHeight="1">
      <c r="A120" s="38"/>
      <c r="B120" s="39"/>
      <c r="C120" s="204" t="s">
        <v>187</v>
      </c>
      <c r="D120" s="204" t="s">
        <v>119</v>
      </c>
      <c r="E120" s="205" t="s">
        <v>736</v>
      </c>
      <c r="F120" s="206" t="s">
        <v>737</v>
      </c>
      <c r="G120" s="207" t="s">
        <v>420</v>
      </c>
      <c r="H120" s="208">
        <v>1</v>
      </c>
      <c r="I120" s="209"/>
      <c r="J120" s="210">
        <f>ROUND(I120*H120,2)</f>
        <v>0</v>
      </c>
      <c r="K120" s="206" t="s">
        <v>123</v>
      </c>
      <c r="L120" s="44"/>
      <c r="M120" s="211" t="s">
        <v>19</v>
      </c>
      <c r="N120" s="212" t="s">
        <v>43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696</v>
      </c>
      <c r="AT120" s="215" t="s">
        <v>119</v>
      </c>
      <c r="AU120" s="215" t="s">
        <v>82</v>
      </c>
      <c r="AY120" s="17" t="s">
        <v>117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80</v>
      </c>
      <c r="BK120" s="216">
        <f>ROUND(I120*H120,2)</f>
        <v>0</v>
      </c>
      <c r="BL120" s="17" t="s">
        <v>696</v>
      </c>
      <c r="BM120" s="215" t="s">
        <v>738</v>
      </c>
    </row>
    <row r="121" spans="1:47" s="2" customFormat="1" ht="12">
      <c r="A121" s="38"/>
      <c r="B121" s="39"/>
      <c r="C121" s="40"/>
      <c r="D121" s="217" t="s">
        <v>126</v>
      </c>
      <c r="E121" s="40"/>
      <c r="F121" s="218" t="s">
        <v>737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126</v>
      </c>
      <c r="AU121" s="17" t="s">
        <v>82</v>
      </c>
    </row>
    <row r="122" spans="1:47" s="2" customFormat="1" ht="12">
      <c r="A122" s="38"/>
      <c r="B122" s="39"/>
      <c r="C122" s="40"/>
      <c r="D122" s="222" t="s">
        <v>128</v>
      </c>
      <c r="E122" s="40"/>
      <c r="F122" s="223" t="s">
        <v>739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128</v>
      </c>
      <c r="AU122" s="17" t="s">
        <v>82</v>
      </c>
    </row>
    <row r="123" spans="1:63" s="12" customFormat="1" ht="22.8" customHeight="1">
      <c r="A123" s="12"/>
      <c r="B123" s="188"/>
      <c r="C123" s="189"/>
      <c r="D123" s="190" t="s">
        <v>71</v>
      </c>
      <c r="E123" s="202" t="s">
        <v>740</v>
      </c>
      <c r="F123" s="202" t="s">
        <v>741</v>
      </c>
      <c r="G123" s="189"/>
      <c r="H123" s="189"/>
      <c r="I123" s="192"/>
      <c r="J123" s="203">
        <f>BK123</f>
        <v>0</v>
      </c>
      <c r="K123" s="189"/>
      <c r="L123" s="194"/>
      <c r="M123" s="195"/>
      <c r="N123" s="196"/>
      <c r="O123" s="196"/>
      <c r="P123" s="197">
        <f>SUM(P124:P127)</f>
        <v>0</v>
      </c>
      <c r="Q123" s="196"/>
      <c r="R123" s="197">
        <f>SUM(R124:R127)</f>
        <v>0</v>
      </c>
      <c r="S123" s="196"/>
      <c r="T123" s="198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99" t="s">
        <v>157</v>
      </c>
      <c r="AT123" s="200" t="s">
        <v>71</v>
      </c>
      <c r="AU123" s="200" t="s">
        <v>80</v>
      </c>
      <c r="AY123" s="199" t="s">
        <v>117</v>
      </c>
      <c r="BK123" s="201">
        <f>SUM(BK124:BK127)</f>
        <v>0</v>
      </c>
    </row>
    <row r="124" spans="1:65" s="2" customFormat="1" ht="16.5" customHeight="1">
      <c r="A124" s="38"/>
      <c r="B124" s="39"/>
      <c r="C124" s="204" t="s">
        <v>194</v>
      </c>
      <c r="D124" s="204" t="s">
        <v>119</v>
      </c>
      <c r="E124" s="205" t="s">
        <v>742</v>
      </c>
      <c r="F124" s="206" t="s">
        <v>741</v>
      </c>
      <c r="G124" s="207" t="s">
        <v>743</v>
      </c>
      <c r="H124" s="208">
        <v>1</v>
      </c>
      <c r="I124" s="209"/>
      <c r="J124" s="210">
        <f>ROUND(I124*H124,2)</f>
        <v>0</v>
      </c>
      <c r="K124" s="206" t="s">
        <v>123</v>
      </c>
      <c r="L124" s="44"/>
      <c r="M124" s="211" t="s">
        <v>19</v>
      </c>
      <c r="N124" s="212" t="s">
        <v>43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696</v>
      </c>
      <c r="AT124" s="215" t="s">
        <v>119</v>
      </c>
      <c r="AU124" s="215" t="s">
        <v>82</v>
      </c>
      <c r="AY124" s="17" t="s">
        <v>117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80</v>
      </c>
      <c r="BK124" s="216">
        <f>ROUND(I124*H124,2)</f>
        <v>0</v>
      </c>
      <c r="BL124" s="17" t="s">
        <v>696</v>
      </c>
      <c r="BM124" s="215" t="s">
        <v>744</v>
      </c>
    </row>
    <row r="125" spans="1:47" s="2" customFormat="1" ht="12">
      <c r="A125" s="38"/>
      <c r="B125" s="39"/>
      <c r="C125" s="40"/>
      <c r="D125" s="217" t="s">
        <v>126</v>
      </c>
      <c r="E125" s="40"/>
      <c r="F125" s="218" t="s">
        <v>741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126</v>
      </c>
      <c r="AU125" s="17" t="s">
        <v>82</v>
      </c>
    </row>
    <row r="126" spans="1:47" s="2" customFormat="1" ht="12">
      <c r="A126" s="38"/>
      <c r="B126" s="39"/>
      <c r="C126" s="40"/>
      <c r="D126" s="222" t="s">
        <v>128</v>
      </c>
      <c r="E126" s="40"/>
      <c r="F126" s="223" t="s">
        <v>745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128</v>
      </c>
      <c r="AU126" s="17" t="s">
        <v>82</v>
      </c>
    </row>
    <row r="127" spans="1:47" s="2" customFormat="1" ht="12">
      <c r="A127" s="38"/>
      <c r="B127" s="39"/>
      <c r="C127" s="40"/>
      <c r="D127" s="217" t="s">
        <v>201</v>
      </c>
      <c r="E127" s="40"/>
      <c r="F127" s="245" t="s">
        <v>746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201</v>
      </c>
      <c r="AU127" s="17" t="s">
        <v>82</v>
      </c>
    </row>
    <row r="128" spans="1:63" s="12" customFormat="1" ht="22.8" customHeight="1">
      <c r="A128" s="12"/>
      <c r="B128" s="188"/>
      <c r="C128" s="189"/>
      <c r="D128" s="190" t="s">
        <v>71</v>
      </c>
      <c r="E128" s="202" t="s">
        <v>747</v>
      </c>
      <c r="F128" s="202" t="s">
        <v>748</v>
      </c>
      <c r="G128" s="189"/>
      <c r="H128" s="189"/>
      <c r="I128" s="192"/>
      <c r="J128" s="203">
        <f>BK128</f>
        <v>0</v>
      </c>
      <c r="K128" s="189"/>
      <c r="L128" s="194"/>
      <c r="M128" s="195"/>
      <c r="N128" s="196"/>
      <c r="O128" s="196"/>
      <c r="P128" s="197">
        <f>SUM(P129:P132)</f>
        <v>0</v>
      </c>
      <c r="Q128" s="196"/>
      <c r="R128" s="197">
        <f>SUM(R129:R132)</f>
        <v>0</v>
      </c>
      <c r="S128" s="196"/>
      <c r="T128" s="198">
        <f>SUM(T129:T132)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9" t="s">
        <v>157</v>
      </c>
      <c r="AT128" s="200" t="s">
        <v>71</v>
      </c>
      <c r="AU128" s="200" t="s">
        <v>80</v>
      </c>
      <c r="AY128" s="199" t="s">
        <v>117</v>
      </c>
      <c r="BK128" s="201">
        <f>SUM(BK129:BK132)</f>
        <v>0</v>
      </c>
    </row>
    <row r="129" spans="1:65" s="2" customFormat="1" ht="16.5" customHeight="1">
      <c r="A129" s="38"/>
      <c r="B129" s="39"/>
      <c r="C129" s="204" t="s">
        <v>206</v>
      </c>
      <c r="D129" s="204" t="s">
        <v>119</v>
      </c>
      <c r="E129" s="205" t="s">
        <v>749</v>
      </c>
      <c r="F129" s="206" t="s">
        <v>748</v>
      </c>
      <c r="G129" s="207" t="s">
        <v>695</v>
      </c>
      <c r="H129" s="208">
        <v>1</v>
      </c>
      <c r="I129" s="209"/>
      <c r="J129" s="210">
        <f>ROUND(I129*H129,2)</f>
        <v>0</v>
      </c>
      <c r="K129" s="206" t="s">
        <v>123</v>
      </c>
      <c r="L129" s="44"/>
      <c r="M129" s="211" t="s">
        <v>19</v>
      </c>
      <c r="N129" s="212" t="s">
        <v>43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696</v>
      </c>
      <c r="AT129" s="215" t="s">
        <v>119</v>
      </c>
      <c r="AU129" s="215" t="s">
        <v>82</v>
      </c>
      <c r="AY129" s="17" t="s">
        <v>117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80</v>
      </c>
      <c r="BK129" s="216">
        <f>ROUND(I129*H129,2)</f>
        <v>0</v>
      </c>
      <c r="BL129" s="17" t="s">
        <v>696</v>
      </c>
      <c r="BM129" s="215" t="s">
        <v>750</v>
      </c>
    </row>
    <row r="130" spans="1:47" s="2" customFormat="1" ht="12">
      <c r="A130" s="38"/>
      <c r="B130" s="39"/>
      <c r="C130" s="40"/>
      <c r="D130" s="217" t="s">
        <v>126</v>
      </c>
      <c r="E130" s="40"/>
      <c r="F130" s="218" t="s">
        <v>748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126</v>
      </c>
      <c r="AU130" s="17" t="s">
        <v>82</v>
      </c>
    </row>
    <row r="131" spans="1:47" s="2" customFormat="1" ht="12">
      <c r="A131" s="38"/>
      <c r="B131" s="39"/>
      <c r="C131" s="40"/>
      <c r="D131" s="222" t="s">
        <v>128</v>
      </c>
      <c r="E131" s="40"/>
      <c r="F131" s="223" t="s">
        <v>751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128</v>
      </c>
      <c r="AU131" s="17" t="s">
        <v>82</v>
      </c>
    </row>
    <row r="132" spans="1:47" s="2" customFormat="1" ht="12">
      <c r="A132" s="38"/>
      <c r="B132" s="39"/>
      <c r="C132" s="40"/>
      <c r="D132" s="217" t="s">
        <v>201</v>
      </c>
      <c r="E132" s="40"/>
      <c r="F132" s="245" t="s">
        <v>752</v>
      </c>
      <c r="G132" s="40"/>
      <c r="H132" s="40"/>
      <c r="I132" s="219"/>
      <c r="J132" s="40"/>
      <c r="K132" s="40"/>
      <c r="L132" s="44"/>
      <c r="M132" s="256"/>
      <c r="N132" s="257"/>
      <c r="O132" s="258"/>
      <c r="P132" s="258"/>
      <c r="Q132" s="258"/>
      <c r="R132" s="258"/>
      <c r="S132" s="258"/>
      <c r="T132" s="259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201</v>
      </c>
      <c r="AU132" s="17" t="s">
        <v>82</v>
      </c>
    </row>
    <row r="133" spans="1:31" s="2" customFormat="1" ht="6.95" customHeight="1">
      <c r="A133" s="38"/>
      <c r="B133" s="59"/>
      <c r="C133" s="60"/>
      <c r="D133" s="60"/>
      <c r="E133" s="60"/>
      <c r="F133" s="60"/>
      <c r="G133" s="60"/>
      <c r="H133" s="60"/>
      <c r="I133" s="60"/>
      <c r="J133" s="60"/>
      <c r="K133" s="60"/>
      <c r="L133" s="44"/>
      <c r="M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</sheetData>
  <sheetProtection password="CC35" sheet="1" objects="1" scenarios="1" formatColumns="0" formatRows="0" autoFilter="0"/>
  <autoFilter ref="C83:K132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2_01/012002000"/>
    <hyperlink ref="F93" r:id="rId2" display="https://podminky.urs.cz/item/CS_URS_2022_01/012203000"/>
    <hyperlink ref="F97" r:id="rId3" display="https://podminky.urs.cz/item/CS_URS_2022_01/013002000"/>
    <hyperlink ref="F101" r:id="rId4" display="https://podminky.urs.cz/item/CS_URS_2022_01/013274000"/>
    <hyperlink ref="F105" r:id="rId5" display="https://podminky.urs.cz/item/CS_URS_2022_01/013284000"/>
    <hyperlink ref="F110" r:id="rId6" display="https://podminky.urs.cz/item/CS_URS_2022_01/030001000"/>
    <hyperlink ref="F114" r:id="rId7" display="https://podminky.urs.cz/item/CS_URS_2022_01/031103000"/>
    <hyperlink ref="F118" r:id="rId8" display="https://podminky.urs.cz/item/CS_URS_2022_01/034303000"/>
    <hyperlink ref="F122" r:id="rId9" display="https://podminky.urs.cz/item/CS_URS_2022_01/034503000"/>
    <hyperlink ref="F126" r:id="rId10" display="https://podminky.urs.cz/item/CS_URS_2022_01/040001000"/>
    <hyperlink ref="F131" r:id="rId11" display="https://podminky.urs.cz/item/CS_URS_2022_01/06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0" customWidth="1"/>
    <col min="2" max="2" width="1.7109375" style="260" customWidth="1"/>
    <col min="3" max="4" width="5.00390625" style="260" customWidth="1"/>
    <col min="5" max="5" width="11.7109375" style="260" customWidth="1"/>
    <col min="6" max="6" width="9.140625" style="260" customWidth="1"/>
    <col min="7" max="7" width="5.00390625" style="260" customWidth="1"/>
    <col min="8" max="8" width="77.8515625" style="260" customWidth="1"/>
    <col min="9" max="10" width="20.00390625" style="260" customWidth="1"/>
    <col min="11" max="11" width="1.7109375" style="260" customWidth="1"/>
  </cols>
  <sheetData>
    <row r="1" s="1" customFormat="1" ht="37.5" customHeight="1"/>
    <row r="2" spans="2:11" s="1" customFormat="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5" customFormat="1" ht="45" customHeight="1">
      <c r="B3" s="264"/>
      <c r="C3" s="265" t="s">
        <v>753</v>
      </c>
      <c r="D3" s="265"/>
      <c r="E3" s="265"/>
      <c r="F3" s="265"/>
      <c r="G3" s="265"/>
      <c r="H3" s="265"/>
      <c r="I3" s="265"/>
      <c r="J3" s="265"/>
      <c r="K3" s="266"/>
    </row>
    <row r="4" spans="2:11" s="1" customFormat="1" ht="25.5" customHeight="1">
      <c r="B4" s="267"/>
      <c r="C4" s="268" t="s">
        <v>754</v>
      </c>
      <c r="D4" s="268"/>
      <c r="E4" s="268"/>
      <c r="F4" s="268"/>
      <c r="G4" s="268"/>
      <c r="H4" s="268"/>
      <c r="I4" s="268"/>
      <c r="J4" s="268"/>
      <c r="K4" s="269"/>
    </row>
    <row r="5" spans="2:11" s="1" customFormat="1" ht="5.25" customHeight="1">
      <c r="B5" s="267"/>
      <c r="C5" s="270"/>
      <c r="D5" s="270"/>
      <c r="E5" s="270"/>
      <c r="F5" s="270"/>
      <c r="G5" s="270"/>
      <c r="H5" s="270"/>
      <c r="I5" s="270"/>
      <c r="J5" s="270"/>
      <c r="K5" s="269"/>
    </row>
    <row r="6" spans="2:11" s="1" customFormat="1" ht="15" customHeight="1">
      <c r="B6" s="267"/>
      <c r="C6" s="271" t="s">
        <v>755</v>
      </c>
      <c r="D6" s="271"/>
      <c r="E6" s="271"/>
      <c r="F6" s="271"/>
      <c r="G6" s="271"/>
      <c r="H6" s="271"/>
      <c r="I6" s="271"/>
      <c r="J6" s="271"/>
      <c r="K6" s="269"/>
    </row>
    <row r="7" spans="2:11" s="1" customFormat="1" ht="15" customHeight="1">
      <c r="B7" s="272"/>
      <c r="C7" s="271" t="s">
        <v>756</v>
      </c>
      <c r="D7" s="271"/>
      <c r="E7" s="271"/>
      <c r="F7" s="271"/>
      <c r="G7" s="271"/>
      <c r="H7" s="271"/>
      <c r="I7" s="271"/>
      <c r="J7" s="271"/>
      <c r="K7" s="269"/>
    </row>
    <row r="8" spans="2:11" s="1" customFormat="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s="1" customFormat="1" ht="15" customHeight="1">
      <c r="B9" s="272"/>
      <c r="C9" s="271" t="s">
        <v>757</v>
      </c>
      <c r="D9" s="271"/>
      <c r="E9" s="271"/>
      <c r="F9" s="271"/>
      <c r="G9" s="271"/>
      <c r="H9" s="271"/>
      <c r="I9" s="271"/>
      <c r="J9" s="271"/>
      <c r="K9" s="269"/>
    </row>
    <row r="10" spans="2:11" s="1" customFormat="1" ht="15" customHeight="1">
      <c r="B10" s="272"/>
      <c r="C10" s="271"/>
      <c r="D10" s="271" t="s">
        <v>758</v>
      </c>
      <c r="E10" s="271"/>
      <c r="F10" s="271"/>
      <c r="G10" s="271"/>
      <c r="H10" s="271"/>
      <c r="I10" s="271"/>
      <c r="J10" s="271"/>
      <c r="K10" s="269"/>
    </row>
    <row r="11" spans="2:11" s="1" customFormat="1" ht="15" customHeight="1">
      <c r="B11" s="272"/>
      <c r="C11" s="273"/>
      <c r="D11" s="271" t="s">
        <v>759</v>
      </c>
      <c r="E11" s="271"/>
      <c r="F11" s="271"/>
      <c r="G11" s="271"/>
      <c r="H11" s="271"/>
      <c r="I11" s="271"/>
      <c r="J11" s="271"/>
      <c r="K11" s="269"/>
    </row>
    <row r="12" spans="2:11" s="1" customFormat="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pans="2:11" s="1" customFormat="1" ht="15" customHeight="1">
      <c r="B13" s="272"/>
      <c r="C13" s="273"/>
      <c r="D13" s="274" t="s">
        <v>760</v>
      </c>
      <c r="E13" s="271"/>
      <c r="F13" s="271"/>
      <c r="G13" s="271"/>
      <c r="H13" s="271"/>
      <c r="I13" s="271"/>
      <c r="J13" s="271"/>
      <c r="K13" s="269"/>
    </row>
    <row r="14" spans="2:11" s="1" customFormat="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pans="2:11" s="1" customFormat="1" ht="15" customHeight="1">
      <c r="B15" s="272"/>
      <c r="C15" s="273"/>
      <c r="D15" s="271" t="s">
        <v>761</v>
      </c>
      <c r="E15" s="271"/>
      <c r="F15" s="271"/>
      <c r="G15" s="271"/>
      <c r="H15" s="271"/>
      <c r="I15" s="271"/>
      <c r="J15" s="271"/>
      <c r="K15" s="269"/>
    </row>
    <row r="16" spans="2:11" s="1" customFormat="1" ht="15" customHeight="1">
      <c r="B16" s="272"/>
      <c r="C16" s="273"/>
      <c r="D16" s="271" t="s">
        <v>762</v>
      </c>
      <c r="E16" s="271"/>
      <c r="F16" s="271"/>
      <c r="G16" s="271"/>
      <c r="H16" s="271"/>
      <c r="I16" s="271"/>
      <c r="J16" s="271"/>
      <c r="K16" s="269"/>
    </row>
    <row r="17" spans="2:11" s="1" customFormat="1" ht="15" customHeight="1">
      <c r="B17" s="272"/>
      <c r="C17" s="273"/>
      <c r="D17" s="271" t="s">
        <v>763</v>
      </c>
      <c r="E17" s="271"/>
      <c r="F17" s="271"/>
      <c r="G17" s="271"/>
      <c r="H17" s="271"/>
      <c r="I17" s="271"/>
      <c r="J17" s="271"/>
      <c r="K17" s="269"/>
    </row>
    <row r="18" spans="2:11" s="1" customFormat="1" ht="15" customHeight="1">
      <c r="B18" s="272"/>
      <c r="C18" s="273"/>
      <c r="D18" s="273"/>
      <c r="E18" s="275" t="s">
        <v>79</v>
      </c>
      <c r="F18" s="271" t="s">
        <v>764</v>
      </c>
      <c r="G18" s="271"/>
      <c r="H18" s="271"/>
      <c r="I18" s="271"/>
      <c r="J18" s="271"/>
      <c r="K18" s="269"/>
    </row>
    <row r="19" spans="2:11" s="1" customFormat="1" ht="15" customHeight="1">
      <c r="B19" s="272"/>
      <c r="C19" s="273"/>
      <c r="D19" s="273"/>
      <c r="E19" s="275" t="s">
        <v>765</v>
      </c>
      <c r="F19" s="271" t="s">
        <v>766</v>
      </c>
      <c r="G19" s="271"/>
      <c r="H19" s="271"/>
      <c r="I19" s="271"/>
      <c r="J19" s="271"/>
      <c r="K19" s="269"/>
    </row>
    <row r="20" spans="2:11" s="1" customFormat="1" ht="15" customHeight="1">
      <c r="B20" s="272"/>
      <c r="C20" s="273"/>
      <c r="D20" s="273"/>
      <c r="E20" s="275" t="s">
        <v>767</v>
      </c>
      <c r="F20" s="271" t="s">
        <v>768</v>
      </c>
      <c r="G20" s="271"/>
      <c r="H20" s="271"/>
      <c r="I20" s="271"/>
      <c r="J20" s="271"/>
      <c r="K20" s="269"/>
    </row>
    <row r="21" spans="2:11" s="1" customFormat="1" ht="15" customHeight="1">
      <c r="B21" s="272"/>
      <c r="C21" s="273"/>
      <c r="D21" s="273"/>
      <c r="E21" s="275" t="s">
        <v>83</v>
      </c>
      <c r="F21" s="271" t="s">
        <v>84</v>
      </c>
      <c r="G21" s="271"/>
      <c r="H21" s="271"/>
      <c r="I21" s="271"/>
      <c r="J21" s="271"/>
      <c r="K21" s="269"/>
    </row>
    <row r="22" spans="2:11" s="1" customFormat="1" ht="15" customHeight="1">
      <c r="B22" s="272"/>
      <c r="C22" s="273"/>
      <c r="D22" s="273"/>
      <c r="E22" s="275" t="s">
        <v>769</v>
      </c>
      <c r="F22" s="271" t="s">
        <v>770</v>
      </c>
      <c r="G22" s="271"/>
      <c r="H22" s="271"/>
      <c r="I22" s="271"/>
      <c r="J22" s="271"/>
      <c r="K22" s="269"/>
    </row>
    <row r="23" spans="2:11" s="1" customFormat="1" ht="15" customHeight="1">
      <c r="B23" s="272"/>
      <c r="C23" s="273"/>
      <c r="D23" s="273"/>
      <c r="E23" s="275" t="s">
        <v>771</v>
      </c>
      <c r="F23" s="271" t="s">
        <v>772</v>
      </c>
      <c r="G23" s="271"/>
      <c r="H23" s="271"/>
      <c r="I23" s="271"/>
      <c r="J23" s="271"/>
      <c r="K23" s="269"/>
    </row>
    <row r="24" spans="2:11" s="1" customFormat="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pans="2:11" s="1" customFormat="1" ht="15" customHeight="1">
      <c r="B25" s="272"/>
      <c r="C25" s="271" t="s">
        <v>773</v>
      </c>
      <c r="D25" s="271"/>
      <c r="E25" s="271"/>
      <c r="F25" s="271"/>
      <c r="G25" s="271"/>
      <c r="H25" s="271"/>
      <c r="I25" s="271"/>
      <c r="J25" s="271"/>
      <c r="K25" s="269"/>
    </row>
    <row r="26" spans="2:11" s="1" customFormat="1" ht="15" customHeight="1">
      <c r="B26" s="272"/>
      <c r="C26" s="271" t="s">
        <v>774</v>
      </c>
      <c r="D26" s="271"/>
      <c r="E26" s="271"/>
      <c r="F26" s="271"/>
      <c r="G26" s="271"/>
      <c r="H26" s="271"/>
      <c r="I26" s="271"/>
      <c r="J26" s="271"/>
      <c r="K26" s="269"/>
    </row>
    <row r="27" spans="2:11" s="1" customFormat="1" ht="15" customHeight="1">
      <c r="B27" s="272"/>
      <c r="C27" s="271"/>
      <c r="D27" s="271" t="s">
        <v>775</v>
      </c>
      <c r="E27" s="271"/>
      <c r="F27" s="271"/>
      <c r="G27" s="271"/>
      <c r="H27" s="271"/>
      <c r="I27" s="271"/>
      <c r="J27" s="271"/>
      <c r="K27" s="269"/>
    </row>
    <row r="28" spans="2:11" s="1" customFormat="1" ht="15" customHeight="1">
      <c r="B28" s="272"/>
      <c r="C28" s="273"/>
      <c r="D28" s="271" t="s">
        <v>776</v>
      </c>
      <c r="E28" s="271"/>
      <c r="F28" s="271"/>
      <c r="G28" s="271"/>
      <c r="H28" s="271"/>
      <c r="I28" s="271"/>
      <c r="J28" s="271"/>
      <c r="K28" s="269"/>
    </row>
    <row r="29" spans="2:11" s="1" customFormat="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pans="2:11" s="1" customFormat="1" ht="15" customHeight="1">
      <c r="B30" s="272"/>
      <c r="C30" s="273"/>
      <c r="D30" s="271" t="s">
        <v>777</v>
      </c>
      <c r="E30" s="271"/>
      <c r="F30" s="271"/>
      <c r="G30" s="271"/>
      <c r="H30" s="271"/>
      <c r="I30" s="271"/>
      <c r="J30" s="271"/>
      <c r="K30" s="269"/>
    </row>
    <row r="31" spans="2:11" s="1" customFormat="1" ht="15" customHeight="1">
      <c r="B31" s="272"/>
      <c r="C31" s="273"/>
      <c r="D31" s="271" t="s">
        <v>778</v>
      </c>
      <c r="E31" s="271"/>
      <c r="F31" s="271"/>
      <c r="G31" s="271"/>
      <c r="H31" s="271"/>
      <c r="I31" s="271"/>
      <c r="J31" s="271"/>
      <c r="K31" s="269"/>
    </row>
    <row r="32" spans="2:11" s="1" customFormat="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pans="2:11" s="1" customFormat="1" ht="15" customHeight="1">
      <c r="B33" s="272"/>
      <c r="C33" s="273"/>
      <c r="D33" s="271" t="s">
        <v>779</v>
      </c>
      <c r="E33" s="271"/>
      <c r="F33" s="271"/>
      <c r="G33" s="271"/>
      <c r="H33" s="271"/>
      <c r="I33" s="271"/>
      <c r="J33" s="271"/>
      <c r="K33" s="269"/>
    </row>
    <row r="34" spans="2:11" s="1" customFormat="1" ht="15" customHeight="1">
      <c r="B34" s="272"/>
      <c r="C34" s="273"/>
      <c r="D34" s="271" t="s">
        <v>780</v>
      </c>
      <c r="E34" s="271"/>
      <c r="F34" s="271"/>
      <c r="G34" s="271"/>
      <c r="H34" s="271"/>
      <c r="I34" s="271"/>
      <c r="J34" s="271"/>
      <c r="K34" s="269"/>
    </row>
    <row r="35" spans="2:11" s="1" customFormat="1" ht="15" customHeight="1">
      <c r="B35" s="272"/>
      <c r="C35" s="273"/>
      <c r="D35" s="271" t="s">
        <v>781</v>
      </c>
      <c r="E35" s="271"/>
      <c r="F35" s="271"/>
      <c r="G35" s="271"/>
      <c r="H35" s="271"/>
      <c r="I35" s="271"/>
      <c r="J35" s="271"/>
      <c r="K35" s="269"/>
    </row>
    <row r="36" spans="2:11" s="1" customFormat="1" ht="15" customHeight="1">
      <c r="B36" s="272"/>
      <c r="C36" s="273"/>
      <c r="D36" s="271"/>
      <c r="E36" s="274" t="s">
        <v>103</v>
      </c>
      <c r="F36" s="271"/>
      <c r="G36" s="271" t="s">
        <v>782</v>
      </c>
      <c r="H36" s="271"/>
      <c r="I36" s="271"/>
      <c r="J36" s="271"/>
      <c r="K36" s="269"/>
    </row>
    <row r="37" spans="2:11" s="1" customFormat="1" ht="30.75" customHeight="1">
      <c r="B37" s="272"/>
      <c r="C37" s="273"/>
      <c r="D37" s="271"/>
      <c r="E37" s="274" t="s">
        <v>783</v>
      </c>
      <c r="F37" s="271"/>
      <c r="G37" s="271" t="s">
        <v>784</v>
      </c>
      <c r="H37" s="271"/>
      <c r="I37" s="271"/>
      <c r="J37" s="271"/>
      <c r="K37" s="269"/>
    </row>
    <row r="38" spans="2:11" s="1" customFormat="1" ht="15" customHeight="1">
      <c r="B38" s="272"/>
      <c r="C38" s="273"/>
      <c r="D38" s="271"/>
      <c r="E38" s="274" t="s">
        <v>53</v>
      </c>
      <c r="F38" s="271"/>
      <c r="G38" s="271" t="s">
        <v>785</v>
      </c>
      <c r="H38" s="271"/>
      <c r="I38" s="271"/>
      <c r="J38" s="271"/>
      <c r="K38" s="269"/>
    </row>
    <row r="39" spans="2:11" s="1" customFormat="1" ht="15" customHeight="1">
      <c r="B39" s="272"/>
      <c r="C39" s="273"/>
      <c r="D39" s="271"/>
      <c r="E39" s="274" t="s">
        <v>54</v>
      </c>
      <c r="F39" s="271"/>
      <c r="G39" s="271" t="s">
        <v>786</v>
      </c>
      <c r="H39" s="271"/>
      <c r="I39" s="271"/>
      <c r="J39" s="271"/>
      <c r="K39" s="269"/>
    </row>
    <row r="40" spans="2:11" s="1" customFormat="1" ht="15" customHeight="1">
      <c r="B40" s="272"/>
      <c r="C40" s="273"/>
      <c r="D40" s="271"/>
      <c r="E40" s="274" t="s">
        <v>104</v>
      </c>
      <c r="F40" s="271"/>
      <c r="G40" s="271" t="s">
        <v>787</v>
      </c>
      <c r="H40" s="271"/>
      <c r="I40" s="271"/>
      <c r="J40" s="271"/>
      <c r="K40" s="269"/>
    </row>
    <row r="41" spans="2:11" s="1" customFormat="1" ht="15" customHeight="1">
      <c r="B41" s="272"/>
      <c r="C41" s="273"/>
      <c r="D41" s="271"/>
      <c r="E41" s="274" t="s">
        <v>105</v>
      </c>
      <c r="F41" s="271"/>
      <c r="G41" s="271" t="s">
        <v>788</v>
      </c>
      <c r="H41" s="271"/>
      <c r="I41" s="271"/>
      <c r="J41" s="271"/>
      <c r="K41" s="269"/>
    </row>
    <row r="42" spans="2:11" s="1" customFormat="1" ht="15" customHeight="1">
      <c r="B42" s="272"/>
      <c r="C42" s="273"/>
      <c r="D42" s="271"/>
      <c r="E42" s="274" t="s">
        <v>789</v>
      </c>
      <c r="F42" s="271"/>
      <c r="G42" s="271" t="s">
        <v>790</v>
      </c>
      <c r="H42" s="271"/>
      <c r="I42" s="271"/>
      <c r="J42" s="271"/>
      <c r="K42" s="269"/>
    </row>
    <row r="43" spans="2:11" s="1" customFormat="1" ht="15" customHeight="1">
      <c r="B43" s="272"/>
      <c r="C43" s="273"/>
      <c r="D43" s="271"/>
      <c r="E43" s="274"/>
      <c r="F43" s="271"/>
      <c r="G43" s="271" t="s">
        <v>791</v>
      </c>
      <c r="H43" s="271"/>
      <c r="I43" s="271"/>
      <c r="J43" s="271"/>
      <c r="K43" s="269"/>
    </row>
    <row r="44" spans="2:11" s="1" customFormat="1" ht="15" customHeight="1">
      <c r="B44" s="272"/>
      <c r="C44" s="273"/>
      <c r="D44" s="271"/>
      <c r="E44" s="274" t="s">
        <v>792</v>
      </c>
      <c r="F44" s="271"/>
      <c r="G44" s="271" t="s">
        <v>793</v>
      </c>
      <c r="H44" s="271"/>
      <c r="I44" s="271"/>
      <c r="J44" s="271"/>
      <c r="K44" s="269"/>
    </row>
    <row r="45" spans="2:11" s="1" customFormat="1" ht="15" customHeight="1">
      <c r="B45" s="272"/>
      <c r="C45" s="273"/>
      <c r="D45" s="271"/>
      <c r="E45" s="274" t="s">
        <v>107</v>
      </c>
      <c r="F45" s="271"/>
      <c r="G45" s="271" t="s">
        <v>794</v>
      </c>
      <c r="H45" s="271"/>
      <c r="I45" s="271"/>
      <c r="J45" s="271"/>
      <c r="K45" s="269"/>
    </row>
    <row r="46" spans="2:11" s="1" customFormat="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pans="2:11" s="1" customFormat="1" ht="15" customHeight="1">
      <c r="B47" s="272"/>
      <c r="C47" s="273"/>
      <c r="D47" s="271" t="s">
        <v>795</v>
      </c>
      <c r="E47" s="271"/>
      <c r="F47" s="271"/>
      <c r="G47" s="271"/>
      <c r="H47" s="271"/>
      <c r="I47" s="271"/>
      <c r="J47" s="271"/>
      <c r="K47" s="269"/>
    </row>
    <row r="48" spans="2:11" s="1" customFormat="1" ht="15" customHeight="1">
      <c r="B48" s="272"/>
      <c r="C48" s="273"/>
      <c r="D48" s="273"/>
      <c r="E48" s="271" t="s">
        <v>796</v>
      </c>
      <c r="F48" s="271"/>
      <c r="G48" s="271"/>
      <c r="H48" s="271"/>
      <c r="I48" s="271"/>
      <c r="J48" s="271"/>
      <c r="K48" s="269"/>
    </row>
    <row r="49" spans="2:11" s="1" customFormat="1" ht="15" customHeight="1">
      <c r="B49" s="272"/>
      <c r="C49" s="273"/>
      <c r="D49" s="273"/>
      <c r="E49" s="271" t="s">
        <v>797</v>
      </c>
      <c r="F49" s="271"/>
      <c r="G49" s="271"/>
      <c r="H49" s="271"/>
      <c r="I49" s="271"/>
      <c r="J49" s="271"/>
      <c r="K49" s="269"/>
    </row>
    <row r="50" spans="2:11" s="1" customFormat="1" ht="15" customHeight="1">
      <c r="B50" s="272"/>
      <c r="C50" s="273"/>
      <c r="D50" s="273"/>
      <c r="E50" s="271" t="s">
        <v>798</v>
      </c>
      <c r="F50" s="271"/>
      <c r="G50" s="271"/>
      <c r="H50" s="271"/>
      <c r="I50" s="271"/>
      <c r="J50" s="271"/>
      <c r="K50" s="269"/>
    </row>
    <row r="51" spans="2:11" s="1" customFormat="1" ht="15" customHeight="1">
      <c r="B51" s="272"/>
      <c r="C51" s="273"/>
      <c r="D51" s="271" t="s">
        <v>799</v>
      </c>
      <c r="E51" s="271"/>
      <c r="F51" s="271"/>
      <c r="G51" s="271"/>
      <c r="H51" s="271"/>
      <c r="I51" s="271"/>
      <c r="J51" s="271"/>
      <c r="K51" s="269"/>
    </row>
    <row r="52" spans="2:11" s="1" customFormat="1" ht="25.5" customHeight="1">
      <c r="B52" s="267"/>
      <c r="C52" s="268" t="s">
        <v>800</v>
      </c>
      <c r="D52" s="268"/>
      <c r="E52" s="268"/>
      <c r="F52" s="268"/>
      <c r="G52" s="268"/>
      <c r="H52" s="268"/>
      <c r="I52" s="268"/>
      <c r="J52" s="268"/>
      <c r="K52" s="269"/>
    </row>
    <row r="53" spans="2:11" s="1" customFormat="1" ht="5.25" customHeight="1">
      <c r="B53" s="267"/>
      <c r="C53" s="270"/>
      <c r="D53" s="270"/>
      <c r="E53" s="270"/>
      <c r="F53" s="270"/>
      <c r="G53" s="270"/>
      <c r="H53" s="270"/>
      <c r="I53" s="270"/>
      <c r="J53" s="270"/>
      <c r="K53" s="269"/>
    </row>
    <row r="54" spans="2:11" s="1" customFormat="1" ht="15" customHeight="1">
      <c r="B54" s="267"/>
      <c r="C54" s="271" t="s">
        <v>801</v>
      </c>
      <c r="D54" s="271"/>
      <c r="E54" s="271"/>
      <c r="F54" s="271"/>
      <c r="G54" s="271"/>
      <c r="H54" s="271"/>
      <c r="I54" s="271"/>
      <c r="J54" s="271"/>
      <c r="K54" s="269"/>
    </row>
    <row r="55" spans="2:11" s="1" customFormat="1" ht="15" customHeight="1">
      <c r="B55" s="267"/>
      <c r="C55" s="271" t="s">
        <v>802</v>
      </c>
      <c r="D55" s="271"/>
      <c r="E55" s="271"/>
      <c r="F55" s="271"/>
      <c r="G55" s="271"/>
      <c r="H55" s="271"/>
      <c r="I55" s="271"/>
      <c r="J55" s="271"/>
      <c r="K55" s="269"/>
    </row>
    <row r="56" spans="2:11" s="1" customFormat="1" ht="12.75" customHeight="1">
      <c r="B56" s="267"/>
      <c r="C56" s="271"/>
      <c r="D56" s="271"/>
      <c r="E56" s="271"/>
      <c r="F56" s="271"/>
      <c r="G56" s="271"/>
      <c r="H56" s="271"/>
      <c r="I56" s="271"/>
      <c r="J56" s="271"/>
      <c r="K56" s="269"/>
    </row>
    <row r="57" spans="2:11" s="1" customFormat="1" ht="15" customHeight="1">
      <c r="B57" s="267"/>
      <c r="C57" s="271" t="s">
        <v>803</v>
      </c>
      <c r="D57" s="271"/>
      <c r="E57" s="271"/>
      <c r="F57" s="271"/>
      <c r="G57" s="271"/>
      <c r="H57" s="271"/>
      <c r="I57" s="271"/>
      <c r="J57" s="271"/>
      <c r="K57" s="269"/>
    </row>
    <row r="58" spans="2:11" s="1" customFormat="1" ht="15" customHeight="1">
      <c r="B58" s="267"/>
      <c r="C58" s="273"/>
      <c r="D58" s="271" t="s">
        <v>804</v>
      </c>
      <c r="E58" s="271"/>
      <c r="F58" s="271"/>
      <c r="G58" s="271"/>
      <c r="H58" s="271"/>
      <c r="I58" s="271"/>
      <c r="J58" s="271"/>
      <c r="K58" s="269"/>
    </row>
    <row r="59" spans="2:11" s="1" customFormat="1" ht="15" customHeight="1">
      <c r="B59" s="267"/>
      <c r="C59" s="273"/>
      <c r="D59" s="271" t="s">
        <v>805</v>
      </c>
      <c r="E59" s="271"/>
      <c r="F59" s="271"/>
      <c r="G59" s="271"/>
      <c r="H59" s="271"/>
      <c r="I59" s="271"/>
      <c r="J59" s="271"/>
      <c r="K59" s="269"/>
    </row>
    <row r="60" spans="2:11" s="1" customFormat="1" ht="15" customHeight="1">
      <c r="B60" s="267"/>
      <c r="C60" s="273"/>
      <c r="D60" s="271" t="s">
        <v>806</v>
      </c>
      <c r="E60" s="271"/>
      <c r="F60" s="271"/>
      <c r="G60" s="271"/>
      <c r="H60" s="271"/>
      <c r="I60" s="271"/>
      <c r="J60" s="271"/>
      <c r="K60" s="269"/>
    </row>
    <row r="61" spans="2:11" s="1" customFormat="1" ht="15" customHeight="1">
      <c r="B61" s="267"/>
      <c r="C61" s="273"/>
      <c r="D61" s="271" t="s">
        <v>807</v>
      </c>
      <c r="E61" s="271"/>
      <c r="F61" s="271"/>
      <c r="G61" s="271"/>
      <c r="H61" s="271"/>
      <c r="I61" s="271"/>
      <c r="J61" s="271"/>
      <c r="K61" s="269"/>
    </row>
    <row r="62" spans="2:11" s="1" customFormat="1" ht="15" customHeight="1">
      <c r="B62" s="267"/>
      <c r="C62" s="273"/>
      <c r="D62" s="276" t="s">
        <v>808</v>
      </c>
      <c r="E62" s="276"/>
      <c r="F62" s="276"/>
      <c r="G62" s="276"/>
      <c r="H62" s="276"/>
      <c r="I62" s="276"/>
      <c r="J62" s="276"/>
      <c r="K62" s="269"/>
    </row>
    <row r="63" spans="2:11" s="1" customFormat="1" ht="15" customHeight="1">
      <c r="B63" s="267"/>
      <c r="C63" s="273"/>
      <c r="D63" s="271" t="s">
        <v>809</v>
      </c>
      <c r="E63" s="271"/>
      <c r="F63" s="271"/>
      <c r="G63" s="271"/>
      <c r="H63" s="271"/>
      <c r="I63" s="271"/>
      <c r="J63" s="271"/>
      <c r="K63" s="269"/>
    </row>
    <row r="64" spans="2:11" s="1" customFormat="1" ht="12.75" customHeight="1">
      <c r="B64" s="267"/>
      <c r="C64" s="273"/>
      <c r="D64" s="273"/>
      <c r="E64" s="277"/>
      <c r="F64" s="273"/>
      <c r="G64" s="273"/>
      <c r="H64" s="273"/>
      <c r="I64" s="273"/>
      <c r="J64" s="273"/>
      <c r="K64" s="269"/>
    </row>
    <row r="65" spans="2:11" s="1" customFormat="1" ht="15" customHeight="1">
      <c r="B65" s="267"/>
      <c r="C65" s="273"/>
      <c r="D65" s="271" t="s">
        <v>810</v>
      </c>
      <c r="E65" s="271"/>
      <c r="F65" s="271"/>
      <c r="G65" s="271"/>
      <c r="H65" s="271"/>
      <c r="I65" s="271"/>
      <c r="J65" s="271"/>
      <c r="K65" s="269"/>
    </row>
    <row r="66" spans="2:11" s="1" customFormat="1" ht="15" customHeight="1">
      <c r="B66" s="267"/>
      <c r="C66" s="273"/>
      <c r="D66" s="276" t="s">
        <v>811</v>
      </c>
      <c r="E66" s="276"/>
      <c r="F66" s="276"/>
      <c r="G66" s="276"/>
      <c r="H66" s="276"/>
      <c r="I66" s="276"/>
      <c r="J66" s="276"/>
      <c r="K66" s="269"/>
    </row>
    <row r="67" spans="2:11" s="1" customFormat="1" ht="15" customHeight="1">
      <c r="B67" s="267"/>
      <c r="C67" s="273"/>
      <c r="D67" s="271" t="s">
        <v>812</v>
      </c>
      <c r="E67" s="271"/>
      <c r="F67" s="271"/>
      <c r="G67" s="271"/>
      <c r="H67" s="271"/>
      <c r="I67" s="271"/>
      <c r="J67" s="271"/>
      <c r="K67" s="269"/>
    </row>
    <row r="68" spans="2:11" s="1" customFormat="1" ht="15" customHeight="1">
      <c r="B68" s="267"/>
      <c r="C68" s="273"/>
      <c r="D68" s="271" t="s">
        <v>813</v>
      </c>
      <c r="E68" s="271"/>
      <c r="F68" s="271"/>
      <c r="G68" s="271"/>
      <c r="H68" s="271"/>
      <c r="I68" s="271"/>
      <c r="J68" s="271"/>
      <c r="K68" s="269"/>
    </row>
    <row r="69" spans="2:11" s="1" customFormat="1" ht="15" customHeight="1">
      <c r="B69" s="267"/>
      <c r="C69" s="273"/>
      <c r="D69" s="271" t="s">
        <v>814</v>
      </c>
      <c r="E69" s="271"/>
      <c r="F69" s="271"/>
      <c r="G69" s="271"/>
      <c r="H69" s="271"/>
      <c r="I69" s="271"/>
      <c r="J69" s="271"/>
      <c r="K69" s="269"/>
    </row>
    <row r="70" spans="2:11" s="1" customFormat="1" ht="15" customHeight="1">
      <c r="B70" s="267"/>
      <c r="C70" s="273"/>
      <c r="D70" s="271" t="s">
        <v>815</v>
      </c>
      <c r="E70" s="271"/>
      <c r="F70" s="271"/>
      <c r="G70" s="271"/>
      <c r="H70" s="271"/>
      <c r="I70" s="271"/>
      <c r="J70" s="271"/>
      <c r="K70" s="269"/>
    </row>
    <row r="71" spans="2:11" s="1" customFormat="1" ht="12.75" customHeight="1">
      <c r="B71" s="278"/>
      <c r="C71" s="279"/>
      <c r="D71" s="279"/>
      <c r="E71" s="279"/>
      <c r="F71" s="279"/>
      <c r="G71" s="279"/>
      <c r="H71" s="279"/>
      <c r="I71" s="279"/>
      <c r="J71" s="279"/>
      <c r="K71" s="280"/>
    </row>
    <row r="72" spans="2:11" s="1" customFormat="1" ht="18.75" customHeight="1">
      <c r="B72" s="281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s="1" customFormat="1" ht="18.75" customHeight="1">
      <c r="B73" s="282"/>
      <c r="C73" s="282"/>
      <c r="D73" s="282"/>
      <c r="E73" s="282"/>
      <c r="F73" s="282"/>
      <c r="G73" s="282"/>
      <c r="H73" s="282"/>
      <c r="I73" s="282"/>
      <c r="J73" s="282"/>
      <c r="K73" s="282"/>
    </row>
    <row r="74" spans="2:11" s="1" customFormat="1" ht="7.5" customHeight="1">
      <c r="B74" s="283"/>
      <c r="C74" s="284"/>
      <c r="D74" s="284"/>
      <c r="E74" s="284"/>
      <c r="F74" s="284"/>
      <c r="G74" s="284"/>
      <c r="H74" s="284"/>
      <c r="I74" s="284"/>
      <c r="J74" s="284"/>
      <c r="K74" s="285"/>
    </row>
    <row r="75" spans="2:11" s="1" customFormat="1" ht="45" customHeight="1">
      <c r="B75" s="286"/>
      <c r="C75" s="287" t="s">
        <v>816</v>
      </c>
      <c r="D75" s="287"/>
      <c r="E75" s="287"/>
      <c r="F75" s="287"/>
      <c r="G75" s="287"/>
      <c r="H75" s="287"/>
      <c r="I75" s="287"/>
      <c r="J75" s="287"/>
      <c r="K75" s="288"/>
    </row>
    <row r="76" spans="2:11" s="1" customFormat="1" ht="17.25" customHeight="1">
      <c r="B76" s="286"/>
      <c r="C76" s="289" t="s">
        <v>817</v>
      </c>
      <c r="D76" s="289"/>
      <c r="E76" s="289"/>
      <c r="F76" s="289" t="s">
        <v>818</v>
      </c>
      <c r="G76" s="290"/>
      <c r="H76" s="289" t="s">
        <v>54</v>
      </c>
      <c r="I76" s="289" t="s">
        <v>57</v>
      </c>
      <c r="J76" s="289" t="s">
        <v>819</v>
      </c>
      <c r="K76" s="288"/>
    </row>
    <row r="77" spans="2:11" s="1" customFormat="1" ht="17.25" customHeight="1">
      <c r="B77" s="286"/>
      <c r="C77" s="291" t="s">
        <v>820</v>
      </c>
      <c r="D77" s="291"/>
      <c r="E77" s="291"/>
      <c r="F77" s="292" t="s">
        <v>821</v>
      </c>
      <c r="G77" s="293"/>
      <c r="H77" s="291"/>
      <c r="I77" s="291"/>
      <c r="J77" s="291" t="s">
        <v>822</v>
      </c>
      <c r="K77" s="288"/>
    </row>
    <row r="78" spans="2:11" s="1" customFormat="1" ht="5.25" customHeight="1">
      <c r="B78" s="286"/>
      <c r="C78" s="294"/>
      <c r="D78" s="294"/>
      <c r="E78" s="294"/>
      <c r="F78" s="294"/>
      <c r="G78" s="295"/>
      <c r="H78" s="294"/>
      <c r="I78" s="294"/>
      <c r="J78" s="294"/>
      <c r="K78" s="288"/>
    </row>
    <row r="79" spans="2:11" s="1" customFormat="1" ht="15" customHeight="1">
      <c r="B79" s="286"/>
      <c r="C79" s="274" t="s">
        <v>53</v>
      </c>
      <c r="D79" s="296"/>
      <c r="E79" s="296"/>
      <c r="F79" s="297" t="s">
        <v>823</v>
      </c>
      <c r="G79" s="298"/>
      <c r="H79" s="274" t="s">
        <v>824</v>
      </c>
      <c r="I79" s="274" t="s">
        <v>825</v>
      </c>
      <c r="J79" s="274">
        <v>20</v>
      </c>
      <c r="K79" s="288"/>
    </row>
    <row r="80" spans="2:11" s="1" customFormat="1" ht="15" customHeight="1">
      <c r="B80" s="286"/>
      <c r="C80" s="274" t="s">
        <v>826</v>
      </c>
      <c r="D80" s="274"/>
      <c r="E80" s="274"/>
      <c r="F80" s="297" t="s">
        <v>823</v>
      </c>
      <c r="G80" s="298"/>
      <c r="H80" s="274" t="s">
        <v>827</v>
      </c>
      <c r="I80" s="274" t="s">
        <v>825</v>
      </c>
      <c r="J80" s="274">
        <v>120</v>
      </c>
      <c r="K80" s="288"/>
    </row>
    <row r="81" spans="2:11" s="1" customFormat="1" ht="15" customHeight="1">
      <c r="B81" s="299"/>
      <c r="C81" s="274" t="s">
        <v>828</v>
      </c>
      <c r="D81" s="274"/>
      <c r="E81" s="274"/>
      <c r="F81" s="297" t="s">
        <v>829</v>
      </c>
      <c r="G81" s="298"/>
      <c r="H81" s="274" t="s">
        <v>830</v>
      </c>
      <c r="I81" s="274" t="s">
        <v>825</v>
      </c>
      <c r="J81" s="274">
        <v>50</v>
      </c>
      <c r="K81" s="288"/>
    </row>
    <row r="82" spans="2:11" s="1" customFormat="1" ht="15" customHeight="1">
      <c r="B82" s="299"/>
      <c r="C82" s="274" t="s">
        <v>831</v>
      </c>
      <c r="D82" s="274"/>
      <c r="E82" s="274"/>
      <c r="F82" s="297" t="s">
        <v>823</v>
      </c>
      <c r="G82" s="298"/>
      <c r="H82" s="274" t="s">
        <v>832</v>
      </c>
      <c r="I82" s="274" t="s">
        <v>833</v>
      </c>
      <c r="J82" s="274"/>
      <c r="K82" s="288"/>
    </row>
    <row r="83" spans="2:11" s="1" customFormat="1" ht="15" customHeight="1">
      <c r="B83" s="299"/>
      <c r="C83" s="300" t="s">
        <v>834</v>
      </c>
      <c r="D83" s="300"/>
      <c r="E83" s="300"/>
      <c r="F83" s="301" t="s">
        <v>829</v>
      </c>
      <c r="G83" s="300"/>
      <c r="H83" s="300" t="s">
        <v>835</v>
      </c>
      <c r="I83" s="300" t="s">
        <v>825</v>
      </c>
      <c r="J83" s="300">
        <v>15</v>
      </c>
      <c r="K83" s="288"/>
    </row>
    <row r="84" spans="2:11" s="1" customFormat="1" ht="15" customHeight="1">
      <c r="B84" s="299"/>
      <c r="C84" s="300" t="s">
        <v>836</v>
      </c>
      <c r="D84" s="300"/>
      <c r="E84" s="300"/>
      <c r="F84" s="301" t="s">
        <v>829</v>
      </c>
      <c r="G84" s="300"/>
      <c r="H84" s="300" t="s">
        <v>837</v>
      </c>
      <c r="I84" s="300" t="s">
        <v>825</v>
      </c>
      <c r="J84" s="300">
        <v>15</v>
      </c>
      <c r="K84" s="288"/>
    </row>
    <row r="85" spans="2:11" s="1" customFormat="1" ht="15" customHeight="1">
      <c r="B85" s="299"/>
      <c r="C85" s="300" t="s">
        <v>838</v>
      </c>
      <c r="D85" s="300"/>
      <c r="E85" s="300"/>
      <c r="F85" s="301" t="s">
        <v>829</v>
      </c>
      <c r="G85" s="300"/>
      <c r="H85" s="300" t="s">
        <v>839</v>
      </c>
      <c r="I85" s="300" t="s">
        <v>825</v>
      </c>
      <c r="J85" s="300">
        <v>20</v>
      </c>
      <c r="K85" s="288"/>
    </row>
    <row r="86" spans="2:11" s="1" customFormat="1" ht="15" customHeight="1">
      <c r="B86" s="299"/>
      <c r="C86" s="300" t="s">
        <v>840</v>
      </c>
      <c r="D86" s="300"/>
      <c r="E86" s="300"/>
      <c r="F86" s="301" t="s">
        <v>829</v>
      </c>
      <c r="G86" s="300"/>
      <c r="H86" s="300" t="s">
        <v>841</v>
      </c>
      <c r="I86" s="300" t="s">
        <v>825</v>
      </c>
      <c r="J86" s="300">
        <v>20</v>
      </c>
      <c r="K86" s="288"/>
    </row>
    <row r="87" spans="2:11" s="1" customFormat="1" ht="15" customHeight="1">
      <c r="B87" s="299"/>
      <c r="C87" s="274" t="s">
        <v>842</v>
      </c>
      <c r="D87" s="274"/>
      <c r="E87" s="274"/>
      <c r="F87" s="297" t="s">
        <v>829</v>
      </c>
      <c r="G87" s="298"/>
      <c r="H87" s="274" t="s">
        <v>843</v>
      </c>
      <c r="I87" s="274" t="s">
        <v>825</v>
      </c>
      <c r="J87" s="274">
        <v>50</v>
      </c>
      <c r="K87" s="288"/>
    </row>
    <row r="88" spans="2:11" s="1" customFormat="1" ht="15" customHeight="1">
      <c r="B88" s="299"/>
      <c r="C88" s="274" t="s">
        <v>844</v>
      </c>
      <c r="D88" s="274"/>
      <c r="E88" s="274"/>
      <c r="F88" s="297" t="s">
        <v>829</v>
      </c>
      <c r="G88" s="298"/>
      <c r="H88" s="274" t="s">
        <v>845</v>
      </c>
      <c r="I88" s="274" t="s">
        <v>825</v>
      </c>
      <c r="J88" s="274">
        <v>20</v>
      </c>
      <c r="K88" s="288"/>
    </row>
    <row r="89" spans="2:11" s="1" customFormat="1" ht="15" customHeight="1">
      <c r="B89" s="299"/>
      <c r="C89" s="274" t="s">
        <v>846</v>
      </c>
      <c r="D89" s="274"/>
      <c r="E89" s="274"/>
      <c r="F89" s="297" t="s">
        <v>829</v>
      </c>
      <c r="G89" s="298"/>
      <c r="H89" s="274" t="s">
        <v>847</v>
      </c>
      <c r="I89" s="274" t="s">
        <v>825</v>
      </c>
      <c r="J89" s="274">
        <v>20</v>
      </c>
      <c r="K89" s="288"/>
    </row>
    <row r="90" spans="2:11" s="1" customFormat="1" ht="15" customHeight="1">
      <c r="B90" s="299"/>
      <c r="C90" s="274" t="s">
        <v>848</v>
      </c>
      <c r="D90" s="274"/>
      <c r="E90" s="274"/>
      <c r="F90" s="297" t="s">
        <v>829</v>
      </c>
      <c r="G90" s="298"/>
      <c r="H90" s="274" t="s">
        <v>849</v>
      </c>
      <c r="I90" s="274" t="s">
        <v>825</v>
      </c>
      <c r="J90" s="274">
        <v>50</v>
      </c>
      <c r="K90" s="288"/>
    </row>
    <row r="91" spans="2:11" s="1" customFormat="1" ht="15" customHeight="1">
      <c r="B91" s="299"/>
      <c r="C91" s="274" t="s">
        <v>850</v>
      </c>
      <c r="D91" s="274"/>
      <c r="E91" s="274"/>
      <c r="F91" s="297" t="s">
        <v>829</v>
      </c>
      <c r="G91" s="298"/>
      <c r="H91" s="274" t="s">
        <v>850</v>
      </c>
      <c r="I91" s="274" t="s">
        <v>825</v>
      </c>
      <c r="J91" s="274">
        <v>50</v>
      </c>
      <c r="K91" s="288"/>
    </row>
    <row r="92" spans="2:11" s="1" customFormat="1" ht="15" customHeight="1">
      <c r="B92" s="299"/>
      <c r="C92" s="274" t="s">
        <v>851</v>
      </c>
      <c r="D92" s="274"/>
      <c r="E92" s="274"/>
      <c r="F92" s="297" t="s">
        <v>829</v>
      </c>
      <c r="G92" s="298"/>
      <c r="H92" s="274" t="s">
        <v>852</v>
      </c>
      <c r="I92" s="274" t="s">
        <v>825</v>
      </c>
      <c r="J92" s="274">
        <v>255</v>
      </c>
      <c r="K92" s="288"/>
    </row>
    <row r="93" spans="2:11" s="1" customFormat="1" ht="15" customHeight="1">
      <c r="B93" s="299"/>
      <c r="C93" s="274" t="s">
        <v>853</v>
      </c>
      <c r="D93" s="274"/>
      <c r="E93" s="274"/>
      <c r="F93" s="297" t="s">
        <v>823</v>
      </c>
      <c r="G93" s="298"/>
      <c r="H93" s="274" t="s">
        <v>854</v>
      </c>
      <c r="I93" s="274" t="s">
        <v>855</v>
      </c>
      <c r="J93" s="274"/>
      <c r="K93" s="288"/>
    </row>
    <row r="94" spans="2:11" s="1" customFormat="1" ht="15" customHeight="1">
      <c r="B94" s="299"/>
      <c r="C94" s="274" t="s">
        <v>856</v>
      </c>
      <c r="D94" s="274"/>
      <c r="E94" s="274"/>
      <c r="F94" s="297" t="s">
        <v>823</v>
      </c>
      <c r="G94" s="298"/>
      <c r="H94" s="274" t="s">
        <v>857</v>
      </c>
      <c r="I94" s="274" t="s">
        <v>858</v>
      </c>
      <c r="J94" s="274"/>
      <c r="K94" s="288"/>
    </row>
    <row r="95" spans="2:11" s="1" customFormat="1" ht="15" customHeight="1">
      <c r="B95" s="299"/>
      <c r="C95" s="274" t="s">
        <v>859</v>
      </c>
      <c r="D95" s="274"/>
      <c r="E95" s="274"/>
      <c r="F95" s="297" t="s">
        <v>823</v>
      </c>
      <c r="G95" s="298"/>
      <c r="H95" s="274" t="s">
        <v>859</v>
      </c>
      <c r="I95" s="274" t="s">
        <v>858</v>
      </c>
      <c r="J95" s="274"/>
      <c r="K95" s="288"/>
    </row>
    <row r="96" spans="2:11" s="1" customFormat="1" ht="15" customHeight="1">
      <c r="B96" s="299"/>
      <c r="C96" s="274" t="s">
        <v>38</v>
      </c>
      <c r="D96" s="274"/>
      <c r="E96" s="274"/>
      <c r="F96" s="297" t="s">
        <v>823</v>
      </c>
      <c r="G96" s="298"/>
      <c r="H96" s="274" t="s">
        <v>860</v>
      </c>
      <c r="I96" s="274" t="s">
        <v>858</v>
      </c>
      <c r="J96" s="274"/>
      <c r="K96" s="288"/>
    </row>
    <row r="97" spans="2:11" s="1" customFormat="1" ht="15" customHeight="1">
      <c r="B97" s="299"/>
      <c r="C97" s="274" t="s">
        <v>48</v>
      </c>
      <c r="D97" s="274"/>
      <c r="E97" s="274"/>
      <c r="F97" s="297" t="s">
        <v>823</v>
      </c>
      <c r="G97" s="298"/>
      <c r="H97" s="274" t="s">
        <v>861</v>
      </c>
      <c r="I97" s="274" t="s">
        <v>858</v>
      </c>
      <c r="J97" s="274"/>
      <c r="K97" s="288"/>
    </row>
    <row r="98" spans="2:11" s="1" customFormat="1" ht="15" customHeight="1">
      <c r="B98" s="302"/>
      <c r="C98" s="303"/>
      <c r="D98" s="303"/>
      <c r="E98" s="303"/>
      <c r="F98" s="303"/>
      <c r="G98" s="303"/>
      <c r="H98" s="303"/>
      <c r="I98" s="303"/>
      <c r="J98" s="303"/>
      <c r="K98" s="304"/>
    </row>
    <row r="99" spans="2:11" s="1" customFormat="1" ht="18.7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5"/>
    </row>
    <row r="100" spans="2:11" s="1" customFormat="1" ht="18.75" customHeight="1"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</row>
    <row r="101" spans="2:11" s="1" customFormat="1" ht="7.5" customHeight="1">
      <c r="B101" s="283"/>
      <c r="C101" s="284"/>
      <c r="D101" s="284"/>
      <c r="E101" s="284"/>
      <c r="F101" s="284"/>
      <c r="G101" s="284"/>
      <c r="H101" s="284"/>
      <c r="I101" s="284"/>
      <c r="J101" s="284"/>
      <c r="K101" s="285"/>
    </row>
    <row r="102" spans="2:11" s="1" customFormat="1" ht="45" customHeight="1">
      <c r="B102" s="286"/>
      <c r="C102" s="287" t="s">
        <v>862</v>
      </c>
      <c r="D102" s="287"/>
      <c r="E102" s="287"/>
      <c r="F102" s="287"/>
      <c r="G102" s="287"/>
      <c r="H102" s="287"/>
      <c r="I102" s="287"/>
      <c r="J102" s="287"/>
      <c r="K102" s="288"/>
    </row>
    <row r="103" spans="2:11" s="1" customFormat="1" ht="17.25" customHeight="1">
      <c r="B103" s="286"/>
      <c r="C103" s="289" t="s">
        <v>817</v>
      </c>
      <c r="D103" s="289"/>
      <c r="E103" s="289"/>
      <c r="F103" s="289" t="s">
        <v>818</v>
      </c>
      <c r="G103" s="290"/>
      <c r="H103" s="289" t="s">
        <v>54</v>
      </c>
      <c r="I103" s="289" t="s">
        <v>57</v>
      </c>
      <c r="J103" s="289" t="s">
        <v>819</v>
      </c>
      <c r="K103" s="288"/>
    </row>
    <row r="104" spans="2:11" s="1" customFormat="1" ht="17.25" customHeight="1">
      <c r="B104" s="286"/>
      <c r="C104" s="291" t="s">
        <v>820</v>
      </c>
      <c r="D104" s="291"/>
      <c r="E104" s="291"/>
      <c r="F104" s="292" t="s">
        <v>821</v>
      </c>
      <c r="G104" s="293"/>
      <c r="H104" s="291"/>
      <c r="I104" s="291"/>
      <c r="J104" s="291" t="s">
        <v>822</v>
      </c>
      <c r="K104" s="288"/>
    </row>
    <row r="105" spans="2:11" s="1" customFormat="1" ht="5.25" customHeight="1">
      <c r="B105" s="286"/>
      <c r="C105" s="289"/>
      <c r="D105" s="289"/>
      <c r="E105" s="289"/>
      <c r="F105" s="289"/>
      <c r="G105" s="307"/>
      <c r="H105" s="289"/>
      <c r="I105" s="289"/>
      <c r="J105" s="289"/>
      <c r="K105" s="288"/>
    </row>
    <row r="106" spans="2:11" s="1" customFormat="1" ht="15" customHeight="1">
      <c r="B106" s="286"/>
      <c r="C106" s="274" t="s">
        <v>53</v>
      </c>
      <c r="D106" s="296"/>
      <c r="E106" s="296"/>
      <c r="F106" s="297" t="s">
        <v>823</v>
      </c>
      <c r="G106" s="274"/>
      <c r="H106" s="274" t="s">
        <v>863</v>
      </c>
      <c r="I106" s="274" t="s">
        <v>825</v>
      </c>
      <c r="J106" s="274">
        <v>20</v>
      </c>
      <c r="K106" s="288"/>
    </row>
    <row r="107" spans="2:11" s="1" customFormat="1" ht="15" customHeight="1">
      <c r="B107" s="286"/>
      <c r="C107" s="274" t="s">
        <v>826</v>
      </c>
      <c r="D107" s="274"/>
      <c r="E107" s="274"/>
      <c r="F107" s="297" t="s">
        <v>823</v>
      </c>
      <c r="G107" s="274"/>
      <c r="H107" s="274" t="s">
        <v>863</v>
      </c>
      <c r="I107" s="274" t="s">
        <v>825</v>
      </c>
      <c r="J107" s="274">
        <v>120</v>
      </c>
      <c r="K107" s="288"/>
    </row>
    <row r="108" spans="2:11" s="1" customFormat="1" ht="15" customHeight="1">
      <c r="B108" s="299"/>
      <c r="C108" s="274" t="s">
        <v>828</v>
      </c>
      <c r="D108" s="274"/>
      <c r="E108" s="274"/>
      <c r="F108" s="297" t="s">
        <v>829</v>
      </c>
      <c r="G108" s="274"/>
      <c r="H108" s="274" t="s">
        <v>863</v>
      </c>
      <c r="I108" s="274" t="s">
        <v>825</v>
      </c>
      <c r="J108" s="274">
        <v>50</v>
      </c>
      <c r="K108" s="288"/>
    </row>
    <row r="109" spans="2:11" s="1" customFormat="1" ht="15" customHeight="1">
      <c r="B109" s="299"/>
      <c r="C109" s="274" t="s">
        <v>831</v>
      </c>
      <c r="D109" s="274"/>
      <c r="E109" s="274"/>
      <c r="F109" s="297" t="s">
        <v>823</v>
      </c>
      <c r="G109" s="274"/>
      <c r="H109" s="274" t="s">
        <v>863</v>
      </c>
      <c r="I109" s="274" t="s">
        <v>833</v>
      </c>
      <c r="J109" s="274"/>
      <c r="K109" s="288"/>
    </row>
    <row r="110" spans="2:11" s="1" customFormat="1" ht="15" customHeight="1">
      <c r="B110" s="299"/>
      <c r="C110" s="274" t="s">
        <v>842</v>
      </c>
      <c r="D110" s="274"/>
      <c r="E110" s="274"/>
      <c r="F110" s="297" t="s">
        <v>829</v>
      </c>
      <c r="G110" s="274"/>
      <c r="H110" s="274" t="s">
        <v>863</v>
      </c>
      <c r="I110" s="274" t="s">
        <v>825</v>
      </c>
      <c r="J110" s="274">
        <v>50</v>
      </c>
      <c r="K110" s="288"/>
    </row>
    <row r="111" spans="2:11" s="1" customFormat="1" ht="15" customHeight="1">
      <c r="B111" s="299"/>
      <c r="C111" s="274" t="s">
        <v>850</v>
      </c>
      <c r="D111" s="274"/>
      <c r="E111" s="274"/>
      <c r="F111" s="297" t="s">
        <v>829</v>
      </c>
      <c r="G111" s="274"/>
      <c r="H111" s="274" t="s">
        <v>863</v>
      </c>
      <c r="I111" s="274" t="s">
        <v>825</v>
      </c>
      <c r="J111" s="274">
        <v>50</v>
      </c>
      <c r="K111" s="288"/>
    </row>
    <row r="112" spans="2:11" s="1" customFormat="1" ht="15" customHeight="1">
      <c r="B112" s="299"/>
      <c r="C112" s="274" t="s">
        <v>848</v>
      </c>
      <c r="D112" s="274"/>
      <c r="E112" s="274"/>
      <c r="F112" s="297" t="s">
        <v>829</v>
      </c>
      <c r="G112" s="274"/>
      <c r="H112" s="274" t="s">
        <v>863</v>
      </c>
      <c r="I112" s="274" t="s">
        <v>825</v>
      </c>
      <c r="J112" s="274">
        <v>50</v>
      </c>
      <c r="K112" s="288"/>
    </row>
    <row r="113" spans="2:11" s="1" customFormat="1" ht="15" customHeight="1">
      <c r="B113" s="299"/>
      <c r="C113" s="274" t="s">
        <v>53</v>
      </c>
      <c r="D113" s="274"/>
      <c r="E113" s="274"/>
      <c r="F113" s="297" t="s">
        <v>823</v>
      </c>
      <c r="G113" s="274"/>
      <c r="H113" s="274" t="s">
        <v>864</v>
      </c>
      <c r="I113" s="274" t="s">
        <v>825</v>
      </c>
      <c r="J113" s="274">
        <v>20</v>
      </c>
      <c r="K113" s="288"/>
    </row>
    <row r="114" spans="2:11" s="1" customFormat="1" ht="15" customHeight="1">
      <c r="B114" s="299"/>
      <c r="C114" s="274" t="s">
        <v>865</v>
      </c>
      <c r="D114" s="274"/>
      <c r="E114" s="274"/>
      <c r="F114" s="297" t="s">
        <v>823</v>
      </c>
      <c r="G114" s="274"/>
      <c r="H114" s="274" t="s">
        <v>866</v>
      </c>
      <c r="I114" s="274" t="s">
        <v>825</v>
      </c>
      <c r="J114" s="274">
        <v>120</v>
      </c>
      <c r="K114" s="288"/>
    </row>
    <row r="115" spans="2:11" s="1" customFormat="1" ht="15" customHeight="1">
      <c r="B115" s="299"/>
      <c r="C115" s="274" t="s">
        <v>38</v>
      </c>
      <c r="D115" s="274"/>
      <c r="E115" s="274"/>
      <c r="F115" s="297" t="s">
        <v>823</v>
      </c>
      <c r="G115" s="274"/>
      <c r="H115" s="274" t="s">
        <v>867</v>
      </c>
      <c r="I115" s="274" t="s">
        <v>858</v>
      </c>
      <c r="J115" s="274"/>
      <c r="K115" s="288"/>
    </row>
    <row r="116" spans="2:11" s="1" customFormat="1" ht="15" customHeight="1">
      <c r="B116" s="299"/>
      <c r="C116" s="274" t="s">
        <v>48</v>
      </c>
      <c r="D116" s="274"/>
      <c r="E116" s="274"/>
      <c r="F116" s="297" t="s">
        <v>823</v>
      </c>
      <c r="G116" s="274"/>
      <c r="H116" s="274" t="s">
        <v>868</v>
      </c>
      <c r="I116" s="274" t="s">
        <v>858</v>
      </c>
      <c r="J116" s="274"/>
      <c r="K116" s="288"/>
    </row>
    <row r="117" spans="2:11" s="1" customFormat="1" ht="15" customHeight="1">
      <c r="B117" s="299"/>
      <c r="C117" s="274" t="s">
        <v>57</v>
      </c>
      <c r="D117" s="274"/>
      <c r="E117" s="274"/>
      <c r="F117" s="297" t="s">
        <v>823</v>
      </c>
      <c r="G117" s="274"/>
      <c r="H117" s="274" t="s">
        <v>869</v>
      </c>
      <c r="I117" s="274" t="s">
        <v>870</v>
      </c>
      <c r="J117" s="274"/>
      <c r="K117" s="288"/>
    </row>
    <row r="118" spans="2:11" s="1" customFormat="1" ht="15" customHeight="1">
      <c r="B118" s="302"/>
      <c r="C118" s="308"/>
      <c r="D118" s="308"/>
      <c r="E118" s="308"/>
      <c r="F118" s="308"/>
      <c r="G118" s="308"/>
      <c r="H118" s="308"/>
      <c r="I118" s="308"/>
      <c r="J118" s="308"/>
      <c r="K118" s="304"/>
    </row>
    <row r="119" spans="2:11" s="1" customFormat="1" ht="18.75" customHeight="1">
      <c r="B119" s="309"/>
      <c r="C119" s="310"/>
      <c r="D119" s="310"/>
      <c r="E119" s="310"/>
      <c r="F119" s="311"/>
      <c r="G119" s="310"/>
      <c r="H119" s="310"/>
      <c r="I119" s="310"/>
      <c r="J119" s="310"/>
      <c r="K119" s="309"/>
    </row>
    <row r="120" spans="2:11" s="1" customFormat="1" ht="18.75" customHeight="1"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</row>
    <row r="121" spans="2:11" s="1" customFormat="1" ht="7.5" customHeight="1">
      <c r="B121" s="312"/>
      <c r="C121" s="313"/>
      <c r="D121" s="313"/>
      <c r="E121" s="313"/>
      <c r="F121" s="313"/>
      <c r="G121" s="313"/>
      <c r="H121" s="313"/>
      <c r="I121" s="313"/>
      <c r="J121" s="313"/>
      <c r="K121" s="314"/>
    </row>
    <row r="122" spans="2:11" s="1" customFormat="1" ht="45" customHeight="1">
      <c r="B122" s="315"/>
      <c r="C122" s="265" t="s">
        <v>871</v>
      </c>
      <c r="D122" s="265"/>
      <c r="E122" s="265"/>
      <c r="F122" s="265"/>
      <c r="G122" s="265"/>
      <c r="H122" s="265"/>
      <c r="I122" s="265"/>
      <c r="J122" s="265"/>
      <c r="K122" s="316"/>
    </row>
    <row r="123" spans="2:11" s="1" customFormat="1" ht="17.25" customHeight="1">
      <c r="B123" s="317"/>
      <c r="C123" s="289" t="s">
        <v>817</v>
      </c>
      <c r="D123" s="289"/>
      <c r="E123" s="289"/>
      <c r="F123" s="289" t="s">
        <v>818</v>
      </c>
      <c r="G123" s="290"/>
      <c r="H123" s="289" t="s">
        <v>54</v>
      </c>
      <c r="I123" s="289" t="s">
        <v>57</v>
      </c>
      <c r="J123" s="289" t="s">
        <v>819</v>
      </c>
      <c r="K123" s="318"/>
    </row>
    <row r="124" spans="2:11" s="1" customFormat="1" ht="17.25" customHeight="1">
      <c r="B124" s="317"/>
      <c r="C124" s="291" t="s">
        <v>820</v>
      </c>
      <c r="D124" s="291"/>
      <c r="E124" s="291"/>
      <c r="F124" s="292" t="s">
        <v>821</v>
      </c>
      <c r="G124" s="293"/>
      <c r="H124" s="291"/>
      <c r="I124" s="291"/>
      <c r="J124" s="291" t="s">
        <v>822</v>
      </c>
      <c r="K124" s="318"/>
    </row>
    <row r="125" spans="2:11" s="1" customFormat="1" ht="5.25" customHeight="1">
      <c r="B125" s="319"/>
      <c r="C125" s="294"/>
      <c r="D125" s="294"/>
      <c r="E125" s="294"/>
      <c r="F125" s="294"/>
      <c r="G125" s="320"/>
      <c r="H125" s="294"/>
      <c r="I125" s="294"/>
      <c r="J125" s="294"/>
      <c r="K125" s="321"/>
    </row>
    <row r="126" spans="2:11" s="1" customFormat="1" ht="15" customHeight="1">
      <c r="B126" s="319"/>
      <c r="C126" s="274" t="s">
        <v>826</v>
      </c>
      <c r="D126" s="296"/>
      <c r="E126" s="296"/>
      <c r="F126" s="297" t="s">
        <v>823</v>
      </c>
      <c r="G126" s="274"/>
      <c r="H126" s="274" t="s">
        <v>863</v>
      </c>
      <c r="I126" s="274" t="s">
        <v>825</v>
      </c>
      <c r="J126" s="274">
        <v>120</v>
      </c>
      <c r="K126" s="322"/>
    </row>
    <row r="127" spans="2:11" s="1" customFormat="1" ht="15" customHeight="1">
      <c r="B127" s="319"/>
      <c r="C127" s="274" t="s">
        <v>872</v>
      </c>
      <c r="D127" s="274"/>
      <c r="E127" s="274"/>
      <c r="F127" s="297" t="s">
        <v>823</v>
      </c>
      <c r="G127" s="274"/>
      <c r="H127" s="274" t="s">
        <v>873</v>
      </c>
      <c r="I127" s="274" t="s">
        <v>825</v>
      </c>
      <c r="J127" s="274" t="s">
        <v>874</v>
      </c>
      <c r="K127" s="322"/>
    </row>
    <row r="128" spans="2:11" s="1" customFormat="1" ht="15" customHeight="1">
      <c r="B128" s="319"/>
      <c r="C128" s="274" t="s">
        <v>771</v>
      </c>
      <c r="D128" s="274"/>
      <c r="E128" s="274"/>
      <c r="F128" s="297" t="s">
        <v>823</v>
      </c>
      <c r="G128" s="274"/>
      <c r="H128" s="274" t="s">
        <v>875</v>
      </c>
      <c r="I128" s="274" t="s">
        <v>825</v>
      </c>
      <c r="J128" s="274" t="s">
        <v>874</v>
      </c>
      <c r="K128" s="322"/>
    </row>
    <row r="129" spans="2:11" s="1" customFormat="1" ht="15" customHeight="1">
      <c r="B129" s="319"/>
      <c r="C129" s="274" t="s">
        <v>834</v>
      </c>
      <c r="D129" s="274"/>
      <c r="E129" s="274"/>
      <c r="F129" s="297" t="s">
        <v>829</v>
      </c>
      <c r="G129" s="274"/>
      <c r="H129" s="274" t="s">
        <v>835</v>
      </c>
      <c r="I129" s="274" t="s">
        <v>825</v>
      </c>
      <c r="J129" s="274">
        <v>15</v>
      </c>
      <c r="K129" s="322"/>
    </row>
    <row r="130" spans="2:11" s="1" customFormat="1" ht="15" customHeight="1">
      <c r="B130" s="319"/>
      <c r="C130" s="300" t="s">
        <v>836</v>
      </c>
      <c r="D130" s="300"/>
      <c r="E130" s="300"/>
      <c r="F130" s="301" t="s">
        <v>829</v>
      </c>
      <c r="G130" s="300"/>
      <c r="H130" s="300" t="s">
        <v>837</v>
      </c>
      <c r="I130" s="300" t="s">
        <v>825</v>
      </c>
      <c r="J130" s="300">
        <v>15</v>
      </c>
      <c r="K130" s="322"/>
    </row>
    <row r="131" spans="2:11" s="1" customFormat="1" ht="15" customHeight="1">
      <c r="B131" s="319"/>
      <c r="C131" s="300" t="s">
        <v>838</v>
      </c>
      <c r="D131" s="300"/>
      <c r="E131" s="300"/>
      <c r="F131" s="301" t="s">
        <v>829</v>
      </c>
      <c r="G131" s="300"/>
      <c r="H131" s="300" t="s">
        <v>839</v>
      </c>
      <c r="I131" s="300" t="s">
        <v>825</v>
      </c>
      <c r="J131" s="300">
        <v>20</v>
      </c>
      <c r="K131" s="322"/>
    </row>
    <row r="132" spans="2:11" s="1" customFormat="1" ht="15" customHeight="1">
      <c r="B132" s="319"/>
      <c r="C132" s="300" t="s">
        <v>840</v>
      </c>
      <c r="D132" s="300"/>
      <c r="E132" s="300"/>
      <c r="F132" s="301" t="s">
        <v>829</v>
      </c>
      <c r="G132" s="300"/>
      <c r="H132" s="300" t="s">
        <v>841</v>
      </c>
      <c r="I132" s="300" t="s">
        <v>825</v>
      </c>
      <c r="J132" s="300">
        <v>20</v>
      </c>
      <c r="K132" s="322"/>
    </row>
    <row r="133" spans="2:11" s="1" customFormat="1" ht="15" customHeight="1">
      <c r="B133" s="319"/>
      <c r="C133" s="274" t="s">
        <v>828</v>
      </c>
      <c r="D133" s="274"/>
      <c r="E133" s="274"/>
      <c r="F133" s="297" t="s">
        <v>829</v>
      </c>
      <c r="G133" s="274"/>
      <c r="H133" s="274" t="s">
        <v>863</v>
      </c>
      <c r="I133" s="274" t="s">
        <v>825</v>
      </c>
      <c r="J133" s="274">
        <v>50</v>
      </c>
      <c r="K133" s="322"/>
    </row>
    <row r="134" spans="2:11" s="1" customFormat="1" ht="15" customHeight="1">
      <c r="B134" s="319"/>
      <c r="C134" s="274" t="s">
        <v>842</v>
      </c>
      <c r="D134" s="274"/>
      <c r="E134" s="274"/>
      <c r="F134" s="297" t="s">
        <v>829</v>
      </c>
      <c r="G134" s="274"/>
      <c r="H134" s="274" t="s">
        <v>863</v>
      </c>
      <c r="I134" s="274" t="s">
        <v>825</v>
      </c>
      <c r="J134" s="274">
        <v>50</v>
      </c>
      <c r="K134" s="322"/>
    </row>
    <row r="135" spans="2:11" s="1" customFormat="1" ht="15" customHeight="1">
      <c r="B135" s="319"/>
      <c r="C135" s="274" t="s">
        <v>848</v>
      </c>
      <c r="D135" s="274"/>
      <c r="E135" s="274"/>
      <c r="F135" s="297" t="s">
        <v>829</v>
      </c>
      <c r="G135" s="274"/>
      <c r="H135" s="274" t="s">
        <v>863</v>
      </c>
      <c r="I135" s="274" t="s">
        <v>825</v>
      </c>
      <c r="J135" s="274">
        <v>50</v>
      </c>
      <c r="K135" s="322"/>
    </row>
    <row r="136" spans="2:11" s="1" customFormat="1" ht="15" customHeight="1">
      <c r="B136" s="319"/>
      <c r="C136" s="274" t="s">
        <v>850</v>
      </c>
      <c r="D136" s="274"/>
      <c r="E136" s="274"/>
      <c r="F136" s="297" t="s">
        <v>829</v>
      </c>
      <c r="G136" s="274"/>
      <c r="H136" s="274" t="s">
        <v>863</v>
      </c>
      <c r="I136" s="274" t="s">
        <v>825</v>
      </c>
      <c r="J136" s="274">
        <v>50</v>
      </c>
      <c r="K136" s="322"/>
    </row>
    <row r="137" spans="2:11" s="1" customFormat="1" ht="15" customHeight="1">
      <c r="B137" s="319"/>
      <c r="C137" s="274" t="s">
        <v>851</v>
      </c>
      <c r="D137" s="274"/>
      <c r="E137" s="274"/>
      <c r="F137" s="297" t="s">
        <v>829</v>
      </c>
      <c r="G137" s="274"/>
      <c r="H137" s="274" t="s">
        <v>876</v>
      </c>
      <c r="I137" s="274" t="s">
        <v>825</v>
      </c>
      <c r="J137" s="274">
        <v>255</v>
      </c>
      <c r="K137" s="322"/>
    </row>
    <row r="138" spans="2:11" s="1" customFormat="1" ht="15" customHeight="1">
      <c r="B138" s="319"/>
      <c r="C138" s="274" t="s">
        <v>853</v>
      </c>
      <c r="D138" s="274"/>
      <c r="E138" s="274"/>
      <c r="F138" s="297" t="s">
        <v>823</v>
      </c>
      <c r="G138" s="274"/>
      <c r="H138" s="274" t="s">
        <v>877</v>
      </c>
      <c r="I138" s="274" t="s">
        <v>855</v>
      </c>
      <c r="J138" s="274"/>
      <c r="K138" s="322"/>
    </row>
    <row r="139" spans="2:11" s="1" customFormat="1" ht="15" customHeight="1">
      <c r="B139" s="319"/>
      <c r="C139" s="274" t="s">
        <v>856</v>
      </c>
      <c r="D139" s="274"/>
      <c r="E139" s="274"/>
      <c r="F139" s="297" t="s">
        <v>823</v>
      </c>
      <c r="G139" s="274"/>
      <c r="H139" s="274" t="s">
        <v>878</v>
      </c>
      <c r="I139" s="274" t="s">
        <v>858</v>
      </c>
      <c r="J139" s="274"/>
      <c r="K139" s="322"/>
    </row>
    <row r="140" spans="2:11" s="1" customFormat="1" ht="15" customHeight="1">
      <c r="B140" s="319"/>
      <c r="C140" s="274" t="s">
        <v>859</v>
      </c>
      <c r="D140" s="274"/>
      <c r="E140" s="274"/>
      <c r="F140" s="297" t="s">
        <v>823</v>
      </c>
      <c r="G140" s="274"/>
      <c r="H140" s="274" t="s">
        <v>859</v>
      </c>
      <c r="I140" s="274" t="s">
        <v>858</v>
      </c>
      <c r="J140" s="274"/>
      <c r="K140" s="322"/>
    </row>
    <row r="141" spans="2:11" s="1" customFormat="1" ht="15" customHeight="1">
      <c r="B141" s="319"/>
      <c r="C141" s="274" t="s">
        <v>38</v>
      </c>
      <c r="D141" s="274"/>
      <c r="E141" s="274"/>
      <c r="F141" s="297" t="s">
        <v>823</v>
      </c>
      <c r="G141" s="274"/>
      <c r="H141" s="274" t="s">
        <v>879</v>
      </c>
      <c r="I141" s="274" t="s">
        <v>858</v>
      </c>
      <c r="J141" s="274"/>
      <c r="K141" s="322"/>
    </row>
    <row r="142" spans="2:11" s="1" customFormat="1" ht="15" customHeight="1">
      <c r="B142" s="319"/>
      <c r="C142" s="274" t="s">
        <v>880</v>
      </c>
      <c r="D142" s="274"/>
      <c r="E142" s="274"/>
      <c r="F142" s="297" t="s">
        <v>823</v>
      </c>
      <c r="G142" s="274"/>
      <c r="H142" s="274" t="s">
        <v>881</v>
      </c>
      <c r="I142" s="274" t="s">
        <v>858</v>
      </c>
      <c r="J142" s="274"/>
      <c r="K142" s="322"/>
    </row>
    <row r="143" spans="2:11" s="1" customFormat="1" ht="15" customHeight="1">
      <c r="B143" s="323"/>
      <c r="C143" s="324"/>
      <c r="D143" s="324"/>
      <c r="E143" s="324"/>
      <c r="F143" s="324"/>
      <c r="G143" s="324"/>
      <c r="H143" s="324"/>
      <c r="I143" s="324"/>
      <c r="J143" s="324"/>
      <c r="K143" s="325"/>
    </row>
    <row r="144" spans="2:11" s="1" customFormat="1" ht="18.75" customHeight="1">
      <c r="B144" s="310"/>
      <c r="C144" s="310"/>
      <c r="D144" s="310"/>
      <c r="E144" s="310"/>
      <c r="F144" s="311"/>
      <c r="G144" s="310"/>
      <c r="H144" s="310"/>
      <c r="I144" s="310"/>
      <c r="J144" s="310"/>
      <c r="K144" s="310"/>
    </row>
    <row r="145" spans="2:11" s="1" customFormat="1" ht="18.75" customHeight="1"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</row>
    <row r="146" spans="2:11" s="1" customFormat="1" ht="7.5" customHeight="1">
      <c r="B146" s="283"/>
      <c r="C146" s="284"/>
      <c r="D146" s="284"/>
      <c r="E146" s="284"/>
      <c r="F146" s="284"/>
      <c r="G146" s="284"/>
      <c r="H146" s="284"/>
      <c r="I146" s="284"/>
      <c r="J146" s="284"/>
      <c r="K146" s="285"/>
    </row>
    <row r="147" spans="2:11" s="1" customFormat="1" ht="45" customHeight="1">
      <c r="B147" s="286"/>
      <c r="C147" s="287" t="s">
        <v>882</v>
      </c>
      <c r="D147" s="287"/>
      <c r="E147" s="287"/>
      <c r="F147" s="287"/>
      <c r="G147" s="287"/>
      <c r="H147" s="287"/>
      <c r="I147" s="287"/>
      <c r="J147" s="287"/>
      <c r="K147" s="288"/>
    </row>
    <row r="148" spans="2:11" s="1" customFormat="1" ht="17.25" customHeight="1">
      <c r="B148" s="286"/>
      <c r="C148" s="289" t="s">
        <v>817</v>
      </c>
      <c r="D148" s="289"/>
      <c r="E148" s="289"/>
      <c r="F148" s="289" t="s">
        <v>818</v>
      </c>
      <c r="G148" s="290"/>
      <c r="H148" s="289" t="s">
        <v>54</v>
      </c>
      <c r="I148" s="289" t="s">
        <v>57</v>
      </c>
      <c r="J148" s="289" t="s">
        <v>819</v>
      </c>
      <c r="K148" s="288"/>
    </row>
    <row r="149" spans="2:11" s="1" customFormat="1" ht="17.25" customHeight="1">
      <c r="B149" s="286"/>
      <c r="C149" s="291" t="s">
        <v>820</v>
      </c>
      <c r="D149" s="291"/>
      <c r="E149" s="291"/>
      <c r="F149" s="292" t="s">
        <v>821</v>
      </c>
      <c r="G149" s="293"/>
      <c r="H149" s="291"/>
      <c r="I149" s="291"/>
      <c r="J149" s="291" t="s">
        <v>822</v>
      </c>
      <c r="K149" s="288"/>
    </row>
    <row r="150" spans="2:11" s="1" customFormat="1" ht="5.25" customHeight="1">
      <c r="B150" s="299"/>
      <c r="C150" s="294"/>
      <c r="D150" s="294"/>
      <c r="E150" s="294"/>
      <c r="F150" s="294"/>
      <c r="G150" s="295"/>
      <c r="H150" s="294"/>
      <c r="I150" s="294"/>
      <c r="J150" s="294"/>
      <c r="K150" s="322"/>
    </row>
    <row r="151" spans="2:11" s="1" customFormat="1" ht="15" customHeight="1">
      <c r="B151" s="299"/>
      <c r="C151" s="326" t="s">
        <v>826</v>
      </c>
      <c r="D151" s="274"/>
      <c r="E151" s="274"/>
      <c r="F151" s="327" t="s">
        <v>823</v>
      </c>
      <c r="G151" s="274"/>
      <c r="H151" s="326" t="s">
        <v>863</v>
      </c>
      <c r="I151" s="326" t="s">
        <v>825</v>
      </c>
      <c r="J151" s="326">
        <v>120</v>
      </c>
      <c r="K151" s="322"/>
    </row>
    <row r="152" spans="2:11" s="1" customFormat="1" ht="15" customHeight="1">
      <c r="B152" s="299"/>
      <c r="C152" s="326" t="s">
        <v>872</v>
      </c>
      <c r="D152" s="274"/>
      <c r="E152" s="274"/>
      <c r="F152" s="327" t="s">
        <v>823</v>
      </c>
      <c r="G152" s="274"/>
      <c r="H152" s="326" t="s">
        <v>883</v>
      </c>
      <c r="I152" s="326" t="s">
        <v>825</v>
      </c>
      <c r="J152" s="326" t="s">
        <v>874</v>
      </c>
      <c r="K152" s="322"/>
    </row>
    <row r="153" spans="2:11" s="1" customFormat="1" ht="15" customHeight="1">
      <c r="B153" s="299"/>
      <c r="C153" s="326" t="s">
        <v>771</v>
      </c>
      <c r="D153" s="274"/>
      <c r="E153" s="274"/>
      <c r="F153" s="327" t="s">
        <v>823</v>
      </c>
      <c r="G153" s="274"/>
      <c r="H153" s="326" t="s">
        <v>884</v>
      </c>
      <c r="I153" s="326" t="s">
        <v>825</v>
      </c>
      <c r="J153" s="326" t="s">
        <v>874</v>
      </c>
      <c r="K153" s="322"/>
    </row>
    <row r="154" spans="2:11" s="1" customFormat="1" ht="15" customHeight="1">
      <c r="B154" s="299"/>
      <c r="C154" s="326" t="s">
        <v>828</v>
      </c>
      <c r="D154" s="274"/>
      <c r="E154" s="274"/>
      <c r="F154" s="327" t="s">
        <v>829</v>
      </c>
      <c r="G154" s="274"/>
      <c r="H154" s="326" t="s">
        <v>863</v>
      </c>
      <c r="I154" s="326" t="s">
        <v>825</v>
      </c>
      <c r="J154" s="326">
        <v>50</v>
      </c>
      <c r="K154" s="322"/>
    </row>
    <row r="155" spans="2:11" s="1" customFormat="1" ht="15" customHeight="1">
      <c r="B155" s="299"/>
      <c r="C155" s="326" t="s">
        <v>831</v>
      </c>
      <c r="D155" s="274"/>
      <c r="E155" s="274"/>
      <c r="F155" s="327" t="s">
        <v>823</v>
      </c>
      <c r="G155" s="274"/>
      <c r="H155" s="326" t="s">
        <v>863</v>
      </c>
      <c r="I155" s="326" t="s">
        <v>833</v>
      </c>
      <c r="J155" s="326"/>
      <c r="K155" s="322"/>
    </row>
    <row r="156" spans="2:11" s="1" customFormat="1" ht="15" customHeight="1">
      <c r="B156" s="299"/>
      <c r="C156" s="326" t="s">
        <v>842</v>
      </c>
      <c r="D156" s="274"/>
      <c r="E156" s="274"/>
      <c r="F156" s="327" t="s">
        <v>829</v>
      </c>
      <c r="G156" s="274"/>
      <c r="H156" s="326" t="s">
        <v>863</v>
      </c>
      <c r="I156" s="326" t="s">
        <v>825</v>
      </c>
      <c r="J156" s="326">
        <v>50</v>
      </c>
      <c r="K156" s="322"/>
    </row>
    <row r="157" spans="2:11" s="1" customFormat="1" ht="15" customHeight="1">
      <c r="B157" s="299"/>
      <c r="C157" s="326" t="s">
        <v>850</v>
      </c>
      <c r="D157" s="274"/>
      <c r="E157" s="274"/>
      <c r="F157" s="327" t="s">
        <v>829</v>
      </c>
      <c r="G157" s="274"/>
      <c r="H157" s="326" t="s">
        <v>863</v>
      </c>
      <c r="I157" s="326" t="s">
        <v>825</v>
      </c>
      <c r="J157" s="326">
        <v>50</v>
      </c>
      <c r="K157" s="322"/>
    </row>
    <row r="158" spans="2:11" s="1" customFormat="1" ht="15" customHeight="1">
      <c r="B158" s="299"/>
      <c r="C158" s="326" t="s">
        <v>848</v>
      </c>
      <c r="D158" s="274"/>
      <c r="E158" s="274"/>
      <c r="F158" s="327" t="s">
        <v>829</v>
      </c>
      <c r="G158" s="274"/>
      <c r="H158" s="326" t="s">
        <v>863</v>
      </c>
      <c r="I158" s="326" t="s">
        <v>825</v>
      </c>
      <c r="J158" s="326">
        <v>50</v>
      </c>
      <c r="K158" s="322"/>
    </row>
    <row r="159" spans="2:11" s="1" customFormat="1" ht="15" customHeight="1">
      <c r="B159" s="299"/>
      <c r="C159" s="326" t="s">
        <v>90</v>
      </c>
      <c r="D159" s="274"/>
      <c r="E159" s="274"/>
      <c r="F159" s="327" t="s">
        <v>823</v>
      </c>
      <c r="G159" s="274"/>
      <c r="H159" s="326" t="s">
        <v>885</v>
      </c>
      <c r="I159" s="326" t="s">
        <v>825</v>
      </c>
      <c r="J159" s="326" t="s">
        <v>886</v>
      </c>
      <c r="K159" s="322"/>
    </row>
    <row r="160" spans="2:11" s="1" customFormat="1" ht="15" customHeight="1">
      <c r="B160" s="299"/>
      <c r="C160" s="326" t="s">
        <v>887</v>
      </c>
      <c r="D160" s="274"/>
      <c r="E160" s="274"/>
      <c r="F160" s="327" t="s">
        <v>823</v>
      </c>
      <c r="G160" s="274"/>
      <c r="H160" s="326" t="s">
        <v>888</v>
      </c>
      <c r="I160" s="326" t="s">
        <v>858</v>
      </c>
      <c r="J160" s="326"/>
      <c r="K160" s="322"/>
    </row>
    <row r="161" spans="2:11" s="1" customFormat="1" ht="15" customHeight="1">
      <c r="B161" s="328"/>
      <c r="C161" s="308"/>
      <c r="D161" s="308"/>
      <c r="E161" s="308"/>
      <c r="F161" s="308"/>
      <c r="G161" s="308"/>
      <c r="H161" s="308"/>
      <c r="I161" s="308"/>
      <c r="J161" s="308"/>
      <c r="K161" s="329"/>
    </row>
    <row r="162" spans="2:11" s="1" customFormat="1" ht="18.75" customHeight="1">
      <c r="B162" s="310"/>
      <c r="C162" s="320"/>
      <c r="D162" s="320"/>
      <c r="E162" s="320"/>
      <c r="F162" s="330"/>
      <c r="G162" s="320"/>
      <c r="H162" s="320"/>
      <c r="I162" s="320"/>
      <c r="J162" s="320"/>
      <c r="K162" s="310"/>
    </row>
    <row r="163" spans="2:11" s="1" customFormat="1" ht="18.75" customHeight="1">
      <c r="B163" s="282"/>
      <c r="C163" s="282"/>
      <c r="D163" s="282"/>
      <c r="E163" s="282"/>
      <c r="F163" s="282"/>
      <c r="G163" s="282"/>
      <c r="H163" s="282"/>
      <c r="I163" s="282"/>
      <c r="J163" s="282"/>
      <c r="K163" s="282"/>
    </row>
    <row r="164" spans="2:11" s="1" customFormat="1" ht="7.5" customHeight="1">
      <c r="B164" s="261"/>
      <c r="C164" s="262"/>
      <c r="D164" s="262"/>
      <c r="E164" s="262"/>
      <c r="F164" s="262"/>
      <c r="G164" s="262"/>
      <c r="H164" s="262"/>
      <c r="I164" s="262"/>
      <c r="J164" s="262"/>
      <c r="K164" s="263"/>
    </row>
    <row r="165" spans="2:11" s="1" customFormat="1" ht="45" customHeight="1">
      <c r="B165" s="264"/>
      <c r="C165" s="265" t="s">
        <v>889</v>
      </c>
      <c r="D165" s="265"/>
      <c r="E165" s="265"/>
      <c r="F165" s="265"/>
      <c r="G165" s="265"/>
      <c r="H165" s="265"/>
      <c r="I165" s="265"/>
      <c r="J165" s="265"/>
      <c r="K165" s="266"/>
    </row>
    <row r="166" spans="2:11" s="1" customFormat="1" ht="17.25" customHeight="1">
      <c r="B166" s="264"/>
      <c r="C166" s="289" t="s">
        <v>817</v>
      </c>
      <c r="D166" s="289"/>
      <c r="E166" s="289"/>
      <c r="F166" s="289" t="s">
        <v>818</v>
      </c>
      <c r="G166" s="331"/>
      <c r="H166" s="332" t="s">
        <v>54</v>
      </c>
      <c r="I166" s="332" t="s">
        <v>57</v>
      </c>
      <c r="J166" s="289" t="s">
        <v>819</v>
      </c>
      <c r="K166" s="266"/>
    </row>
    <row r="167" spans="2:11" s="1" customFormat="1" ht="17.25" customHeight="1">
      <c r="B167" s="267"/>
      <c r="C167" s="291" t="s">
        <v>820</v>
      </c>
      <c r="D167" s="291"/>
      <c r="E167" s="291"/>
      <c r="F167" s="292" t="s">
        <v>821</v>
      </c>
      <c r="G167" s="333"/>
      <c r="H167" s="334"/>
      <c r="I167" s="334"/>
      <c r="J167" s="291" t="s">
        <v>822</v>
      </c>
      <c r="K167" s="269"/>
    </row>
    <row r="168" spans="2:11" s="1" customFormat="1" ht="5.25" customHeight="1">
      <c r="B168" s="299"/>
      <c r="C168" s="294"/>
      <c r="D168" s="294"/>
      <c r="E168" s="294"/>
      <c r="F168" s="294"/>
      <c r="G168" s="295"/>
      <c r="H168" s="294"/>
      <c r="I168" s="294"/>
      <c r="J168" s="294"/>
      <c r="K168" s="322"/>
    </row>
    <row r="169" spans="2:11" s="1" customFormat="1" ht="15" customHeight="1">
      <c r="B169" s="299"/>
      <c r="C169" s="274" t="s">
        <v>826</v>
      </c>
      <c r="D169" s="274"/>
      <c r="E169" s="274"/>
      <c r="F169" s="297" t="s">
        <v>823</v>
      </c>
      <c r="G169" s="274"/>
      <c r="H169" s="274" t="s">
        <v>863</v>
      </c>
      <c r="I169" s="274" t="s">
        <v>825</v>
      </c>
      <c r="J169" s="274">
        <v>120</v>
      </c>
      <c r="K169" s="322"/>
    </row>
    <row r="170" spans="2:11" s="1" customFormat="1" ht="15" customHeight="1">
      <c r="B170" s="299"/>
      <c r="C170" s="274" t="s">
        <v>872</v>
      </c>
      <c r="D170" s="274"/>
      <c r="E170" s="274"/>
      <c r="F170" s="297" t="s">
        <v>823</v>
      </c>
      <c r="G170" s="274"/>
      <c r="H170" s="274" t="s">
        <v>873</v>
      </c>
      <c r="I170" s="274" t="s">
        <v>825</v>
      </c>
      <c r="J170" s="274" t="s">
        <v>874</v>
      </c>
      <c r="K170" s="322"/>
    </row>
    <row r="171" spans="2:11" s="1" customFormat="1" ht="15" customHeight="1">
      <c r="B171" s="299"/>
      <c r="C171" s="274" t="s">
        <v>771</v>
      </c>
      <c r="D171" s="274"/>
      <c r="E171" s="274"/>
      <c r="F171" s="297" t="s">
        <v>823</v>
      </c>
      <c r="G171" s="274"/>
      <c r="H171" s="274" t="s">
        <v>890</v>
      </c>
      <c r="I171" s="274" t="s">
        <v>825</v>
      </c>
      <c r="J171" s="274" t="s">
        <v>874</v>
      </c>
      <c r="K171" s="322"/>
    </row>
    <row r="172" spans="2:11" s="1" customFormat="1" ht="15" customHeight="1">
      <c r="B172" s="299"/>
      <c r="C172" s="274" t="s">
        <v>828</v>
      </c>
      <c r="D172" s="274"/>
      <c r="E172" s="274"/>
      <c r="F172" s="297" t="s">
        <v>829</v>
      </c>
      <c r="G172" s="274"/>
      <c r="H172" s="274" t="s">
        <v>890</v>
      </c>
      <c r="I172" s="274" t="s">
        <v>825</v>
      </c>
      <c r="J172" s="274">
        <v>50</v>
      </c>
      <c r="K172" s="322"/>
    </row>
    <row r="173" spans="2:11" s="1" customFormat="1" ht="15" customHeight="1">
      <c r="B173" s="299"/>
      <c r="C173" s="274" t="s">
        <v>831</v>
      </c>
      <c r="D173" s="274"/>
      <c r="E173" s="274"/>
      <c r="F173" s="297" t="s">
        <v>823</v>
      </c>
      <c r="G173" s="274"/>
      <c r="H173" s="274" t="s">
        <v>890</v>
      </c>
      <c r="I173" s="274" t="s">
        <v>833</v>
      </c>
      <c r="J173" s="274"/>
      <c r="K173" s="322"/>
    </row>
    <row r="174" spans="2:11" s="1" customFormat="1" ht="15" customHeight="1">
      <c r="B174" s="299"/>
      <c r="C174" s="274" t="s">
        <v>842</v>
      </c>
      <c r="D174" s="274"/>
      <c r="E174" s="274"/>
      <c r="F174" s="297" t="s">
        <v>829</v>
      </c>
      <c r="G174" s="274"/>
      <c r="H174" s="274" t="s">
        <v>890</v>
      </c>
      <c r="I174" s="274" t="s">
        <v>825</v>
      </c>
      <c r="J174" s="274">
        <v>50</v>
      </c>
      <c r="K174" s="322"/>
    </row>
    <row r="175" spans="2:11" s="1" customFormat="1" ht="15" customHeight="1">
      <c r="B175" s="299"/>
      <c r="C175" s="274" t="s">
        <v>850</v>
      </c>
      <c r="D175" s="274"/>
      <c r="E175" s="274"/>
      <c r="F175" s="297" t="s">
        <v>829</v>
      </c>
      <c r="G175" s="274"/>
      <c r="H175" s="274" t="s">
        <v>890</v>
      </c>
      <c r="I175" s="274" t="s">
        <v>825</v>
      </c>
      <c r="J175" s="274">
        <v>50</v>
      </c>
      <c r="K175" s="322"/>
    </row>
    <row r="176" spans="2:11" s="1" customFormat="1" ht="15" customHeight="1">
      <c r="B176" s="299"/>
      <c r="C176" s="274" t="s">
        <v>848</v>
      </c>
      <c r="D176" s="274"/>
      <c r="E176" s="274"/>
      <c r="F176" s="297" t="s">
        <v>829</v>
      </c>
      <c r="G176" s="274"/>
      <c r="H176" s="274" t="s">
        <v>890</v>
      </c>
      <c r="I176" s="274" t="s">
        <v>825</v>
      </c>
      <c r="J176" s="274">
        <v>50</v>
      </c>
      <c r="K176" s="322"/>
    </row>
    <row r="177" spans="2:11" s="1" customFormat="1" ht="15" customHeight="1">
      <c r="B177" s="299"/>
      <c r="C177" s="274" t="s">
        <v>103</v>
      </c>
      <c r="D177" s="274"/>
      <c r="E177" s="274"/>
      <c r="F177" s="297" t="s">
        <v>823</v>
      </c>
      <c r="G177" s="274"/>
      <c r="H177" s="274" t="s">
        <v>891</v>
      </c>
      <c r="I177" s="274" t="s">
        <v>892</v>
      </c>
      <c r="J177" s="274"/>
      <c r="K177" s="322"/>
    </row>
    <row r="178" spans="2:11" s="1" customFormat="1" ht="15" customHeight="1">
      <c r="B178" s="299"/>
      <c r="C178" s="274" t="s">
        <v>57</v>
      </c>
      <c r="D178" s="274"/>
      <c r="E178" s="274"/>
      <c r="F178" s="297" t="s">
        <v>823</v>
      </c>
      <c r="G178" s="274"/>
      <c r="H178" s="274" t="s">
        <v>893</v>
      </c>
      <c r="I178" s="274" t="s">
        <v>894</v>
      </c>
      <c r="J178" s="274">
        <v>1</v>
      </c>
      <c r="K178" s="322"/>
    </row>
    <row r="179" spans="2:11" s="1" customFormat="1" ht="15" customHeight="1">
      <c r="B179" s="299"/>
      <c r="C179" s="274" t="s">
        <v>53</v>
      </c>
      <c r="D179" s="274"/>
      <c r="E179" s="274"/>
      <c r="F179" s="297" t="s">
        <v>823</v>
      </c>
      <c r="G179" s="274"/>
      <c r="H179" s="274" t="s">
        <v>895</v>
      </c>
      <c r="I179" s="274" t="s">
        <v>825</v>
      </c>
      <c r="J179" s="274">
        <v>20</v>
      </c>
      <c r="K179" s="322"/>
    </row>
    <row r="180" spans="2:11" s="1" customFormat="1" ht="15" customHeight="1">
      <c r="B180" s="299"/>
      <c r="C180" s="274" t="s">
        <v>54</v>
      </c>
      <c r="D180" s="274"/>
      <c r="E180" s="274"/>
      <c r="F180" s="297" t="s">
        <v>823</v>
      </c>
      <c r="G180" s="274"/>
      <c r="H180" s="274" t="s">
        <v>896</v>
      </c>
      <c r="I180" s="274" t="s">
        <v>825</v>
      </c>
      <c r="J180" s="274">
        <v>255</v>
      </c>
      <c r="K180" s="322"/>
    </row>
    <row r="181" spans="2:11" s="1" customFormat="1" ht="15" customHeight="1">
      <c r="B181" s="299"/>
      <c r="C181" s="274" t="s">
        <v>104</v>
      </c>
      <c r="D181" s="274"/>
      <c r="E181" s="274"/>
      <c r="F181" s="297" t="s">
        <v>823</v>
      </c>
      <c r="G181" s="274"/>
      <c r="H181" s="274" t="s">
        <v>787</v>
      </c>
      <c r="I181" s="274" t="s">
        <v>825</v>
      </c>
      <c r="J181" s="274">
        <v>10</v>
      </c>
      <c r="K181" s="322"/>
    </row>
    <row r="182" spans="2:11" s="1" customFormat="1" ht="15" customHeight="1">
      <c r="B182" s="299"/>
      <c r="C182" s="274" t="s">
        <v>105</v>
      </c>
      <c r="D182" s="274"/>
      <c r="E182" s="274"/>
      <c r="F182" s="297" t="s">
        <v>823</v>
      </c>
      <c r="G182" s="274"/>
      <c r="H182" s="274" t="s">
        <v>897</v>
      </c>
      <c r="I182" s="274" t="s">
        <v>858</v>
      </c>
      <c r="J182" s="274"/>
      <c r="K182" s="322"/>
    </row>
    <row r="183" spans="2:11" s="1" customFormat="1" ht="15" customHeight="1">
      <c r="B183" s="299"/>
      <c r="C183" s="274" t="s">
        <v>898</v>
      </c>
      <c r="D183" s="274"/>
      <c r="E183" s="274"/>
      <c r="F183" s="297" t="s">
        <v>823</v>
      </c>
      <c r="G183" s="274"/>
      <c r="H183" s="274" t="s">
        <v>899</v>
      </c>
      <c r="I183" s="274" t="s">
        <v>858</v>
      </c>
      <c r="J183" s="274"/>
      <c r="K183" s="322"/>
    </row>
    <row r="184" spans="2:11" s="1" customFormat="1" ht="15" customHeight="1">
      <c r="B184" s="299"/>
      <c r="C184" s="274" t="s">
        <v>887</v>
      </c>
      <c r="D184" s="274"/>
      <c r="E184" s="274"/>
      <c r="F184" s="297" t="s">
        <v>823</v>
      </c>
      <c r="G184" s="274"/>
      <c r="H184" s="274" t="s">
        <v>900</v>
      </c>
      <c r="I184" s="274" t="s">
        <v>858</v>
      </c>
      <c r="J184" s="274"/>
      <c r="K184" s="322"/>
    </row>
    <row r="185" spans="2:11" s="1" customFormat="1" ht="15" customHeight="1">
      <c r="B185" s="299"/>
      <c r="C185" s="274" t="s">
        <v>107</v>
      </c>
      <c r="D185" s="274"/>
      <c r="E185" s="274"/>
      <c r="F185" s="297" t="s">
        <v>829</v>
      </c>
      <c r="G185" s="274"/>
      <c r="H185" s="274" t="s">
        <v>901</v>
      </c>
      <c r="I185" s="274" t="s">
        <v>825</v>
      </c>
      <c r="J185" s="274">
        <v>50</v>
      </c>
      <c r="K185" s="322"/>
    </row>
    <row r="186" spans="2:11" s="1" customFormat="1" ht="15" customHeight="1">
      <c r="B186" s="299"/>
      <c r="C186" s="274" t="s">
        <v>902</v>
      </c>
      <c r="D186" s="274"/>
      <c r="E186" s="274"/>
      <c r="F186" s="297" t="s">
        <v>829</v>
      </c>
      <c r="G186" s="274"/>
      <c r="H186" s="274" t="s">
        <v>903</v>
      </c>
      <c r="I186" s="274" t="s">
        <v>904</v>
      </c>
      <c r="J186" s="274"/>
      <c r="K186" s="322"/>
    </row>
    <row r="187" spans="2:11" s="1" customFormat="1" ht="15" customHeight="1">
      <c r="B187" s="299"/>
      <c r="C187" s="274" t="s">
        <v>905</v>
      </c>
      <c r="D187" s="274"/>
      <c r="E187" s="274"/>
      <c r="F187" s="297" t="s">
        <v>829</v>
      </c>
      <c r="G187" s="274"/>
      <c r="H187" s="274" t="s">
        <v>906</v>
      </c>
      <c r="I187" s="274" t="s">
        <v>904</v>
      </c>
      <c r="J187" s="274"/>
      <c r="K187" s="322"/>
    </row>
    <row r="188" spans="2:11" s="1" customFormat="1" ht="15" customHeight="1">
      <c r="B188" s="299"/>
      <c r="C188" s="274" t="s">
        <v>907</v>
      </c>
      <c r="D188" s="274"/>
      <c r="E188" s="274"/>
      <c r="F188" s="297" t="s">
        <v>829</v>
      </c>
      <c r="G188" s="274"/>
      <c r="H188" s="274" t="s">
        <v>908</v>
      </c>
      <c r="I188" s="274" t="s">
        <v>904</v>
      </c>
      <c r="J188" s="274"/>
      <c r="K188" s="322"/>
    </row>
    <row r="189" spans="2:11" s="1" customFormat="1" ht="15" customHeight="1">
      <c r="B189" s="299"/>
      <c r="C189" s="335" t="s">
        <v>909</v>
      </c>
      <c r="D189" s="274"/>
      <c r="E189" s="274"/>
      <c r="F189" s="297" t="s">
        <v>829</v>
      </c>
      <c r="G189" s="274"/>
      <c r="H189" s="274" t="s">
        <v>910</v>
      </c>
      <c r="I189" s="274" t="s">
        <v>911</v>
      </c>
      <c r="J189" s="336" t="s">
        <v>912</v>
      </c>
      <c r="K189" s="322"/>
    </row>
    <row r="190" spans="2:11" s="1" customFormat="1" ht="15" customHeight="1">
      <c r="B190" s="299"/>
      <c r="C190" s="335" t="s">
        <v>42</v>
      </c>
      <c r="D190" s="274"/>
      <c r="E190" s="274"/>
      <c r="F190" s="297" t="s">
        <v>823</v>
      </c>
      <c r="G190" s="274"/>
      <c r="H190" s="271" t="s">
        <v>913</v>
      </c>
      <c r="I190" s="274" t="s">
        <v>914</v>
      </c>
      <c r="J190" s="274"/>
      <c r="K190" s="322"/>
    </row>
    <row r="191" spans="2:11" s="1" customFormat="1" ht="15" customHeight="1">
      <c r="B191" s="299"/>
      <c r="C191" s="335" t="s">
        <v>915</v>
      </c>
      <c r="D191" s="274"/>
      <c r="E191" s="274"/>
      <c r="F191" s="297" t="s">
        <v>823</v>
      </c>
      <c r="G191" s="274"/>
      <c r="H191" s="274" t="s">
        <v>916</v>
      </c>
      <c r="I191" s="274" t="s">
        <v>858</v>
      </c>
      <c r="J191" s="274"/>
      <c r="K191" s="322"/>
    </row>
    <row r="192" spans="2:11" s="1" customFormat="1" ht="15" customHeight="1">
      <c r="B192" s="299"/>
      <c r="C192" s="335" t="s">
        <v>917</v>
      </c>
      <c r="D192" s="274"/>
      <c r="E192" s="274"/>
      <c r="F192" s="297" t="s">
        <v>823</v>
      </c>
      <c r="G192" s="274"/>
      <c r="H192" s="274" t="s">
        <v>918</v>
      </c>
      <c r="I192" s="274" t="s">
        <v>858</v>
      </c>
      <c r="J192" s="274"/>
      <c r="K192" s="322"/>
    </row>
    <row r="193" spans="2:11" s="1" customFormat="1" ht="15" customHeight="1">
      <c r="B193" s="299"/>
      <c r="C193" s="335" t="s">
        <v>919</v>
      </c>
      <c r="D193" s="274"/>
      <c r="E193" s="274"/>
      <c r="F193" s="297" t="s">
        <v>829</v>
      </c>
      <c r="G193" s="274"/>
      <c r="H193" s="274" t="s">
        <v>920</v>
      </c>
      <c r="I193" s="274" t="s">
        <v>858</v>
      </c>
      <c r="J193" s="274"/>
      <c r="K193" s="322"/>
    </row>
    <row r="194" spans="2:11" s="1" customFormat="1" ht="15" customHeight="1">
      <c r="B194" s="328"/>
      <c r="C194" s="337"/>
      <c r="D194" s="308"/>
      <c r="E194" s="308"/>
      <c r="F194" s="308"/>
      <c r="G194" s="308"/>
      <c r="H194" s="308"/>
      <c r="I194" s="308"/>
      <c r="J194" s="308"/>
      <c r="K194" s="329"/>
    </row>
    <row r="195" spans="2:11" s="1" customFormat="1" ht="18.75" customHeight="1">
      <c r="B195" s="310"/>
      <c r="C195" s="320"/>
      <c r="D195" s="320"/>
      <c r="E195" s="320"/>
      <c r="F195" s="330"/>
      <c r="G195" s="320"/>
      <c r="H195" s="320"/>
      <c r="I195" s="320"/>
      <c r="J195" s="320"/>
      <c r="K195" s="310"/>
    </row>
    <row r="196" spans="2:11" s="1" customFormat="1" ht="18.75" customHeight="1">
      <c r="B196" s="310"/>
      <c r="C196" s="320"/>
      <c r="D196" s="320"/>
      <c r="E196" s="320"/>
      <c r="F196" s="330"/>
      <c r="G196" s="320"/>
      <c r="H196" s="320"/>
      <c r="I196" s="320"/>
      <c r="J196" s="320"/>
      <c r="K196" s="310"/>
    </row>
    <row r="197" spans="2:11" s="1" customFormat="1" ht="18.75" customHeight="1">
      <c r="B197" s="282"/>
      <c r="C197" s="282"/>
      <c r="D197" s="282"/>
      <c r="E197" s="282"/>
      <c r="F197" s="282"/>
      <c r="G197" s="282"/>
      <c r="H197" s="282"/>
      <c r="I197" s="282"/>
      <c r="J197" s="282"/>
      <c r="K197" s="282"/>
    </row>
    <row r="198" spans="2:11" s="1" customFormat="1" ht="13.5">
      <c r="B198" s="261"/>
      <c r="C198" s="262"/>
      <c r="D198" s="262"/>
      <c r="E198" s="262"/>
      <c r="F198" s="262"/>
      <c r="G198" s="262"/>
      <c r="H198" s="262"/>
      <c r="I198" s="262"/>
      <c r="J198" s="262"/>
      <c r="K198" s="263"/>
    </row>
    <row r="199" spans="2:11" s="1" customFormat="1" ht="21">
      <c r="B199" s="264"/>
      <c r="C199" s="265" t="s">
        <v>921</v>
      </c>
      <c r="D199" s="265"/>
      <c r="E199" s="265"/>
      <c r="F199" s="265"/>
      <c r="G199" s="265"/>
      <c r="H199" s="265"/>
      <c r="I199" s="265"/>
      <c r="J199" s="265"/>
      <c r="K199" s="266"/>
    </row>
    <row r="200" spans="2:11" s="1" customFormat="1" ht="25.5" customHeight="1">
      <c r="B200" s="264"/>
      <c r="C200" s="338" t="s">
        <v>922</v>
      </c>
      <c r="D200" s="338"/>
      <c r="E200" s="338"/>
      <c r="F200" s="338" t="s">
        <v>923</v>
      </c>
      <c r="G200" s="339"/>
      <c r="H200" s="338" t="s">
        <v>924</v>
      </c>
      <c r="I200" s="338"/>
      <c r="J200" s="338"/>
      <c r="K200" s="266"/>
    </row>
    <row r="201" spans="2:11" s="1" customFormat="1" ht="5.25" customHeight="1">
      <c r="B201" s="299"/>
      <c r="C201" s="294"/>
      <c r="D201" s="294"/>
      <c r="E201" s="294"/>
      <c r="F201" s="294"/>
      <c r="G201" s="320"/>
      <c r="H201" s="294"/>
      <c r="I201" s="294"/>
      <c r="J201" s="294"/>
      <c r="K201" s="322"/>
    </row>
    <row r="202" spans="2:11" s="1" customFormat="1" ht="15" customHeight="1">
      <c r="B202" s="299"/>
      <c r="C202" s="274" t="s">
        <v>914</v>
      </c>
      <c r="D202" s="274"/>
      <c r="E202" s="274"/>
      <c r="F202" s="297" t="s">
        <v>43</v>
      </c>
      <c r="G202" s="274"/>
      <c r="H202" s="274" t="s">
        <v>925</v>
      </c>
      <c r="I202" s="274"/>
      <c r="J202" s="274"/>
      <c r="K202" s="322"/>
    </row>
    <row r="203" spans="2:11" s="1" customFormat="1" ht="15" customHeight="1">
      <c r="B203" s="299"/>
      <c r="C203" s="274"/>
      <c r="D203" s="274"/>
      <c r="E203" s="274"/>
      <c r="F203" s="297" t="s">
        <v>44</v>
      </c>
      <c r="G203" s="274"/>
      <c r="H203" s="274" t="s">
        <v>926</v>
      </c>
      <c r="I203" s="274"/>
      <c r="J203" s="274"/>
      <c r="K203" s="322"/>
    </row>
    <row r="204" spans="2:11" s="1" customFormat="1" ht="15" customHeight="1">
      <c r="B204" s="299"/>
      <c r="C204" s="274"/>
      <c r="D204" s="274"/>
      <c r="E204" s="274"/>
      <c r="F204" s="297" t="s">
        <v>47</v>
      </c>
      <c r="G204" s="274"/>
      <c r="H204" s="274" t="s">
        <v>927</v>
      </c>
      <c r="I204" s="274"/>
      <c r="J204" s="274"/>
      <c r="K204" s="322"/>
    </row>
    <row r="205" spans="2:11" s="1" customFormat="1" ht="15" customHeight="1">
      <c r="B205" s="299"/>
      <c r="C205" s="274"/>
      <c r="D205" s="274"/>
      <c r="E205" s="274"/>
      <c r="F205" s="297" t="s">
        <v>45</v>
      </c>
      <c r="G205" s="274"/>
      <c r="H205" s="274" t="s">
        <v>928</v>
      </c>
      <c r="I205" s="274"/>
      <c r="J205" s="274"/>
      <c r="K205" s="322"/>
    </row>
    <row r="206" spans="2:11" s="1" customFormat="1" ht="15" customHeight="1">
      <c r="B206" s="299"/>
      <c r="C206" s="274"/>
      <c r="D206" s="274"/>
      <c r="E206" s="274"/>
      <c r="F206" s="297" t="s">
        <v>46</v>
      </c>
      <c r="G206" s="274"/>
      <c r="H206" s="274" t="s">
        <v>929</v>
      </c>
      <c r="I206" s="274"/>
      <c r="J206" s="274"/>
      <c r="K206" s="322"/>
    </row>
    <row r="207" spans="2:11" s="1" customFormat="1" ht="15" customHeight="1">
      <c r="B207" s="299"/>
      <c r="C207" s="274"/>
      <c r="D207" s="274"/>
      <c r="E207" s="274"/>
      <c r="F207" s="297"/>
      <c r="G207" s="274"/>
      <c r="H207" s="274"/>
      <c r="I207" s="274"/>
      <c r="J207" s="274"/>
      <c r="K207" s="322"/>
    </row>
    <row r="208" spans="2:11" s="1" customFormat="1" ht="15" customHeight="1">
      <c r="B208" s="299"/>
      <c r="C208" s="274" t="s">
        <v>870</v>
      </c>
      <c r="D208" s="274"/>
      <c r="E208" s="274"/>
      <c r="F208" s="297" t="s">
        <v>79</v>
      </c>
      <c r="G208" s="274"/>
      <c r="H208" s="274" t="s">
        <v>930</v>
      </c>
      <c r="I208" s="274"/>
      <c r="J208" s="274"/>
      <c r="K208" s="322"/>
    </row>
    <row r="209" spans="2:11" s="1" customFormat="1" ht="15" customHeight="1">
      <c r="B209" s="299"/>
      <c r="C209" s="274"/>
      <c r="D209" s="274"/>
      <c r="E209" s="274"/>
      <c r="F209" s="297" t="s">
        <v>767</v>
      </c>
      <c r="G209" s="274"/>
      <c r="H209" s="274" t="s">
        <v>768</v>
      </c>
      <c r="I209" s="274"/>
      <c r="J209" s="274"/>
      <c r="K209" s="322"/>
    </row>
    <row r="210" spans="2:11" s="1" customFormat="1" ht="15" customHeight="1">
      <c r="B210" s="299"/>
      <c r="C210" s="274"/>
      <c r="D210" s="274"/>
      <c r="E210" s="274"/>
      <c r="F210" s="297" t="s">
        <v>765</v>
      </c>
      <c r="G210" s="274"/>
      <c r="H210" s="274" t="s">
        <v>931</v>
      </c>
      <c r="I210" s="274"/>
      <c r="J210" s="274"/>
      <c r="K210" s="322"/>
    </row>
    <row r="211" spans="2:11" s="1" customFormat="1" ht="15" customHeight="1">
      <c r="B211" s="340"/>
      <c r="C211" s="274"/>
      <c r="D211" s="274"/>
      <c r="E211" s="274"/>
      <c r="F211" s="297" t="s">
        <v>83</v>
      </c>
      <c r="G211" s="335"/>
      <c r="H211" s="326" t="s">
        <v>84</v>
      </c>
      <c r="I211" s="326"/>
      <c r="J211" s="326"/>
      <c r="K211" s="341"/>
    </row>
    <row r="212" spans="2:11" s="1" customFormat="1" ht="15" customHeight="1">
      <c r="B212" s="340"/>
      <c r="C212" s="274"/>
      <c r="D212" s="274"/>
      <c r="E212" s="274"/>
      <c r="F212" s="297" t="s">
        <v>769</v>
      </c>
      <c r="G212" s="335"/>
      <c r="H212" s="326" t="s">
        <v>932</v>
      </c>
      <c r="I212" s="326"/>
      <c r="J212" s="326"/>
      <c r="K212" s="341"/>
    </row>
    <row r="213" spans="2:11" s="1" customFormat="1" ht="15" customHeight="1">
      <c r="B213" s="340"/>
      <c r="C213" s="274"/>
      <c r="D213" s="274"/>
      <c r="E213" s="274"/>
      <c r="F213" s="297"/>
      <c r="G213" s="335"/>
      <c r="H213" s="326"/>
      <c r="I213" s="326"/>
      <c r="J213" s="326"/>
      <c r="K213" s="341"/>
    </row>
    <row r="214" spans="2:11" s="1" customFormat="1" ht="15" customHeight="1">
      <c r="B214" s="340"/>
      <c r="C214" s="274" t="s">
        <v>894</v>
      </c>
      <c r="D214" s="274"/>
      <c r="E214" s="274"/>
      <c r="F214" s="297">
        <v>1</v>
      </c>
      <c r="G214" s="335"/>
      <c r="H214" s="326" t="s">
        <v>933</v>
      </c>
      <c r="I214" s="326"/>
      <c r="J214" s="326"/>
      <c r="K214" s="341"/>
    </row>
    <row r="215" spans="2:11" s="1" customFormat="1" ht="15" customHeight="1">
      <c r="B215" s="340"/>
      <c r="C215" s="274"/>
      <c r="D215" s="274"/>
      <c r="E215" s="274"/>
      <c r="F215" s="297">
        <v>2</v>
      </c>
      <c r="G215" s="335"/>
      <c r="H215" s="326" t="s">
        <v>934</v>
      </c>
      <c r="I215" s="326"/>
      <c r="J215" s="326"/>
      <c r="K215" s="341"/>
    </row>
    <row r="216" spans="2:11" s="1" customFormat="1" ht="15" customHeight="1">
      <c r="B216" s="340"/>
      <c r="C216" s="274"/>
      <c r="D216" s="274"/>
      <c r="E216" s="274"/>
      <c r="F216" s="297">
        <v>3</v>
      </c>
      <c r="G216" s="335"/>
      <c r="H216" s="326" t="s">
        <v>935</v>
      </c>
      <c r="I216" s="326"/>
      <c r="J216" s="326"/>
      <c r="K216" s="341"/>
    </row>
    <row r="217" spans="2:11" s="1" customFormat="1" ht="15" customHeight="1">
      <c r="B217" s="340"/>
      <c r="C217" s="274"/>
      <c r="D217" s="274"/>
      <c r="E217" s="274"/>
      <c r="F217" s="297">
        <v>4</v>
      </c>
      <c r="G217" s="335"/>
      <c r="H217" s="326" t="s">
        <v>936</v>
      </c>
      <c r="I217" s="326"/>
      <c r="J217" s="326"/>
      <c r="K217" s="341"/>
    </row>
    <row r="218" spans="2:11" s="1" customFormat="1" ht="12.75" customHeight="1">
      <c r="B218" s="342"/>
      <c r="C218" s="343"/>
      <c r="D218" s="343"/>
      <c r="E218" s="343"/>
      <c r="F218" s="343"/>
      <c r="G218" s="343"/>
      <c r="H218" s="343"/>
      <c r="I218" s="343"/>
      <c r="J218" s="343"/>
      <c r="K218" s="34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LAPTOP-1JLMHHIG\vozabal</dc:creator>
  <cp:keywords/>
  <dc:description/>
  <cp:lastModifiedBy>LAPTOP-1JLMHHIG\vozabal</cp:lastModifiedBy>
  <dcterms:created xsi:type="dcterms:W3CDTF">2022-06-15T10:40:39Z</dcterms:created>
  <dcterms:modified xsi:type="dcterms:W3CDTF">2022-06-15T10:40:45Z</dcterms:modified>
  <cp:category/>
  <cp:version/>
  <cp:contentType/>
  <cp:contentStatus/>
</cp:coreProperties>
</file>