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Rekapitulace stavby" sheetId="1" r:id="rId1"/>
    <sheet name="4np - Elektroinstalace - ..." sheetId="2" r:id="rId2"/>
  </sheets>
  <definedNames>
    <definedName name="_xlnm.Print_Area" localSheetId="1">('4np - Elektroinstalace - ...'!$C$4:$K$76,'4np - Elektroinstalace - ...'!$C$82:$K$103,'4np - Elektroinstalace - ...'!$C$109:$K$333)</definedName>
    <definedName name="_xlnm.Print_Titles" localSheetId="1">'4np - Elektroinstalace - ...'!$121:$121</definedName>
    <definedName name="_xlnm._FilterDatabase" localSheetId="1" hidden="1">'4np - Elektroinstalace - ...'!$C$121:$K$333</definedName>
    <definedName name="_xlnm.Print_Area" localSheetId="0">('Rekapitulace stavby'!$D$4:$AO$76,'Rekapitulace stavby'!$C$82:$AQ$96)</definedName>
    <definedName name="_xlnm.Print_Titles" localSheetId="0">'Rekapitulace stavby'!$92:$92</definedName>
    <definedName name="_xlnm.Print_Area" localSheetId="0">('Rekapitulace stavby'!$D$4:$AO$76,'Rekapitulace stavby'!$C$82:$AQ$96)</definedName>
    <definedName name="_xlnm.Print_Titles" localSheetId="0">'Rekapitulace stavby'!$92:$92</definedName>
    <definedName name="_xlnm._FilterDatabase" localSheetId="1">'4np - Elektroinstalace - ...'!$C$121:$K$333</definedName>
    <definedName name="_xlnm.Print_Area" localSheetId="1">('4np - Elektroinstalace - ...'!$C$4:$K$76,'4np - Elektroinstalace - ...'!$C$82:$K$103,'4np - Elektroinstalace - ...'!$C$109:$K$333)</definedName>
    <definedName name="_xlnm.Print_Titles" localSheetId="1">'4np - Elektroinstalace - ...'!$A$121:$IU$121</definedName>
    <definedName name="_xlnm._FilterDatabase_1">'4np - Elektroinstalace - ...'!$C$121:$K$333</definedName>
  </definedNames>
  <calcPr fullCalcOnLoad="1"/>
</workbook>
</file>

<file path=xl/sharedStrings.xml><?xml version="1.0" encoding="utf-8"?>
<sst xmlns="http://schemas.openxmlformats.org/spreadsheetml/2006/main" count="2420" uniqueCount="743">
  <si>
    <t>Export Komplet</t>
  </si>
  <si>
    <t>2.0</t>
  </si>
  <si>
    <t>False</t>
  </si>
  <si>
    <t>True</t>
  </si>
  <si>
    <t>{07dcd03d-f305-41c6-a396-eb15e6b41891}</t>
  </si>
  <si>
    <t>&gt;&gt;  skryté sloupce  &lt;&lt;</t>
  </si>
  <si>
    <t>0,01</t>
  </si>
  <si>
    <t>21</t>
  </si>
  <si>
    <t>15</t>
  </si>
  <si>
    <t>REKAPITULACE STAVBY</t>
  </si>
  <si>
    <t>v ---  níže se nacházejí doplnkové a pomocné údaje k sestavám  --- v</t>
  </si>
  <si>
    <t>Návod na vyplnění</t>
  </si>
  <si>
    <t>0,001</t>
  </si>
  <si>
    <t>Kód:</t>
  </si>
  <si>
    <t>2153</t>
  </si>
  <si>
    <t>Měnit lze pouze buňky se žlutým podbarvením!_x005F_x000d_
_x005F_x000d_
1) na prvním listu Rekapitulace stavby vyplňte v sestavě_x005F_x000d_
_x005F_x000d_
    a) Souhrnný list_x005F_x000d_
       - údaje o Uchazeči_x005F_x000d_
         (přenesou se do ostatních sestav i v jiných listech)_x005F_x000d_
_x005F_x000d_
    b) Rekapitulace objektů_x005F_x000d_
       - potřebné Ostatní náklady_x005F_x000d_
_x005F_x000d_
2) na vybraných listech vyplňte v sestavě_x005F_x000d_
_x005F_x000d_
    a) Krycí list_x005F_x000d_
       - údaje o Uchazeči, pokud se liší od údajů o Uchazeči na Souhrnném listu_x005F_x000d_
         (údaje se přenesou do ostatních sestav v daném listu)_x005F_x000d_
_x005F_x000d_
    b) Rekapitulace rozpočtu_x005F_x000d_
       - potřebné Ostatní náklady_x005F_x000d_
_x005F_x000d_
    c) Celkové náklady za stavbu_x005F_x000d_
       - ceny u položek_x005F_x000d_
       - množství, pokud má žluté podbarvení_x005F_x000d_
       - a v případě potřeby poznámku (ta je ve skrytém sloupci)</t>
  </si>
  <si>
    <t>Stavba:</t>
  </si>
  <si>
    <t>KARLOVY VARY, ZŠ KONEČNÁ – REKONSTRUKCE ELEKTROINSTALACE</t>
  </si>
  <si>
    <t>KSO:</t>
  </si>
  <si>
    <t>CC-CZ:</t>
  </si>
  <si>
    <t>Místo:</t>
  </si>
  <si>
    <t xml:space="preserve"> </t>
  </si>
  <si>
    <t>Datum:</t>
  </si>
  <si>
    <t>1.02. 2023</t>
  </si>
  <si>
    <t>Zadavatel:</t>
  </si>
  <si>
    <t>IČ:</t>
  </si>
  <si>
    <t>DIČ:</t>
  </si>
  <si>
    <t>Uchazeč:</t>
  </si>
  <si>
    <t>Vyplň údaj</t>
  </si>
  <si>
    <t>Projektant:</t>
  </si>
  <si>
    <t>Zpracovatel:</t>
  </si>
  <si>
    <t>72270179</t>
  </si>
  <si>
    <t>Klimešová Miroslava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</si>
  <si>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</si>
  <si>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</si>
  <si>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</si>
  <si>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</si>
  <si>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</si>
  <si>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</si>
  <si>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</si>
  <si>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</si>
  <si>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</si>
  <si>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</si>
  <si>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</si>
  <si>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</si>
  <si>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</si>
  <si>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</si>
  <si>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</si>
  <si>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</si>
  <si>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</si>
  <si>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</si>
  <si>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</si>
  <si>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</si>
  <si>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</si>
  <si>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</si>
  <si>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</si>
  <si>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</si>
  <si>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</si>
  <si>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</si>
  <si>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</si>
  <si>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</si>
  <si>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</si>
  <si>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</si>
  <si>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</si>
  <si>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</si>
  <si>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</si>
  <si>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</si>
  <si>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</si>
  <si>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</si>
  <si>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</si>
  <si>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</si>
  <si>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</si>
  <si>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</si>
  <si>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</si>
  <si>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</si>
  <si>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z rozpočtů</t>
  </si>
  <si>
    <t>D</t>
  </si>
  <si>
    <t>0</t>
  </si>
  <si>
    <t>###NOIMPORT###</t>
  </si>
  <si>
    <t>IMPORT</t>
  </si>
  <si>
    <t>{00000000-0000-0000-0000-000000000000}</t>
  </si>
  <si>
    <t>/</t>
  </si>
  <si>
    <t>4np</t>
  </si>
  <si>
    <t>Elektroinstalace -  4.np</t>
  </si>
  <si>
    <t>STA</t>
  </si>
  <si>
    <t>1</t>
  </si>
  <si>
    <t>{af7f90b5-c458-40eb-b6b5-1b205dc10a8a}</t>
  </si>
  <si>
    <t>2</t>
  </si>
  <si>
    <t>KRYCÍ LIST SOUPISU PRACÍ</t>
  </si>
  <si>
    <t>Objekt:</t>
  </si>
  <si>
    <t>4np - Elektroinstalace -  4.np</t>
  </si>
  <si>
    <t>Materiál</t>
  </si>
  <si>
    <t>Montáž</t>
  </si>
  <si>
    <t>REKAPITULACE ČLENĚNÍ SOUPISU PRACÍ</t>
  </si>
  <si>
    <t>Kód dílu - Popis</t>
  </si>
  <si>
    <t>Materiál [CZK]</t>
  </si>
  <si>
    <t>Montáž [CZK]</t>
  </si>
  <si>
    <t>Cena celkem [CZK]</t>
  </si>
  <si>
    <t>Náklady ze soupisu prací</t>
  </si>
  <si>
    <t>-1</t>
  </si>
  <si>
    <t>HSV - HSV</t>
  </si>
  <si>
    <t xml:space="preserve">    SLB - Slaboproudé rozvody</t>
  </si>
  <si>
    <t>PSV - Práce a dodávky PSV</t>
  </si>
  <si>
    <t xml:space="preserve">    741 - Elektroinstalace - silnoproud</t>
  </si>
  <si>
    <t xml:space="preserve">    742 - Elektroinstalace - slaboproud</t>
  </si>
  <si>
    <t>HZS - Hodinové zúčtovací sazby</t>
  </si>
  <si>
    <t>SOUPIS PRACÍ</t>
  </si>
  <si>
    <t>PČ</t>
  </si>
  <si>
    <t>MJ</t>
  </si>
  <si>
    <t>Množství</t>
  </si>
  <si>
    <t>J. materiál [CZK]</t>
  </si>
  <si>
    <t>J. montáž [CZK]</t>
  </si>
  <si>
    <t>J.cena [CZK]</t>
  </si>
  <si>
    <t>Materiál celkem [CZK]</t>
  </si>
  <si>
    <t>Montáž celkem [CZK]</t>
  </si>
  <si>
    <t>J. Nh [h]</t>
  </si>
  <si>
    <t>Nh celkem [h]</t>
  </si>
  <si>
    <t>J. hmotnost [t]</t>
  </si>
  <si>
    <t>Hmotnost celkem [t]</t>
  </si>
  <si>
    <t>J. suť [t]</t>
  </si>
  <si>
    <t>Suť Celkem [t]</t>
  </si>
  <si>
    <t>Náklady soupisu celkem</t>
  </si>
  <si>
    <t>HSV</t>
  </si>
  <si>
    <t>ROZPOCET</t>
  </si>
  <si>
    <t>SLB</t>
  </si>
  <si>
    <t>Slaboproudé rozvody</t>
  </si>
  <si>
    <t>149</t>
  </si>
  <si>
    <t>K</t>
  </si>
  <si>
    <t>001</t>
  </si>
  <si>
    <t>4np - Slaboproudy (samostatný rozpočet)</t>
  </si>
  <si>
    <t>kpl</t>
  </si>
  <si>
    <t>4</t>
  </si>
  <si>
    <t>-448598464</t>
  </si>
  <si>
    <t>PSV</t>
  </si>
  <si>
    <t>Práce a dodávky PSV</t>
  </si>
  <si>
    <t>741</t>
  </si>
  <si>
    <t>Elektroinstalace - silnoproud</t>
  </si>
  <si>
    <t>78</t>
  </si>
  <si>
    <t>741000000</t>
  </si>
  <si>
    <t>Montáž signalizačního zařízení</t>
  </si>
  <si>
    <t>16</t>
  </si>
  <si>
    <t>1044821557</t>
  </si>
  <si>
    <t>79</t>
  </si>
  <si>
    <t>M</t>
  </si>
  <si>
    <t>8592624089421</t>
  </si>
  <si>
    <t>Reflex sada pro nouzovou signalizaci alpská bílá , vč.kabeláže</t>
  </si>
  <si>
    <t>kus</t>
  </si>
  <si>
    <t>32</t>
  </si>
  <si>
    <t>-1324511235</t>
  </si>
  <si>
    <t>80</t>
  </si>
  <si>
    <t>741000001</t>
  </si>
  <si>
    <t>Montáž osoušeče rukou</t>
  </si>
  <si>
    <t>-1983773604</t>
  </si>
  <si>
    <t>81</t>
  </si>
  <si>
    <t>000001</t>
  </si>
  <si>
    <t>Bezdotykový elektrický osoušeč rukou</t>
  </si>
  <si>
    <t>699961713</t>
  </si>
  <si>
    <t>82</t>
  </si>
  <si>
    <t>741000002</t>
  </si>
  <si>
    <t>Montáž protipožární ucpávky</t>
  </si>
  <si>
    <t>1803029709</t>
  </si>
  <si>
    <t>83</t>
  </si>
  <si>
    <t>000002</t>
  </si>
  <si>
    <t>Protipožární ucpávka</t>
  </si>
  <si>
    <t>-1596604048</t>
  </si>
  <si>
    <t>119</t>
  </si>
  <si>
    <t>741110062</t>
  </si>
  <si>
    <t>Montáž trubek elektroinstalačních s nasunutím nebo našroubováním do krabic plastových ohebných, uložených pod omítku, vnější Ø přes 23 do 35 mm</t>
  </si>
  <si>
    <t>m</t>
  </si>
  <si>
    <t>-635012215</t>
  </si>
  <si>
    <t>Online PSC</t>
  </si>
  <si>
    <t>https://podminky.urs.cz/item/CS_URS_2021_02/741110062</t>
  </si>
  <si>
    <t>120</t>
  </si>
  <si>
    <t>34571073</t>
  </si>
  <si>
    <t>trubka elektroinstalační ohebná z PVC (EN) 2325</t>
  </si>
  <si>
    <t>265826614</t>
  </si>
  <si>
    <t>VV</t>
  </si>
  <si>
    <t>250*1,05 'Přepočtené koeficientem množství</t>
  </si>
  <si>
    <t>96</t>
  </si>
  <si>
    <t>741110511</t>
  </si>
  <si>
    <t>Montáž lišt a kanálků elektroinstalačních se spojkami, ohyby a rohy a s nasunutím do krabic vkládacích s víčkem, šířky do 60 mm</t>
  </si>
  <si>
    <t>-1074145791</t>
  </si>
  <si>
    <t>https://podminky.urs.cz/item/CS_URS_2021_02/741110511</t>
  </si>
  <si>
    <t>97</t>
  </si>
  <si>
    <t>10.074.474</t>
  </si>
  <si>
    <t>Lišta 40x40 vkládací bílá,3m vč.příslušenství</t>
  </si>
  <si>
    <t>1192355073</t>
  </si>
  <si>
    <t>70*1,05 'Přepočtené koeficientem množství</t>
  </si>
  <si>
    <t>94</t>
  </si>
  <si>
    <t>741110512</t>
  </si>
  <si>
    <t>Montáž lišt a kanálků elektroinstalačních se spojkami, ohyby a rohy a s nasunutím do krabic vkládacích s víčkem, šířky do přes 60 do 120 mm</t>
  </si>
  <si>
    <t>2076612067</t>
  </si>
  <si>
    <t>https://podminky.urs.cz/item/CS_URS_2021_02/741110512</t>
  </si>
  <si>
    <t>95</t>
  </si>
  <si>
    <t>1000222638</t>
  </si>
  <si>
    <t>100X60 HD  KANÁL ELEKTROINSTALAČNÍ vč.příslušenství</t>
  </si>
  <si>
    <t>-1493508908</t>
  </si>
  <si>
    <t>30*1,05 'Přepočtené koeficientem množství</t>
  </si>
  <si>
    <t>92</t>
  </si>
  <si>
    <t>741110513</t>
  </si>
  <si>
    <t>Montáž lišt a kanálků elektroinstalačních se spojkami, ohyby a rohy a s nasunutím do krabic vkládacích s víčkem, šířky do přes 120 do 180 mm</t>
  </si>
  <si>
    <t>1642756339</t>
  </si>
  <si>
    <t>https://podminky.urs.cz/item/CS_URS_2021_02/741110513</t>
  </si>
  <si>
    <t>134</t>
  </si>
  <si>
    <t>10.075.464</t>
  </si>
  <si>
    <t>Krabice přístrojová do kanálu</t>
  </si>
  <si>
    <t>861097052</t>
  </si>
  <si>
    <t>135</t>
  </si>
  <si>
    <t>1219052</t>
  </si>
  <si>
    <t xml:space="preserve">PODLOZKA KRYCI 2 OTVORY </t>
  </si>
  <si>
    <t>-1032215495</t>
  </si>
  <si>
    <t>136</t>
  </si>
  <si>
    <t>1178491</t>
  </si>
  <si>
    <t>PODLOZKA KRYCI 3 OTVORY</t>
  </si>
  <si>
    <t>1290097981</t>
  </si>
  <si>
    <t>93</t>
  </si>
  <si>
    <t>1000222760</t>
  </si>
  <si>
    <t>140X70 D HD  KANÁL PARAPETNÍ DUTÝ vč.příslušenství</t>
  </si>
  <si>
    <t>294394719</t>
  </si>
  <si>
    <t>65*1,15 'Přepočtené koeficientem množství</t>
  </si>
  <si>
    <t>84</t>
  </si>
  <si>
    <t>741110514</t>
  </si>
  <si>
    <t>Montáž lišt a kanálků elektroinstalačních se spojkami, ohyby a rohy a s nasunutím do krabic vkládacích s víčkem, šířky do přes 180 do 250 mm</t>
  </si>
  <si>
    <t>1253137162</t>
  </si>
  <si>
    <t>https://podminky.urs.cz/item/CS_URS_2021_02/741110514</t>
  </si>
  <si>
    <t>85</t>
  </si>
  <si>
    <t>1000222929</t>
  </si>
  <si>
    <t>210X70 D HD  KANÁL PARAPETNÍ DUTÝ, vč.příslušenství</t>
  </si>
  <si>
    <t>783660477</t>
  </si>
  <si>
    <t>90</t>
  </si>
  <si>
    <t>741110541</t>
  </si>
  <si>
    <t>Montáž lišt a kanálků elektroinstalačních se spojkami, ohyby a rohy a s nasunutím do krabic doplňkové prvky přepážky podélné oddělovací</t>
  </si>
  <si>
    <t>1430865445</t>
  </si>
  <si>
    <t>https://podminky.urs.cz/item/CS_URS_2021_02/741110541</t>
  </si>
  <si>
    <t>91</t>
  </si>
  <si>
    <t>10.075.843</t>
  </si>
  <si>
    <t>Kanál 40x33 stínící ,2m, vč.příchytek</t>
  </si>
  <si>
    <t>1257983548</t>
  </si>
  <si>
    <t>76</t>
  </si>
  <si>
    <t>741112061</t>
  </si>
  <si>
    <t>Montáž krabic elektroinstalačních bez napojení na trubky a lišty, demontáže a montáže víčka a přístroje přístrojových zapuštěných plastových kruhových</t>
  </si>
  <si>
    <t>1017341884</t>
  </si>
  <si>
    <t>https://podminky.urs.cz/item/CS_URS_2021_02/741112061</t>
  </si>
  <si>
    <t>77</t>
  </si>
  <si>
    <t>34571451</t>
  </si>
  <si>
    <t>krabice pod omítku PVC přístrojová kruhová D 70mm hluboká</t>
  </si>
  <si>
    <t>2021682752</t>
  </si>
  <si>
    <t>74</t>
  </si>
  <si>
    <t>741112071</t>
  </si>
  <si>
    <t>Montáž krabic elektroinstalačních bez napojení na trubky a lišty, demontáže a montáže víčka a přístroje přístrojových lištových plastových jednoduchých</t>
  </si>
  <si>
    <t>-1860142120</t>
  </si>
  <si>
    <t>https://podminky.urs.cz/item/CS_URS_2021_02/741112071</t>
  </si>
  <si>
    <t>75</t>
  </si>
  <si>
    <t>34571476</t>
  </si>
  <si>
    <t>krabice lištová PVC přístrojová čtvercová 80x80mm hluboká</t>
  </si>
  <si>
    <t>-1939441781</t>
  </si>
  <si>
    <t>72</t>
  </si>
  <si>
    <t>741112101</t>
  </si>
  <si>
    <t>Montáž krabic elektroinstalačních bez napojení na trubky a lišty, demontáže a montáže víčka a přístroje rozvodek se zapojením vodičů na svorkovnici zapuštěných plastových kruhových</t>
  </si>
  <si>
    <t>116360826</t>
  </si>
  <si>
    <t>https://podminky.urs.cz/item/CS_URS_2021_02/741112101</t>
  </si>
  <si>
    <t>73</t>
  </si>
  <si>
    <t>34571521</t>
  </si>
  <si>
    <t>krabice pod omítku PVC odbočná kruhová D 70mm s víčkem a svorkovnicí</t>
  </si>
  <si>
    <t>240288089</t>
  </si>
  <si>
    <t>109</t>
  </si>
  <si>
    <t>741120001</t>
  </si>
  <si>
    <t>Montáž vodičů izolovaných měděných bez ukončení uložených pod omítku plných a laněných (např. CY), průřezu žíly 0,35 až 6 mm2</t>
  </si>
  <si>
    <t>925711377</t>
  </si>
  <si>
    <t>https://podminky.urs.cz/item/CS_URS_2021_02/741120001</t>
  </si>
  <si>
    <t>110</t>
  </si>
  <si>
    <t>34141027</t>
  </si>
  <si>
    <t>vodič propojovací flexibilní jádro Cu lanované izolace PVC 450/750V (H07V-K) 1x6mm2</t>
  </si>
  <si>
    <t>-1419447920</t>
  </si>
  <si>
    <t>20*1,15 'Přepočtené koeficientem množství</t>
  </si>
  <si>
    <t>107</t>
  </si>
  <si>
    <t>741120005</t>
  </si>
  <si>
    <t>Montáž vodičů izolovaných měděných bez ukončení uložených pod omítku plných a laněných (např. CY), průřezu žíly 25 až 35 mm2</t>
  </si>
  <si>
    <t>532410191</t>
  </si>
  <si>
    <t>https://podminky.urs.cz/item/CS_URS_2021_02/741120005</t>
  </si>
  <si>
    <t>108</t>
  </si>
  <si>
    <t>34141030</t>
  </si>
  <si>
    <t>vodič propojovací flexibilní jádro Cu lanované izolace PVC 450/750V (H07V-K) 1x25mm2</t>
  </si>
  <si>
    <t>-161610644</t>
  </si>
  <si>
    <t>250*1,15 'Přepočtené koeficientem množství</t>
  </si>
  <si>
    <t>132</t>
  </si>
  <si>
    <t>741122011</t>
  </si>
  <si>
    <t>Montáž kabelů měděných bez ukončení uložených pod omítku plných kulatých (např. CYKY), počtu a průřezu žil 2x1,5 až 2,5 mm2</t>
  </si>
  <si>
    <t>-1227167024</t>
  </si>
  <si>
    <t>https://podminky.urs.cz/item/CS_URS_2021_02/741122011</t>
  </si>
  <si>
    <t>133</t>
  </si>
  <si>
    <t>PKB.711017</t>
  </si>
  <si>
    <t>CYKY-O 2x1,5</t>
  </si>
  <si>
    <t>km</t>
  </si>
  <si>
    <t>625547828</t>
  </si>
  <si>
    <t>0,3*1,15 'Přepočtené koeficientem množství</t>
  </si>
  <si>
    <t>129</t>
  </si>
  <si>
    <t>741122015</t>
  </si>
  <si>
    <t>Montáž kabelů měděných bez ukončení uložených pod omítku plných kulatých (např. CYKY), počtu a průřezu žil 3x1,5 mm2</t>
  </si>
  <si>
    <t>-1003867735</t>
  </si>
  <si>
    <t>https://podminky.urs.cz/item/CS_URS_2021_02/741122015</t>
  </si>
  <si>
    <t>130</t>
  </si>
  <si>
    <t>PKB.711018</t>
  </si>
  <si>
    <t>CYKY-J 3x1,5</t>
  </si>
  <si>
    <t>432839785</t>
  </si>
  <si>
    <t>1,1*1,15 'Přepočtené koeficientem množství</t>
  </si>
  <si>
    <t>131</t>
  </si>
  <si>
    <t>PKB.00000</t>
  </si>
  <si>
    <t>CYKY-O3x1,5</t>
  </si>
  <si>
    <t>1727730933</t>
  </si>
  <si>
    <t>0,15*1,15 'Přepočtené koeficientem množství</t>
  </si>
  <si>
    <t>124</t>
  </si>
  <si>
    <t>741122016</t>
  </si>
  <si>
    <t>Montáž kabelů měděných bez ukončení uložených pod omítku plných kulatých (např. CYKY), počtu a průřezu žil 3x2,5 až 6 mm2</t>
  </si>
  <si>
    <t>1271624705</t>
  </si>
  <si>
    <t>https://podminky.urs.cz/item/CS_URS_2021_02/741122016</t>
  </si>
  <si>
    <t>125</t>
  </si>
  <si>
    <t>PKB.711021</t>
  </si>
  <si>
    <t>CYKY-J 3x2,5</t>
  </si>
  <si>
    <t>-530229243</t>
  </si>
  <si>
    <t>1,9*1,15 'Přepočtené koeficientem množství</t>
  </si>
  <si>
    <t>121</t>
  </si>
  <si>
    <t>741122031</t>
  </si>
  <si>
    <t>Montáž kabelů měděných bez ukončení uložených pod omítku plných kulatých (např. CYKY), počtu a průřezu žil 5x1,5 až 2,5 mm2</t>
  </si>
  <si>
    <t>-2002024007</t>
  </si>
  <si>
    <t>https://podminky.urs.cz/item/CS_URS_2021_02/741122031</t>
  </si>
  <si>
    <t>122</t>
  </si>
  <si>
    <t>PKB.711031</t>
  </si>
  <si>
    <t>CYKY-J 5x1,5</t>
  </si>
  <si>
    <t>-370001697</t>
  </si>
  <si>
    <t>1,22*1,15 'Přepočtené koeficientem množství</t>
  </si>
  <si>
    <t>123</t>
  </si>
  <si>
    <t>PKB.711032</t>
  </si>
  <si>
    <t>CYKY-J 5x2,5</t>
  </si>
  <si>
    <t>-1100002143</t>
  </si>
  <si>
    <t>0,21*1,15 'Přepočtené koeficientem množství</t>
  </si>
  <si>
    <t>126</t>
  </si>
  <si>
    <t>741122032</t>
  </si>
  <si>
    <t>Montáž kabelů měděných bez ukončení uložených pod omítku plných kulatých (např. CYKY), počtu a průřezu žil 5x4 až 6 mm2</t>
  </si>
  <si>
    <t>-465015883</t>
  </si>
  <si>
    <t>https://podminky.urs.cz/item/CS_URS_2021_02/741122032</t>
  </si>
  <si>
    <t>127</t>
  </si>
  <si>
    <t>PKB.711035</t>
  </si>
  <si>
    <t>CYKY-J 5x4</t>
  </si>
  <si>
    <t>-334837532</t>
  </si>
  <si>
    <t>0,04*1,15 'Přepočtené koeficientem množství</t>
  </si>
  <si>
    <t>128</t>
  </si>
  <si>
    <t>PKB.711038</t>
  </si>
  <si>
    <t>CYKY-J 5x6</t>
  </si>
  <si>
    <t>691627922</t>
  </si>
  <si>
    <t>0,08*1,15 'Přepočtené koeficientem množství</t>
  </si>
  <si>
    <t>113</t>
  </si>
  <si>
    <t>741122033</t>
  </si>
  <si>
    <t>Montáž kabelů měděných bez ukončení uložených pod omítku plných kulatých (např. CYKY), počtu a průřezu žil 5x10 mm2</t>
  </si>
  <si>
    <t>1466884565</t>
  </si>
  <si>
    <t>https://podminky.urs.cz/item/CS_URS_2021_02/741122033</t>
  </si>
  <si>
    <t>114</t>
  </si>
  <si>
    <t>34113034</t>
  </si>
  <si>
    <t>kabel instalační jádro Cu plné izolace PVC plášť PVC 450/750V (CYKY) 5x10mm2</t>
  </si>
  <si>
    <t>1638084282</t>
  </si>
  <si>
    <t>115</t>
  </si>
  <si>
    <t>741122041</t>
  </si>
  <si>
    <t>Montáž kabelů měděných bez ukončení uložených pod omítku plných kulatých (např. CYKY), počtu a průřezu žil 7x1,5 až 2,5 mm2</t>
  </si>
  <si>
    <t>123633164</t>
  </si>
  <si>
    <t>https://podminky.urs.cz/item/CS_URS_2021_02/741122041</t>
  </si>
  <si>
    <t>116</t>
  </si>
  <si>
    <t>34111110</t>
  </si>
  <si>
    <t>kabel instalační jádro Cu plné izolace PVC plášť PVC 450/750V (CYKY) 7x1,5mm2</t>
  </si>
  <si>
    <t>-537749188</t>
  </si>
  <si>
    <t>111</t>
  </si>
  <si>
    <t>741122625</t>
  </si>
  <si>
    <t>Montáž kabelů měděných bez ukončení uložených pevně plných kulatých nebo bezhalogenových (např. CYKY) počtu a průřezu žil 4x35 mm2</t>
  </si>
  <si>
    <t>805164274</t>
  </si>
  <si>
    <t>https://podminky.urs.cz/item/CS_URS_2021_02/741122625</t>
  </si>
  <si>
    <t>112</t>
  </si>
  <si>
    <t>34113135</t>
  </si>
  <si>
    <t>kabel silový jádro Cu izolace PVC plášť PVC 0,6/1kV (1-CYKY) 5x35mm2</t>
  </si>
  <si>
    <t>2137401110</t>
  </si>
  <si>
    <t>140</t>
  </si>
  <si>
    <t>741130001</t>
  </si>
  <si>
    <t>Ukončení vodičů izolovaných s označením a zapojením v rozváděči nebo na přístroji, průřezu žíly do 2,5 mm2</t>
  </si>
  <si>
    <t>692174880</t>
  </si>
  <si>
    <t>https://podminky.urs.cz/item/CS_URS_2021_02/741130001</t>
  </si>
  <si>
    <t>139</t>
  </si>
  <si>
    <t>741130004</t>
  </si>
  <si>
    <t>Ukončení vodičů izolovaných s označením a zapojením v rozváděči nebo na přístroji, průřezu žíly do 6 mm2</t>
  </si>
  <si>
    <t>-1687897227</t>
  </si>
  <si>
    <t>https://podminky.urs.cz/item/CS_URS_2021_02/741130004</t>
  </si>
  <si>
    <t>138</t>
  </si>
  <si>
    <t>741130005</t>
  </si>
  <si>
    <t>Ukončení vodičů izolovaných s označením a zapojením v rozváděči nebo na přístroji, průřezu žíly do 10 mm2</t>
  </si>
  <si>
    <t>-1684398690</t>
  </si>
  <si>
    <t>https://podminky.urs.cz/item/CS_URS_2021_02/741130005</t>
  </si>
  <si>
    <t>137</t>
  </si>
  <si>
    <t>741130008</t>
  </si>
  <si>
    <t>Ukončení vodičů izolovaných s označením a zapojením v rozváděči nebo na přístroji, průřezu žíly do 35 mm2</t>
  </si>
  <si>
    <t>-701811188</t>
  </si>
  <si>
    <t>https://podminky.urs.cz/item/CS_URS_2021_02/741130008</t>
  </si>
  <si>
    <t>70</t>
  </si>
  <si>
    <t>741210001</t>
  </si>
  <si>
    <t>Montáž rozvodnic oceloplechových nebo plastových bez zapojení vodičů běžných, hmotnosti do 20 kg</t>
  </si>
  <si>
    <t>-1428490297</t>
  </si>
  <si>
    <t>https://podminky.urs.cz/item/CS_URS_2021_02/741210001</t>
  </si>
  <si>
    <t>71</t>
  </si>
  <si>
    <t>10.877.345</t>
  </si>
  <si>
    <t>Zásuvková skříň IP54 jištěná s chráničem 40/4/003, zásuvky 8x230V, 330x215x155mm, barva: světle šedá.</t>
  </si>
  <si>
    <t>-697712066</t>
  </si>
  <si>
    <t>30</t>
  </si>
  <si>
    <t>741210003</t>
  </si>
  <si>
    <t>Montáž rozvodnic oceloplechových nebo plastových bez zapojení vodičů běžných, hmotnosti do 100 kg</t>
  </si>
  <si>
    <t>-144596802</t>
  </si>
  <si>
    <t>https://podminky.urs.cz/item/CS_URS_2021_02/741210003</t>
  </si>
  <si>
    <t>31</t>
  </si>
  <si>
    <t>RA4.1</t>
  </si>
  <si>
    <t>Rozvaděč RA4.1 vč.montáže</t>
  </si>
  <si>
    <t>-61850799</t>
  </si>
  <si>
    <t>RA4.2</t>
  </si>
  <si>
    <t>Rozvaděč RA4.2 vč.montáže</t>
  </si>
  <si>
    <t>402434526</t>
  </si>
  <si>
    <t>33</t>
  </si>
  <si>
    <t>RA4.3</t>
  </si>
  <si>
    <t>Rozvaděč RA4.3 vč.montáže</t>
  </si>
  <si>
    <t>-1289658688</t>
  </si>
  <si>
    <t>42</t>
  </si>
  <si>
    <t>741310001</t>
  </si>
  <si>
    <t>Montáž spínačů jedno nebo dvoupólových nástěnných se zapojením vodičů, pro prostředí normální vypínačů, řazení 1-jednopólových</t>
  </si>
  <si>
    <t>693912881</t>
  </si>
  <si>
    <t>https://podminky.urs.cz/item/CS_URS_2021_02/741310001</t>
  </si>
  <si>
    <t>43</t>
  </si>
  <si>
    <t>34535015</t>
  </si>
  <si>
    <t>spínač nástěnný jednopólový, řazení 1, IP44, šroubové svorky</t>
  </si>
  <si>
    <t>-150505013</t>
  </si>
  <si>
    <t>34</t>
  </si>
  <si>
    <t>741310101</t>
  </si>
  <si>
    <t>Montáž spínačů jedno nebo dvoupólových polozapuštěných nebo zapuštěných se zapojením vodičů bezšroubové připojení vypínačů, řazení 1-jednopólových</t>
  </si>
  <si>
    <t>-1643576902</t>
  </si>
  <si>
    <t>https://podminky.urs.cz/item/CS_URS_2021_02/741310101</t>
  </si>
  <si>
    <t>35</t>
  </si>
  <si>
    <t>34539010</t>
  </si>
  <si>
    <t>přístroj spínače jednopólového, řazení 1, 1So bezšroubové svorky</t>
  </si>
  <si>
    <t>1422106842</t>
  </si>
  <si>
    <t>36</t>
  </si>
  <si>
    <t>34539049</t>
  </si>
  <si>
    <t>kryt spínače jednoduchý</t>
  </si>
  <si>
    <t>356939397</t>
  </si>
  <si>
    <t>37</t>
  </si>
  <si>
    <t>34539059</t>
  </si>
  <si>
    <t>rámeček jednonásobný</t>
  </si>
  <si>
    <t>239124189</t>
  </si>
  <si>
    <t>64</t>
  </si>
  <si>
    <t>741310112</t>
  </si>
  <si>
    <t>Montáž spínačů jedno nebo dvoupólových polozapuštěných nebo zapuštěných se zapojením vodičů bezšroubové připojení ovladačů, řazení 1/0-tlačítkových zapínacích</t>
  </si>
  <si>
    <t>-576127022</t>
  </si>
  <si>
    <t>https://podminky.urs.cz/item/CS_URS_2021_02/741310112</t>
  </si>
  <si>
    <t>65</t>
  </si>
  <si>
    <t>34539021</t>
  </si>
  <si>
    <t>přístroj ovládače zapínacího, řazení 1/0, 1/0S, 1/0So bezšroubové svorky</t>
  </si>
  <si>
    <t>807582131</t>
  </si>
  <si>
    <t>66</t>
  </si>
  <si>
    <t>-2138613439</t>
  </si>
  <si>
    <t>67</t>
  </si>
  <si>
    <t>-226309695</t>
  </si>
  <si>
    <t>68</t>
  </si>
  <si>
    <t>34539060</t>
  </si>
  <si>
    <t>rámeček dvojnásobný, pro vodorovnou i svislou montáž</t>
  </si>
  <si>
    <t>1824202545</t>
  </si>
  <si>
    <t>69</t>
  </si>
  <si>
    <t>34539061</t>
  </si>
  <si>
    <t>rámeček trojnásobný, pro vodorovnou i svislou montáž</t>
  </si>
  <si>
    <t>1146931279</t>
  </si>
  <si>
    <t>38</t>
  </si>
  <si>
    <t>741310122</t>
  </si>
  <si>
    <t>Montáž spínačů jedno nebo dvoupólových polozapuštěných nebo zapuštěných se zapojením vodičů bezšroubové připojení přepínačů, řazení 6-střídavých</t>
  </si>
  <si>
    <t>531275963</t>
  </si>
  <si>
    <t>https://podminky.urs.cz/item/CS_URS_2021_02/741310122</t>
  </si>
  <si>
    <t>39</t>
  </si>
  <si>
    <t>34539016</t>
  </si>
  <si>
    <t>přístroj přepínače střídavého, řazení 6, 6So, 6S bezšroubové svorky</t>
  </si>
  <si>
    <t>-1995895524</t>
  </si>
  <si>
    <t>40</t>
  </si>
  <si>
    <t>208005768</t>
  </si>
  <si>
    <t>41</t>
  </si>
  <si>
    <t>-801961387</t>
  </si>
  <si>
    <t>46</t>
  </si>
  <si>
    <t>741310222</t>
  </si>
  <si>
    <t>Montáž spínačů jedno nebo dvoupólových polozapuštěných nebo zapuštěných se zapojením vodičů šroubové připojení, pro prostředí normální spínačů, řazení 2-uzamykatelných</t>
  </si>
  <si>
    <t>1007771039</t>
  </si>
  <si>
    <t>https://podminky.urs.cz/item/CS_URS_2021_02/741310222</t>
  </si>
  <si>
    <t>47</t>
  </si>
  <si>
    <t>1235846</t>
  </si>
  <si>
    <t xml:space="preserve">OVL. SKRIN SEDA 1-TLACITKOVA </t>
  </si>
  <si>
    <t>-1121551883</t>
  </si>
  <si>
    <t>48</t>
  </si>
  <si>
    <t>741311004</t>
  </si>
  <si>
    <t>Montáž spínačů speciálních se zapojením vodičů čidla pohybu nástěnného</t>
  </si>
  <si>
    <t>-1469475177</t>
  </si>
  <si>
    <t>https://podminky.urs.cz/item/CS_URS_2021_02/741311004</t>
  </si>
  <si>
    <t>49</t>
  </si>
  <si>
    <t>1702499</t>
  </si>
  <si>
    <t>CIDLO + DETEKTOR PRITOMNOSTI 230V</t>
  </si>
  <si>
    <t>-57552578</t>
  </si>
  <si>
    <t>44</t>
  </si>
  <si>
    <t>741311021</t>
  </si>
  <si>
    <t>Montáž spínačů speciálních se zapojením vodičů sporákových přípojek s doutnavkou</t>
  </si>
  <si>
    <t>-679328606</t>
  </si>
  <si>
    <t>https://podminky.urs.cz/item/CS_URS_2021_02/741311021</t>
  </si>
  <si>
    <t>45</t>
  </si>
  <si>
    <t>ABB.3956323</t>
  </si>
  <si>
    <t>Přípojka sporáková se signalizační doutnavkou, zapuštěná</t>
  </si>
  <si>
    <t>595904348</t>
  </si>
  <si>
    <t>56</t>
  </si>
  <si>
    <t>741313002</t>
  </si>
  <si>
    <t>Montáž zásuvek domovních se zapojením vodičů bezšroubové připojení polozapuštěných nebo zapuštěných 10/16 A, provedení 2P + PE dvojí zapojení pro průběžnou montáž</t>
  </si>
  <si>
    <t>1814944110</t>
  </si>
  <si>
    <t>https://podminky.urs.cz/item/CS_URS_2021_02/741313002</t>
  </si>
  <si>
    <t>57</t>
  </si>
  <si>
    <t>34555241</t>
  </si>
  <si>
    <t>přístroj zásuvky zápustné jednonásobné, krytka s clonkami, bezšroubové svorky</t>
  </si>
  <si>
    <t>1461833163</t>
  </si>
  <si>
    <t>60</t>
  </si>
  <si>
    <t>-961294559</t>
  </si>
  <si>
    <t>61</t>
  </si>
  <si>
    <t>1055689853</t>
  </si>
  <si>
    <t>62</t>
  </si>
  <si>
    <t>-510897879</t>
  </si>
  <si>
    <t>63</t>
  </si>
  <si>
    <t>34539063</t>
  </si>
  <si>
    <t>rámeček pětinásobný, pro vodorovnou i svislou montáž</t>
  </si>
  <si>
    <t>-394713640</t>
  </si>
  <si>
    <t>54</t>
  </si>
  <si>
    <t>741313004</t>
  </si>
  <si>
    <t>Montáž zásuvek domovních se zapojením vodičů bezšroubové připojení polozapuštěných nebo zapuštěných 10/16 A, provedení 2x (2P + PE) dvojnásobná šikmá</t>
  </si>
  <si>
    <t>1732118454</t>
  </si>
  <si>
    <t>https://podminky.urs.cz/item/CS_URS_2021_02/741313004</t>
  </si>
  <si>
    <t>55</t>
  </si>
  <si>
    <t>34555242</t>
  </si>
  <si>
    <t>zásuvka zápustná dvojnásobná, šikmá, s clonkami, bezšroubové svorky</t>
  </si>
  <si>
    <t>-1613758321</t>
  </si>
  <si>
    <t>58</t>
  </si>
  <si>
    <t>741313005</t>
  </si>
  <si>
    <t>Montáž zásuvek domovních se zapojením vodičů bezšroubové připojení polozapuštěných nebo zapuštěných 10/16 A, provedení 2P + PE s ochrannými clonkami a přepěťovou ochranou</t>
  </si>
  <si>
    <t>-2088529365</t>
  </si>
  <si>
    <t>https://podminky.urs.cz/item/CS_URS_2021_02/741313005</t>
  </si>
  <si>
    <t>59</t>
  </si>
  <si>
    <t>34555244</t>
  </si>
  <si>
    <t>přístroj zásuvky zápustné jednonásobné s optickou přepěťovou ochranou, krytka s clonkami, bezšroubové svorky</t>
  </si>
  <si>
    <t>-1145327164</t>
  </si>
  <si>
    <t>52</t>
  </si>
  <si>
    <t>741313082</t>
  </si>
  <si>
    <t>Montáž zásuvek domovních se zapojením vodičů šroubové připojení venkovní nebo mokré, provedení 2P + PE</t>
  </si>
  <si>
    <t>2079954809</t>
  </si>
  <si>
    <t>https://podminky.urs.cz/item/CS_URS_2021_02/741313082</t>
  </si>
  <si>
    <t>53</t>
  </si>
  <si>
    <t>34555229</t>
  </si>
  <si>
    <t>zásuvka nástěnná jednonásobná s víčkem, IP44, šroubové svorky</t>
  </si>
  <si>
    <t>1728041118</t>
  </si>
  <si>
    <t>50</t>
  </si>
  <si>
    <t>741313151</t>
  </si>
  <si>
    <t>Montáž zásuvek průmyslových se zapojením vodičů spojovacích, provedení IP 44 3P+N+PE 16 A</t>
  </si>
  <si>
    <t>1058094750</t>
  </si>
  <si>
    <t>https://podminky.urs.cz/item/CS_URS_2021_02/741313151</t>
  </si>
  <si>
    <t>51</t>
  </si>
  <si>
    <t>35811324</t>
  </si>
  <si>
    <t>zásuvka spojovací 16A - 5pól, řazení 3P+N+PE IP44, šroubové svorky</t>
  </si>
  <si>
    <t>1594290967</t>
  </si>
  <si>
    <t>27</t>
  </si>
  <si>
    <t>741370034</t>
  </si>
  <si>
    <t>Montáž svítidel žárovkových se zapojením vodičů bytových nebo společenských místností nástěnných přisazených 2 zdroje nouzové</t>
  </si>
  <si>
    <t>379627064</t>
  </si>
  <si>
    <t>https://podminky.urs.cz/item/CS_URS_2021_02/741370034</t>
  </si>
  <si>
    <t>28</t>
  </si>
  <si>
    <t>NO</t>
  </si>
  <si>
    <t xml:space="preserve">NO - MODUS OZN/ETE/1W/B/1/SA/AT/WH stále svítící / svítící při výpadku, autotest, bílé, PO4,IP65, EXIT 1W LED 135 lm_x005F_x000d_
</t>
  </si>
  <si>
    <t>-170053530</t>
  </si>
  <si>
    <t>29</t>
  </si>
  <si>
    <t>PPO</t>
  </si>
  <si>
    <t>PPO - MODUS OZN/LV3N/U/1W/B/1/SE/X/WH, LOVATO N 3.0 univerzální optika 1W LED 250 lm PREMIUM IP20 1h baterie , svítící při výpadku , bílé</t>
  </si>
  <si>
    <t>-628004510</t>
  </si>
  <si>
    <t>741370101</t>
  </si>
  <si>
    <t>Montáž svítidel žárovkových se zapojením vodičů průmyslových stropních přisazených 1 zdroj bez koše</t>
  </si>
  <si>
    <t>1130695342</t>
  </si>
  <si>
    <t>https://podminky.urs.cz/item/CS_URS_2021_02/741370101</t>
  </si>
  <si>
    <t>22</t>
  </si>
  <si>
    <t>R</t>
  </si>
  <si>
    <t xml:space="preserve">R - MODUS BRSB_KO375V2, 1 x LED, 27W, 2700lm, Ra80, 4000K_x005F_x000d_
</t>
  </si>
  <si>
    <t>-750454996</t>
  </si>
  <si>
    <t>23</t>
  </si>
  <si>
    <t>S</t>
  </si>
  <si>
    <t>S - MODUS BRSB_KO480V3, 1 x LED, 34W, 3600lm, Ra80, 4000K</t>
  </si>
  <si>
    <t>-983537269</t>
  </si>
  <si>
    <t>741371002</t>
  </si>
  <si>
    <t>Montáž svítidel zářivkových se zapojením vodičů bytových nebo společenských místností stropních přisazených 1 zdroj s krytem</t>
  </si>
  <si>
    <t>-181063427</t>
  </si>
  <si>
    <t>https://podminky.urs.cz/item/CS_URS_2021_02/741371002</t>
  </si>
  <si>
    <t>C</t>
  </si>
  <si>
    <t>C - FAGERHULT FGH DWIDE CEILING, 22331-402, LED 3000lm 25W 4000K CRI80</t>
  </si>
  <si>
    <t>-2050414583</t>
  </si>
  <si>
    <t>3</t>
  </si>
  <si>
    <t>D - FAGERHULT FGH DWIDE CEILING, 22335-402, LED 6000lm 48W 4000K CRI80</t>
  </si>
  <si>
    <t>-1011387619</t>
  </si>
  <si>
    <t>E</t>
  </si>
  <si>
    <t>E - FAGERHULT FGH DTI TYPE 2 BETA, 29477-402,LED 6706lm 44W 4000K CRI80+95362 - FAGERHULT FGH Wire suspension for single installation, 3x0.75 mm² L: 1,5m</t>
  </si>
  <si>
    <t>-1492605413</t>
  </si>
  <si>
    <t>5</t>
  </si>
  <si>
    <t>J</t>
  </si>
  <si>
    <t>J - MODUS ESO3000RMKN, 1 x LED, 26W, 3500lm, Ra80, 4000K</t>
  </si>
  <si>
    <t>1086680837</t>
  </si>
  <si>
    <t>7</t>
  </si>
  <si>
    <t>L</t>
  </si>
  <si>
    <t>L - MODUS AREL6000RL2KV, 1 x LED, 58W, 6900lm, Ra80, 4000K</t>
  </si>
  <si>
    <t>-23054252</t>
  </si>
  <si>
    <t>8</t>
  </si>
  <si>
    <t>M - MODUS EVO7000M_CEW, 1 x LED, 48W, 7000lm, Ra80, 4000K</t>
  </si>
  <si>
    <t>1164152297</t>
  </si>
  <si>
    <t>9</t>
  </si>
  <si>
    <t>N</t>
  </si>
  <si>
    <t>N - MODUS EVO5000M_CEW,1 x LED, 33W, 5000lm, Ra80, 4000K</t>
  </si>
  <si>
    <t>76946191</t>
  </si>
  <si>
    <t>10</t>
  </si>
  <si>
    <t>O</t>
  </si>
  <si>
    <t xml:space="preserve">O - MODUS ESO4000RMKN, 1 x LED, 38W, 4600lm, Ra80, 4000K_x005F_x000d_
</t>
  </si>
  <si>
    <t>-867703870</t>
  </si>
  <si>
    <t>17</t>
  </si>
  <si>
    <t>741371031</t>
  </si>
  <si>
    <t>Montáž svítidel zářivkových se zapojením vodičů bytových nebo společenských místností nástěnných přisazených 1 zdroj</t>
  </si>
  <si>
    <t>879089332</t>
  </si>
  <si>
    <t>https://podminky.urs.cz/item/CS_URS_2021_02/741371031</t>
  </si>
  <si>
    <t>18</t>
  </si>
  <si>
    <t>F</t>
  </si>
  <si>
    <t>F - FAGERHULT FGH NOTOR 65 ASYM 1,2m START 19483-402, LED 3772lm 29W 4000K CRI80+95362 - FAGERHULT FGH Wire suspension for single installation, 3x0.75 mm² L: 1,5m</t>
  </si>
  <si>
    <t>618282559</t>
  </si>
  <si>
    <t>20</t>
  </si>
  <si>
    <t>Z</t>
  </si>
  <si>
    <t xml:space="preserve">nástěnný držák FAGERHULT FGH WIRE BRACKET/PAIR, 92683_x005F_x000d_
</t>
  </si>
  <si>
    <t>728023959</t>
  </si>
  <si>
    <t>19</t>
  </si>
  <si>
    <t>G</t>
  </si>
  <si>
    <t>G - FAGERHULT FGH NOTOR 65 ASYM 1,2m CONTI, LED 3772lm 29W 4000K CRI80+95362 - FAGERHULT FGH Wire suspension for single installation, 3x0.75 mm² L: 1,5m</t>
  </si>
  <si>
    <t>-1284297072</t>
  </si>
  <si>
    <t>11</t>
  </si>
  <si>
    <t>741371102</t>
  </si>
  <si>
    <t>Montáž svítidel zářivkových se zapojením vodičů průmyslových stropních přisazených 1 zdroj s krytem</t>
  </si>
  <si>
    <t>-1371818554</t>
  </si>
  <si>
    <t>https://podminky.urs.cz/item/CS_URS_2021_02/741371102</t>
  </si>
  <si>
    <t>P</t>
  </si>
  <si>
    <t>P - MODUS PL2500M1N,1 x LED, 20W, 2700lm, Ra80, 4000K</t>
  </si>
  <si>
    <t>-685729882</t>
  </si>
  <si>
    <t>141</t>
  </si>
  <si>
    <t>998741103</t>
  </si>
  <si>
    <t>Přesun hmot pro silnoproud stanovený z hmotnosti přesunovaného materiálu vodorovná dopravní vzdálenost do 50 m v objektech výšky přes 12 do 24 m</t>
  </si>
  <si>
    <t>t</t>
  </si>
  <si>
    <t>704865181</t>
  </si>
  <si>
    <t>https://podminky.urs.cz/item/CS_URS_2021_02/998741103</t>
  </si>
  <si>
    <t>PSC</t>
  </si>
  <si>
    <t xml:space="preserve">Poznámka k souboru cen:_x005F_x000d_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</si>
  <si>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98</t>
  </si>
  <si>
    <t>Instalace</t>
  </si>
  <si>
    <t>Zapojení systému řízení osvětlení v rozvaděčích</t>
  </si>
  <si>
    <t>-65972600</t>
  </si>
  <si>
    <t>150</t>
  </si>
  <si>
    <t>942</t>
  </si>
  <si>
    <t>942-vstupní jednotka digitálně-analogová</t>
  </si>
  <si>
    <t>1226868263</t>
  </si>
  <si>
    <t>101</t>
  </si>
  <si>
    <t>321</t>
  </si>
  <si>
    <t>321 - multisensor do podhledu 8×6,5m v krabici</t>
  </si>
  <si>
    <t>2073035133</t>
  </si>
  <si>
    <t>102</t>
  </si>
  <si>
    <t>PIR16</t>
  </si>
  <si>
    <t>PIR dosah 16m</t>
  </si>
  <si>
    <t>-505243295</t>
  </si>
  <si>
    <t>103</t>
  </si>
  <si>
    <t>Switch 8p</t>
  </si>
  <si>
    <t>Switch konfigurovatelný</t>
  </si>
  <si>
    <t>-1587195030</t>
  </si>
  <si>
    <t>104</t>
  </si>
  <si>
    <t>Router1</t>
  </si>
  <si>
    <t>905 - DALI-2 Single</t>
  </si>
  <si>
    <t>686756631</t>
  </si>
  <si>
    <t>105</t>
  </si>
  <si>
    <t>Router2</t>
  </si>
  <si>
    <t>910 - DALI-2 Single</t>
  </si>
  <si>
    <t>1430380150</t>
  </si>
  <si>
    <t>106</t>
  </si>
  <si>
    <t>444</t>
  </si>
  <si>
    <t>444-minivstupní jednotka</t>
  </si>
  <si>
    <t>-1303921029</t>
  </si>
  <si>
    <t>99</t>
  </si>
  <si>
    <t>Programování</t>
  </si>
  <si>
    <t>Softwarové práce systému řízení osvětlení</t>
  </si>
  <si>
    <t>776078983</t>
  </si>
  <si>
    <t>100</t>
  </si>
  <si>
    <t>Vizualizace</t>
  </si>
  <si>
    <t>Vizualizace systému osvětlení</t>
  </si>
  <si>
    <t>-1327501977</t>
  </si>
  <si>
    <t>742</t>
  </si>
  <si>
    <t>Elektroinstalace - slaboproud</t>
  </si>
  <si>
    <t>117</t>
  </si>
  <si>
    <t>742121001</t>
  </si>
  <si>
    <t>Montáž kabelů sdělovacích pro vnitřní rozvody počtu žil do 15</t>
  </si>
  <si>
    <t>573463423</t>
  </si>
  <si>
    <t>https://podminky.urs.cz/item/CS_URS_2021_02/742121001</t>
  </si>
  <si>
    <t xml:space="preserve">Poznámka k souboru cen:_x005F_x000d_
1. Ceny lze použít i pro ocenění koaxiálních kabelů. </t>
  </si>
  <si>
    <t>118</t>
  </si>
  <si>
    <t>11.229.067</t>
  </si>
  <si>
    <t>UTP CAT5E PVC BASIC UTP KABEL CAT5E PVC</t>
  </si>
  <si>
    <t>88114281</t>
  </si>
  <si>
    <t>250*1,2 'Přepočtené koeficientem množství</t>
  </si>
  <si>
    <t>HZS</t>
  </si>
  <si>
    <t>Hodinové zúčtovací sazby</t>
  </si>
  <si>
    <t>147</t>
  </si>
  <si>
    <t>HZS05</t>
  </si>
  <si>
    <t>Dokončovací práce - malování po ele</t>
  </si>
  <si>
    <t>512</t>
  </si>
  <si>
    <t>-1921882875</t>
  </si>
  <si>
    <t>3,33333333333333E-06*300000 'Přepočtené koeficientem množství</t>
  </si>
  <si>
    <t>144</t>
  </si>
  <si>
    <t>HZS01</t>
  </si>
  <si>
    <t>Demontáže stávající elektroinstalace</t>
  </si>
  <si>
    <t>hod</t>
  </si>
  <si>
    <t>464126696</t>
  </si>
  <si>
    <t>145</t>
  </si>
  <si>
    <t>HZS02</t>
  </si>
  <si>
    <t>Vyhledání obvodů</t>
  </si>
  <si>
    <t>-306176686</t>
  </si>
  <si>
    <t>146</t>
  </si>
  <si>
    <t>HZS03</t>
  </si>
  <si>
    <t>Čištění budovy (zametení, omytí)</t>
  </si>
  <si>
    <t>1492967207</t>
  </si>
  <si>
    <t>148</t>
  </si>
  <si>
    <t>HZS04</t>
  </si>
  <si>
    <t>Demontáže a opětovné montáže dřevěných obložení</t>
  </si>
  <si>
    <t>2090496528</t>
  </si>
  <si>
    <t>143</t>
  </si>
  <si>
    <t>HZS2491</t>
  </si>
  <si>
    <t>Hodinové zúčtovací sazby profesí PSV  zednické výpomoci a pomocné práce PSV dělník zednických výpomocí</t>
  </si>
  <si>
    <t>1806801429</t>
  </si>
  <si>
    <t>https://podminky.urs.cz/item/CS_URS_2021_02/HZS2491</t>
  </si>
  <si>
    <t>142</t>
  </si>
  <si>
    <t>HZS4212</t>
  </si>
  <si>
    <t>Hodinové zúčtovací sazby ostatních profesí  revizní a kontrolní činnost revizní technik specialista</t>
  </si>
  <si>
    <t>-1115517786</t>
  </si>
  <si>
    <t>https://podminky.urs.cz/item/CS_URS_2021_02/HZS4212</t>
  </si>
</sst>
</file>

<file path=xl/styles.xml><?xml version="1.0" encoding="utf-8"?>
<styleSheet xmlns="http://schemas.openxmlformats.org/spreadsheetml/2006/main">
  <numFmts count="7">
    <numFmt numFmtId="164" formatCode="GENERAL"/>
    <numFmt numFmtId="165" formatCode="@"/>
    <numFmt numFmtId="166" formatCode="#,##0.00"/>
    <numFmt numFmtId="167" formatCode="#,##0.00%"/>
    <numFmt numFmtId="168" formatCode="DD\.MM\.YYYY"/>
    <numFmt numFmtId="169" formatCode="#,##0.00000"/>
    <numFmt numFmtId="170" formatCode="#,##0.000"/>
  </numFmts>
  <fonts count="40">
    <font>
      <sz val="10"/>
      <name val="Arial"/>
      <family val="2"/>
    </font>
    <font>
      <sz val="8"/>
      <name val="Arial CE"/>
      <family val="2"/>
    </font>
    <font>
      <sz val="8"/>
      <color indexed="9"/>
      <name val="Arial CE"/>
      <family val="2"/>
    </font>
    <font>
      <sz val="8"/>
      <color indexed="48"/>
      <name val="Arial CE"/>
      <family val="2"/>
    </font>
    <font>
      <b/>
      <sz val="14"/>
      <name val="Arial CE"/>
      <family val="2"/>
    </font>
    <font>
      <b/>
      <sz val="12"/>
      <color indexed="55"/>
      <name val="Arial CE"/>
      <family val="2"/>
    </font>
    <font>
      <sz val="10"/>
      <color indexed="55"/>
      <name val="Arial CE"/>
      <family val="2"/>
    </font>
    <font>
      <sz val="10"/>
      <name val="Arial CE"/>
      <family val="2"/>
    </font>
    <font>
      <b/>
      <sz val="8"/>
      <color indexed="55"/>
      <name val="Arial CE"/>
      <family val="2"/>
    </font>
    <font>
      <b/>
      <sz val="11"/>
      <name val="Arial CE"/>
      <family val="2"/>
    </font>
    <font>
      <b/>
      <sz val="10"/>
      <name val="Arial CE"/>
      <family val="2"/>
    </font>
    <font>
      <b/>
      <sz val="10"/>
      <color indexed="55"/>
      <name val="Arial CE"/>
      <family val="2"/>
    </font>
    <font>
      <b/>
      <sz val="12"/>
      <name val="Arial CE"/>
      <family val="2"/>
    </font>
    <font>
      <b/>
      <sz val="10"/>
      <color indexed="63"/>
      <name val="Arial CE"/>
      <family val="2"/>
    </font>
    <font>
      <sz val="12"/>
      <color indexed="55"/>
      <name val="Arial CE"/>
      <family val="2"/>
    </font>
    <font>
      <sz val="9"/>
      <name val="Arial CE"/>
      <family val="2"/>
    </font>
    <font>
      <sz val="9"/>
      <color indexed="55"/>
      <name val="Arial CE"/>
      <family val="2"/>
    </font>
    <font>
      <b/>
      <sz val="12"/>
      <color indexed="37"/>
      <name val="Arial CE"/>
      <family val="2"/>
    </font>
    <font>
      <sz val="12"/>
      <name val="Arial CE"/>
      <family val="2"/>
    </font>
    <font>
      <sz val="18"/>
      <color indexed="12"/>
      <name val="Wingdings 2"/>
      <family val="0"/>
    </font>
    <font>
      <u val="single"/>
      <sz val="11"/>
      <color indexed="12"/>
      <name val="Calibri"/>
      <family val="2"/>
    </font>
    <font>
      <sz val="11"/>
      <name val="Arial CE"/>
      <family val="2"/>
    </font>
    <font>
      <b/>
      <sz val="11"/>
      <color indexed="56"/>
      <name val="Arial CE"/>
      <family val="2"/>
    </font>
    <font>
      <sz val="11"/>
      <color indexed="56"/>
      <name val="Arial CE"/>
      <family val="2"/>
    </font>
    <font>
      <sz val="11"/>
      <color indexed="55"/>
      <name val="Arial CE"/>
      <family val="2"/>
    </font>
    <font>
      <sz val="10"/>
      <color indexed="48"/>
      <name val="Arial CE"/>
      <family val="2"/>
    </font>
    <font>
      <sz val="8"/>
      <color indexed="55"/>
      <name val="Arial CE"/>
      <family val="2"/>
    </font>
    <font>
      <b/>
      <sz val="12"/>
      <color indexed="16"/>
      <name val="Arial CE"/>
      <family val="2"/>
    </font>
    <font>
      <sz val="12"/>
      <color indexed="56"/>
      <name val="Arial CE"/>
      <family val="2"/>
    </font>
    <font>
      <sz val="10"/>
      <color indexed="56"/>
      <name val="Arial CE"/>
      <family val="2"/>
    </font>
    <font>
      <sz val="8"/>
      <color indexed="37"/>
      <name val="Arial CE"/>
      <family val="2"/>
    </font>
    <font>
      <b/>
      <sz val="8"/>
      <name val="Arial CE"/>
      <family val="2"/>
    </font>
    <font>
      <sz val="8"/>
      <color indexed="56"/>
      <name val="Arial CE"/>
      <family val="2"/>
    </font>
    <font>
      <i/>
      <sz val="9"/>
      <color indexed="12"/>
      <name val="Arial CE"/>
      <family val="2"/>
    </font>
    <font>
      <i/>
      <sz val="8"/>
      <color indexed="12"/>
      <name val="Arial CE"/>
      <family val="2"/>
    </font>
    <font>
      <sz val="7"/>
      <color indexed="23"/>
      <name val="Arial CE"/>
      <family val="2"/>
    </font>
    <font>
      <i/>
      <u val="single"/>
      <sz val="7"/>
      <color indexed="23"/>
      <name val="Calibri"/>
      <family val="2"/>
    </font>
    <font>
      <sz val="8"/>
      <color indexed="54"/>
      <name val="Arial CE"/>
      <family val="2"/>
    </font>
    <font>
      <sz val="7"/>
      <color indexed="55"/>
      <name val="Arial CE"/>
      <family val="2"/>
    </font>
    <font>
      <i/>
      <sz val="7"/>
      <color indexed="55"/>
      <name val="Arial CE"/>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s>
  <borders count="23">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0" fillId="0" borderId="0">
      <alignment/>
      <protection/>
    </xf>
    <xf numFmtId="164" fontId="1" fillId="0" borderId="0">
      <alignment/>
      <protection/>
    </xf>
  </cellStyleXfs>
  <cellXfs count="208">
    <xf numFmtId="164" fontId="0" fillId="0" borderId="0" xfId="0" applyAlignment="1">
      <alignment/>
    </xf>
    <xf numFmtId="164" fontId="1" fillId="0" borderId="0" xfId="21">
      <alignment/>
      <protection/>
    </xf>
    <xf numFmtId="164" fontId="2" fillId="0" borderId="0" xfId="21" applyFont="1" applyAlignment="1">
      <alignment horizontal="left" vertical="center"/>
      <protection/>
    </xf>
    <xf numFmtId="164" fontId="3" fillId="2" borderId="0" xfId="21" applyFont="1" applyFill="1" applyBorder="1" applyAlignment="1">
      <alignment horizontal="center" vertical="center"/>
      <protection/>
    </xf>
    <xf numFmtId="164" fontId="1" fillId="0" borderId="0" xfId="21" applyFont="1" applyAlignment="1">
      <alignment horizontal="left" vertical="center"/>
      <protection/>
    </xf>
    <xf numFmtId="164" fontId="1" fillId="0" borderId="1" xfId="21" applyBorder="1">
      <alignment/>
      <protection/>
    </xf>
    <xf numFmtId="164" fontId="1" fillId="0" borderId="2" xfId="21" applyBorder="1">
      <alignment/>
      <protection/>
    </xf>
    <xf numFmtId="164" fontId="1" fillId="0" borderId="3" xfId="21" applyBorder="1">
      <alignment/>
      <protection/>
    </xf>
    <xf numFmtId="164" fontId="4" fillId="0" borderId="0" xfId="21" applyFont="1" applyAlignment="1">
      <alignment horizontal="left" vertical="center"/>
      <protection/>
    </xf>
    <xf numFmtId="164" fontId="3" fillId="0" borderId="0" xfId="21" applyFont="1" applyAlignment="1">
      <alignment horizontal="left" vertical="center"/>
      <protection/>
    </xf>
    <xf numFmtId="164" fontId="5" fillId="0" borderId="0" xfId="21" applyFont="1" applyAlignment="1">
      <alignment horizontal="left" vertical="center"/>
      <protection/>
    </xf>
    <xf numFmtId="164" fontId="6" fillId="0" borderId="0" xfId="21" applyFont="1" applyAlignment="1">
      <alignment horizontal="left" vertical="top"/>
      <protection/>
    </xf>
    <xf numFmtId="164" fontId="7" fillId="0" borderId="0" xfId="21" applyFont="1" applyBorder="1" applyAlignment="1">
      <alignment horizontal="left" vertical="center"/>
      <protection/>
    </xf>
    <xf numFmtId="164" fontId="8" fillId="0" borderId="0" xfId="21" applyFont="1" applyBorder="1" applyAlignment="1">
      <alignment horizontal="left" vertical="top" wrapText="1"/>
      <protection/>
    </xf>
    <xf numFmtId="164" fontId="9" fillId="0" borderId="0" xfId="21" applyFont="1" applyAlignment="1">
      <alignment horizontal="left" vertical="top"/>
      <protection/>
    </xf>
    <xf numFmtId="164" fontId="9" fillId="0" borderId="0" xfId="21" applyFont="1" applyBorder="1" applyAlignment="1">
      <alignment horizontal="left" vertical="top" wrapText="1"/>
      <protection/>
    </xf>
    <xf numFmtId="164" fontId="6" fillId="0" borderId="0" xfId="21" applyFont="1" applyAlignment="1">
      <alignment horizontal="left" vertical="center"/>
      <protection/>
    </xf>
    <xf numFmtId="164" fontId="7" fillId="0" borderId="0" xfId="21" applyFont="1" applyAlignment="1">
      <alignment horizontal="left" vertical="center"/>
      <protection/>
    </xf>
    <xf numFmtId="164" fontId="7" fillId="3" borderId="0" xfId="21" applyFont="1" applyFill="1" applyAlignment="1" applyProtection="1">
      <alignment horizontal="left" vertical="center"/>
      <protection locked="0"/>
    </xf>
    <xf numFmtId="165" fontId="7" fillId="3" borderId="0" xfId="21" applyNumberFormat="1" applyFont="1" applyFill="1" applyAlignment="1" applyProtection="1">
      <alignment horizontal="left" vertical="center"/>
      <protection locked="0"/>
    </xf>
    <xf numFmtId="165" fontId="7" fillId="3" borderId="0" xfId="21" applyNumberFormat="1" applyFont="1" applyFill="1" applyBorder="1" applyAlignment="1" applyProtection="1">
      <alignment horizontal="left" vertical="center"/>
      <protection locked="0"/>
    </xf>
    <xf numFmtId="164" fontId="7" fillId="0" borderId="0" xfId="21" applyFont="1" applyBorder="1" applyAlignment="1">
      <alignment horizontal="left" vertical="center" wrapText="1"/>
      <protection/>
    </xf>
    <xf numFmtId="164" fontId="1" fillId="0" borderId="4" xfId="21" applyBorder="1">
      <alignment/>
      <protection/>
    </xf>
    <xf numFmtId="164" fontId="1" fillId="0" borderId="0" xfId="21" applyFont="1" applyAlignment="1">
      <alignment vertical="center"/>
      <protection/>
    </xf>
    <xf numFmtId="164" fontId="1" fillId="0" borderId="3" xfId="21" applyFont="1" applyBorder="1" applyAlignment="1">
      <alignment vertical="center"/>
      <protection/>
    </xf>
    <xf numFmtId="164" fontId="10" fillId="0" borderId="5" xfId="21" applyFont="1" applyBorder="1" applyAlignment="1">
      <alignment horizontal="left" vertical="center"/>
      <protection/>
    </xf>
    <xf numFmtId="164" fontId="1" fillId="0" borderId="5" xfId="21" applyFont="1" applyBorder="1" applyAlignment="1">
      <alignment vertical="center"/>
      <protection/>
    </xf>
    <xf numFmtId="166" fontId="10" fillId="0" borderId="5" xfId="21" applyNumberFormat="1" applyFont="1" applyBorder="1" applyAlignment="1">
      <alignment vertical="center"/>
      <protection/>
    </xf>
    <xf numFmtId="164" fontId="1" fillId="0" borderId="0" xfId="21" applyAlignment="1">
      <alignment vertical="center"/>
      <protection/>
    </xf>
    <xf numFmtId="164" fontId="6" fillId="0" borderId="0" xfId="21" applyFont="1" applyBorder="1" applyAlignment="1">
      <alignment horizontal="right" vertical="center"/>
      <protection/>
    </xf>
    <xf numFmtId="164" fontId="6" fillId="0" borderId="0" xfId="21" applyFont="1" applyAlignment="1">
      <alignment vertical="center"/>
      <protection/>
    </xf>
    <xf numFmtId="164" fontId="6" fillId="0" borderId="3" xfId="21" applyFont="1" applyBorder="1" applyAlignment="1">
      <alignment vertical="center"/>
      <protection/>
    </xf>
    <xf numFmtId="167" fontId="6" fillId="0" borderId="0" xfId="21" applyNumberFormat="1" applyFont="1" applyBorder="1" applyAlignment="1">
      <alignment horizontal="left" vertical="center"/>
      <protection/>
    </xf>
    <xf numFmtId="166" fontId="11" fillId="0" borderId="0" xfId="21" applyNumberFormat="1" applyFont="1" applyBorder="1" applyAlignment="1">
      <alignment vertical="center"/>
      <protection/>
    </xf>
    <xf numFmtId="164" fontId="1" fillId="4" borderId="0" xfId="21" applyFont="1" applyFill="1" applyAlignment="1">
      <alignment vertical="center"/>
      <protection/>
    </xf>
    <xf numFmtId="164" fontId="12" fillId="4" borderId="6" xfId="21" applyFont="1" applyFill="1" applyBorder="1" applyAlignment="1">
      <alignment horizontal="left" vertical="center"/>
      <protection/>
    </xf>
    <xf numFmtId="164" fontId="1" fillId="4" borderId="7" xfId="21" applyFont="1" applyFill="1" applyBorder="1" applyAlignment="1">
      <alignment vertical="center"/>
      <protection/>
    </xf>
    <xf numFmtId="164" fontId="12" fillId="4" borderId="7" xfId="21" applyFont="1" applyFill="1" applyBorder="1" applyAlignment="1">
      <alignment horizontal="center" vertical="center"/>
      <protection/>
    </xf>
    <xf numFmtId="164" fontId="12" fillId="4" borderId="7" xfId="21" applyFont="1" applyFill="1" applyBorder="1" applyAlignment="1">
      <alignment horizontal="left" vertical="center"/>
      <protection/>
    </xf>
    <xf numFmtId="166" fontId="12" fillId="4" borderId="8" xfId="21" applyNumberFormat="1" applyFont="1" applyFill="1" applyBorder="1" applyAlignment="1">
      <alignment vertical="center"/>
      <protection/>
    </xf>
    <xf numFmtId="164" fontId="1" fillId="0" borderId="3" xfId="21" applyBorder="1" applyAlignment="1">
      <alignment vertical="center"/>
      <protection/>
    </xf>
    <xf numFmtId="164" fontId="13" fillId="0" borderId="4" xfId="21" applyFont="1" applyBorder="1" applyAlignment="1">
      <alignment horizontal="left" vertical="center"/>
      <protection/>
    </xf>
    <xf numFmtId="164" fontId="1" fillId="0" borderId="4" xfId="21" applyBorder="1" applyAlignment="1">
      <alignment vertical="center"/>
      <protection/>
    </xf>
    <xf numFmtId="164" fontId="6" fillId="0" borderId="5" xfId="21" applyFont="1" applyBorder="1" applyAlignment="1">
      <alignment horizontal="left" vertical="center"/>
      <protection/>
    </xf>
    <xf numFmtId="164" fontId="1" fillId="0" borderId="4" xfId="21" applyFont="1" applyBorder="1" applyAlignment="1">
      <alignment vertical="center"/>
      <protection/>
    </xf>
    <xf numFmtId="164" fontId="1" fillId="0" borderId="9" xfId="21" applyFont="1" applyBorder="1" applyAlignment="1">
      <alignment vertical="center"/>
      <protection/>
    </xf>
    <xf numFmtId="164" fontId="1" fillId="0" borderId="10" xfId="21" applyFont="1" applyBorder="1" applyAlignment="1">
      <alignment vertical="center"/>
      <protection/>
    </xf>
    <xf numFmtId="164" fontId="1" fillId="0" borderId="1" xfId="21" applyFont="1" applyBorder="1" applyAlignment="1">
      <alignment vertical="center"/>
      <protection/>
    </xf>
    <xf numFmtId="164" fontId="1" fillId="0" borderId="2" xfId="21" applyFont="1" applyBorder="1" applyAlignment="1">
      <alignment vertical="center"/>
      <protection/>
    </xf>
    <xf numFmtId="164" fontId="7" fillId="0" borderId="0" xfId="21" applyFont="1" applyAlignment="1">
      <alignment vertical="center"/>
      <protection/>
    </xf>
    <xf numFmtId="164" fontId="7" fillId="0" borderId="3" xfId="21" applyFont="1" applyBorder="1" applyAlignment="1">
      <alignment vertical="center"/>
      <protection/>
    </xf>
    <xf numFmtId="164" fontId="9" fillId="0" borderId="0" xfId="21" applyFont="1" applyAlignment="1">
      <alignment vertical="center"/>
      <protection/>
    </xf>
    <xf numFmtId="164" fontId="9" fillId="0" borderId="3" xfId="21" applyFont="1" applyBorder="1" applyAlignment="1">
      <alignment vertical="center"/>
      <protection/>
    </xf>
    <xf numFmtId="164" fontId="9" fillId="0" borderId="0" xfId="21" applyFont="1" applyAlignment="1">
      <alignment horizontal="left" vertical="center"/>
      <protection/>
    </xf>
    <xf numFmtId="164" fontId="9" fillId="0" borderId="0" xfId="21" applyFont="1" applyBorder="1" applyAlignment="1">
      <alignment horizontal="left" vertical="center" wrapText="1"/>
      <protection/>
    </xf>
    <xf numFmtId="164" fontId="10" fillId="0" borderId="0" xfId="21" applyFont="1" applyAlignment="1">
      <alignment vertical="center"/>
      <protection/>
    </xf>
    <xf numFmtId="168" fontId="7" fillId="0" borderId="0" xfId="21" applyNumberFormat="1" applyFont="1" applyBorder="1" applyAlignment="1">
      <alignment horizontal="left" vertical="center"/>
      <protection/>
    </xf>
    <xf numFmtId="164" fontId="7" fillId="0" borderId="0" xfId="21" applyFont="1" applyBorder="1" applyAlignment="1">
      <alignment vertical="center" wrapText="1"/>
      <protection/>
    </xf>
    <xf numFmtId="164" fontId="14" fillId="0" borderId="11" xfId="21" applyFont="1" applyBorder="1" applyAlignment="1">
      <alignment horizontal="center" vertical="center"/>
      <protection/>
    </xf>
    <xf numFmtId="164" fontId="1" fillId="0" borderId="12" xfId="21" applyBorder="1" applyAlignment="1">
      <alignment vertical="center"/>
      <protection/>
    </xf>
    <xf numFmtId="164" fontId="1" fillId="0" borderId="13" xfId="21" applyBorder="1" applyAlignment="1">
      <alignment vertical="center"/>
      <protection/>
    </xf>
    <xf numFmtId="164" fontId="1" fillId="0" borderId="0" xfId="21" applyFont="1" applyBorder="1" applyAlignment="1">
      <alignment vertical="center"/>
      <protection/>
    </xf>
    <xf numFmtId="164" fontId="1" fillId="0" borderId="14" xfId="21" applyFont="1" applyBorder="1" applyAlignment="1">
      <alignment vertical="center"/>
      <protection/>
    </xf>
    <xf numFmtId="164" fontId="15" fillId="5" borderId="6" xfId="21" applyFont="1" applyFill="1" applyBorder="1" applyAlignment="1">
      <alignment horizontal="center" vertical="center"/>
      <protection/>
    </xf>
    <xf numFmtId="164" fontId="1" fillId="5" borderId="7" xfId="21" applyFont="1" applyFill="1" applyBorder="1" applyAlignment="1">
      <alignment vertical="center"/>
      <protection/>
    </xf>
    <xf numFmtId="164" fontId="15" fillId="5" borderId="7" xfId="21" applyFont="1" applyFill="1" applyBorder="1" applyAlignment="1">
      <alignment horizontal="center" vertical="center"/>
      <protection/>
    </xf>
    <xf numFmtId="164" fontId="15" fillId="5" borderId="7" xfId="21" applyFont="1" applyFill="1" applyBorder="1" applyAlignment="1">
      <alignment horizontal="right" vertical="center"/>
      <protection/>
    </xf>
    <xf numFmtId="164" fontId="15" fillId="5" borderId="8" xfId="21" applyFont="1" applyFill="1" applyBorder="1" applyAlignment="1">
      <alignment horizontal="center" vertical="center"/>
      <protection/>
    </xf>
    <xf numFmtId="164" fontId="15" fillId="5" borderId="0" xfId="21" applyFont="1" applyFill="1" applyAlignment="1">
      <alignment horizontal="center" vertical="center"/>
      <protection/>
    </xf>
    <xf numFmtId="164" fontId="16" fillId="0" borderId="15" xfId="21" applyFont="1" applyBorder="1" applyAlignment="1">
      <alignment horizontal="center" vertical="center" wrapText="1"/>
      <protection/>
    </xf>
    <xf numFmtId="164" fontId="16" fillId="0" borderId="16" xfId="21" applyFont="1" applyBorder="1" applyAlignment="1">
      <alignment horizontal="center" vertical="center" wrapText="1"/>
      <protection/>
    </xf>
    <xf numFmtId="164" fontId="16" fillId="0" borderId="17" xfId="21" applyFont="1" applyBorder="1" applyAlignment="1">
      <alignment horizontal="center" vertical="center" wrapText="1"/>
      <protection/>
    </xf>
    <xf numFmtId="164" fontId="1" fillId="0" borderId="11" xfId="21" applyFont="1" applyBorder="1" applyAlignment="1">
      <alignment vertical="center"/>
      <protection/>
    </xf>
    <xf numFmtId="164" fontId="1" fillId="0" borderId="12" xfId="21" applyFont="1" applyBorder="1" applyAlignment="1">
      <alignment vertical="center"/>
      <protection/>
    </xf>
    <xf numFmtId="164" fontId="1" fillId="0" borderId="13" xfId="21" applyFont="1" applyBorder="1" applyAlignment="1">
      <alignment vertical="center"/>
      <protection/>
    </xf>
    <xf numFmtId="164" fontId="12" fillId="0" borderId="0" xfId="21" applyFont="1" applyAlignment="1">
      <alignment vertical="center"/>
      <protection/>
    </xf>
    <xf numFmtId="164" fontId="12" fillId="0" borderId="3" xfId="21" applyFont="1" applyBorder="1" applyAlignment="1">
      <alignment vertical="center"/>
      <protection/>
    </xf>
    <xf numFmtId="164" fontId="17" fillId="0" borderId="0" xfId="21" applyFont="1" applyAlignment="1">
      <alignment horizontal="left" vertical="center"/>
      <protection/>
    </xf>
    <xf numFmtId="164" fontId="17" fillId="0" borderId="0" xfId="21" applyFont="1" applyAlignment="1">
      <alignment vertical="center"/>
      <protection/>
    </xf>
    <xf numFmtId="166" fontId="17" fillId="0" borderId="0" xfId="21" applyNumberFormat="1" applyFont="1" applyBorder="1" applyAlignment="1">
      <alignment horizontal="right" vertical="center"/>
      <protection/>
    </xf>
    <xf numFmtId="166" fontId="17" fillId="0" borderId="0" xfId="21" applyNumberFormat="1" applyFont="1" applyBorder="1" applyAlignment="1">
      <alignment vertical="center"/>
      <protection/>
    </xf>
    <xf numFmtId="164" fontId="12" fillId="0" borderId="0" xfId="21" applyFont="1" applyAlignment="1">
      <alignment horizontal="center" vertical="center"/>
      <protection/>
    </xf>
    <xf numFmtId="166" fontId="5" fillId="0" borderId="18" xfId="21" applyNumberFormat="1" applyFont="1" applyBorder="1" applyAlignment="1">
      <alignment horizontal="right" vertical="center"/>
      <protection/>
    </xf>
    <xf numFmtId="166" fontId="5" fillId="0" borderId="0" xfId="21" applyNumberFormat="1" applyFont="1" applyBorder="1" applyAlignment="1">
      <alignment horizontal="right" vertical="center"/>
      <protection/>
    </xf>
    <xf numFmtId="166" fontId="14" fillId="0" borderId="0" xfId="21" applyNumberFormat="1" applyFont="1" applyBorder="1" applyAlignment="1">
      <alignment vertical="center"/>
      <protection/>
    </xf>
    <xf numFmtId="169" fontId="14" fillId="0" borderId="0" xfId="21" applyNumberFormat="1" applyFont="1" applyBorder="1" applyAlignment="1">
      <alignment vertical="center"/>
      <protection/>
    </xf>
    <xf numFmtId="166" fontId="14" fillId="0" borderId="14" xfId="21" applyNumberFormat="1" applyFont="1" applyBorder="1" applyAlignment="1">
      <alignment vertical="center"/>
      <protection/>
    </xf>
    <xf numFmtId="164" fontId="12" fillId="0" borderId="0" xfId="21" applyFont="1" applyAlignment="1">
      <alignment horizontal="left" vertical="center"/>
      <protection/>
    </xf>
    <xf numFmtId="164" fontId="18" fillId="0" borderId="0" xfId="21" applyFont="1" applyAlignment="1">
      <alignment horizontal="left" vertical="center"/>
      <protection/>
    </xf>
    <xf numFmtId="164" fontId="19" fillId="0" borderId="0" xfId="20" applyNumberFormat="1" applyFont="1" applyFill="1" applyBorder="1" applyAlignment="1" applyProtection="1">
      <alignment horizontal="center" vertical="center"/>
      <protection/>
    </xf>
    <xf numFmtId="164" fontId="21" fillId="0" borderId="3" xfId="21" applyFont="1" applyBorder="1" applyAlignment="1">
      <alignment vertical="center"/>
      <protection/>
    </xf>
    <xf numFmtId="164" fontId="22" fillId="0" borderId="0" xfId="21" applyFont="1" applyAlignment="1">
      <alignment vertical="center"/>
      <protection/>
    </xf>
    <xf numFmtId="164" fontId="22" fillId="0" borderId="0" xfId="21" applyFont="1" applyBorder="1" applyAlignment="1">
      <alignment horizontal="left" vertical="center" wrapText="1"/>
      <protection/>
    </xf>
    <xf numFmtId="164" fontId="23" fillId="0" borderId="0" xfId="21" applyFont="1" applyAlignment="1">
      <alignment vertical="center"/>
      <protection/>
    </xf>
    <xf numFmtId="166" fontId="23" fillId="0" borderId="0" xfId="21" applyNumberFormat="1" applyFont="1" applyBorder="1" applyAlignment="1">
      <alignment vertical="center"/>
      <protection/>
    </xf>
    <xf numFmtId="164" fontId="9" fillId="0" borderId="0" xfId="21" applyFont="1" applyAlignment="1">
      <alignment horizontal="center" vertical="center"/>
      <protection/>
    </xf>
    <xf numFmtId="166" fontId="24" fillId="0" borderId="19" xfId="21" applyNumberFormat="1" applyFont="1" applyBorder="1" applyAlignment="1">
      <alignment vertical="center"/>
      <protection/>
    </xf>
    <xf numFmtId="166" fontId="24" fillId="0" borderId="20" xfId="21" applyNumberFormat="1" applyFont="1" applyBorder="1" applyAlignment="1">
      <alignment vertical="center"/>
      <protection/>
    </xf>
    <xf numFmtId="169" fontId="24" fillId="0" borderId="20" xfId="21" applyNumberFormat="1" applyFont="1" applyBorder="1" applyAlignment="1">
      <alignment vertical="center"/>
      <protection/>
    </xf>
    <xf numFmtId="166" fontId="24" fillId="0" borderId="21" xfId="21" applyNumberFormat="1" applyFont="1" applyBorder="1" applyAlignment="1">
      <alignment vertical="center"/>
      <protection/>
    </xf>
    <xf numFmtId="164" fontId="21" fillId="0" borderId="0" xfId="21" applyFont="1" applyAlignment="1">
      <alignment vertical="center"/>
      <protection/>
    </xf>
    <xf numFmtId="164" fontId="21" fillId="0" borderId="0" xfId="21" applyFont="1" applyAlignment="1">
      <alignment horizontal="left" vertical="center"/>
      <protection/>
    </xf>
    <xf numFmtId="164" fontId="25" fillId="0" borderId="0" xfId="21" applyFont="1" applyAlignment="1">
      <alignment horizontal="left" vertical="center"/>
      <protection/>
    </xf>
    <xf numFmtId="164" fontId="6" fillId="0" borderId="0" xfId="21" applyFont="1" applyBorder="1" applyAlignment="1">
      <alignment horizontal="left" vertical="center" wrapText="1"/>
      <protection/>
    </xf>
    <xf numFmtId="168" fontId="7" fillId="0" borderId="0" xfId="21" applyNumberFormat="1" applyFont="1" applyAlignment="1">
      <alignment horizontal="left" vertical="center"/>
      <protection/>
    </xf>
    <xf numFmtId="164" fontId="7" fillId="3" borderId="0" xfId="21" applyFont="1" applyFill="1" applyBorder="1" applyAlignment="1" applyProtection="1">
      <alignment horizontal="left" vertical="center"/>
      <protection locked="0"/>
    </xf>
    <xf numFmtId="164" fontId="1" fillId="0" borderId="0" xfId="21" applyFont="1" applyAlignment="1">
      <alignment vertical="center" wrapText="1"/>
      <protection/>
    </xf>
    <xf numFmtId="164" fontId="1" fillId="0" borderId="3" xfId="21" applyFont="1" applyBorder="1" applyAlignment="1">
      <alignment vertical="center" wrapText="1"/>
      <protection/>
    </xf>
    <xf numFmtId="164" fontId="1" fillId="0" borderId="3" xfId="21" applyBorder="1" applyAlignment="1">
      <alignment vertical="center" wrapText="1"/>
      <protection/>
    </xf>
    <xf numFmtId="164" fontId="1" fillId="0" borderId="0" xfId="21" applyAlignment="1">
      <alignment vertical="center" wrapText="1"/>
      <protection/>
    </xf>
    <xf numFmtId="166" fontId="6" fillId="0" borderId="0" xfId="21" applyNumberFormat="1" applyFont="1" applyAlignment="1">
      <alignment vertical="center"/>
      <protection/>
    </xf>
    <xf numFmtId="164" fontId="10" fillId="0" borderId="0" xfId="21" applyFont="1" applyAlignment="1">
      <alignment horizontal="left" vertical="center"/>
      <protection/>
    </xf>
    <xf numFmtId="166" fontId="17" fillId="0" borderId="0" xfId="21" applyNumberFormat="1" applyFont="1" applyAlignment="1">
      <alignment vertical="center"/>
      <protection/>
    </xf>
    <xf numFmtId="164" fontId="6" fillId="0" borderId="0" xfId="21" applyFont="1" applyAlignment="1">
      <alignment horizontal="right" vertical="center"/>
      <protection/>
    </xf>
    <xf numFmtId="164" fontId="26" fillId="0" borderId="0" xfId="21" applyFont="1" applyAlignment="1">
      <alignment horizontal="left" vertical="center"/>
      <protection/>
    </xf>
    <xf numFmtId="167" fontId="6" fillId="0" borderId="0" xfId="21" applyNumberFormat="1" applyFont="1" applyAlignment="1">
      <alignment horizontal="right" vertical="center"/>
      <protection/>
    </xf>
    <xf numFmtId="164" fontId="1" fillId="5" borderId="0" xfId="21" applyFont="1" applyFill="1" applyAlignment="1">
      <alignment vertical="center"/>
      <protection/>
    </xf>
    <xf numFmtId="164" fontId="12" fillId="5" borderId="6" xfId="21" applyFont="1" applyFill="1" applyBorder="1" applyAlignment="1">
      <alignment horizontal="left" vertical="center"/>
      <protection/>
    </xf>
    <xf numFmtId="164" fontId="12" fillId="5" borderId="7" xfId="21" applyFont="1" applyFill="1" applyBorder="1" applyAlignment="1">
      <alignment horizontal="right" vertical="center"/>
      <protection/>
    </xf>
    <xf numFmtId="164" fontId="12" fillId="5" borderId="7" xfId="21" applyFont="1" applyFill="1" applyBorder="1" applyAlignment="1">
      <alignment horizontal="center" vertical="center"/>
      <protection/>
    </xf>
    <xf numFmtId="166" fontId="12" fillId="5" borderId="7" xfId="21" applyNumberFormat="1" applyFont="1" applyFill="1" applyBorder="1" applyAlignment="1">
      <alignment vertical="center"/>
      <protection/>
    </xf>
    <xf numFmtId="164" fontId="6" fillId="0" borderId="5" xfId="21" applyFont="1" applyBorder="1" applyAlignment="1">
      <alignment horizontal="center" vertical="center"/>
      <protection/>
    </xf>
    <xf numFmtId="164" fontId="6" fillId="0" borderId="5" xfId="21" applyFont="1" applyBorder="1" applyAlignment="1">
      <alignment horizontal="right" vertical="center"/>
      <protection/>
    </xf>
    <xf numFmtId="164" fontId="7" fillId="0" borderId="0" xfId="21" applyFont="1" applyAlignment="1">
      <alignment horizontal="left" vertical="center" wrapText="1"/>
      <protection/>
    </xf>
    <xf numFmtId="164" fontId="15" fillId="5" borderId="0" xfId="21" applyFont="1" applyFill="1" applyAlignment="1">
      <alignment horizontal="left" vertical="center"/>
      <protection/>
    </xf>
    <xf numFmtId="164" fontId="15" fillId="5" borderId="0" xfId="21" applyFont="1" applyFill="1" applyAlignment="1">
      <alignment horizontal="right" vertical="center"/>
      <protection/>
    </xf>
    <xf numFmtId="164" fontId="27" fillId="0" borderId="0" xfId="21" applyFont="1" applyAlignment="1">
      <alignment horizontal="left" vertical="center"/>
      <protection/>
    </xf>
    <xf numFmtId="164" fontId="28" fillId="0" borderId="0" xfId="21" applyFont="1" applyAlignment="1">
      <alignment vertical="center"/>
      <protection/>
    </xf>
    <xf numFmtId="164" fontId="28" fillId="0" borderId="3" xfId="21" applyFont="1" applyBorder="1" applyAlignment="1">
      <alignment vertical="center"/>
      <protection/>
    </xf>
    <xf numFmtId="164" fontId="28" fillId="0" borderId="20" xfId="21" applyFont="1" applyBorder="1" applyAlignment="1">
      <alignment horizontal="left" vertical="center"/>
      <protection/>
    </xf>
    <xf numFmtId="164" fontId="28" fillId="0" borderId="20" xfId="21" applyFont="1" applyBorder="1" applyAlignment="1">
      <alignment vertical="center"/>
      <protection/>
    </xf>
    <xf numFmtId="166" fontId="28" fillId="0" borderId="20" xfId="21" applyNumberFormat="1" applyFont="1" applyBorder="1" applyAlignment="1">
      <alignment vertical="center"/>
      <protection/>
    </xf>
    <xf numFmtId="164" fontId="29" fillId="0" borderId="0" xfId="21" applyFont="1" applyAlignment="1">
      <alignment vertical="center"/>
      <protection/>
    </xf>
    <xf numFmtId="164" fontId="29" fillId="0" borderId="3" xfId="21" applyFont="1" applyBorder="1" applyAlignment="1">
      <alignment vertical="center"/>
      <protection/>
    </xf>
    <xf numFmtId="164" fontId="29" fillId="0" borderId="20" xfId="21" applyFont="1" applyBorder="1" applyAlignment="1">
      <alignment horizontal="left" vertical="center"/>
      <protection/>
    </xf>
    <xf numFmtId="164" fontId="29" fillId="0" borderId="20" xfId="21" applyFont="1" applyBorder="1" applyAlignment="1">
      <alignment vertical="center"/>
      <protection/>
    </xf>
    <xf numFmtId="166" fontId="29" fillId="0" borderId="20" xfId="21" applyNumberFormat="1" applyFont="1" applyBorder="1" applyAlignment="1">
      <alignment vertical="center"/>
      <protection/>
    </xf>
    <xf numFmtId="164" fontId="1" fillId="0" borderId="0" xfId="21" applyFont="1" applyAlignment="1">
      <alignment horizontal="center" vertical="center" wrapText="1"/>
      <protection/>
    </xf>
    <xf numFmtId="164" fontId="1" fillId="0" borderId="3" xfId="21" applyFont="1" applyBorder="1" applyAlignment="1">
      <alignment horizontal="center" vertical="center" wrapText="1"/>
      <protection/>
    </xf>
    <xf numFmtId="164" fontId="15" fillId="5" borderId="15" xfId="21" applyFont="1" applyFill="1" applyBorder="1" applyAlignment="1">
      <alignment horizontal="center" vertical="center" wrapText="1"/>
      <protection/>
    </xf>
    <xf numFmtId="164" fontId="15" fillId="5" borderId="16" xfId="21" applyFont="1" applyFill="1" applyBorder="1" applyAlignment="1">
      <alignment horizontal="center" vertical="center" wrapText="1"/>
      <protection/>
    </xf>
    <xf numFmtId="164" fontId="1" fillId="0" borderId="3" xfId="21" applyBorder="1" applyAlignment="1">
      <alignment horizontal="center" vertical="center" wrapText="1"/>
      <protection/>
    </xf>
    <xf numFmtId="164" fontId="1" fillId="0" borderId="0" xfId="21" applyAlignment="1">
      <alignment horizontal="center" vertical="center" wrapText="1"/>
      <protection/>
    </xf>
    <xf numFmtId="166" fontId="17" fillId="0" borderId="0" xfId="21" applyNumberFormat="1" applyFont="1" applyAlignment="1">
      <alignment/>
      <protection/>
    </xf>
    <xf numFmtId="166" fontId="30" fillId="0" borderId="12" xfId="21" applyNumberFormat="1" applyFont="1" applyBorder="1" applyAlignment="1">
      <alignment/>
      <protection/>
    </xf>
    <xf numFmtId="169" fontId="30" fillId="0" borderId="12" xfId="21" applyNumberFormat="1" applyFont="1" applyBorder="1" applyAlignment="1">
      <alignment/>
      <protection/>
    </xf>
    <xf numFmtId="169" fontId="30" fillId="0" borderId="13" xfId="21" applyNumberFormat="1" applyFont="1" applyBorder="1" applyAlignment="1">
      <alignment/>
      <protection/>
    </xf>
    <xf numFmtId="166" fontId="31" fillId="0" borderId="0" xfId="21" applyNumberFormat="1" applyFont="1" applyAlignment="1">
      <alignment vertical="center"/>
      <protection/>
    </xf>
    <xf numFmtId="164" fontId="32" fillId="0" borderId="0" xfId="21" applyFont="1" applyAlignment="1">
      <alignment/>
      <protection/>
    </xf>
    <xf numFmtId="164" fontId="32" fillId="0" borderId="3" xfId="21" applyFont="1" applyBorder="1" applyAlignment="1">
      <alignment/>
      <protection/>
    </xf>
    <xf numFmtId="164" fontId="32" fillId="0" borderId="0" xfId="21" applyFont="1" applyAlignment="1">
      <alignment horizontal="left"/>
      <protection/>
    </xf>
    <xf numFmtId="164" fontId="28" fillId="0" borderId="0" xfId="21" applyFont="1" applyAlignment="1">
      <alignment horizontal="left"/>
      <protection/>
    </xf>
    <xf numFmtId="164" fontId="32" fillId="0" borderId="0" xfId="21" applyFont="1" applyAlignment="1" applyProtection="1">
      <alignment/>
      <protection locked="0"/>
    </xf>
    <xf numFmtId="166" fontId="28" fillId="0" borderId="0" xfId="21" applyNumberFormat="1" applyFont="1" applyAlignment="1">
      <alignment/>
      <protection/>
    </xf>
    <xf numFmtId="164" fontId="32" fillId="0" borderId="18" xfId="21" applyFont="1" applyBorder="1" applyAlignment="1">
      <alignment/>
      <protection/>
    </xf>
    <xf numFmtId="164" fontId="32" fillId="0" borderId="0" xfId="21" applyFont="1" applyBorder="1" applyAlignment="1">
      <alignment/>
      <protection/>
    </xf>
    <xf numFmtId="166" fontId="32" fillId="0" borderId="0" xfId="21" applyNumberFormat="1" applyFont="1" applyBorder="1" applyAlignment="1">
      <alignment/>
      <protection/>
    </xf>
    <xf numFmtId="169" fontId="32" fillId="0" borderId="0" xfId="21" applyNumberFormat="1" applyFont="1" applyBorder="1" applyAlignment="1">
      <alignment/>
      <protection/>
    </xf>
    <xf numFmtId="169" fontId="32" fillId="0" borderId="14" xfId="21" applyNumberFormat="1" applyFont="1" applyBorder="1" applyAlignment="1">
      <alignment/>
      <protection/>
    </xf>
    <xf numFmtId="164" fontId="32" fillId="0" borderId="0" xfId="21" applyFont="1" applyAlignment="1">
      <alignment horizontal="center"/>
      <protection/>
    </xf>
    <xf numFmtId="166" fontId="32" fillId="0" borderId="0" xfId="21" applyNumberFormat="1" applyFont="1" applyAlignment="1">
      <alignment vertical="center"/>
      <protection/>
    </xf>
    <xf numFmtId="164" fontId="29" fillId="0" borderId="0" xfId="21" applyFont="1" applyAlignment="1">
      <alignment horizontal="left"/>
      <protection/>
    </xf>
    <xf numFmtId="166" fontId="29" fillId="0" borderId="0" xfId="21" applyNumberFormat="1" applyFont="1" applyAlignment="1">
      <alignment/>
      <protection/>
    </xf>
    <xf numFmtId="164" fontId="1" fillId="0" borderId="3" xfId="21" applyFont="1" applyBorder="1" applyAlignment="1" applyProtection="1">
      <alignment vertical="center"/>
      <protection locked="0"/>
    </xf>
    <xf numFmtId="164" fontId="15" fillId="0" borderId="22" xfId="21" applyFont="1" applyBorder="1" applyAlignment="1" applyProtection="1">
      <alignment horizontal="center" vertical="center"/>
      <protection locked="0"/>
    </xf>
    <xf numFmtId="165" fontId="15" fillId="0" borderId="22" xfId="21" applyNumberFormat="1" applyFont="1" applyBorder="1" applyAlignment="1" applyProtection="1">
      <alignment horizontal="left" vertical="center" wrapText="1"/>
      <protection locked="0"/>
    </xf>
    <xf numFmtId="164" fontId="15" fillId="0" borderId="22" xfId="21" applyFont="1" applyBorder="1" applyAlignment="1" applyProtection="1">
      <alignment horizontal="left" vertical="center" wrapText="1"/>
      <protection locked="0"/>
    </xf>
    <xf numFmtId="164" fontId="15" fillId="0" borderId="22" xfId="21" applyFont="1" applyBorder="1" applyAlignment="1" applyProtection="1">
      <alignment horizontal="center" vertical="center" wrapText="1"/>
      <protection locked="0"/>
    </xf>
    <xf numFmtId="170" fontId="15" fillId="0" borderId="22" xfId="21" applyNumberFormat="1" applyFont="1" applyBorder="1" applyAlignment="1" applyProtection="1">
      <alignment vertical="center"/>
      <protection locked="0"/>
    </xf>
    <xf numFmtId="166" fontId="15" fillId="3" borderId="22" xfId="21" applyNumberFormat="1" applyFont="1" applyFill="1" applyBorder="1" applyAlignment="1" applyProtection="1">
      <alignment vertical="center"/>
      <protection locked="0"/>
    </xf>
    <xf numFmtId="166" fontId="15" fillId="0" borderId="22" xfId="21" applyNumberFormat="1" applyFont="1" applyBorder="1" applyAlignment="1" applyProtection="1">
      <alignment vertical="center"/>
      <protection locked="0"/>
    </xf>
    <xf numFmtId="164" fontId="16" fillId="3" borderId="18" xfId="21" applyFont="1" applyFill="1" applyBorder="1" applyAlignment="1" applyProtection="1">
      <alignment horizontal="left" vertical="center"/>
      <protection locked="0"/>
    </xf>
    <xf numFmtId="164" fontId="16" fillId="0" borderId="0" xfId="21" applyFont="1" applyBorder="1" applyAlignment="1">
      <alignment horizontal="center" vertical="center"/>
      <protection/>
    </xf>
    <xf numFmtId="166" fontId="16" fillId="0" borderId="0" xfId="21" applyNumberFormat="1" applyFont="1" applyBorder="1" applyAlignment="1">
      <alignment vertical="center"/>
      <protection/>
    </xf>
    <xf numFmtId="169" fontId="16" fillId="0" borderId="0" xfId="21" applyNumberFormat="1" applyFont="1" applyBorder="1" applyAlignment="1">
      <alignment vertical="center"/>
      <protection/>
    </xf>
    <xf numFmtId="169" fontId="16" fillId="0" borderId="14" xfId="21" applyNumberFormat="1" applyFont="1" applyBorder="1" applyAlignment="1">
      <alignment vertical="center"/>
      <protection/>
    </xf>
    <xf numFmtId="164" fontId="15" fillId="0" borderId="0" xfId="21" applyFont="1" applyAlignment="1">
      <alignment horizontal="left" vertical="center"/>
      <protection/>
    </xf>
    <xf numFmtId="166" fontId="1" fillId="0" borderId="0" xfId="21" applyNumberFormat="1" applyFont="1" applyAlignment="1">
      <alignment vertical="center"/>
      <protection/>
    </xf>
    <xf numFmtId="164" fontId="33" fillId="0" borderId="22" xfId="21" applyFont="1" applyBorder="1" applyAlignment="1" applyProtection="1">
      <alignment horizontal="center" vertical="center"/>
      <protection locked="0"/>
    </xf>
    <xf numFmtId="165" fontId="33" fillId="0" borderId="22" xfId="21" applyNumberFormat="1" applyFont="1" applyBorder="1" applyAlignment="1" applyProtection="1">
      <alignment horizontal="left" vertical="center" wrapText="1"/>
      <protection locked="0"/>
    </xf>
    <xf numFmtId="164" fontId="33" fillId="0" borderId="22" xfId="21" applyFont="1" applyBorder="1" applyAlignment="1" applyProtection="1">
      <alignment horizontal="left" vertical="center" wrapText="1"/>
      <protection locked="0"/>
    </xf>
    <xf numFmtId="164" fontId="33" fillId="0" borderId="22" xfId="21" applyFont="1" applyBorder="1" applyAlignment="1" applyProtection="1">
      <alignment horizontal="center" vertical="center" wrapText="1"/>
      <protection locked="0"/>
    </xf>
    <xf numFmtId="170" fontId="33" fillId="0" borderId="22" xfId="21" applyNumberFormat="1" applyFont="1" applyBorder="1" applyAlignment="1" applyProtection="1">
      <alignment vertical="center"/>
      <protection locked="0"/>
    </xf>
    <xf numFmtId="166" fontId="33" fillId="3" borderId="22" xfId="21" applyNumberFormat="1" applyFont="1" applyFill="1" applyBorder="1" applyAlignment="1" applyProtection="1">
      <alignment vertical="center"/>
      <protection locked="0"/>
    </xf>
    <xf numFmtId="164" fontId="34" fillId="0" borderId="22" xfId="21" applyFont="1" applyBorder="1" applyAlignment="1" applyProtection="1">
      <alignment vertical="center"/>
      <protection locked="0"/>
    </xf>
    <xf numFmtId="166" fontId="33" fillId="0" borderId="22" xfId="21" applyNumberFormat="1" applyFont="1" applyBorder="1" applyAlignment="1" applyProtection="1">
      <alignment vertical="center"/>
      <protection locked="0"/>
    </xf>
    <xf numFmtId="164" fontId="34" fillId="0" borderId="3" xfId="21" applyFont="1" applyBorder="1" applyAlignment="1">
      <alignment vertical="center"/>
      <protection/>
    </xf>
    <xf numFmtId="164" fontId="33" fillId="3" borderId="18" xfId="21" applyFont="1" applyFill="1" applyBorder="1" applyAlignment="1" applyProtection="1">
      <alignment horizontal="left" vertical="center"/>
      <protection locked="0"/>
    </xf>
    <xf numFmtId="164" fontId="35" fillId="0" borderId="0" xfId="21" applyFont="1" applyAlignment="1">
      <alignment horizontal="left" vertical="center"/>
      <protection/>
    </xf>
    <xf numFmtId="164" fontId="36" fillId="0" borderId="0" xfId="20" applyNumberFormat="1" applyFont="1" applyFill="1" applyBorder="1" applyAlignment="1" applyProtection="1">
      <alignment vertical="center" wrapText="1"/>
      <protection/>
    </xf>
    <xf numFmtId="164" fontId="1" fillId="0" borderId="0" xfId="21" applyFont="1" applyAlignment="1" applyProtection="1">
      <alignment vertical="center"/>
      <protection locked="0"/>
    </xf>
    <xf numFmtId="164" fontId="1" fillId="0" borderId="18" xfId="21" applyFont="1" applyBorder="1" applyAlignment="1">
      <alignment vertical="center"/>
      <protection/>
    </xf>
    <xf numFmtId="164" fontId="1" fillId="0" borderId="0" xfId="21" applyBorder="1" applyAlignment="1">
      <alignment vertical="center"/>
      <protection/>
    </xf>
    <xf numFmtId="164" fontId="37" fillId="0" borderId="0" xfId="21" applyFont="1" applyAlignment="1">
      <alignment vertical="center"/>
      <protection/>
    </xf>
    <xf numFmtId="164" fontId="37" fillId="0" borderId="3" xfId="21" applyFont="1" applyBorder="1" applyAlignment="1">
      <alignment vertical="center"/>
      <protection/>
    </xf>
    <xf numFmtId="164" fontId="38" fillId="0" borderId="0" xfId="21" applyFont="1" applyAlignment="1">
      <alignment horizontal="left" vertical="center"/>
      <protection/>
    </xf>
    <xf numFmtId="164" fontId="37" fillId="0" borderId="0" xfId="21" applyFont="1" applyAlignment="1">
      <alignment horizontal="left" vertical="center" wrapText="1"/>
      <protection/>
    </xf>
    <xf numFmtId="170" fontId="37" fillId="0" borderId="0" xfId="21" applyNumberFormat="1" applyFont="1" applyAlignment="1">
      <alignment vertical="center"/>
      <protection/>
    </xf>
    <xf numFmtId="164" fontId="37" fillId="0" borderId="0" xfId="21" applyFont="1" applyAlignment="1" applyProtection="1">
      <alignment vertical="center"/>
      <protection locked="0"/>
    </xf>
    <xf numFmtId="164" fontId="37" fillId="0" borderId="18" xfId="21" applyFont="1" applyBorder="1" applyAlignment="1">
      <alignment vertical="center"/>
      <protection/>
    </xf>
    <xf numFmtId="164" fontId="37" fillId="0" borderId="0" xfId="21" applyFont="1" applyBorder="1" applyAlignment="1">
      <alignment vertical="center"/>
      <protection/>
    </xf>
    <xf numFmtId="164" fontId="37" fillId="0" borderId="14" xfId="21" applyFont="1" applyBorder="1" applyAlignment="1">
      <alignment vertical="center"/>
      <protection/>
    </xf>
    <xf numFmtId="164" fontId="37" fillId="0" borderId="0" xfId="21" applyFont="1" applyAlignment="1">
      <alignment horizontal="left" vertical="center"/>
      <protection/>
    </xf>
    <xf numFmtId="164" fontId="39" fillId="0" borderId="0" xfId="21" applyFont="1" applyAlignment="1">
      <alignment vertical="center" wrapText="1"/>
      <protection/>
    </xf>
    <xf numFmtId="164" fontId="1" fillId="0" borderId="19" xfId="21" applyFont="1" applyBorder="1" applyAlignment="1">
      <alignment vertical="center"/>
      <protection/>
    </xf>
    <xf numFmtId="164" fontId="1" fillId="0" borderId="20" xfId="21" applyBorder="1" applyAlignment="1">
      <alignment vertical="center"/>
      <protection/>
    </xf>
    <xf numFmtId="164" fontId="1" fillId="0" borderId="20" xfId="21" applyFont="1" applyBorder="1" applyAlignment="1">
      <alignment vertical="center"/>
      <protection/>
    </xf>
    <xf numFmtId="164" fontId="1" fillId="0" borderId="2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79797"/>
      <rgbColor rgb="009999FF"/>
      <rgbColor rgb="00993366"/>
      <rgbColor rgb="00FFFFCC"/>
      <rgbColor rgb="00CCFFFF"/>
      <rgbColor rgb="00660066"/>
      <rgbColor rgb="00FF8080"/>
      <rgbColor rgb="000066CC"/>
      <rgbColor rgb="00D2D2D2"/>
      <rgbColor rgb="00000080"/>
      <rgbColor rgb="00FF00FF"/>
      <rgbColor rgb="00FFFF00"/>
      <rgbColor rgb="0000FFFF"/>
      <rgbColor rgb="00800080"/>
      <rgbColor rgb="00960000"/>
      <rgbColor rgb="00008080"/>
      <rgbColor rgb="000000FF"/>
      <rgbColor rgb="0000CCFF"/>
      <rgbColor rgb="00CCFFFF"/>
      <rgbColor rgb="00CCFFCC"/>
      <rgbColor rgb="00FFFF99"/>
      <rgbColor rgb="00BEBEBE"/>
      <rgbColor rgb="00FF99CC"/>
      <rgbColor rgb="00CC99FF"/>
      <rgbColor rgb="00FFCC99"/>
      <rgbColor rgb="003366FF"/>
      <rgbColor rgb="0033CCCC"/>
      <rgbColor rgb="0099CC00"/>
      <rgbColor rgb="00FFCC00"/>
      <rgbColor rgb="00FF9900"/>
      <rgbColor rgb="00FF6600"/>
      <rgbColor rgb="00505050"/>
      <rgbColor rgb="00969696"/>
      <rgbColor rgb="00003366"/>
      <rgbColor rgb="00339966"/>
      <rgbColor rgb="00003300"/>
      <rgbColor rgb="00333300"/>
      <rgbColor rgb="009933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295275</xdr:colOff>
      <xdr:row>1</xdr:row>
      <xdr:rowOff>123825</xdr:rowOff>
    </xdr:to>
    <xdr:pic>
      <xdr:nvPicPr>
        <xdr:cNvPr id="1" name="Picture 1"/>
        <xdr:cNvPicPr preferRelativeResize="1">
          <a:picLocks noChangeAspect="1"/>
        </xdr:cNvPicPr>
      </xdr:nvPicPr>
      <xdr:blipFill>
        <a:blip r:embed="rId1"/>
        <a:stretch>
          <a:fillRect/>
        </a:stretch>
      </xdr:blipFill>
      <xdr:spPr>
        <a:xfrm>
          <a:off x="28575" y="0"/>
          <a:ext cx="276225" cy="285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295275</xdr:colOff>
      <xdr:row>1</xdr:row>
      <xdr:rowOff>123825</xdr:rowOff>
    </xdr:to>
    <xdr:pic>
      <xdr:nvPicPr>
        <xdr:cNvPr id="1" name="Picture 1"/>
        <xdr:cNvPicPr preferRelativeResize="1">
          <a:picLocks noChangeAspect="1"/>
        </xdr:cNvPicPr>
      </xdr:nvPicPr>
      <xdr:blipFill>
        <a:blip r:embed="rId1"/>
        <a:stretch>
          <a:fillRect/>
        </a:stretch>
      </xdr:blipFill>
      <xdr:spPr>
        <a:xfrm>
          <a:off x="28575" y="0"/>
          <a:ext cx="276225" cy="276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741110062" TargetMode="External" /><Relationship Id="rId2" Type="http://schemas.openxmlformats.org/officeDocument/2006/relationships/hyperlink" Target="https://podminky.urs.cz/item/CS_URS_2021_02/741110511" TargetMode="External" /><Relationship Id="rId3" Type="http://schemas.openxmlformats.org/officeDocument/2006/relationships/hyperlink" Target="https://podminky.urs.cz/item/CS_URS_2021_02/741110512" TargetMode="External" /><Relationship Id="rId4" Type="http://schemas.openxmlformats.org/officeDocument/2006/relationships/hyperlink" Target="https://podminky.urs.cz/item/CS_URS_2021_02/741110513" TargetMode="External" /><Relationship Id="rId5" Type="http://schemas.openxmlformats.org/officeDocument/2006/relationships/hyperlink" Target="https://podminky.urs.cz/item/CS_URS_2021_02/741110514" TargetMode="External" /><Relationship Id="rId6" Type="http://schemas.openxmlformats.org/officeDocument/2006/relationships/hyperlink" Target="https://podminky.urs.cz/item/CS_URS_2021_02/741110541" TargetMode="External" /><Relationship Id="rId7" Type="http://schemas.openxmlformats.org/officeDocument/2006/relationships/hyperlink" Target="https://podminky.urs.cz/item/CS_URS_2021_02/741112061" TargetMode="External" /><Relationship Id="rId8" Type="http://schemas.openxmlformats.org/officeDocument/2006/relationships/hyperlink" Target="https://podminky.urs.cz/item/CS_URS_2021_02/741112071" TargetMode="External" /><Relationship Id="rId9" Type="http://schemas.openxmlformats.org/officeDocument/2006/relationships/hyperlink" Target="https://podminky.urs.cz/item/CS_URS_2021_02/741112101" TargetMode="External" /><Relationship Id="rId10" Type="http://schemas.openxmlformats.org/officeDocument/2006/relationships/hyperlink" Target="https://podminky.urs.cz/item/CS_URS_2021_02/741120001" TargetMode="External" /><Relationship Id="rId11" Type="http://schemas.openxmlformats.org/officeDocument/2006/relationships/hyperlink" Target="https://podminky.urs.cz/item/CS_URS_2021_02/741120005" TargetMode="External" /><Relationship Id="rId12" Type="http://schemas.openxmlformats.org/officeDocument/2006/relationships/hyperlink" Target="https://podminky.urs.cz/item/CS_URS_2021_02/741122011" TargetMode="External" /><Relationship Id="rId13" Type="http://schemas.openxmlformats.org/officeDocument/2006/relationships/hyperlink" Target="https://podminky.urs.cz/item/CS_URS_2021_02/741122015" TargetMode="External" /><Relationship Id="rId14" Type="http://schemas.openxmlformats.org/officeDocument/2006/relationships/hyperlink" Target="https://podminky.urs.cz/item/CS_URS_2021_02/741122016" TargetMode="External" /><Relationship Id="rId15" Type="http://schemas.openxmlformats.org/officeDocument/2006/relationships/hyperlink" Target="https://podminky.urs.cz/item/CS_URS_2021_02/741122031" TargetMode="External" /><Relationship Id="rId16" Type="http://schemas.openxmlformats.org/officeDocument/2006/relationships/hyperlink" Target="https://podminky.urs.cz/item/CS_URS_2021_02/741122032" TargetMode="External" /><Relationship Id="rId17" Type="http://schemas.openxmlformats.org/officeDocument/2006/relationships/hyperlink" Target="https://podminky.urs.cz/item/CS_URS_2021_02/741122033" TargetMode="External" /><Relationship Id="rId18" Type="http://schemas.openxmlformats.org/officeDocument/2006/relationships/hyperlink" Target="https://podminky.urs.cz/item/CS_URS_2021_02/741122041" TargetMode="External" /><Relationship Id="rId19" Type="http://schemas.openxmlformats.org/officeDocument/2006/relationships/hyperlink" Target="https://podminky.urs.cz/item/CS_URS_2021_02/741122625" TargetMode="External" /><Relationship Id="rId20" Type="http://schemas.openxmlformats.org/officeDocument/2006/relationships/hyperlink" Target="https://podminky.urs.cz/item/CS_URS_2021_02/741130001" TargetMode="External" /><Relationship Id="rId21" Type="http://schemas.openxmlformats.org/officeDocument/2006/relationships/hyperlink" Target="https://podminky.urs.cz/item/CS_URS_2021_02/741130004" TargetMode="External" /><Relationship Id="rId22" Type="http://schemas.openxmlformats.org/officeDocument/2006/relationships/hyperlink" Target="https://podminky.urs.cz/item/CS_URS_2021_02/741130005" TargetMode="External" /><Relationship Id="rId23" Type="http://schemas.openxmlformats.org/officeDocument/2006/relationships/hyperlink" Target="https://podminky.urs.cz/item/CS_URS_2021_02/741130008" TargetMode="External" /><Relationship Id="rId24" Type="http://schemas.openxmlformats.org/officeDocument/2006/relationships/hyperlink" Target="https://podminky.urs.cz/item/CS_URS_2021_02/741210001" TargetMode="External" /><Relationship Id="rId25" Type="http://schemas.openxmlformats.org/officeDocument/2006/relationships/hyperlink" Target="https://podminky.urs.cz/item/CS_URS_2021_02/741210003" TargetMode="External" /><Relationship Id="rId26" Type="http://schemas.openxmlformats.org/officeDocument/2006/relationships/hyperlink" Target="https://podminky.urs.cz/item/CS_URS_2021_02/741310001" TargetMode="External" /><Relationship Id="rId27" Type="http://schemas.openxmlformats.org/officeDocument/2006/relationships/hyperlink" Target="https://podminky.urs.cz/item/CS_URS_2021_02/741310101" TargetMode="External" /><Relationship Id="rId28" Type="http://schemas.openxmlformats.org/officeDocument/2006/relationships/hyperlink" Target="https://podminky.urs.cz/item/CS_URS_2021_02/741310112" TargetMode="External" /><Relationship Id="rId29" Type="http://schemas.openxmlformats.org/officeDocument/2006/relationships/hyperlink" Target="https://podminky.urs.cz/item/CS_URS_2021_02/741310122" TargetMode="External" /><Relationship Id="rId30" Type="http://schemas.openxmlformats.org/officeDocument/2006/relationships/hyperlink" Target="https://podminky.urs.cz/item/CS_URS_2021_02/741310222" TargetMode="External" /><Relationship Id="rId31" Type="http://schemas.openxmlformats.org/officeDocument/2006/relationships/hyperlink" Target="https://podminky.urs.cz/item/CS_URS_2021_02/741311004" TargetMode="External" /><Relationship Id="rId32" Type="http://schemas.openxmlformats.org/officeDocument/2006/relationships/hyperlink" Target="https://podminky.urs.cz/item/CS_URS_2021_02/741311021" TargetMode="External" /><Relationship Id="rId33" Type="http://schemas.openxmlformats.org/officeDocument/2006/relationships/hyperlink" Target="https://podminky.urs.cz/item/CS_URS_2021_02/741313002" TargetMode="External" /><Relationship Id="rId34" Type="http://schemas.openxmlformats.org/officeDocument/2006/relationships/hyperlink" Target="https://podminky.urs.cz/item/CS_URS_2021_02/741313004" TargetMode="External" /><Relationship Id="rId35" Type="http://schemas.openxmlformats.org/officeDocument/2006/relationships/hyperlink" Target="https://podminky.urs.cz/item/CS_URS_2021_02/741313005" TargetMode="External" /><Relationship Id="rId36" Type="http://schemas.openxmlformats.org/officeDocument/2006/relationships/hyperlink" Target="https://podminky.urs.cz/item/CS_URS_2021_02/741313082" TargetMode="External" /><Relationship Id="rId37" Type="http://schemas.openxmlformats.org/officeDocument/2006/relationships/hyperlink" Target="https://podminky.urs.cz/item/CS_URS_2021_02/741313151" TargetMode="External" /><Relationship Id="rId38" Type="http://schemas.openxmlformats.org/officeDocument/2006/relationships/hyperlink" Target="https://podminky.urs.cz/item/CS_URS_2021_02/741370034" TargetMode="External" /><Relationship Id="rId39" Type="http://schemas.openxmlformats.org/officeDocument/2006/relationships/hyperlink" Target="https://podminky.urs.cz/item/CS_URS_2021_02/741370101" TargetMode="External" /><Relationship Id="rId40" Type="http://schemas.openxmlformats.org/officeDocument/2006/relationships/hyperlink" Target="https://podminky.urs.cz/item/CS_URS_2021_02/741371002" TargetMode="External" /><Relationship Id="rId41" Type="http://schemas.openxmlformats.org/officeDocument/2006/relationships/hyperlink" Target="https://podminky.urs.cz/item/CS_URS_2021_02/741371031" TargetMode="External" /><Relationship Id="rId42" Type="http://schemas.openxmlformats.org/officeDocument/2006/relationships/hyperlink" Target="https://podminky.urs.cz/item/CS_URS_2021_02/741371102" TargetMode="External" /><Relationship Id="rId43" Type="http://schemas.openxmlformats.org/officeDocument/2006/relationships/hyperlink" Target="https://podminky.urs.cz/item/CS_URS_2021_02/998741103" TargetMode="External" /><Relationship Id="rId44" Type="http://schemas.openxmlformats.org/officeDocument/2006/relationships/hyperlink" Target="https://podminky.urs.cz/item/CS_URS_2021_02/742121001" TargetMode="External" /><Relationship Id="rId45" Type="http://schemas.openxmlformats.org/officeDocument/2006/relationships/hyperlink" Target="https://podminky.urs.cz/item/CS_URS_2021_02/HZS2491" TargetMode="External" /><Relationship Id="rId46" Type="http://schemas.openxmlformats.org/officeDocument/2006/relationships/hyperlink" Target="https://podminky.urs.cz/item/CS_URS_2021_02/HZS4212" TargetMode="External" /><Relationship Id="rId47"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workbookViewId="0" topLeftCell="A1">
      <selection activeCell="BG39" sqref="BG39"/>
    </sheetView>
  </sheetViews>
  <sheetFormatPr defaultColWidth="6.8515625" defaultRowHeight="12.75"/>
  <cols>
    <col min="1" max="1" width="6.7109375" style="1" customWidth="1"/>
    <col min="2" max="2" width="1.28515625" style="1" customWidth="1"/>
    <col min="3" max="3" width="3.28125" style="1" customWidth="1"/>
    <col min="4" max="33" width="2.140625" style="1" customWidth="1"/>
    <col min="34" max="34" width="2.7109375" style="1" customWidth="1"/>
    <col min="35" max="35" width="25.421875" style="1" customWidth="1"/>
    <col min="36" max="37" width="2.00390625" style="1" customWidth="1"/>
    <col min="38" max="38" width="6.7109375" style="1" customWidth="1"/>
    <col min="39" max="39" width="2.7109375" style="1" customWidth="1"/>
    <col min="40" max="40" width="10.7109375" style="1" customWidth="1"/>
    <col min="41" max="41" width="6.00390625" style="1" customWidth="1"/>
    <col min="42" max="42" width="3.28125" style="1" customWidth="1"/>
    <col min="43" max="43" width="0" style="1" hidden="1" customWidth="1"/>
    <col min="44" max="44" width="11.00390625" style="1" customWidth="1"/>
    <col min="45" max="58" width="0" style="1" hidden="1" customWidth="1"/>
    <col min="59" max="59" width="53.28125" style="1" customWidth="1"/>
    <col min="60" max="70" width="6.8515625" style="1" customWidth="1"/>
    <col min="71" max="91" width="0" style="1" hidden="1" customWidth="1"/>
    <col min="92" max="16384" width="6.8515625" style="1" customWidth="1"/>
  </cols>
  <sheetData>
    <row r="1" spans="1:74" ht="12.75">
      <c r="A1" s="2" t="s">
        <v>0</v>
      </c>
      <c r="AZ1" s="2"/>
      <c r="BA1" s="2" t="s">
        <v>1</v>
      </c>
      <c r="BB1" s="2"/>
      <c r="BT1" s="2" t="s">
        <v>2</v>
      </c>
      <c r="BU1" s="2" t="s">
        <v>3</v>
      </c>
      <c r="BV1" s="2" t="s">
        <v>4</v>
      </c>
    </row>
    <row r="2" spans="44:72" ht="36.75" customHeight="1">
      <c r="AR2" s="3" t="s">
        <v>5</v>
      </c>
      <c r="AS2" s="3"/>
      <c r="AT2" s="3"/>
      <c r="AU2" s="3"/>
      <c r="AV2" s="3"/>
      <c r="AW2" s="3"/>
      <c r="AX2" s="3"/>
      <c r="AY2" s="3"/>
      <c r="AZ2" s="3"/>
      <c r="BA2" s="3"/>
      <c r="BB2" s="3"/>
      <c r="BC2" s="3"/>
      <c r="BD2" s="3"/>
      <c r="BE2" s="3"/>
      <c r="BF2" s="3"/>
      <c r="BG2" s="3"/>
      <c r="BS2" s="4" t="s">
        <v>6</v>
      </c>
      <c r="BT2" s="4" t="s">
        <v>7</v>
      </c>
    </row>
    <row r="3" spans="2:72" ht="6.7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7"/>
      <c r="BS3" s="4" t="s">
        <v>6</v>
      </c>
      <c r="BT3" s="4" t="s">
        <v>8</v>
      </c>
    </row>
    <row r="4" spans="2:71" ht="24.75" customHeight="1">
      <c r="B4" s="7"/>
      <c r="D4" s="8" t="s">
        <v>9</v>
      </c>
      <c r="AR4" s="7"/>
      <c r="AS4" s="9" t="s">
        <v>10</v>
      </c>
      <c r="BG4" s="10" t="s">
        <v>11</v>
      </c>
      <c r="BS4" s="4" t="s">
        <v>12</v>
      </c>
    </row>
    <row r="5" spans="2:71" ht="12" customHeight="1">
      <c r="B5" s="7"/>
      <c r="D5" s="11" t="s">
        <v>13</v>
      </c>
      <c r="K5" s="12" t="s">
        <v>14</v>
      </c>
      <c r="L5" s="12"/>
      <c r="M5" s="12"/>
      <c r="N5" s="12"/>
      <c r="O5" s="12"/>
      <c r="P5" s="12"/>
      <c r="Q5" s="12"/>
      <c r="R5" s="12"/>
      <c r="S5" s="12"/>
      <c r="T5" s="12"/>
      <c r="U5" s="12"/>
      <c r="V5" s="12"/>
      <c r="W5" s="12"/>
      <c r="X5" s="12"/>
      <c r="Y5" s="12"/>
      <c r="Z5" s="12"/>
      <c r="AA5" s="12"/>
      <c r="AB5" s="12"/>
      <c r="AC5" s="12"/>
      <c r="AD5" s="12"/>
      <c r="AE5" s="12"/>
      <c r="AF5" s="12"/>
      <c r="AG5" s="12"/>
      <c r="AH5" s="12"/>
      <c r="AI5" s="12"/>
      <c r="AJ5" s="12"/>
      <c r="AR5" s="7"/>
      <c r="BG5" s="13" t="s">
        <v>15</v>
      </c>
      <c r="BS5" s="4" t="s">
        <v>6</v>
      </c>
    </row>
    <row r="6" spans="2:71" ht="36.75" customHeight="1">
      <c r="B6" s="7"/>
      <c r="D6" s="14" t="s">
        <v>16</v>
      </c>
      <c r="K6" s="15" t="s">
        <v>17</v>
      </c>
      <c r="L6" s="15"/>
      <c r="M6" s="15"/>
      <c r="N6" s="15"/>
      <c r="O6" s="15"/>
      <c r="P6" s="15"/>
      <c r="Q6" s="15"/>
      <c r="R6" s="15"/>
      <c r="S6" s="15"/>
      <c r="T6" s="15"/>
      <c r="U6" s="15"/>
      <c r="V6" s="15"/>
      <c r="W6" s="15"/>
      <c r="X6" s="15"/>
      <c r="Y6" s="15"/>
      <c r="Z6" s="15"/>
      <c r="AA6" s="15"/>
      <c r="AB6" s="15"/>
      <c r="AC6" s="15"/>
      <c r="AD6" s="15"/>
      <c r="AE6" s="15"/>
      <c r="AF6" s="15"/>
      <c r="AG6" s="15"/>
      <c r="AH6" s="15"/>
      <c r="AI6" s="15"/>
      <c r="AJ6" s="15"/>
      <c r="AR6" s="7"/>
      <c r="BG6" s="13"/>
      <c r="BS6" s="4" t="s">
        <v>6</v>
      </c>
    </row>
    <row r="7" spans="2:71" ht="12" customHeight="1">
      <c r="B7" s="7"/>
      <c r="D7" s="16" t="s">
        <v>18</v>
      </c>
      <c r="K7" s="17"/>
      <c r="AK7" s="16" t="s">
        <v>19</v>
      </c>
      <c r="AN7" s="17"/>
      <c r="AR7" s="7"/>
      <c r="BG7" s="13"/>
      <c r="BS7" s="4" t="s">
        <v>6</v>
      </c>
    </row>
    <row r="8" spans="2:71" ht="12" customHeight="1">
      <c r="B8" s="7"/>
      <c r="D8" s="16" t="s">
        <v>20</v>
      </c>
      <c r="K8" s="17" t="s">
        <v>21</v>
      </c>
      <c r="AK8" s="16" t="s">
        <v>22</v>
      </c>
      <c r="AN8" s="18" t="s">
        <v>23</v>
      </c>
      <c r="AR8" s="7"/>
      <c r="BG8" s="13"/>
      <c r="BS8" s="4" t="s">
        <v>6</v>
      </c>
    </row>
    <row r="9" spans="2:71" ht="14.25" customHeight="1">
      <c r="B9" s="7"/>
      <c r="AR9" s="7"/>
      <c r="BG9" s="13"/>
      <c r="BS9" s="4" t="s">
        <v>6</v>
      </c>
    </row>
    <row r="10" spans="2:71" ht="12" customHeight="1">
      <c r="B10" s="7"/>
      <c r="D10" s="16" t="s">
        <v>24</v>
      </c>
      <c r="AK10" s="16" t="s">
        <v>25</v>
      </c>
      <c r="AN10" s="17"/>
      <c r="AR10" s="7"/>
      <c r="BG10" s="13"/>
      <c r="BS10" s="4" t="s">
        <v>6</v>
      </c>
    </row>
    <row r="11" spans="2:71" ht="18" customHeight="1">
      <c r="B11" s="7"/>
      <c r="E11" s="17" t="s">
        <v>21</v>
      </c>
      <c r="AK11" s="16" t="s">
        <v>26</v>
      </c>
      <c r="AN11" s="17"/>
      <c r="AR11" s="7"/>
      <c r="BG11" s="13"/>
      <c r="BS11" s="4" t="s">
        <v>6</v>
      </c>
    </row>
    <row r="12" spans="2:71" ht="6.75" customHeight="1">
      <c r="B12" s="7"/>
      <c r="AR12" s="7"/>
      <c r="BG12" s="13"/>
      <c r="BS12" s="4" t="s">
        <v>6</v>
      </c>
    </row>
    <row r="13" spans="2:71" ht="12" customHeight="1">
      <c r="B13" s="7"/>
      <c r="D13" s="16" t="s">
        <v>27</v>
      </c>
      <c r="AK13" s="16" t="s">
        <v>25</v>
      </c>
      <c r="AN13" s="19" t="s">
        <v>28</v>
      </c>
      <c r="AR13" s="7"/>
      <c r="BG13" s="13"/>
      <c r="BS13" s="4" t="s">
        <v>6</v>
      </c>
    </row>
    <row r="14" spans="2:71" ht="12.75">
      <c r="B14" s="7"/>
      <c r="E14" s="20" t="s">
        <v>28</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16" t="s">
        <v>26</v>
      </c>
      <c r="AN14" s="19" t="s">
        <v>28</v>
      </c>
      <c r="AR14" s="7"/>
      <c r="BG14" s="13"/>
      <c r="BS14" s="4" t="s">
        <v>6</v>
      </c>
    </row>
    <row r="15" spans="2:71" ht="6.75" customHeight="1">
      <c r="B15" s="7"/>
      <c r="AR15" s="7"/>
      <c r="BG15" s="13"/>
      <c r="BS15" s="4" t="s">
        <v>2</v>
      </c>
    </row>
    <row r="16" spans="2:71" ht="12" customHeight="1">
      <c r="B16" s="7"/>
      <c r="D16" s="16" t="s">
        <v>29</v>
      </c>
      <c r="AK16" s="16" t="s">
        <v>25</v>
      </c>
      <c r="AN16" s="17"/>
      <c r="AR16" s="7"/>
      <c r="BG16" s="13"/>
      <c r="BS16" s="4" t="s">
        <v>2</v>
      </c>
    </row>
    <row r="17" spans="2:71" ht="18" customHeight="1">
      <c r="B17" s="7"/>
      <c r="E17" s="17" t="s">
        <v>21</v>
      </c>
      <c r="AK17" s="16" t="s">
        <v>26</v>
      </c>
      <c r="AN17" s="17"/>
      <c r="AR17" s="7"/>
      <c r="BG17" s="13"/>
      <c r="BS17" s="4" t="s">
        <v>3</v>
      </c>
    </row>
    <row r="18" spans="2:71" ht="6.75" customHeight="1">
      <c r="B18" s="7"/>
      <c r="AR18" s="7"/>
      <c r="BG18" s="13"/>
      <c r="BS18" s="4" t="s">
        <v>6</v>
      </c>
    </row>
    <row r="19" spans="2:71" ht="12" customHeight="1">
      <c r="B19" s="7"/>
      <c r="D19" s="16" t="s">
        <v>30</v>
      </c>
      <c r="AK19" s="16" t="s">
        <v>25</v>
      </c>
      <c r="AN19" s="17" t="s">
        <v>31</v>
      </c>
      <c r="AR19" s="7"/>
      <c r="BG19" s="13"/>
      <c r="BS19" s="4" t="s">
        <v>6</v>
      </c>
    </row>
    <row r="20" spans="2:71" ht="18" customHeight="1">
      <c r="B20" s="7"/>
      <c r="E20" s="17" t="s">
        <v>32</v>
      </c>
      <c r="AK20" s="16" t="s">
        <v>26</v>
      </c>
      <c r="AN20" s="17"/>
      <c r="AR20" s="7"/>
      <c r="BG20" s="13"/>
      <c r="BS20" s="4" t="s">
        <v>2</v>
      </c>
    </row>
    <row r="21" spans="2:59" ht="6.75" customHeight="1">
      <c r="B21" s="7"/>
      <c r="AR21" s="7"/>
      <c r="BG21" s="13"/>
    </row>
    <row r="22" spans="2:59" ht="12" customHeight="1">
      <c r="B22" s="7"/>
      <c r="D22" s="16" t="s">
        <v>33</v>
      </c>
      <c r="AR22" s="7"/>
      <c r="BG22" s="13"/>
    </row>
    <row r="23" spans="2:59" ht="47.25" customHeight="1">
      <c r="B23" s="7"/>
      <c r="E23" s="21" t="s">
        <v>34</v>
      </c>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R23" s="7"/>
      <c r="BG23" s="13"/>
    </row>
    <row r="24" spans="2:59" ht="6.75" customHeight="1">
      <c r="B24" s="7"/>
      <c r="AR24" s="7"/>
      <c r="BG24" s="13"/>
    </row>
    <row r="25" spans="2:59" ht="6.75" customHeight="1">
      <c r="B25" s="7"/>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R25" s="7"/>
      <c r="BG25" s="13"/>
    </row>
    <row r="26" spans="1:59" s="28" customFormat="1" ht="25.5" customHeight="1">
      <c r="A26" s="23"/>
      <c r="B26" s="24"/>
      <c r="C26" s="23"/>
      <c r="D26" s="25" t="s">
        <v>35</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7">
        <f>ROUND(AG94,2)</f>
        <v>0</v>
      </c>
      <c r="AL26" s="27"/>
      <c r="AM26" s="27"/>
      <c r="AN26" s="27"/>
      <c r="AO26" s="27"/>
      <c r="AP26" s="23"/>
      <c r="AQ26" s="23"/>
      <c r="AR26" s="24"/>
      <c r="BG26" s="13"/>
    </row>
    <row r="27" spans="1:59" s="28" customFormat="1" ht="6.75" customHeight="1">
      <c r="A27" s="23"/>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4"/>
      <c r="BG27" s="13"/>
    </row>
    <row r="28" spans="1:59" s="28" customFormat="1" ht="12.75">
      <c r="A28" s="23"/>
      <c r="B28" s="24"/>
      <c r="C28" s="23"/>
      <c r="D28" s="23"/>
      <c r="E28" s="23"/>
      <c r="F28" s="23"/>
      <c r="G28" s="23"/>
      <c r="H28" s="23"/>
      <c r="I28" s="23"/>
      <c r="J28" s="23"/>
      <c r="K28" s="23"/>
      <c r="L28" s="29" t="s">
        <v>36</v>
      </c>
      <c r="M28" s="29"/>
      <c r="N28" s="29"/>
      <c r="O28" s="29"/>
      <c r="P28" s="29"/>
      <c r="Q28" s="23"/>
      <c r="R28" s="23"/>
      <c r="S28" s="23"/>
      <c r="T28" s="23"/>
      <c r="U28" s="23"/>
      <c r="V28" s="23"/>
      <c r="W28" s="29" t="s">
        <v>37</v>
      </c>
      <c r="X28" s="29"/>
      <c r="Y28" s="29"/>
      <c r="Z28" s="29"/>
      <c r="AA28" s="29"/>
      <c r="AB28" s="29"/>
      <c r="AC28" s="29"/>
      <c r="AD28" s="29"/>
      <c r="AE28" s="29"/>
      <c r="AF28" s="23"/>
      <c r="AG28" s="23"/>
      <c r="AH28" s="23"/>
      <c r="AI28" s="23"/>
      <c r="AJ28" s="23"/>
      <c r="AK28" s="29" t="s">
        <v>38</v>
      </c>
      <c r="AL28" s="29"/>
      <c r="AM28" s="29"/>
      <c r="AN28" s="29"/>
      <c r="AO28" s="29"/>
      <c r="AP28" s="23"/>
      <c r="AQ28" s="23"/>
      <c r="AR28" s="24"/>
      <c r="BG28" s="13"/>
    </row>
    <row r="29" spans="2:59" s="30" customFormat="1" ht="14.25" customHeight="1">
      <c r="B29" s="31"/>
      <c r="D29" s="16" t="s">
        <v>39</v>
      </c>
      <c r="F29" s="16" t="s">
        <v>40</v>
      </c>
      <c r="L29" s="32">
        <v>0.21000000000000002</v>
      </c>
      <c r="M29" s="32"/>
      <c r="N29" s="32"/>
      <c r="O29" s="32"/>
      <c r="P29" s="32"/>
      <c r="W29" s="33">
        <f>ROUND(BB94,2)</f>
        <v>0</v>
      </c>
      <c r="X29" s="33"/>
      <c r="Y29" s="33"/>
      <c r="Z29" s="33"/>
      <c r="AA29" s="33"/>
      <c r="AB29" s="33"/>
      <c r="AC29" s="33"/>
      <c r="AD29" s="33"/>
      <c r="AE29" s="33"/>
      <c r="AK29" s="33">
        <f>ROUND(AX94,2)</f>
        <v>0</v>
      </c>
      <c r="AL29" s="33"/>
      <c r="AM29" s="33"/>
      <c r="AN29" s="33"/>
      <c r="AO29" s="33"/>
      <c r="AR29" s="31"/>
      <c r="BG29" s="13"/>
    </row>
    <row r="30" spans="2:59" s="30" customFormat="1" ht="14.25" customHeight="1">
      <c r="B30" s="31"/>
      <c r="F30" s="16" t="s">
        <v>41</v>
      </c>
      <c r="L30" s="32">
        <v>0.15000000000000002</v>
      </c>
      <c r="M30" s="32"/>
      <c r="N30" s="32"/>
      <c r="O30" s="32"/>
      <c r="P30" s="32"/>
      <c r="W30" s="33">
        <f>ROUND(BC94,2)</f>
        <v>0</v>
      </c>
      <c r="X30" s="33"/>
      <c r="Y30" s="33"/>
      <c r="Z30" s="33"/>
      <c r="AA30" s="33"/>
      <c r="AB30" s="33"/>
      <c r="AC30" s="33"/>
      <c r="AD30" s="33"/>
      <c r="AE30" s="33"/>
      <c r="AK30" s="33">
        <f>ROUND(AY94,2)</f>
        <v>0</v>
      </c>
      <c r="AL30" s="33"/>
      <c r="AM30" s="33"/>
      <c r="AN30" s="33"/>
      <c r="AO30" s="33"/>
      <c r="AR30" s="31"/>
      <c r="BG30" s="13"/>
    </row>
    <row r="31" spans="2:59" s="30" customFormat="1" ht="14.25" customHeight="1" hidden="1">
      <c r="B31" s="31"/>
      <c r="F31" s="16" t="s">
        <v>42</v>
      </c>
      <c r="L31" s="32">
        <v>0.21000000000000002</v>
      </c>
      <c r="M31" s="32"/>
      <c r="N31" s="32"/>
      <c r="O31" s="32"/>
      <c r="P31" s="32"/>
      <c r="W31" s="33">
        <f>ROUND(BD94,2)</f>
        <v>0</v>
      </c>
      <c r="X31" s="33"/>
      <c r="Y31" s="33"/>
      <c r="Z31" s="33"/>
      <c r="AA31" s="33"/>
      <c r="AB31" s="33"/>
      <c r="AC31" s="33"/>
      <c r="AD31" s="33"/>
      <c r="AE31" s="33"/>
      <c r="AK31" s="33">
        <v>0</v>
      </c>
      <c r="AL31" s="33"/>
      <c r="AM31" s="33"/>
      <c r="AN31" s="33"/>
      <c r="AO31" s="33"/>
      <c r="AR31" s="31"/>
      <c r="BG31" s="13"/>
    </row>
    <row r="32" spans="2:59" s="30" customFormat="1" ht="14.25" customHeight="1" hidden="1">
      <c r="B32" s="31"/>
      <c r="F32" s="16" t="s">
        <v>43</v>
      </c>
      <c r="L32" s="32">
        <v>0.15000000000000002</v>
      </c>
      <c r="M32" s="32"/>
      <c r="N32" s="32"/>
      <c r="O32" s="32"/>
      <c r="P32" s="32"/>
      <c r="W32" s="33">
        <f>ROUND(BE94,2)</f>
        <v>0</v>
      </c>
      <c r="X32" s="33"/>
      <c r="Y32" s="33"/>
      <c r="Z32" s="33"/>
      <c r="AA32" s="33"/>
      <c r="AB32" s="33"/>
      <c r="AC32" s="33"/>
      <c r="AD32" s="33"/>
      <c r="AE32" s="33"/>
      <c r="AK32" s="33">
        <v>0</v>
      </c>
      <c r="AL32" s="33"/>
      <c r="AM32" s="33"/>
      <c r="AN32" s="33"/>
      <c r="AO32" s="33"/>
      <c r="AR32" s="31"/>
      <c r="BG32" s="13"/>
    </row>
    <row r="33" spans="2:59" s="30" customFormat="1" ht="14.25" customHeight="1" hidden="1">
      <c r="B33" s="31"/>
      <c r="F33" s="16" t="s">
        <v>44</v>
      </c>
      <c r="L33" s="32">
        <v>0</v>
      </c>
      <c r="M33" s="32"/>
      <c r="N33" s="32"/>
      <c r="O33" s="32"/>
      <c r="P33" s="32"/>
      <c r="W33" s="33">
        <f>ROUND(BF94,2)</f>
        <v>0</v>
      </c>
      <c r="X33" s="33"/>
      <c r="Y33" s="33"/>
      <c r="Z33" s="33"/>
      <c r="AA33" s="33"/>
      <c r="AB33" s="33"/>
      <c r="AC33" s="33"/>
      <c r="AD33" s="33"/>
      <c r="AE33" s="33"/>
      <c r="AK33" s="33">
        <v>0</v>
      </c>
      <c r="AL33" s="33"/>
      <c r="AM33" s="33"/>
      <c r="AN33" s="33"/>
      <c r="AO33" s="33"/>
      <c r="AR33" s="31"/>
      <c r="BG33" s="13"/>
    </row>
    <row r="34" spans="1:59" s="28" customFormat="1" ht="6.75" customHeight="1">
      <c r="A34" s="23"/>
      <c r="B34" s="24"/>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4"/>
      <c r="BG34" s="13"/>
    </row>
    <row r="35" spans="1:59" s="28" customFormat="1" ht="25.5" customHeight="1">
      <c r="A35" s="23"/>
      <c r="B35" s="24"/>
      <c r="C35" s="34"/>
      <c r="D35" s="35" t="s">
        <v>45</v>
      </c>
      <c r="E35" s="36"/>
      <c r="F35" s="36"/>
      <c r="G35" s="36"/>
      <c r="H35" s="36"/>
      <c r="I35" s="36"/>
      <c r="J35" s="36"/>
      <c r="K35" s="36"/>
      <c r="L35" s="36"/>
      <c r="M35" s="36"/>
      <c r="N35" s="36"/>
      <c r="O35" s="36"/>
      <c r="P35" s="36"/>
      <c r="Q35" s="36"/>
      <c r="R35" s="36"/>
      <c r="S35" s="36"/>
      <c r="T35" s="37" t="s">
        <v>46</v>
      </c>
      <c r="U35" s="36"/>
      <c r="V35" s="36"/>
      <c r="W35" s="36"/>
      <c r="X35" s="38" t="s">
        <v>47</v>
      </c>
      <c r="Y35" s="38"/>
      <c r="Z35" s="38"/>
      <c r="AA35" s="38"/>
      <c r="AB35" s="38"/>
      <c r="AC35" s="36"/>
      <c r="AD35" s="36"/>
      <c r="AE35" s="36"/>
      <c r="AF35" s="36"/>
      <c r="AG35" s="36"/>
      <c r="AH35" s="36"/>
      <c r="AI35" s="36"/>
      <c r="AJ35" s="36"/>
      <c r="AK35" s="39">
        <f>SUM(AK26:AK33)</f>
        <v>0</v>
      </c>
      <c r="AL35" s="39"/>
      <c r="AM35" s="39"/>
      <c r="AN35" s="39"/>
      <c r="AO35" s="39"/>
      <c r="AP35" s="34"/>
      <c r="AQ35" s="34"/>
      <c r="AR35" s="24"/>
      <c r="BG35" s="23"/>
    </row>
    <row r="36" spans="1:59" s="28" customFormat="1" ht="6.75"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4"/>
      <c r="BG36" s="23"/>
    </row>
    <row r="37" spans="1:59" s="28" customFormat="1" ht="14.25" customHeight="1">
      <c r="A37" s="23"/>
      <c r="B37" s="2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4"/>
      <c r="BG37" s="23"/>
    </row>
    <row r="38" spans="2:44" ht="14.25" customHeight="1">
      <c r="B38" s="7"/>
      <c r="AR38" s="7"/>
    </row>
    <row r="39" spans="2:44" ht="14.25" customHeight="1">
      <c r="B39" s="7"/>
      <c r="AR39" s="7"/>
    </row>
    <row r="40" spans="2:44" ht="14.25" customHeight="1">
      <c r="B40" s="7"/>
      <c r="AR40" s="7"/>
    </row>
    <row r="41" spans="2:44" ht="14.25" customHeight="1">
      <c r="B41" s="7"/>
      <c r="AR41" s="7"/>
    </row>
    <row r="42" spans="2:44" ht="14.25" customHeight="1">
      <c r="B42" s="7"/>
      <c r="AR42" s="7"/>
    </row>
    <row r="43" spans="2:44" ht="14.25" customHeight="1">
      <c r="B43" s="7"/>
      <c r="AR43" s="7"/>
    </row>
    <row r="44" spans="2:44" ht="14.25" customHeight="1">
      <c r="B44" s="7"/>
      <c r="AR44" s="7"/>
    </row>
    <row r="45" spans="2:44" ht="14.25" customHeight="1">
      <c r="B45" s="7"/>
      <c r="AR45" s="7"/>
    </row>
    <row r="46" spans="2:44" ht="14.25" customHeight="1">
      <c r="B46" s="7"/>
      <c r="AR46" s="7"/>
    </row>
    <row r="47" spans="2:44" ht="14.25" customHeight="1">
      <c r="B47" s="7"/>
      <c r="AR47" s="7"/>
    </row>
    <row r="48" spans="2:44" ht="14.25" customHeight="1">
      <c r="B48" s="7"/>
      <c r="AR48" s="7"/>
    </row>
    <row r="49" spans="2:44" s="28" customFormat="1" ht="14.25" customHeight="1">
      <c r="B49" s="40"/>
      <c r="D49" s="41" t="s">
        <v>48</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49</v>
      </c>
      <c r="AI49" s="42"/>
      <c r="AJ49" s="42"/>
      <c r="AK49" s="42"/>
      <c r="AL49" s="42"/>
      <c r="AM49" s="42"/>
      <c r="AN49" s="42"/>
      <c r="AO49" s="42"/>
      <c r="AR49" s="40"/>
    </row>
    <row r="50" spans="2:44" ht="12.75">
      <c r="B50" s="7"/>
      <c r="AR50" s="7"/>
    </row>
    <row r="51" spans="2:44" ht="12.75">
      <c r="B51" s="7"/>
      <c r="AR51" s="7"/>
    </row>
    <row r="52" spans="2:44" ht="12.75">
      <c r="B52" s="7"/>
      <c r="AR52" s="7"/>
    </row>
    <row r="53" spans="2:44" ht="12.75">
      <c r="B53" s="7"/>
      <c r="AR53" s="7"/>
    </row>
    <row r="54" spans="2:44" ht="12.75">
      <c r="B54" s="7"/>
      <c r="AR54" s="7"/>
    </row>
    <row r="55" spans="2:44" ht="12.75">
      <c r="B55" s="7"/>
      <c r="AR55" s="7"/>
    </row>
    <row r="56" spans="2:44" ht="12.75">
      <c r="B56" s="7"/>
      <c r="AR56" s="7"/>
    </row>
    <row r="57" spans="2:44" ht="12.75">
      <c r="B57" s="7"/>
      <c r="AR57" s="7"/>
    </row>
    <row r="58" spans="2:44" ht="12.75">
      <c r="B58" s="7"/>
      <c r="AR58" s="7"/>
    </row>
    <row r="59" spans="2:44" ht="12.75">
      <c r="B59" s="7"/>
      <c r="AR59" s="7"/>
    </row>
    <row r="60" spans="1:59" s="28" customFormat="1" ht="12.75">
      <c r="A60" s="23"/>
      <c r="B60" s="24"/>
      <c r="C60" s="23"/>
      <c r="D60" s="43" t="s">
        <v>50</v>
      </c>
      <c r="E60" s="26"/>
      <c r="F60" s="26"/>
      <c r="G60" s="26"/>
      <c r="H60" s="26"/>
      <c r="I60" s="26"/>
      <c r="J60" s="26"/>
      <c r="K60" s="26"/>
      <c r="L60" s="26"/>
      <c r="M60" s="26"/>
      <c r="N60" s="26"/>
      <c r="O60" s="26"/>
      <c r="P60" s="26"/>
      <c r="Q60" s="26"/>
      <c r="R60" s="26"/>
      <c r="S60" s="26"/>
      <c r="T60" s="26"/>
      <c r="U60" s="26"/>
      <c r="V60" s="43" t="s">
        <v>51</v>
      </c>
      <c r="W60" s="26"/>
      <c r="X60" s="26"/>
      <c r="Y60" s="26"/>
      <c r="Z60" s="26"/>
      <c r="AA60" s="26"/>
      <c r="AB60" s="26"/>
      <c r="AC60" s="26"/>
      <c r="AD60" s="26"/>
      <c r="AE60" s="26"/>
      <c r="AF60" s="26"/>
      <c r="AG60" s="26"/>
      <c r="AH60" s="43" t="s">
        <v>50</v>
      </c>
      <c r="AI60" s="26"/>
      <c r="AJ60" s="26"/>
      <c r="AK60" s="26"/>
      <c r="AL60" s="26"/>
      <c r="AM60" s="43" t="s">
        <v>51</v>
      </c>
      <c r="AN60" s="26"/>
      <c r="AO60" s="26"/>
      <c r="AP60" s="23"/>
      <c r="AQ60" s="23"/>
      <c r="AR60" s="24"/>
      <c r="BG60" s="23"/>
    </row>
    <row r="61" spans="2:44" ht="12.75">
      <c r="B61" s="7"/>
      <c r="AR61" s="7"/>
    </row>
    <row r="62" spans="2:44" ht="12.75">
      <c r="B62" s="7"/>
      <c r="AR62" s="7"/>
    </row>
    <row r="63" spans="2:44" ht="12.75">
      <c r="B63" s="7"/>
      <c r="AR63" s="7"/>
    </row>
    <row r="64" spans="1:59" s="28" customFormat="1" ht="12.75">
      <c r="A64" s="23"/>
      <c r="B64" s="24"/>
      <c r="C64" s="23"/>
      <c r="D64" s="41" t="s">
        <v>52</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53</v>
      </c>
      <c r="AI64" s="44"/>
      <c r="AJ64" s="44"/>
      <c r="AK64" s="44"/>
      <c r="AL64" s="44"/>
      <c r="AM64" s="44"/>
      <c r="AN64" s="44"/>
      <c r="AO64" s="44"/>
      <c r="AP64" s="23"/>
      <c r="AQ64" s="23"/>
      <c r="AR64" s="24"/>
      <c r="BG64" s="23"/>
    </row>
    <row r="65" spans="2:44" ht="12.75">
      <c r="B65" s="7"/>
      <c r="AR65" s="7"/>
    </row>
    <row r="66" spans="2:44" ht="12.75">
      <c r="B66" s="7"/>
      <c r="AR66" s="7"/>
    </row>
    <row r="67" spans="2:44" ht="12.75">
      <c r="B67" s="7"/>
      <c r="AR67" s="7"/>
    </row>
    <row r="68" spans="2:44" ht="12.75">
      <c r="B68" s="7"/>
      <c r="AR68" s="7"/>
    </row>
    <row r="69" spans="2:44" ht="12.75">
      <c r="B69" s="7"/>
      <c r="AR69" s="7"/>
    </row>
    <row r="70" spans="2:44" ht="12.75">
      <c r="B70" s="7"/>
      <c r="AR70" s="7"/>
    </row>
    <row r="71" spans="2:44" ht="12.75">
      <c r="B71" s="7"/>
      <c r="AR71" s="7"/>
    </row>
    <row r="72" spans="2:44" ht="12.75">
      <c r="B72" s="7"/>
      <c r="AR72" s="7"/>
    </row>
    <row r="73" spans="2:44" ht="12.75">
      <c r="B73" s="7"/>
      <c r="AR73" s="7"/>
    </row>
    <row r="74" spans="2:44" ht="12.75">
      <c r="B74" s="7"/>
      <c r="AR74" s="7"/>
    </row>
    <row r="75" spans="1:59" s="28" customFormat="1" ht="12.75">
      <c r="A75" s="23"/>
      <c r="B75" s="24"/>
      <c r="C75" s="23"/>
      <c r="D75" s="43" t="s">
        <v>50</v>
      </c>
      <c r="E75" s="26"/>
      <c r="F75" s="26"/>
      <c r="G75" s="26"/>
      <c r="H75" s="26"/>
      <c r="I75" s="26"/>
      <c r="J75" s="26"/>
      <c r="K75" s="26"/>
      <c r="L75" s="26"/>
      <c r="M75" s="26"/>
      <c r="N75" s="26"/>
      <c r="O75" s="26"/>
      <c r="P75" s="26"/>
      <c r="Q75" s="26"/>
      <c r="R75" s="26"/>
      <c r="S75" s="26"/>
      <c r="T75" s="26"/>
      <c r="U75" s="26"/>
      <c r="V75" s="43" t="s">
        <v>51</v>
      </c>
      <c r="W75" s="26"/>
      <c r="X75" s="26"/>
      <c r="Y75" s="26"/>
      <c r="Z75" s="26"/>
      <c r="AA75" s="26"/>
      <c r="AB75" s="26"/>
      <c r="AC75" s="26"/>
      <c r="AD75" s="26"/>
      <c r="AE75" s="26"/>
      <c r="AF75" s="26"/>
      <c r="AG75" s="26"/>
      <c r="AH75" s="43" t="s">
        <v>50</v>
      </c>
      <c r="AI75" s="26"/>
      <c r="AJ75" s="26"/>
      <c r="AK75" s="26"/>
      <c r="AL75" s="26"/>
      <c r="AM75" s="43" t="s">
        <v>51</v>
      </c>
      <c r="AN75" s="26"/>
      <c r="AO75" s="26"/>
      <c r="AP75" s="23"/>
      <c r="AQ75" s="23"/>
      <c r="AR75" s="24"/>
      <c r="BG75" s="23"/>
    </row>
    <row r="76" spans="1:59" s="28" customFormat="1" ht="12.75">
      <c r="A76" s="23"/>
      <c r="B76" s="2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4"/>
      <c r="BG76" s="23"/>
    </row>
    <row r="77" spans="1:59" s="28" customFormat="1" ht="6.75" customHeight="1">
      <c r="A77" s="23"/>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24"/>
      <c r="BG77" s="23"/>
    </row>
    <row r="81" spans="1:59" s="28" customFormat="1" ht="6.75" customHeight="1">
      <c r="A81" s="23"/>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24"/>
      <c r="BG81" s="23"/>
    </row>
    <row r="82" spans="1:59" s="28" customFormat="1" ht="24.75" customHeight="1">
      <c r="A82" s="23"/>
      <c r="B82" s="24"/>
      <c r="C82" s="8" t="s">
        <v>54</v>
      </c>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4"/>
      <c r="BG82" s="23"/>
    </row>
    <row r="83" spans="1:59" s="28" customFormat="1" ht="6.75" customHeight="1">
      <c r="A83" s="23"/>
      <c r="B83" s="24"/>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4"/>
      <c r="BG83" s="23"/>
    </row>
    <row r="84" spans="2:44" s="49" customFormat="1" ht="12" customHeight="1">
      <c r="B84" s="50"/>
      <c r="C84" s="16" t="s">
        <v>13</v>
      </c>
      <c r="L84" s="49" t="str">
        <f>K5</f>
        <v>2153</v>
      </c>
      <c r="AR84" s="50"/>
    </row>
    <row r="85" spans="2:44" s="51" customFormat="1" ht="36.75" customHeight="1">
      <c r="B85" s="52"/>
      <c r="C85" s="53" t="s">
        <v>16</v>
      </c>
      <c r="L85" s="54">
        <f>K6</f>
        <v>0</v>
      </c>
      <c r="M85" s="54"/>
      <c r="N85" s="54"/>
      <c r="O85" s="54"/>
      <c r="P85" s="54"/>
      <c r="Q85" s="54"/>
      <c r="R85" s="54"/>
      <c r="S85" s="54"/>
      <c r="T85" s="54"/>
      <c r="U85" s="54"/>
      <c r="V85" s="54"/>
      <c r="W85" s="54"/>
      <c r="X85" s="54"/>
      <c r="Y85" s="54"/>
      <c r="Z85" s="54"/>
      <c r="AA85" s="54"/>
      <c r="AB85" s="54"/>
      <c r="AC85" s="54"/>
      <c r="AD85" s="54"/>
      <c r="AE85" s="54"/>
      <c r="AF85" s="54"/>
      <c r="AG85" s="54"/>
      <c r="AH85" s="54"/>
      <c r="AI85" s="54"/>
      <c r="AJ85" s="54"/>
      <c r="AR85" s="52"/>
    </row>
    <row r="86" spans="1:59" s="28" customFormat="1" ht="6.75" customHeight="1">
      <c r="A86" s="23"/>
      <c r="B86" s="24"/>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4"/>
      <c r="BG86" s="23"/>
    </row>
    <row r="87" spans="1:59" s="28" customFormat="1" ht="12" customHeight="1">
      <c r="A87" s="23"/>
      <c r="B87" s="24"/>
      <c r="C87" s="16" t="s">
        <v>20</v>
      </c>
      <c r="D87" s="23"/>
      <c r="E87" s="23"/>
      <c r="F87" s="23"/>
      <c r="G87" s="23"/>
      <c r="H87" s="23"/>
      <c r="I87" s="23"/>
      <c r="J87" s="23"/>
      <c r="K87" s="23"/>
      <c r="L87" s="55" t="str">
        <f>IF(K8="","",K8)</f>
        <v> </v>
      </c>
      <c r="M87" s="23"/>
      <c r="N87" s="23"/>
      <c r="O87" s="23"/>
      <c r="P87" s="23"/>
      <c r="Q87" s="23"/>
      <c r="R87" s="23"/>
      <c r="S87" s="23"/>
      <c r="T87" s="23"/>
      <c r="U87" s="23"/>
      <c r="V87" s="23"/>
      <c r="W87" s="23"/>
      <c r="X87" s="23"/>
      <c r="Y87" s="23"/>
      <c r="Z87" s="23"/>
      <c r="AA87" s="23"/>
      <c r="AB87" s="23"/>
      <c r="AC87" s="23"/>
      <c r="AD87" s="23"/>
      <c r="AE87" s="23"/>
      <c r="AF87" s="23"/>
      <c r="AG87" s="23"/>
      <c r="AH87" s="23"/>
      <c r="AI87" s="16" t="s">
        <v>22</v>
      </c>
      <c r="AJ87" s="23"/>
      <c r="AK87" s="23"/>
      <c r="AL87" s="23"/>
      <c r="AM87" s="56" t="str">
        <f>IF(AN8="","",AN8)</f>
        <v>1.02. 2023</v>
      </c>
      <c r="AN87" s="56"/>
      <c r="AO87" s="23"/>
      <c r="AP87" s="23"/>
      <c r="AQ87" s="23"/>
      <c r="AR87" s="24"/>
      <c r="BG87" s="23"/>
    </row>
    <row r="88" spans="1:59" s="28" customFormat="1" ht="6.75" customHeight="1">
      <c r="A88" s="23"/>
      <c r="B88" s="24"/>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4"/>
      <c r="BG88" s="23"/>
    </row>
    <row r="89" spans="1:59" s="28" customFormat="1" ht="15" customHeight="1">
      <c r="A89" s="23"/>
      <c r="B89" s="24"/>
      <c r="C89" s="16" t="s">
        <v>24</v>
      </c>
      <c r="D89" s="23"/>
      <c r="E89" s="23"/>
      <c r="F89" s="23"/>
      <c r="G89" s="23"/>
      <c r="H89" s="23"/>
      <c r="I89" s="23"/>
      <c r="J89" s="23"/>
      <c r="K89" s="23"/>
      <c r="L89" s="49" t="str">
        <f>IF(E11="","",E11)</f>
        <v> </v>
      </c>
      <c r="M89" s="23"/>
      <c r="N89" s="23"/>
      <c r="O89" s="23"/>
      <c r="P89" s="23"/>
      <c r="Q89" s="23"/>
      <c r="R89" s="23"/>
      <c r="S89" s="23"/>
      <c r="T89" s="23"/>
      <c r="U89" s="23"/>
      <c r="V89" s="23"/>
      <c r="W89" s="23"/>
      <c r="X89" s="23"/>
      <c r="Y89" s="23"/>
      <c r="Z89" s="23"/>
      <c r="AA89" s="23"/>
      <c r="AB89" s="23"/>
      <c r="AC89" s="23"/>
      <c r="AD89" s="23"/>
      <c r="AE89" s="23"/>
      <c r="AF89" s="23"/>
      <c r="AG89" s="23"/>
      <c r="AH89" s="23"/>
      <c r="AI89" s="16" t="s">
        <v>29</v>
      </c>
      <c r="AJ89" s="23"/>
      <c r="AK89" s="23"/>
      <c r="AL89" s="23"/>
      <c r="AM89" s="57">
        <f>IF(E17="","",E17)</f>
        <v>0</v>
      </c>
      <c r="AN89" s="57"/>
      <c r="AO89" s="57"/>
      <c r="AP89" s="57"/>
      <c r="AQ89" s="23"/>
      <c r="AR89" s="24"/>
      <c r="AS89" s="58" t="s">
        <v>55</v>
      </c>
      <c r="AT89" s="58"/>
      <c r="AU89" s="59"/>
      <c r="AV89" s="59"/>
      <c r="AW89" s="59"/>
      <c r="AX89" s="59"/>
      <c r="AY89" s="59"/>
      <c r="AZ89" s="59"/>
      <c r="BA89" s="59"/>
      <c r="BB89" s="59"/>
      <c r="BC89" s="59"/>
      <c r="BD89" s="59"/>
      <c r="BE89" s="59"/>
      <c r="BF89" s="60"/>
      <c r="BG89" s="23"/>
    </row>
    <row r="90" spans="1:59" s="28" customFormat="1" ht="15" customHeight="1">
      <c r="A90" s="23"/>
      <c r="B90" s="24"/>
      <c r="C90" s="16" t="s">
        <v>27</v>
      </c>
      <c r="D90" s="23"/>
      <c r="E90" s="23"/>
      <c r="F90" s="23"/>
      <c r="G90" s="23"/>
      <c r="H90" s="23"/>
      <c r="I90" s="23"/>
      <c r="J90" s="23"/>
      <c r="K90" s="23"/>
      <c r="L90" s="49">
        <f>IF(E14="Vyplň údaj","",E14)</f>
      </c>
      <c r="M90" s="23"/>
      <c r="N90" s="23"/>
      <c r="O90" s="23"/>
      <c r="P90" s="23"/>
      <c r="Q90" s="23"/>
      <c r="R90" s="23"/>
      <c r="S90" s="23"/>
      <c r="T90" s="23"/>
      <c r="U90" s="23"/>
      <c r="V90" s="23"/>
      <c r="W90" s="23"/>
      <c r="X90" s="23"/>
      <c r="Y90" s="23"/>
      <c r="Z90" s="23"/>
      <c r="AA90" s="23"/>
      <c r="AB90" s="23"/>
      <c r="AC90" s="23"/>
      <c r="AD90" s="23"/>
      <c r="AE90" s="23"/>
      <c r="AF90" s="23"/>
      <c r="AG90" s="23"/>
      <c r="AH90" s="23"/>
      <c r="AI90" s="16" t="s">
        <v>30</v>
      </c>
      <c r="AJ90" s="23"/>
      <c r="AK90" s="23"/>
      <c r="AL90" s="23"/>
      <c r="AM90" s="57">
        <f>IF(E20="","",E20)</f>
        <v>0</v>
      </c>
      <c r="AN90" s="57"/>
      <c r="AO90" s="57"/>
      <c r="AP90" s="57"/>
      <c r="AQ90" s="23"/>
      <c r="AR90" s="24"/>
      <c r="AS90" s="58"/>
      <c r="AT90" s="58"/>
      <c r="AU90" s="61"/>
      <c r="AV90" s="61"/>
      <c r="AW90" s="61"/>
      <c r="AX90" s="61"/>
      <c r="AY90" s="61"/>
      <c r="AZ90" s="61"/>
      <c r="BA90" s="61"/>
      <c r="BB90" s="61"/>
      <c r="BC90" s="61"/>
      <c r="BD90" s="61"/>
      <c r="BE90" s="61"/>
      <c r="BF90" s="62"/>
      <c r="BG90" s="23"/>
    </row>
    <row r="91" spans="1:59" s="28" customFormat="1" ht="10.5" customHeight="1">
      <c r="A91" s="23"/>
      <c r="B91" s="24"/>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4"/>
      <c r="AS91" s="58"/>
      <c r="AT91" s="58"/>
      <c r="AU91" s="61"/>
      <c r="AV91" s="61"/>
      <c r="AW91" s="61"/>
      <c r="AX91" s="61"/>
      <c r="AY91" s="61"/>
      <c r="AZ91" s="61"/>
      <c r="BA91" s="61"/>
      <c r="BB91" s="61"/>
      <c r="BC91" s="61"/>
      <c r="BD91" s="61"/>
      <c r="BE91" s="61"/>
      <c r="BF91" s="62"/>
      <c r="BG91" s="23"/>
    </row>
    <row r="92" spans="1:59" s="28" customFormat="1" ht="29.25" customHeight="1">
      <c r="A92" s="23"/>
      <c r="B92" s="24"/>
      <c r="C92" s="63" t="s">
        <v>56</v>
      </c>
      <c r="D92" s="63"/>
      <c r="E92" s="63"/>
      <c r="F92" s="63"/>
      <c r="G92" s="63"/>
      <c r="H92" s="64"/>
      <c r="I92" s="65" t="s">
        <v>57</v>
      </c>
      <c r="J92" s="65"/>
      <c r="K92" s="65"/>
      <c r="L92" s="65"/>
      <c r="M92" s="65"/>
      <c r="N92" s="65"/>
      <c r="O92" s="65"/>
      <c r="P92" s="65"/>
      <c r="Q92" s="65"/>
      <c r="R92" s="65"/>
      <c r="S92" s="65"/>
      <c r="T92" s="65"/>
      <c r="U92" s="65"/>
      <c r="V92" s="65"/>
      <c r="W92" s="65"/>
      <c r="X92" s="65"/>
      <c r="Y92" s="65"/>
      <c r="Z92" s="65"/>
      <c r="AA92" s="65"/>
      <c r="AB92" s="65"/>
      <c r="AC92" s="65"/>
      <c r="AD92" s="65"/>
      <c r="AE92" s="65"/>
      <c r="AF92" s="65"/>
      <c r="AG92" s="66" t="s">
        <v>58</v>
      </c>
      <c r="AH92" s="66"/>
      <c r="AI92" s="66"/>
      <c r="AJ92" s="66"/>
      <c r="AK92" s="66"/>
      <c r="AL92" s="66"/>
      <c r="AM92" s="66"/>
      <c r="AN92" s="67" t="s">
        <v>59</v>
      </c>
      <c r="AO92" s="67"/>
      <c r="AP92" s="67"/>
      <c r="AQ92" s="68" t="s">
        <v>60</v>
      </c>
      <c r="AR92" s="24"/>
      <c r="AS92" s="69" t="s">
        <v>61</v>
      </c>
      <c r="AT92" s="70" t="s">
        <v>62</v>
      </c>
      <c r="AU92" s="70" t="s">
        <v>63</v>
      </c>
      <c r="AV92" s="70" t="s">
        <v>64</v>
      </c>
      <c r="AW92" s="70" t="s">
        <v>65</v>
      </c>
      <c r="AX92" s="70" t="s">
        <v>66</v>
      </c>
      <c r="AY92" s="70" t="s">
        <v>67</v>
      </c>
      <c r="AZ92" s="70" t="s">
        <v>68</v>
      </c>
      <c r="BA92" s="70" t="s">
        <v>69</v>
      </c>
      <c r="BB92" s="70" t="s">
        <v>70</v>
      </c>
      <c r="BC92" s="70" t="s">
        <v>71</v>
      </c>
      <c r="BD92" s="70" t="s">
        <v>72</v>
      </c>
      <c r="BE92" s="70" t="s">
        <v>73</v>
      </c>
      <c r="BF92" s="71" t="s">
        <v>74</v>
      </c>
      <c r="BG92" s="23"/>
    </row>
    <row r="93" spans="1:59" s="28" customFormat="1" ht="10.5" customHeight="1">
      <c r="A93" s="23"/>
      <c r="B93" s="24"/>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4"/>
      <c r="AS93" s="72"/>
      <c r="AT93" s="73"/>
      <c r="AU93" s="73"/>
      <c r="AV93" s="73"/>
      <c r="AW93" s="73"/>
      <c r="AX93" s="73"/>
      <c r="AY93" s="73"/>
      <c r="AZ93" s="73"/>
      <c r="BA93" s="73"/>
      <c r="BB93" s="73"/>
      <c r="BC93" s="73"/>
      <c r="BD93" s="73"/>
      <c r="BE93" s="73"/>
      <c r="BF93" s="74"/>
      <c r="BG93" s="23"/>
    </row>
    <row r="94" spans="2:90" s="75" customFormat="1" ht="32.25" customHeight="1">
      <c r="B94" s="76"/>
      <c r="C94" s="77" t="s">
        <v>75</v>
      </c>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9">
        <f>ROUND(AG95,2)</f>
        <v>0</v>
      </c>
      <c r="AH94" s="79"/>
      <c r="AI94" s="79"/>
      <c r="AJ94" s="79"/>
      <c r="AK94" s="79"/>
      <c r="AL94" s="79"/>
      <c r="AM94" s="79"/>
      <c r="AN94" s="80">
        <f>SUM(AG94,AV94)</f>
        <v>0</v>
      </c>
      <c r="AO94" s="80"/>
      <c r="AP94" s="80"/>
      <c r="AQ94" s="81"/>
      <c r="AR94" s="76"/>
      <c r="AS94" s="82">
        <f>ROUND(AS95,2)</f>
        <v>0</v>
      </c>
      <c r="AT94" s="83">
        <f>ROUND(AT95,2)</f>
        <v>0</v>
      </c>
      <c r="AU94" s="84">
        <f>ROUND(AU95,2)</f>
        <v>0</v>
      </c>
      <c r="AV94" s="84">
        <f>ROUND(SUM(AX94:AY94),2)</f>
        <v>0</v>
      </c>
      <c r="AW94" s="85">
        <f>ROUND(AW95,5)</f>
        <v>0</v>
      </c>
      <c r="AX94" s="84">
        <f>ROUND(BB94*L29,2)</f>
        <v>0</v>
      </c>
      <c r="AY94" s="84">
        <f>ROUND(BC94*L30,2)</f>
        <v>0</v>
      </c>
      <c r="AZ94" s="84">
        <f>ROUND(BD94*L29,2)</f>
        <v>0</v>
      </c>
      <c r="BA94" s="84">
        <f>ROUND(BE94*L30,2)</f>
        <v>0</v>
      </c>
      <c r="BB94" s="84">
        <f>ROUND(BB95,2)</f>
        <v>0</v>
      </c>
      <c r="BC94" s="84">
        <f>ROUND(BC95,2)</f>
        <v>0</v>
      </c>
      <c r="BD94" s="84">
        <f>ROUND(BD95,2)</f>
        <v>0</v>
      </c>
      <c r="BE94" s="84">
        <f>ROUND(BE95,2)</f>
        <v>0</v>
      </c>
      <c r="BF94" s="86">
        <f>ROUND(BF95,2)</f>
        <v>0</v>
      </c>
      <c r="BS94" s="87" t="s">
        <v>76</v>
      </c>
      <c r="BT94" s="87" t="s">
        <v>77</v>
      </c>
      <c r="BU94" s="88" t="s">
        <v>78</v>
      </c>
      <c r="BV94" s="87" t="s">
        <v>79</v>
      </c>
      <c r="BW94" s="87" t="s">
        <v>4</v>
      </c>
      <c r="BX94" s="87" t="s">
        <v>80</v>
      </c>
      <c r="CL94" s="87"/>
    </row>
    <row r="95" spans="1:91" s="100" customFormat="1" ht="16.5" customHeight="1">
      <c r="A95" s="89" t="s">
        <v>81</v>
      </c>
      <c r="B95" s="90"/>
      <c r="C95" s="91"/>
      <c r="D95" s="92" t="s">
        <v>82</v>
      </c>
      <c r="E95" s="92"/>
      <c r="F95" s="92"/>
      <c r="G95" s="92"/>
      <c r="H95" s="92"/>
      <c r="I95" s="93"/>
      <c r="J95" s="92" t="s">
        <v>83</v>
      </c>
      <c r="K95" s="92"/>
      <c r="L95" s="92"/>
      <c r="M95" s="92"/>
      <c r="N95" s="92"/>
      <c r="O95" s="92"/>
      <c r="P95" s="92"/>
      <c r="Q95" s="92"/>
      <c r="R95" s="92"/>
      <c r="S95" s="92"/>
      <c r="T95" s="92"/>
      <c r="U95" s="92"/>
      <c r="V95" s="92"/>
      <c r="W95" s="92"/>
      <c r="X95" s="92"/>
      <c r="Y95" s="92"/>
      <c r="Z95" s="92"/>
      <c r="AA95" s="92"/>
      <c r="AB95" s="92"/>
      <c r="AC95" s="92"/>
      <c r="AD95" s="92"/>
      <c r="AE95" s="92"/>
      <c r="AF95" s="92"/>
      <c r="AG95" s="94">
        <f>'4np - Elektroinstalace - ...'!K32</f>
        <v>0</v>
      </c>
      <c r="AH95" s="94"/>
      <c r="AI95" s="94"/>
      <c r="AJ95" s="94"/>
      <c r="AK95" s="94"/>
      <c r="AL95" s="94"/>
      <c r="AM95" s="94"/>
      <c r="AN95" s="94">
        <f>SUM(AG95,AV95)</f>
        <v>0</v>
      </c>
      <c r="AO95" s="94"/>
      <c r="AP95" s="94"/>
      <c r="AQ95" s="95" t="s">
        <v>84</v>
      </c>
      <c r="AR95" s="90"/>
      <c r="AS95" s="96">
        <f>'4np - Elektroinstalace - ...'!K30</f>
        <v>0</v>
      </c>
      <c r="AT95" s="97">
        <f>'4np - Elektroinstalace - ...'!K31</f>
        <v>0</v>
      </c>
      <c r="AU95" s="97">
        <v>0</v>
      </c>
      <c r="AV95" s="97">
        <f>ROUND(SUM(AX95:AY95),2)</f>
        <v>0</v>
      </c>
      <c r="AW95" s="98">
        <f>'4np - Elektroinstalace - ...'!S122</f>
        <v>0</v>
      </c>
      <c r="AX95" s="97">
        <f>'4np - Elektroinstalace - ...'!K35</f>
        <v>0</v>
      </c>
      <c r="AY95" s="97">
        <f>'4np - Elektroinstalace - ...'!K36</f>
        <v>0</v>
      </c>
      <c r="AZ95" s="97">
        <f>'4np - Elektroinstalace - ...'!K37</f>
        <v>0</v>
      </c>
      <c r="BA95" s="97">
        <f>'4np - Elektroinstalace - ...'!K38</f>
        <v>0</v>
      </c>
      <c r="BB95" s="97">
        <f>'4np - Elektroinstalace - ...'!F35</f>
        <v>0</v>
      </c>
      <c r="BC95" s="97">
        <f>'4np - Elektroinstalace - ...'!F36</f>
        <v>0</v>
      </c>
      <c r="BD95" s="97">
        <f>'4np - Elektroinstalace - ...'!F37</f>
        <v>0</v>
      </c>
      <c r="BE95" s="97">
        <f>'4np - Elektroinstalace - ...'!F38</f>
        <v>0</v>
      </c>
      <c r="BF95" s="99">
        <f>'4np - Elektroinstalace - ...'!F39</f>
        <v>0</v>
      </c>
      <c r="BT95" s="101" t="s">
        <v>85</v>
      </c>
      <c r="BV95" s="101" t="s">
        <v>79</v>
      </c>
      <c r="BW95" s="101" t="s">
        <v>86</v>
      </c>
      <c r="BX95" s="101" t="s">
        <v>4</v>
      </c>
      <c r="CL95" s="101"/>
      <c r="CM95" s="101" t="s">
        <v>87</v>
      </c>
    </row>
    <row r="96" spans="1:59" s="28" customFormat="1" ht="30" customHeight="1">
      <c r="A96" s="23"/>
      <c r="B96" s="24"/>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4"/>
      <c r="AS96" s="23"/>
      <c r="AT96" s="23"/>
      <c r="AU96" s="23"/>
      <c r="AV96" s="23"/>
      <c r="AW96" s="23"/>
      <c r="AX96" s="23"/>
      <c r="AY96" s="23"/>
      <c r="AZ96" s="23"/>
      <c r="BA96" s="23"/>
      <c r="BB96" s="23"/>
      <c r="BC96" s="23"/>
      <c r="BD96" s="23"/>
      <c r="BE96" s="23"/>
      <c r="BF96" s="23"/>
      <c r="BG96" s="23"/>
    </row>
    <row r="97" spans="1:59" s="28" customFormat="1" ht="6.75" customHeight="1">
      <c r="A97" s="23"/>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24"/>
      <c r="AS97" s="23"/>
      <c r="AT97" s="23"/>
      <c r="AU97" s="23"/>
      <c r="AV97" s="23"/>
      <c r="AW97" s="23"/>
      <c r="AX97" s="23"/>
      <c r="AY97" s="23"/>
      <c r="AZ97" s="23"/>
      <c r="BA97" s="23"/>
      <c r="BB97" s="23"/>
      <c r="BC97" s="23"/>
      <c r="BD97" s="23"/>
      <c r="BE97" s="23"/>
      <c r="BF97" s="23"/>
      <c r="BG97" s="23"/>
    </row>
  </sheetData>
  <sheetProtection selectLockedCells="1" selectUnlockedCells="1"/>
  <mergeCells count="42">
    <mergeCell ref="AR2:BG2"/>
    <mergeCell ref="K5:AJ5"/>
    <mergeCell ref="BG5:BG34"/>
    <mergeCell ref="K6:AJ6"/>
    <mergeCell ref="E14:AJ14"/>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L85:AJ85"/>
    <mergeCell ref="AM87:AN87"/>
    <mergeCell ref="AM89:AP89"/>
    <mergeCell ref="AS89:AT91"/>
    <mergeCell ref="AM90:AP90"/>
    <mergeCell ref="C92:G92"/>
    <mergeCell ref="I92:AF92"/>
    <mergeCell ref="AG92:AM92"/>
    <mergeCell ref="AN92:AP92"/>
    <mergeCell ref="AG94:AM94"/>
    <mergeCell ref="AN94:AP94"/>
    <mergeCell ref="D95:H95"/>
    <mergeCell ref="J95:AF95"/>
    <mergeCell ref="AG95:AM95"/>
    <mergeCell ref="AN95:AP95"/>
  </mergeCells>
  <hyperlinks>
    <hyperlink ref="A95" location="4np - Elektroinstalace - !...C2" display="/"/>
  </hyperlinks>
  <printOptions/>
  <pageMargins left="0.39375" right="0.39375" top="0.39375" bottom="0.39375" header="0.5118055555555555" footer="0"/>
  <pageSetup fitToHeight="100" fitToWidth="1" horizontalDpi="300" verticalDpi="300" orientation="portrait" paperSize="9"/>
  <headerFooter alignWithMargins="0">
    <oddFooter>&amp;C&amp;"Arial CE,obyčejné"&amp;8Strana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L334"/>
  <sheetViews>
    <sheetView showGridLines="0" tabSelected="1" workbookViewId="0" topLeftCell="A214">
      <selection activeCell="F224" sqref="F224"/>
    </sheetView>
  </sheetViews>
  <sheetFormatPr defaultColWidth="6.8515625" defaultRowHeight="12.75"/>
  <cols>
    <col min="1" max="1" width="6.7109375" style="1" customWidth="1"/>
    <col min="2" max="2" width="0.9921875" style="1" customWidth="1"/>
    <col min="3" max="3" width="3.28125" style="1" customWidth="1"/>
    <col min="4" max="4" width="3.421875" style="1" customWidth="1"/>
    <col min="5" max="5" width="13.7109375" style="1" customWidth="1"/>
    <col min="6" max="6" width="40.7109375" style="1" customWidth="1"/>
    <col min="7" max="7" width="6.00390625" style="1" customWidth="1"/>
    <col min="8" max="8" width="11.28125" style="1" customWidth="1"/>
    <col min="9" max="9" width="12.7109375" style="1" customWidth="1"/>
    <col min="10" max="11" width="17.8515625" style="1" customWidth="1"/>
    <col min="12" max="12" width="7.421875" style="1" customWidth="1"/>
    <col min="13" max="24" width="0" style="1" hidden="1" customWidth="1"/>
    <col min="25" max="25" width="13.140625" style="1" customWidth="1"/>
    <col min="26" max="26" width="9.8515625" style="1" customWidth="1"/>
    <col min="27" max="27" width="12.00390625" style="1" customWidth="1"/>
    <col min="28" max="28" width="8.8515625" style="1" customWidth="1"/>
    <col min="29" max="29" width="12.00390625" style="1" customWidth="1"/>
    <col min="30" max="30" width="13.140625" style="1" customWidth="1"/>
    <col min="31" max="42" width="6.8515625" style="1" customWidth="1"/>
    <col min="43" max="64" width="0" style="1" hidden="1" customWidth="1"/>
    <col min="65" max="16384" width="6.8515625" style="1" customWidth="1"/>
  </cols>
  <sheetData>
    <row r="2" spans="12:45" ht="36.75" customHeight="1">
      <c r="L2" s="3" t="s">
        <v>5</v>
      </c>
      <c r="M2" s="3"/>
      <c r="N2" s="3"/>
      <c r="O2" s="3"/>
      <c r="P2" s="3"/>
      <c r="Q2" s="3"/>
      <c r="R2" s="3"/>
      <c r="S2" s="3"/>
      <c r="T2" s="3"/>
      <c r="U2" s="3"/>
      <c r="V2" s="3"/>
      <c r="W2" s="3"/>
      <c r="X2" s="3"/>
      <c r="Y2" s="3"/>
      <c r="AS2" s="4" t="s">
        <v>86</v>
      </c>
    </row>
    <row r="3" spans="2:45" ht="6.75" customHeight="1">
      <c r="B3" s="5"/>
      <c r="C3" s="6"/>
      <c r="D3" s="6"/>
      <c r="E3" s="6"/>
      <c r="F3" s="6"/>
      <c r="G3" s="6"/>
      <c r="H3" s="6"/>
      <c r="I3" s="6"/>
      <c r="J3" s="6"/>
      <c r="K3" s="6"/>
      <c r="L3" s="7"/>
      <c r="AS3" s="4" t="s">
        <v>87</v>
      </c>
    </row>
    <row r="4" spans="2:45" ht="24.75" customHeight="1">
      <c r="B4" s="7"/>
      <c r="D4" s="8" t="s">
        <v>88</v>
      </c>
      <c r="L4" s="7"/>
      <c r="M4" s="102" t="s">
        <v>10</v>
      </c>
      <c r="AS4" s="4" t="s">
        <v>2</v>
      </c>
    </row>
    <row r="5" spans="2:12" ht="6.75" customHeight="1">
      <c r="B5" s="7"/>
      <c r="L5" s="7"/>
    </row>
    <row r="6" spans="2:12" ht="12" customHeight="1">
      <c r="B6" s="7"/>
      <c r="D6" s="16" t="s">
        <v>16</v>
      </c>
      <c r="L6" s="7"/>
    </row>
    <row r="7" spans="2:12" ht="26.25" customHeight="1">
      <c r="B7" s="7"/>
      <c r="E7" s="103">
        <f>'Rekapitulace stavby'!K6</f>
        <v>0</v>
      </c>
      <c r="F7" s="103"/>
      <c r="G7" s="103"/>
      <c r="H7" s="103"/>
      <c r="L7" s="7"/>
    </row>
    <row r="8" spans="1:30" s="28" customFormat="1" ht="12" customHeight="1">
      <c r="A8" s="23"/>
      <c r="B8" s="24"/>
      <c r="C8" s="23"/>
      <c r="D8" s="16" t="s">
        <v>89</v>
      </c>
      <c r="E8" s="23"/>
      <c r="F8" s="23"/>
      <c r="G8" s="23"/>
      <c r="H8" s="23"/>
      <c r="I8" s="23"/>
      <c r="J8" s="23"/>
      <c r="K8" s="23"/>
      <c r="L8" s="40"/>
      <c r="R8" s="23"/>
      <c r="S8" s="23"/>
      <c r="T8" s="23"/>
      <c r="U8" s="23"/>
      <c r="V8" s="23"/>
      <c r="W8" s="23"/>
      <c r="X8" s="23"/>
      <c r="Y8" s="23"/>
      <c r="Z8" s="23"/>
      <c r="AA8" s="23"/>
      <c r="AB8" s="23"/>
      <c r="AC8" s="23"/>
      <c r="AD8" s="23"/>
    </row>
    <row r="9" spans="1:30" s="28" customFormat="1" ht="16.5" customHeight="1">
      <c r="A9" s="23"/>
      <c r="B9" s="24"/>
      <c r="C9" s="23"/>
      <c r="D9" s="23"/>
      <c r="E9" s="54" t="s">
        <v>90</v>
      </c>
      <c r="F9" s="54"/>
      <c r="G9" s="54"/>
      <c r="H9" s="54"/>
      <c r="I9" s="23"/>
      <c r="J9" s="23"/>
      <c r="K9" s="23"/>
      <c r="L9" s="40"/>
      <c r="R9" s="23"/>
      <c r="S9" s="23"/>
      <c r="T9" s="23"/>
      <c r="U9" s="23"/>
      <c r="V9" s="23"/>
      <c r="W9" s="23"/>
      <c r="X9" s="23"/>
      <c r="Y9" s="23"/>
      <c r="Z9" s="23"/>
      <c r="AA9" s="23"/>
      <c r="AB9" s="23"/>
      <c r="AC9" s="23"/>
      <c r="AD9" s="23"/>
    </row>
    <row r="10" spans="1:30" s="28" customFormat="1" ht="12.75">
      <c r="A10" s="23"/>
      <c r="B10" s="24"/>
      <c r="C10" s="23"/>
      <c r="D10" s="23"/>
      <c r="E10" s="23"/>
      <c r="F10" s="23"/>
      <c r="G10" s="23"/>
      <c r="H10" s="23"/>
      <c r="I10" s="23"/>
      <c r="J10" s="23"/>
      <c r="K10" s="23"/>
      <c r="L10" s="40"/>
      <c r="R10" s="23"/>
      <c r="S10" s="23"/>
      <c r="T10" s="23"/>
      <c r="U10" s="23"/>
      <c r="V10" s="23"/>
      <c r="W10" s="23"/>
      <c r="X10" s="23"/>
      <c r="Y10" s="23"/>
      <c r="Z10" s="23"/>
      <c r="AA10" s="23"/>
      <c r="AB10" s="23"/>
      <c r="AC10" s="23"/>
      <c r="AD10" s="23"/>
    </row>
    <row r="11" spans="1:30" s="28" customFormat="1" ht="12" customHeight="1">
      <c r="A11" s="23"/>
      <c r="B11" s="24"/>
      <c r="C11" s="23"/>
      <c r="D11" s="16" t="s">
        <v>18</v>
      </c>
      <c r="E11" s="23"/>
      <c r="F11" s="17"/>
      <c r="G11" s="23"/>
      <c r="H11" s="23"/>
      <c r="I11" s="16" t="s">
        <v>19</v>
      </c>
      <c r="J11" s="17"/>
      <c r="K11" s="23"/>
      <c r="L11" s="40"/>
      <c r="R11" s="23"/>
      <c r="S11" s="23"/>
      <c r="T11" s="23"/>
      <c r="U11" s="23"/>
      <c r="V11" s="23"/>
      <c r="W11" s="23"/>
      <c r="X11" s="23"/>
      <c r="Y11" s="23"/>
      <c r="Z11" s="23"/>
      <c r="AA11" s="23"/>
      <c r="AB11" s="23"/>
      <c r="AC11" s="23"/>
      <c r="AD11" s="23"/>
    </row>
    <row r="12" spans="1:30" s="28" customFormat="1" ht="12" customHeight="1">
      <c r="A12" s="23"/>
      <c r="B12" s="24"/>
      <c r="C12" s="23"/>
      <c r="D12" s="16" t="s">
        <v>20</v>
      </c>
      <c r="E12" s="23"/>
      <c r="F12" s="17" t="s">
        <v>21</v>
      </c>
      <c r="G12" s="23"/>
      <c r="H12" s="23"/>
      <c r="I12" s="16" t="s">
        <v>22</v>
      </c>
      <c r="J12" s="104" t="str">
        <f>'Rekapitulace stavby'!AN8</f>
        <v>1.02. 2023</v>
      </c>
      <c r="K12" s="23"/>
      <c r="L12" s="40"/>
      <c r="R12" s="23"/>
      <c r="S12" s="23"/>
      <c r="T12" s="23"/>
      <c r="U12" s="23"/>
      <c r="V12" s="23"/>
      <c r="W12" s="23"/>
      <c r="X12" s="23"/>
      <c r="Y12" s="23"/>
      <c r="Z12" s="23"/>
      <c r="AA12" s="23"/>
      <c r="AB12" s="23"/>
      <c r="AC12" s="23"/>
      <c r="AD12" s="23"/>
    </row>
    <row r="13" spans="1:30" s="28" customFormat="1" ht="10.5" customHeight="1">
      <c r="A13" s="23"/>
      <c r="B13" s="24"/>
      <c r="C13" s="23"/>
      <c r="D13" s="23"/>
      <c r="E13" s="23"/>
      <c r="F13" s="23"/>
      <c r="G13" s="23"/>
      <c r="H13" s="23"/>
      <c r="I13" s="23"/>
      <c r="J13" s="23"/>
      <c r="K13" s="23"/>
      <c r="L13" s="40"/>
      <c r="R13" s="23"/>
      <c r="S13" s="23"/>
      <c r="T13" s="23"/>
      <c r="U13" s="23"/>
      <c r="V13" s="23"/>
      <c r="W13" s="23"/>
      <c r="X13" s="23"/>
      <c r="Y13" s="23"/>
      <c r="Z13" s="23"/>
      <c r="AA13" s="23"/>
      <c r="AB13" s="23"/>
      <c r="AC13" s="23"/>
      <c r="AD13" s="23"/>
    </row>
    <row r="14" spans="1:30" s="28" customFormat="1" ht="12" customHeight="1">
      <c r="A14" s="23"/>
      <c r="B14" s="24"/>
      <c r="C14" s="23"/>
      <c r="D14" s="16" t="s">
        <v>24</v>
      </c>
      <c r="E14" s="23"/>
      <c r="F14" s="23"/>
      <c r="G14" s="23"/>
      <c r="H14" s="23"/>
      <c r="I14" s="16" t="s">
        <v>25</v>
      </c>
      <c r="J14" s="17">
        <f>IF('Rekapitulace stavby'!AN10="","",'Rekapitulace stavby'!AN10)</f>
      </c>
      <c r="K14" s="23"/>
      <c r="L14" s="40"/>
      <c r="R14" s="23"/>
      <c r="S14" s="23"/>
      <c r="T14" s="23"/>
      <c r="U14" s="23"/>
      <c r="V14" s="23"/>
      <c r="W14" s="23"/>
      <c r="X14" s="23"/>
      <c r="Y14" s="23"/>
      <c r="Z14" s="23"/>
      <c r="AA14" s="23"/>
      <c r="AB14" s="23"/>
      <c r="AC14" s="23"/>
      <c r="AD14" s="23"/>
    </row>
    <row r="15" spans="1:30" s="28" customFormat="1" ht="18" customHeight="1">
      <c r="A15" s="23"/>
      <c r="B15" s="24"/>
      <c r="C15" s="23"/>
      <c r="D15" s="23"/>
      <c r="E15" s="17" t="str">
        <f>IF('Rekapitulace stavby'!E11="","",'Rekapitulace stavby'!E11)</f>
        <v> </v>
      </c>
      <c r="F15" s="23"/>
      <c r="G15" s="23"/>
      <c r="H15" s="23"/>
      <c r="I15" s="16" t="s">
        <v>26</v>
      </c>
      <c r="J15" s="17">
        <f>IF('Rekapitulace stavby'!AN11="","",'Rekapitulace stavby'!AN11)</f>
      </c>
      <c r="K15" s="23"/>
      <c r="L15" s="40"/>
      <c r="R15" s="23"/>
      <c r="S15" s="23"/>
      <c r="T15" s="23"/>
      <c r="U15" s="23"/>
      <c r="V15" s="23"/>
      <c r="W15" s="23"/>
      <c r="X15" s="23"/>
      <c r="Y15" s="23"/>
      <c r="Z15" s="23"/>
      <c r="AA15" s="23"/>
      <c r="AB15" s="23"/>
      <c r="AC15" s="23"/>
      <c r="AD15" s="23"/>
    </row>
    <row r="16" spans="1:30" s="28" customFormat="1" ht="6.75" customHeight="1">
      <c r="A16" s="23"/>
      <c r="B16" s="24"/>
      <c r="C16" s="23"/>
      <c r="D16" s="23"/>
      <c r="E16" s="23"/>
      <c r="F16" s="23"/>
      <c r="G16" s="23"/>
      <c r="H16" s="23"/>
      <c r="I16" s="23"/>
      <c r="J16" s="23"/>
      <c r="K16" s="23"/>
      <c r="L16" s="40"/>
      <c r="R16" s="23"/>
      <c r="S16" s="23"/>
      <c r="T16" s="23"/>
      <c r="U16" s="23"/>
      <c r="V16" s="23"/>
      <c r="W16" s="23"/>
      <c r="X16" s="23"/>
      <c r="Y16" s="23"/>
      <c r="Z16" s="23"/>
      <c r="AA16" s="23"/>
      <c r="AB16" s="23"/>
      <c r="AC16" s="23"/>
      <c r="AD16" s="23"/>
    </row>
    <row r="17" spans="1:30" s="28" customFormat="1" ht="12" customHeight="1">
      <c r="A17" s="23"/>
      <c r="B17" s="24"/>
      <c r="C17" s="23"/>
      <c r="D17" s="16" t="s">
        <v>27</v>
      </c>
      <c r="E17" s="23"/>
      <c r="F17" s="23"/>
      <c r="G17" s="23"/>
      <c r="H17" s="23"/>
      <c r="I17" s="16" t="s">
        <v>25</v>
      </c>
      <c r="J17" s="18" t="str">
        <f>'Rekapitulace stavby'!AN13</f>
        <v>Vyplň údaj</v>
      </c>
      <c r="K17" s="23"/>
      <c r="L17" s="40"/>
      <c r="R17" s="23"/>
      <c r="S17" s="23"/>
      <c r="T17" s="23"/>
      <c r="U17" s="23"/>
      <c r="V17" s="23"/>
      <c r="W17" s="23"/>
      <c r="X17" s="23"/>
      <c r="Y17" s="23"/>
      <c r="Z17" s="23"/>
      <c r="AA17" s="23"/>
      <c r="AB17" s="23"/>
      <c r="AC17" s="23"/>
      <c r="AD17" s="23"/>
    </row>
    <row r="18" spans="1:30" s="28" customFormat="1" ht="18" customHeight="1">
      <c r="A18" s="23"/>
      <c r="B18" s="24"/>
      <c r="C18" s="23"/>
      <c r="D18" s="23"/>
      <c r="E18" s="105" t="str">
        <f>'Rekapitulace stavby'!E14</f>
        <v>Vyplň údaj</v>
      </c>
      <c r="F18" s="105"/>
      <c r="G18" s="105"/>
      <c r="H18" s="105"/>
      <c r="I18" s="16" t="s">
        <v>26</v>
      </c>
      <c r="J18" s="18" t="str">
        <f>'Rekapitulace stavby'!AN14</f>
        <v>Vyplň údaj</v>
      </c>
      <c r="K18" s="23"/>
      <c r="L18" s="40"/>
      <c r="R18" s="23"/>
      <c r="S18" s="23"/>
      <c r="T18" s="23"/>
      <c r="U18" s="23"/>
      <c r="V18" s="23"/>
      <c r="W18" s="23"/>
      <c r="X18" s="23"/>
      <c r="Y18" s="23"/>
      <c r="Z18" s="23"/>
      <c r="AA18" s="23"/>
      <c r="AB18" s="23"/>
      <c r="AC18" s="23"/>
      <c r="AD18" s="23"/>
    </row>
    <row r="19" spans="1:30" s="28" customFormat="1" ht="6.75" customHeight="1">
      <c r="A19" s="23"/>
      <c r="B19" s="24"/>
      <c r="C19" s="23"/>
      <c r="D19" s="23"/>
      <c r="E19" s="23"/>
      <c r="F19" s="23"/>
      <c r="G19" s="23"/>
      <c r="H19" s="23"/>
      <c r="I19" s="23"/>
      <c r="J19" s="23"/>
      <c r="K19" s="23"/>
      <c r="L19" s="40"/>
      <c r="R19" s="23"/>
      <c r="S19" s="23"/>
      <c r="T19" s="23"/>
      <c r="U19" s="23"/>
      <c r="V19" s="23"/>
      <c r="W19" s="23"/>
      <c r="X19" s="23"/>
      <c r="Y19" s="23"/>
      <c r="Z19" s="23"/>
      <c r="AA19" s="23"/>
      <c r="AB19" s="23"/>
      <c r="AC19" s="23"/>
      <c r="AD19" s="23"/>
    </row>
    <row r="20" spans="1:30" s="28" customFormat="1" ht="12" customHeight="1">
      <c r="A20" s="23"/>
      <c r="B20" s="24"/>
      <c r="C20" s="23"/>
      <c r="D20" s="16" t="s">
        <v>29</v>
      </c>
      <c r="E20" s="23"/>
      <c r="F20" s="23"/>
      <c r="G20" s="23"/>
      <c r="H20" s="23"/>
      <c r="I20" s="16" t="s">
        <v>25</v>
      </c>
      <c r="J20" s="17">
        <f>IF('Rekapitulace stavby'!AN16="","",'Rekapitulace stavby'!AN16)</f>
      </c>
      <c r="K20" s="23"/>
      <c r="L20" s="40"/>
      <c r="R20" s="23"/>
      <c r="S20" s="23"/>
      <c r="T20" s="23"/>
      <c r="U20" s="23"/>
      <c r="V20" s="23"/>
      <c r="W20" s="23"/>
      <c r="X20" s="23"/>
      <c r="Y20" s="23"/>
      <c r="Z20" s="23"/>
      <c r="AA20" s="23"/>
      <c r="AB20" s="23"/>
      <c r="AC20" s="23"/>
      <c r="AD20" s="23"/>
    </row>
    <row r="21" spans="1:30" s="28" customFormat="1" ht="18" customHeight="1">
      <c r="A21" s="23"/>
      <c r="B21" s="24"/>
      <c r="C21" s="23"/>
      <c r="D21" s="23"/>
      <c r="E21" s="17" t="str">
        <f>IF('Rekapitulace stavby'!E17="","",'Rekapitulace stavby'!E17)</f>
        <v> </v>
      </c>
      <c r="F21" s="23"/>
      <c r="G21" s="23"/>
      <c r="H21" s="23"/>
      <c r="I21" s="16" t="s">
        <v>26</v>
      </c>
      <c r="J21" s="17">
        <f>IF('Rekapitulace stavby'!AN17="","",'Rekapitulace stavby'!AN17)</f>
      </c>
      <c r="K21" s="23"/>
      <c r="L21" s="40"/>
      <c r="R21" s="23"/>
      <c r="S21" s="23"/>
      <c r="T21" s="23"/>
      <c r="U21" s="23"/>
      <c r="V21" s="23"/>
      <c r="W21" s="23"/>
      <c r="X21" s="23"/>
      <c r="Y21" s="23"/>
      <c r="Z21" s="23"/>
      <c r="AA21" s="23"/>
      <c r="AB21" s="23"/>
      <c r="AC21" s="23"/>
      <c r="AD21" s="23"/>
    </row>
    <row r="22" spans="1:30" s="28" customFormat="1" ht="6.75" customHeight="1">
      <c r="A22" s="23"/>
      <c r="B22" s="24"/>
      <c r="C22" s="23"/>
      <c r="D22" s="23"/>
      <c r="E22" s="23"/>
      <c r="F22" s="23"/>
      <c r="G22" s="23"/>
      <c r="H22" s="23"/>
      <c r="I22" s="23"/>
      <c r="J22" s="23"/>
      <c r="K22" s="23"/>
      <c r="L22" s="40"/>
      <c r="R22" s="23"/>
      <c r="S22" s="23"/>
      <c r="T22" s="23"/>
      <c r="U22" s="23"/>
      <c r="V22" s="23"/>
      <c r="W22" s="23"/>
      <c r="X22" s="23"/>
      <c r="Y22" s="23"/>
      <c r="Z22" s="23"/>
      <c r="AA22" s="23"/>
      <c r="AB22" s="23"/>
      <c r="AC22" s="23"/>
      <c r="AD22" s="23"/>
    </row>
    <row r="23" spans="1:30" s="28" customFormat="1" ht="12" customHeight="1">
      <c r="A23" s="23"/>
      <c r="B23" s="24"/>
      <c r="C23" s="23"/>
      <c r="D23" s="16" t="s">
        <v>30</v>
      </c>
      <c r="E23" s="23"/>
      <c r="F23" s="23"/>
      <c r="G23" s="23"/>
      <c r="H23" s="23"/>
      <c r="I23" s="16" t="s">
        <v>25</v>
      </c>
      <c r="J23" s="17" t="s">
        <v>31</v>
      </c>
      <c r="K23" s="23"/>
      <c r="L23" s="40"/>
      <c r="R23" s="23"/>
      <c r="S23" s="23"/>
      <c r="T23" s="23"/>
      <c r="U23" s="23"/>
      <c r="V23" s="23"/>
      <c r="W23" s="23"/>
      <c r="X23" s="23"/>
      <c r="Y23" s="23"/>
      <c r="Z23" s="23"/>
      <c r="AA23" s="23"/>
      <c r="AB23" s="23"/>
      <c r="AC23" s="23"/>
      <c r="AD23" s="23"/>
    </row>
    <row r="24" spans="1:30" s="28" customFormat="1" ht="18" customHeight="1">
      <c r="A24" s="23"/>
      <c r="B24" s="24"/>
      <c r="C24" s="23"/>
      <c r="D24" s="23"/>
      <c r="E24" s="17" t="s">
        <v>32</v>
      </c>
      <c r="F24" s="23"/>
      <c r="G24" s="23"/>
      <c r="H24" s="23"/>
      <c r="I24" s="16" t="s">
        <v>26</v>
      </c>
      <c r="J24" s="17"/>
      <c r="K24" s="23"/>
      <c r="L24" s="40"/>
      <c r="R24" s="23"/>
      <c r="S24" s="23"/>
      <c r="T24" s="23"/>
      <c r="U24" s="23"/>
      <c r="V24" s="23"/>
      <c r="W24" s="23"/>
      <c r="X24" s="23"/>
      <c r="Y24" s="23"/>
      <c r="Z24" s="23"/>
      <c r="AA24" s="23"/>
      <c r="AB24" s="23"/>
      <c r="AC24" s="23"/>
      <c r="AD24" s="23"/>
    </row>
    <row r="25" spans="1:30" s="28" customFormat="1" ht="6.75" customHeight="1">
      <c r="A25" s="23"/>
      <c r="B25" s="24"/>
      <c r="C25" s="23"/>
      <c r="D25" s="23"/>
      <c r="E25" s="23"/>
      <c r="F25" s="23"/>
      <c r="G25" s="23"/>
      <c r="H25" s="23"/>
      <c r="I25" s="23"/>
      <c r="J25" s="23"/>
      <c r="K25" s="23"/>
      <c r="L25" s="40"/>
      <c r="R25" s="23"/>
      <c r="S25" s="23"/>
      <c r="T25" s="23"/>
      <c r="U25" s="23"/>
      <c r="V25" s="23"/>
      <c r="W25" s="23"/>
      <c r="X25" s="23"/>
      <c r="Y25" s="23"/>
      <c r="Z25" s="23"/>
      <c r="AA25" s="23"/>
      <c r="AB25" s="23"/>
      <c r="AC25" s="23"/>
      <c r="AD25" s="23"/>
    </row>
    <row r="26" spans="1:30" s="28" customFormat="1" ht="12" customHeight="1">
      <c r="A26" s="23"/>
      <c r="B26" s="24"/>
      <c r="C26" s="23"/>
      <c r="D26" s="16" t="s">
        <v>33</v>
      </c>
      <c r="E26" s="23"/>
      <c r="F26" s="23"/>
      <c r="G26" s="23"/>
      <c r="H26" s="23"/>
      <c r="I26" s="23"/>
      <c r="J26" s="23"/>
      <c r="K26" s="23"/>
      <c r="L26" s="40"/>
      <c r="R26" s="23"/>
      <c r="S26" s="23"/>
      <c r="T26" s="23"/>
      <c r="U26" s="23"/>
      <c r="V26" s="23"/>
      <c r="W26" s="23"/>
      <c r="X26" s="23"/>
      <c r="Y26" s="23"/>
      <c r="Z26" s="23"/>
      <c r="AA26" s="23"/>
      <c r="AB26" s="23"/>
      <c r="AC26" s="23"/>
      <c r="AD26" s="23"/>
    </row>
    <row r="27" spans="1:30" s="109" customFormat="1" ht="16.5" customHeight="1">
      <c r="A27" s="106"/>
      <c r="B27" s="107"/>
      <c r="C27" s="106"/>
      <c r="D27" s="106"/>
      <c r="E27" s="21"/>
      <c r="F27" s="21"/>
      <c r="G27" s="21"/>
      <c r="H27" s="21"/>
      <c r="I27" s="106"/>
      <c r="J27" s="106"/>
      <c r="K27" s="106"/>
      <c r="L27" s="108"/>
      <c r="R27" s="106"/>
      <c r="S27" s="106"/>
      <c r="T27" s="106"/>
      <c r="U27" s="106"/>
      <c r="V27" s="106"/>
      <c r="W27" s="106"/>
      <c r="X27" s="106"/>
      <c r="Y27" s="106"/>
      <c r="Z27" s="106"/>
      <c r="AA27" s="106"/>
      <c r="AB27" s="106"/>
      <c r="AC27" s="106"/>
      <c r="AD27" s="106"/>
    </row>
    <row r="28" spans="1:30" s="28" customFormat="1" ht="6.75" customHeight="1">
      <c r="A28" s="23"/>
      <c r="B28" s="24"/>
      <c r="C28" s="23"/>
      <c r="D28" s="23"/>
      <c r="E28" s="23"/>
      <c r="F28" s="23"/>
      <c r="G28" s="23"/>
      <c r="H28" s="23"/>
      <c r="I28" s="23"/>
      <c r="J28" s="23"/>
      <c r="K28" s="23"/>
      <c r="L28" s="40"/>
      <c r="R28" s="23"/>
      <c r="S28" s="23"/>
      <c r="T28" s="23"/>
      <c r="U28" s="23"/>
      <c r="V28" s="23"/>
      <c r="W28" s="23"/>
      <c r="X28" s="23"/>
      <c r="Y28" s="23"/>
      <c r="Z28" s="23"/>
      <c r="AA28" s="23"/>
      <c r="AB28" s="23"/>
      <c r="AC28" s="23"/>
      <c r="AD28" s="23"/>
    </row>
    <row r="29" spans="1:30" s="28" customFormat="1" ht="6.75" customHeight="1">
      <c r="A29" s="23"/>
      <c r="B29" s="24"/>
      <c r="C29" s="23"/>
      <c r="D29" s="73"/>
      <c r="E29" s="73"/>
      <c r="F29" s="73"/>
      <c r="G29" s="73"/>
      <c r="H29" s="73"/>
      <c r="I29" s="73"/>
      <c r="J29" s="73"/>
      <c r="K29" s="73"/>
      <c r="L29" s="40"/>
      <c r="R29" s="23"/>
      <c r="S29" s="23"/>
      <c r="T29" s="23"/>
      <c r="U29" s="23"/>
      <c r="V29" s="23"/>
      <c r="W29" s="23"/>
      <c r="X29" s="23"/>
      <c r="Y29" s="23"/>
      <c r="Z29" s="23"/>
      <c r="AA29" s="23"/>
      <c r="AB29" s="23"/>
      <c r="AC29" s="23"/>
      <c r="AD29" s="23"/>
    </row>
    <row r="30" spans="1:30" s="28" customFormat="1" ht="12.75">
      <c r="A30" s="23"/>
      <c r="B30" s="24"/>
      <c r="C30" s="23"/>
      <c r="D30" s="23"/>
      <c r="E30" s="16" t="s">
        <v>91</v>
      </c>
      <c r="F30" s="23"/>
      <c r="G30" s="23"/>
      <c r="H30" s="23"/>
      <c r="I30" s="23"/>
      <c r="J30" s="23"/>
      <c r="K30" s="110">
        <f>I96</f>
        <v>0</v>
      </c>
      <c r="L30" s="40"/>
      <c r="R30" s="23"/>
      <c r="S30" s="23"/>
      <c r="T30" s="23"/>
      <c r="U30" s="23"/>
      <c r="V30" s="23"/>
      <c r="W30" s="23"/>
      <c r="X30" s="23"/>
      <c r="Y30" s="23"/>
      <c r="Z30" s="23"/>
      <c r="AA30" s="23"/>
      <c r="AB30" s="23"/>
      <c r="AC30" s="23"/>
      <c r="AD30" s="23"/>
    </row>
    <row r="31" spans="1:30" s="28" customFormat="1" ht="12.75">
      <c r="A31" s="23"/>
      <c r="B31" s="24"/>
      <c r="C31" s="23"/>
      <c r="D31" s="23"/>
      <c r="E31" s="16" t="s">
        <v>92</v>
      </c>
      <c r="F31" s="23"/>
      <c r="G31" s="23"/>
      <c r="H31" s="23"/>
      <c r="I31" s="23"/>
      <c r="J31" s="23"/>
      <c r="K31" s="110">
        <f>J96</f>
        <v>0</v>
      </c>
      <c r="L31" s="40"/>
      <c r="R31" s="23"/>
      <c r="S31" s="23"/>
      <c r="T31" s="23"/>
      <c r="U31" s="23"/>
      <c r="V31" s="23"/>
      <c r="W31" s="23"/>
      <c r="X31" s="23"/>
      <c r="Y31" s="23"/>
      <c r="Z31" s="23"/>
      <c r="AA31" s="23"/>
      <c r="AB31" s="23"/>
      <c r="AC31" s="23"/>
      <c r="AD31" s="23"/>
    </row>
    <row r="32" spans="1:30" s="28" customFormat="1" ht="25.5" customHeight="1">
      <c r="A32" s="23"/>
      <c r="B32" s="24"/>
      <c r="C32" s="23"/>
      <c r="D32" s="111" t="s">
        <v>35</v>
      </c>
      <c r="E32" s="23"/>
      <c r="F32" s="23"/>
      <c r="G32" s="23"/>
      <c r="H32" s="23"/>
      <c r="I32" s="23"/>
      <c r="J32" s="23"/>
      <c r="K32" s="112">
        <f>ROUND(K122,2)</f>
        <v>0</v>
      </c>
      <c r="L32" s="40"/>
      <c r="R32" s="23"/>
      <c r="S32" s="23"/>
      <c r="T32" s="23"/>
      <c r="U32" s="23"/>
      <c r="V32" s="23"/>
      <c r="W32" s="23"/>
      <c r="X32" s="23"/>
      <c r="Y32" s="23"/>
      <c r="Z32" s="23"/>
      <c r="AA32" s="23"/>
      <c r="AB32" s="23"/>
      <c r="AC32" s="23"/>
      <c r="AD32" s="23"/>
    </row>
    <row r="33" spans="1:30" s="28" customFormat="1" ht="6.75" customHeight="1">
      <c r="A33" s="23"/>
      <c r="B33" s="24"/>
      <c r="C33" s="23"/>
      <c r="D33" s="73"/>
      <c r="E33" s="73"/>
      <c r="F33" s="73"/>
      <c r="G33" s="73"/>
      <c r="H33" s="73"/>
      <c r="I33" s="73"/>
      <c r="J33" s="73"/>
      <c r="K33" s="73"/>
      <c r="L33" s="40"/>
      <c r="R33" s="23"/>
      <c r="S33" s="23"/>
      <c r="T33" s="23"/>
      <c r="U33" s="23"/>
      <c r="V33" s="23"/>
      <c r="W33" s="23"/>
      <c r="X33" s="23"/>
      <c r="Y33" s="23"/>
      <c r="Z33" s="23"/>
      <c r="AA33" s="23"/>
      <c r="AB33" s="23"/>
      <c r="AC33" s="23"/>
      <c r="AD33" s="23"/>
    </row>
    <row r="34" spans="1:30" s="28" customFormat="1" ht="14.25" customHeight="1">
      <c r="A34" s="23"/>
      <c r="B34" s="24"/>
      <c r="C34" s="23"/>
      <c r="D34" s="23"/>
      <c r="E34" s="23"/>
      <c r="F34" s="113" t="s">
        <v>37</v>
      </c>
      <c r="G34" s="23"/>
      <c r="H34" s="23"/>
      <c r="I34" s="113" t="s">
        <v>36</v>
      </c>
      <c r="J34" s="23"/>
      <c r="K34" s="113" t="s">
        <v>38</v>
      </c>
      <c r="L34" s="40"/>
      <c r="R34" s="23"/>
      <c r="S34" s="23"/>
      <c r="T34" s="23"/>
      <c r="U34" s="23"/>
      <c r="V34" s="23"/>
      <c r="W34" s="23"/>
      <c r="X34" s="23"/>
      <c r="Y34" s="23"/>
      <c r="Z34" s="23"/>
      <c r="AA34" s="23"/>
      <c r="AB34" s="23"/>
      <c r="AC34" s="23"/>
      <c r="AD34" s="23"/>
    </row>
    <row r="35" spans="1:30" s="28" customFormat="1" ht="14.25" customHeight="1">
      <c r="A35" s="23"/>
      <c r="B35" s="24"/>
      <c r="C35" s="23"/>
      <c r="D35" s="114" t="s">
        <v>39</v>
      </c>
      <c r="E35" s="16" t="s">
        <v>40</v>
      </c>
      <c r="F35" s="110">
        <f>ROUND((SUM(BD122:BD333)),2)</f>
        <v>0</v>
      </c>
      <c r="G35" s="23"/>
      <c r="H35" s="23"/>
      <c r="I35" s="115">
        <v>0.21000000000000002</v>
      </c>
      <c r="J35" s="23"/>
      <c r="K35" s="110">
        <f>ROUND(((SUM(BD122:BD333))*I35),2)</f>
        <v>0</v>
      </c>
      <c r="L35" s="40"/>
      <c r="R35" s="23"/>
      <c r="S35" s="23"/>
      <c r="T35" s="23"/>
      <c r="U35" s="23"/>
      <c r="V35" s="23"/>
      <c r="W35" s="23"/>
      <c r="X35" s="23"/>
      <c r="Y35" s="23"/>
      <c r="Z35" s="23"/>
      <c r="AA35" s="23"/>
      <c r="AB35" s="23"/>
      <c r="AC35" s="23"/>
      <c r="AD35" s="23"/>
    </row>
    <row r="36" spans="1:30" s="28" customFormat="1" ht="14.25" customHeight="1">
      <c r="A36" s="23"/>
      <c r="B36" s="24"/>
      <c r="C36" s="23"/>
      <c r="D36" s="23"/>
      <c r="E36" s="16" t="s">
        <v>41</v>
      </c>
      <c r="F36" s="110">
        <f>ROUND((SUM(BE122:BE333)),2)</f>
        <v>0</v>
      </c>
      <c r="G36" s="23"/>
      <c r="H36" s="23"/>
      <c r="I36" s="115">
        <v>0.15000000000000002</v>
      </c>
      <c r="J36" s="23"/>
      <c r="K36" s="110">
        <f>ROUND(((SUM(BE122:BE333))*I36),2)</f>
        <v>0</v>
      </c>
      <c r="L36" s="40"/>
      <c r="R36" s="23"/>
      <c r="S36" s="23"/>
      <c r="T36" s="23"/>
      <c r="U36" s="23"/>
      <c r="V36" s="23"/>
      <c r="W36" s="23"/>
      <c r="X36" s="23"/>
      <c r="Y36" s="23"/>
      <c r="Z36" s="23"/>
      <c r="AA36" s="23"/>
      <c r="AB36" s="23"/>
      <c r="AC36" s="23"/>
      <c r="AD36" s="23"/>
    </row>
    <row r="37" spans="1:30" s="28" customFormat="1" ht="14.25" customHeight="1" hidden="1">
      <c r="A37" s="23"/>
      <c r="B37" s="24"/>
      <c r="C37" s="23"/>
      <c r="D37" s="23"/>
      <c r="E37" s="16" t="s">
        <v>42</v>
      </c>
      <c r="F37" s="110">
        <f>ROUND((SUM(BF122:BF333)),2)</f>
        <v>0</v>
      </c>
      <c r="G37" s="23"/>
      <c r="H37" s="23"/>
      <c r="I37" s="115">
        <v>0.21000000000000002</v>
      </c>
      <c r="J37" s="23"/>
      <c r="K37" s="110">
        <f>0</f>
        <v>0</v>
      </c>
      <c r="L37" s="40"/>
      <c r="R37" s="23"/>
      <c r="S37" s="23"/>
      <c r="T37" s="23"/>
      <c r="U37" s="23"/>
      <c r="V37" s="23"/>
      <c r="W37" s="23"/>
      <c r="X37" s="23"/>
      <c r="Y37" s="23"/>
      <c r="Z37" s="23"/>
      <c r="AA37" s="23"/>
      <c r="AB37" s="23"/>
      <c r="AC37" s="23"/>
      <c r="AD37" s="23"/>
    </row>
    <row r="38" spans="1:30" s="28" customFormat="1" ht="14.25" customHeight="1" hidden="1">
      <c r="A38" s="23"/>
      <c r="B38" s="24"/>
      <c r="C38" s="23"/>
      <c r="D38" s="23"/>
      <c r="E38" s="16" t="s">
        <v>43</v>
      </c>
      <c r="F38" s="110">
        <f>ROUND((SUM(BG122:BG333)),2)</f>
        <v>0</v>
      </c>
      <c r="G38" s="23"/>
      <c r="H38" s="23"/>
      <c r="I38" s="115">
        <v>0.15000000000000002</v>
      </c>
      <c r="J38" s="23"/>
      <c r="K38" s="110">
        <f>0</f>
        <v>0</v>
      </c>
      <c r="L38" s="40"/>
      <c r="R38" s="23"/>
      <c r="S38" s="23"/>
      <c r="T38" s="23"/>
      <c r="U38" s="23"/>
      <c r="V38" s="23"/>
      <c r="W38" s="23"/>
      <c r="X38" s="23"/>
      <c r="Y38" s="23"/>
      <c r="Z38" s="23"/>
      <c r="AA38" s="23"/>
      <c r="AB38" s="23"/>
      <c r="AC38" s="23"/>
      <c r="AD38" s="23"/>
    </row>
    <row r="39" spans="1:30" s="28" customFormat="1" ht="14.25" customHeight="1" hidden="1">
      <c r="A39" s="23"/>
      <c r="B39" s="24"/>
      <c r="C39" s="23"/>
      <c r="D39" s="23"/>
      <c r="E39" s="16" t="s">
        <v>44</v>
      </c>
      <c r="F39" s="110">
        <f>ROUND((SUM(BH122:BH333)),2)</f>
        <v>0</v>
      </c>
      <c r="G39" s="23"/>
      <c r="H39" s="23"/>
      <c r="I39" s="115">
        <v>0</v>
      </c>
      <c r="J39" s="23"/>
      <c r="K39" s="110">
        <f>0</f>
        <v>0</v>
      </c>
      <c r="L39" s="40"/>
      <c r="R39" s="23"/>
      <c r="S39" s="23"/>
      <c r="T39" s="23"/>
      <c r="U39" s="23"/>
      <c r="V39" s="23"/>
      <c r="W39" s="23"/>
      <c r="X39" s="23"/>
      <c r="Y39" s="23"/>
      <c r="Z39" s="23"/>
      <c r="AA39" s="23"/>
      <c r="AB39" s="23"/>
      <c r="AC39" s="23"/>
      <c r="AD39" s="23"/>
    </row>
    <row r="40" spans="1:30" s="28" customFormat="1" ht="6.75" customHeight="1">
      <c r="A40" s="23"/>
      <c r="B40" s="24"/>
      <c r="C40" s="23"/>
      <c r="D40" s="23"/>
      <c r="E40" s="23"/>
      <c r="F40" s="23"/>
      <c r="G40" s="23"/>
      <c r="H40" s="23"/>
      <c r="I40" s="23"/>
      <c r="J40" s="23"/>
      <c r="K40" s="23"/>
      <c r="L40" s="40"/>
      <c r="R40" s="23"/>
      <c r="S40" s="23"/>
      <c r="T40" s="23"/>
      <c r="U40" s="23"/>
      <c r="V40" s="23"/>
      <c r="W40" s="23"/>
      <c r="X40" s="23"/>
      <c r="Y40" s="23"/>
      <c r="Z40" s="23"/>
      <c r="AA40" s="23"/>
      <c r="AB40" s="23"/>
      <c r="AC40" s="23"/>
      <c r="AD40" s="23"/>
    </row>
    <row r="41" spans="1:30" s="28" customFormat="1" ht="25.5" customHeight="1">
      <c r="A41" s="23"/>
      <c r="B41" s="24"/>
      <c r="C41" s="116"/>
      <c r="D41" s="117" t="s">
        <v>45</v>
      </c>
      <c r="E41" s="64"/>
      <c r="F41" s="64"/>
      <c r="G41" s="118" t="s">
        <v>46</v>
      </c>
      <c r="H41" s="119" t="s">
        <v>47</v>
      </c>
      <c r="I41" s="64"/>
      <c r="J41" s="64"/>
      <c r="K41" s="120">
        <f>SUM(K32:K39)</f>
        <v>0</v>
      </c>
      <c r="L41" s="40"/>
      <c r="R41" s="23"/>
      <c r="S41" s="23"/>
      <c r="T41" s="23"/>
      <c r="U41" s="23"/>
      <c r="V41" s="23"/>
      <c r="W41" s="23"/>
      <c r="X41" s="23"/>
      <c r="Y41" s="23"/>
      <c r="Z41" s="23"/>
      <c r="AA41" s="23"/>
      <c r="AB41" s="23"/>
      <c r="AC41" s="23"/>
      <c r="AD41" s="23"/>
    </row>
    <row r="42" spans="1:30" s="28" customFormat="1" ht="14.25" customHeight="1">
      <c r="A42" s="23"/>
      <c r="B42" s="24"/>
      <c r="C42" s="23"/>
      <c r="D42" s="23"/>
      <c r="E42" s="23"/>
      <c r="F42" s="23"/>
      <c r="G42" s="23"/>
      <c r="H42" s="23"/>
      <c r="I42" s="23"/>
      <c r="J42" s="23"/>
      <c r="K42" s="23"/>
      <c r="L42" s="40"/>
      <c r="R42" s="23"/>
      <c r="S42" s="23"/>
      <c r="T42" s="23"/>
      <c r="U42" s="23"/>
      <c r="V42" s="23"/>
      <c r="W42" s="23"/>
      <c r="X42" s="23"/>
      <c r="Y42" s="23"/>
      <c r="Z42" s="23"/>
      <c r="AA42" s="23"/>
      <c r="AB42" s="23"/>
      <c r="AC42" s="23"/>
      <c r="AD42" s="23"/>
    </row>
    <row r="43" spans="2:12" ht="14.25" customHeight="1">
      <c r="B43" s="7"/>
      <c r="L43" s="7"/>
    </row>
    <row r="44" spans="2:12" ht="14.25" customHeight="1">
      <c r="B44" s="7"/>
      <c r="L44" s="7"/>
    </row>
    <row r="45" spans="2:12" ht="14.25" customHeight="1">
      <c r="B45" s="7"/>
      <c r="L45" s="7"/>
    </row>
    <row r="46" spans="2:12" ht="14.25" customHeight="1">
      <c r="B46" s="7"/>
      <c r="L46" s="7"/>
    </row>
    <row r="47" spans="2:12" ht="14.25" customHeight="1">
      <c r="B47" s="7"/>
      <c r="L47" s="7"/>
    </row>
    <row r="48" spans="2:12" ht="14.25" customHeight="1">
      <c r="B48" s="7"/>
      <c r="L48" s="7"/>
    </row>
    <row r="49" spans="2:12" ht="14.25" customHeight="1">
      <c r="B49" s="7"/>
      <c r="L49" s="7"/>
    </row>
    <row r="50" spans="2:12" s="28" customFormat="1" ht="14.25" customHeight="1">
      <c r="B50" s="40"/>
      <c r="D50" s="41" t="s">
        <v>48</v>
      </c>
      <c r="E50" s="42"/>
      <c r="F50" s="42"/>
      <c r="G50" s="41" t="s">
        <v>49</v>
      </c>
      <c r="H50" s="42"/>
      <c r="I50" s="42"/>
      <c r="J50" s="42"/>
      <c r="K50" s="42"/>
      <c r="L50" s="40"/>
    </row>
    <row r="51" spans="2:12" ht="12.75">
      <c r="B51" s="7"/>
      <c r="L51" s="7"/>
    </row>
    <row r="52" spans="2:12" ht="12.75">
      <c r="B52" s="7"/>
      <c r="L52" s="7"/>
    </row>
    <row r="53" spans="2:12" ht="12.75">
      <c r="B53" s="7"/>
      <c r="L53" s="7"/>
    </row>
    <row r="54" spans="2:12" ht="12.75">
      <c r="B54" s="7"/>
      <c r="L54" s="7"/>
    </row>
    <row r="55" spans="2:12" ht="12.75">
      <c r="B55" s="7"/>
      <c r="L55" s="7"/>
    </row>
    <row r="56" spans="2:12" ht="12.75">
      <c r="B56" s="7"/>
      <c r="L56" s="7"/>
    </row>
    <row r="57" spans="2:12" ht="12.75">
      <c r="B57" s="7"/>
      <c r="L57" s="7"/>
    </row>
    <row r="58" spans="2:12" ht="12.75">
      <c r="B58" s="7"/>
      <c r="L58" s="7"/>
    </row>
    <row r="59" spans="2:12" ht="12.75">
      <c r="B59" s="7"/>
      <c r="L59" s="7"/>
    </row>
    <row r="60" spans="2:12" ht="12.75">
      <c r="B60" s="7"/>
      <c r="L60" s="7"/>
    </row>
    <row r="61" spans="1:30" s="28" customFormat="1" ht="12.75">
      <c r="A61" s="23"/>
      <c r="B61" s="24"/>
      <c r="C61" s="23"/>
      <c r="D61" s="43" t="s">
        <v>50</v>
      </c>
      <c r="E61" s="26"/>
      <c r="F61" s="121" t="s">
        <v>51</v>
      </c>
      <c r="G61" s="43" t="s">
        <v>50</v>
      </c>
      <c r="H61" s="26"/>
      <c r="I61" s="26"/>
      <c r="J61" s="122" t="s">
        <v>51</v>
      </c>
      <c r="K61" s="26"/>
      <c r="L61" s="40"/>
      <c r="R61" s="23"/>
      <c r="S61" s="23"/>
      <c r="T61" s="23"/>
      <c r="U61" s="23"/>
      <c r="V61" s="23"/>
      <c r="W61" s="23"/>
      <c r="X61" s="23"/>
      <c r="Y61" s="23"/>
      <c r="Z61" s="23"/>
      <c r="AA61" s="23"/>
      <c r="AB61" s="23"/>
      <c r="AC61" s="23"/>
      <c r="AD61" s="23"/>
    </row>
    <row r="62" spans="2:12" ht="12.75">
      <c r="B62" s="7"/>
      <c r="L62" s="7"/>
    </row>
    <row r="63" spans="2:12" ht="12.75">
      <c r="B63" s="7"/>
      <c r="L63" s="7"/>
    </row>
    <row r="64" spans="2:12" ht="12.75">
      <c r="B64" s="7"/>
      <c r="L64" s="7"/>
    </row>
    <row r="65" spans="1:30" s="28" customFormat="1" ht="12.75">
      <c r="A65" s="23"/>
      <c r="B65" s="24"/>
      <c r="C65" s="23"/>
      <c r="D65" s="41" t="s">
        <v>52</v>
      </c>
      <c r="E65" s="44"/>
      <c r="F65" s="44"/>
      <c r="G65" s="41" t="s">
        <v>53</v>
      </c>
      <c r="H65" s="44"/>
      <c r="I65" s="44"/>
      <c r="J65" s="44"/>
      <c r="K65" s="44"/>
      <c r="L65" s="40"/>
      <c r="R65" s="23"/>
      <c r="S65" s="23"/>
      <c r="T65" s="23"/>
      <c r="U65" s="23"/>
      <c r="V65" s="23"/>
      <c r="W65" s="23"/>
      <c r="X65" s="23"/>
      <c r="Y65" s="23"/>
      <c r="Z65" s="23"/>
      <c r="AA65" s="23"/>
      <c r="AB65" s="23"/>
      <c r="AC65" s="23"/>
      <c r="AD65" s="23"/>
    </row>
    <row r="66" spans="2:12" ht="12.75">
      <c r="B66" s="7"/>
      <c r="L66" s="7"/>
    </row>
    <row r="67" spans="2:12" ht="12.75">
      <c r="B67" s="7"/>
      <c r="L67" s="7"/>
    </row>
    <row r="68" spans="2:12" ht="12.75">
      <c r="B68" s="7"/>
      <c r="L68" s="7"/>
    </row>
    <row r="69" spans="2:12" ht="12.75">
      <c r="B69" s="7"/>
      <c r="L69" s="7"/>
    </row>
    <row r="70" spans="2:12" ht="12.75">
      <c r="B70" s="7"/>
      <c r="L70" s="7"/>
    </row>
    <row r="71" spans="2:12" ht="12.75">
      <c r="B71" s="7"/>
      <c r="L71" s="7"/>
    </row>
    <row r="72" spans="2:12" ht="12.75">
      <c r="B72" s="7"/>
      <c r="L72" s="7"/>
    </row>
    <row r="73" spans="2:12" ht="12.75">
      <c r="B73" s="7"/>
      <c r="L73" s="7"/>
    </row>
    <row r="74" spans="2:12" ht="12.75">
      <c r="B74" s="7"/>
      <c r="L74" s="7"/>
    </row>
    <row r="75" spans="2:12" ht="12.75">
      <c r="B75" s="7"/>
      <c r="L75" s="7"/>
    </row>
    <row r="76" spans="1:30" s="28" customFormat="1" ht="12.75">
      <c r="A76" s="23"/>
      <c r="B76" s="24"/>
      <c r="C76" s="23"/>
      <c r="D76" s="43" t="s">
        <v>50</v>
      </c>
      <c r="E76" s="26"/>
      <c r="F76" s="121" t="s">
        <v>51</v>
      </c>
      <c r="G76" s="43" t="s">
        <v>50</v>
      </c>
      <c r="H76" s="26"/>
      <c r="I76" s="26"/>
      <c r="J76" s="122" t="s">
        <v>51</v>
      </c>
      <c r="K76" s="26"/>
      <c r="L76" s="40"/>
      <c r="R76" s="23"/>
      <c r="S76" s="23"/>
      <c r="T76" s="23"/>
      <c r="U76" s="23"/>
      <c r="V76" s="23"/>
      <c r="W76" s="23"/>
      <c r="X76" s="23"/>
      <c r="Y76" s="23"/>
      <c r="Z76" s="23"/>
      <c r="AA76" s="23"/>
      <c r="AB76" s="23"/>
      <c r="AC76" s="23"/>
      <c r="AD76" s="23"/>
    </row>
    <row r="77" spans="1:30" s="28" customFormat="1" ht="14.25" customHeight="1">
      <c r="A77" s="23"/>
      <c r="B77" s="45"/>
      <c r="C77" s="46"/>
      <c r="D77" s="46"/>
      <c r="E77" s="46"/>
      <c r="F77" s="46"/>
      <c r="G77" s="46"/>
      <c r="H77" s="46"/>
      <c r="I77" s="46"/>
      <c r="J77" s="46"/>
      <c r="K77" s="46"/>
      <c r="L77" s="40"/>
      <c r="R77" s="23"/>
      <c r="S77" s="23"/>
      <c r="T77" s="23"/>
      <c r="U77" s="23"/>
      <c r="V77" s="23"/>
      <c r="W77" s="23"/>
      <c r="X77" s="23"/>
      <c r="Y77" s="23"/>
      <c r="Z77" s="23"/>
      <c r="AA77" s="23"/>
      <c r="AB77" s="23"/>
      <c r="AC77" s="23"/>
      <c r="AD77" s="23"/>
    </row>
    <row r="81" spans="1:30" s="28" customFormat="1" ht="6.75" customHeight="1">
      <c r="A81" s="23"/>
      <c r="B81" s="47"/>
      <c r="C81" s="48"/>
      <c r="D81" s="48"/>
      <c r="E81" s="48"/>
      <c r="F81" s="48"/>
      <c r="G81" s="48"/>
      <c r="H81" s="48"/>
      <c r="I81" s="48"/>
      <c r="J81" s="48"/>
      <c r="K81" s="48"/>
      <c r="L81" s="40"/>
      <c r="R81" s="23"/>
      <c r="S81" s="23"/>
      <c r="T81" s="23"/>
      <c r="U81" s="23"/>
      <c r="V81" s="23"/>
      <c r="W81" s="23"/>
      <c r="X81" s="23"/>
      <c r="Y81" s="23"/>
      <c r="Z81" s="23"/>
      <c r="AA81" s="23"/>
      <c r="AB81" s="23"/>
      <c r="AC81" s="23"/>
      <c r="AD81" s="23"/>
    </row>
    <row r="82" spans="1:30" s="28" customFormat="1" ht="24.75" customHeight="1">
      <c r="A82" s="23"/>
      <c r="B82" s="24"/>
      <c r="C82" s="8" t="s">
        <v>93</v>
      </c>
      <c r="D82" s="23"/>
      <c r="E82" s="23"/>
      <c r="F82" s="23"/>
      <c r="G82" s="23"/>
      <c r="H82" s="23"/>
      <c r="I82" s="23"/>
      <c r="J82" s="23"/>
      <c r="K82" s="23"/>
      <c r="L82" s="40"/>
      <c r="R82" s="23"/>
      <c r="S82" s="23"/>
      <c r="T82" s="23"/>
      <c r="U82" s="23"/>
      <c r="V82" s="23"/>
      <c r="W82" s="23"/>
      <c r="X82" s="23"/>
      <c r="Y82" s="23"/>
      <c r="Z82" s="23"/>
      <c r="AA82" s="23"/>
      <c r="AB82" s="23"/>
      <c r="AC82" s="23"/>
      <c r="AD82" s="23"/>
    </row>
    <row r="83" spans="1:30" s="28" customFormat="1" ht="6.75" customHeight="1">
      <c r="A83" s="23"/>
      <c r="B83" s="24"/>
      <c r="C83" s="23"/>
      <c r="D83" s="23"/>
      <c r="E83" s="23"/>
      <c r="F83" s="23"/>
      <c r="G83" s="23"/>
      <c r="H83" s="23"/>
      <c r="I83" s="23"/>
      <c r="J83" s="23"/>
      <c r="K83" s="23"/>
      <c r="L83" s="40"/>
      <c r="R83" s="23"/>
      <c r="S83" s="23"/>
      <c r="T83" s="23"/>
      <c r="U83" s="23"/>
      <c r="V83" s="23"/>
      <c r="W83" s="23"/>
      <c r="X83" s="23"/>
      <c r="Y83" s="23"/>
      <c r="Z83" s="23"/>
      <c r="AA83" s="23"/>
      <c r="AB83" s="23"/>
      <c r="AC83" s="23"/>
      <c r="AD83" s="23"/>
    </row>
    <row r="84" spans="1:30" s="28" customFormat="1" ht="12" customHeight="1">
      <c r="A84" s="23"/>
      <c r="B84" s="24"/>
      <c r="C84" s="16" t="s">
        <v>16</v>
      </c>
      <c r="D84" s="23"/>
      <c r="E84" s="23"/>
      <c r="F84" s="23"/>
      <c r="G84" s="23"/>
      <c r="H84" s="23"/>
      <c r="I84" s="23"/>
      <c r="J84" s="23"/>
      <c r="K84" s="23"/>
      <c r="L84" s="40"/>
      <c r="R84" s="23"/>
      <c r="S84" s="23"/>
      <c r="T84" s="23"/>
      <c r="U84" s="23"/>
      <c r="V84" s="23"/>
      <c r="W84" s="23"/>
      <c r="X84" s="23"/>
      <c r="Y84" s="23"/>
      <c r="Z84" s="23"/>
      <c r="AA84" s="23"/>
      <c r="AB84" s="23"/>
      <c r="AC84" s="23"/>
      <c r="AD84" s="23"/>
    </row>
    <row r="85" spans="1:30" s="28" customFormat="1" ht="26.25" customHeight="1">
      <c r="A85" s="23"/>
      <c r="B85" s="24"/>
      <c r="C85" s="23"/>
      <c r="D85" s="23"/>
      <c r="E85" s="103">
        <f>E7</f>
        <v>0</v>
      </c>
      <c r="F85" s="103"/>
      <c r="G85" s="103"/>
      <c r="H85" s="103"/>
      <c r="I85" s="23"/>
      <c r="J85" s="23"/>
      <c r="K85" s="23"/>
      <c r="L85" s="40"/>
      <c r="R85" s="23"/>
      <c r="S85" s="23"/>
      <c r="T85" s="23"/>
      <c r="U85" s="23"/>
      <c r="V85" s="23"/>
      <c r="W85" s="23"/>
      <c r="X85" s="23"/>
      <c r="Y85" s="23"/>
      <c r="Z85" s="23"/>
      <c r="AA85" s="23"/>
      <c r="AB85" s="23"/>
      <c r="AC85" s="23"/>
      <c r="AD85" s="23"/>
    </row>
    <row r="86" spans="1:30" s="28" customFormat="1" ht="12" customHeight="1">
      <c r="A86" s="23"/>
      <c r="B86" s="24"/>
      <c r="C86" s="16" t="s">
        <v>89</v>
      </c>
      <c r="D86" s="23"/>
      <c r="E86" s="23"/>
      <c r="F86" s="23"/>
      <c r="G86" s="23"/>
      <c r="H86" s="23"/>
      <c r="I86" s="23"/>
      <c r="J86" s="23"/>
      <c r="K86" s="23"/>
      <c r="L86" s="40"/>
      <c r="R86" s="23"/>
      <c r="S86" s="23"/>
      <c r="T86" s="23"/>
      <c r="U86" s="23"/>
      <c r="V86" s="23"/>
      <c r="W86" s="23"/>
      <c r="X86" s="23"/>
      <c r="Y86" s="23"/>
      <c r="Z86" s="23"/>
      <c r="AA86" s="23"/>
      <c r="AB86" s="23"/>
      <c r="AC86" s="23"/>
      <c r="AD86" s="23"/>
    </row>
    <row r="87" spans="1:30" s="28" customFormat="1" ht="16.5" customHeight="1">
      <c r="A87" s="23"/>
      <c r="B87" s="24"/>
      <c r="C87" s="23"/>
      <c r="D87" s="23"/>
      <c r="E87" s="54">
        <f>E9</f>
        <v>0</v>
      </c>
      <c r="F87" s="54"/>
      <c r="G87" s="54"/>
      <c r="H87" s="54"/>
      <c r="I87" s="23"/>
      <c r="J87" s="23"/>
      <c r="K87" s="23"/>
      <c r="L87" s="40"/>
      <c r="R87" s="23"/>
      <c r="S87" s="23"/>
      <c r="T87" s="23"/>
      <c r="U87" s="23"/>
      <c r="V87" s="23"/>
      <c r="W87" s="23"/>
      <c r="X87" s="23"/>
      <c r="Y87" s="23"/>
      <c r="Z87" s="23"/>
      <c r="AA87" s="23"/>
      <c r="AB87" s="23"/>
      <c r="AC87" s="23"/>
      <c r="AD87" s="23"/>
    </row>
    <row r="88" spans="1:30" s="28" customFormat="1" ht="6.75" customHeight="1">
      <c r="A88" s="23"/>
      <c r="B88" s="24"/>
      <c r="C88" s="23"/>
      <c r="D88" s="23"/>
      <c r="E88" s="23"/>
      <c r="F88" s="23"/>
      <c r="G88" s="23"/>
      <c r="H88" s="23"/>
      <c r="I88" s="23"/>
      <c r="J88" s="23"/>
      <c r="K88" s="23"/>
      <c r="L88" s="40"/>
      <c r="R88" s="23"/>
      <c r="S88" s="23"/>
      <c r="T88" s="23"/>
      <c r="U88" s="23"/>
      <c r="V88" s="23"/>
      <c r="W88" s="23"/>
      <c r="X88" s="23"/>
      <c r="Y88" s="23"/>
      <c r="Z88" s="23"/>
      <c r="AA88" s="23"/>
      <c r="AB88" s="23"/>
      <c r="AC88" s="23"/>
      <c r="AD88" s="23"/>
    </row>
    <row r="89" spans="1:30" s="28" customFormat="1" ht="12" customHeight="1">
      <c r="A89" s="23"/>
      <c r="B89" s="24"/>
      <c r="C89" s="16" t="s">
        <v>20</v>
      </c>
      <c r="D89" s="23"/>
      <c r="E89" s="23"/>
      <c r="F89" s="17" t="str">
        <f>F12</f>
        <v> </v>
      </c>
      <c r="G89" s="23"/>
      <c r="H89" s="23"/>
      <c r="I89" s="16" t="s">
        <v>22</v>
      </c>
      <c r="J89" s="104" t="str">
        <f>IF(J12="","",J12)</f>
        <v>1.02. 2023</v>
      </c>
      <c r="K89" s="23"/>
      <c r="L89" s="40"/>
      <c r="R89" s="23"/>
      <c r="S89" s="23"/>
      <c r="T89" s="23"/>
      <c r="U89" s="23"/>
      <c r="V89" s="23"/>
      <c r="W89" s="23"/>
      <c r="X89" s="23"/>
      <c r="Y89" s="23"/>
      <c r="Z89" s="23"/>
      <c r="AA89" s="23"/>
      <c r="AB89" s="23"/>
      <c r="AC89" s="23"/>
      <c r="AD89" s="23"/>
    </row>
    <row r="90" spans="1:30" s="28" customFormat="1" ht="6.75" customHeight="1">
      <c r="A90" s="23"/>
      <c r="B90" s="24"/>
      <c r="C90" s="23"/>
      <c r="D90" s="23"/>
      <c r="E90" s="23"/>
      <c r="F90" s="23"/>
      <c r="G90" s="23"/>
      <c r="H90" s="23"/>
      <c r="I90" s="23"/>
      <c r="J90" s="23"/>
      <c r="K90" s="23"/>
      <c r="L90" s="40"/>
      <c r="R90" s="23"/>
      <c r="S90" s="23"/>
      <c r="T90" s="23"/>
      <c r="U90" s="23"/>
      <c r="V90" s="23"/>
      <c r="W90" s="23"/>
      <c r="X90" s="23"/>
      <c r="Y90" s="23"/>
      <c r="Z90" s="23"/>
      <c r="AA90" s="23"/>
      <c r="AB90" s="23"/>
      <c r="AC90" s="23"/>
      <c r="AD90" s="23"/>
    </row>
    <row r="91" spans="1:30" s="28" customFormat="1" ht="15" customHeight="1">
      <c r="A91" s="23"/>
      <c r="B91" s="24"/>
      <c r="C91" s="16" t="s">
        <v>24</v>
      </c>
      <c r="D91" s="23"/>
      <c r="E91" s="23"/>
      <c r="F91" s="17" t="str">
        <f>E15</f>
        <v> </v>
      </c>
      <c r="G91" s="23"/>
      <c r="H91" s="23"/>
      <c r="I91" s="16" t="s">
        <v>29</v>
      </c>
      <c r="J91" s="123">
        <f>E21</f>
        <v>0</v>
      </c>
      <c r="K91" s="23"/>
      <c r="L91" s="40"/>
      <c r="R91" s="23"/>
      <c r="S91" s="23"/>
      <c r="T91" s="23"/>
      <c r="U91" s="23"/>
      <c r="V91" s="23"/>
      <c r="W91" s="23"/>
      <c r="X91" s="23"/>
      <c r="Y91" s="23"/>
      <c r="Z91" s="23"/>
      <c r="AA91" s="23"/>
      <c r="AB91" s="23"/>
      <c r="AC91" s="23"/>
      <c r="AD91" s="23"/>
    </row>
    <row r="92" spans="1:30" s="28" customFormat="1" ht="15" customHeight="1">
      <c r="A92" s="23"/>
      <c r="B92" s="24"/>
      <c r="C92" s="16" t="s">
        <v>27</v>
      </c>
      <c r="D92" s="23"/>
      <c r="E92" s="23"/>
      <c r="F92" s="17" t="str">
        <f>IF(E18="","",E18)</f>
        <v>Vyplň údaj</v>
      </c>
      <c r="G92" s="23"/>
      <c r="H92" s="23"/>
      <c r="I92" s="16" t="s">
        <v>30</v>
      </c>
      <c r="J92" s="123">
        <f>E24</f>
        <v>0</v>
      </c>
      <c r="K92" s="23"/>
      <c r="L92" s="40"/>
      <c r="R92" s="23"/>
      <c r="S92" s="23"/>
      <c r="T92" s="23"/>
      <c r="U92" s="23"/>
      <c r="V92" s="23"/>
      <c r="W92" s="23"/>
      <c r="X92" s="23"/>
      <c r="Y92" s="23"/>
      <c r="Z92" s="23"/>
      <c r="AA92" s="23"/>
      <c r="AB92" s="23"/>
      <c r="AC92" s="23"/>
      <c r="AD92" s="23"/>
    </row>
    <row r="93" spans="1:30" s="28" customFormat="1" ht="9.75" customHeight="1">
      <c r="A93" s="23"/>
      <c r="B93" s="24"/>
      <c r="C93" s="23"/>
      <c r="D93" s="23"/>
      <c r="E93" s="23"/>
      <c r="F93" s="23"/>
      <c r="G93" s="23"/>
      <c r="H93" s="23"/>
      <c r="I93" s="23"/>
      <c r="J93" s="23"/>
      <c r="K93" s="23"/>
      <c r="L93" s="40"/>
      <c r="R93" s="23"/>
      <c r="S93" s="23"/>
      <c r="T93" s="23"/>
      <c r="U93" s="23"/>
      <c r="V93" s="23"/>
      <c r="W93" s="23"/>
      <c r="X93" s="23"/>
      <c r="Y93" s="23"/>
      <c r="Z93" s="23"/>
      <c r="AA93" s="23"/>
      <c r="AB93" s="23"/>
      <c r="AC93" s="23"/>
      <c r="AD93" s="23"/>
    </row>
    <row r="94" spans="1:30" s="28" customFormat="1" ht="29.25" customHeight="1">
      <c r="A94" s="23"/>
      <c r="B94" s="24"/>
      <c r="C94" s="124" t="s">
        <v>94</v>
      </c>
      <c r="D94" s="116"/>
      <c r="E94" s="116"/>
      <c r="F94" s="116"/>
      <c r="G94" s="116"/>
      <c r="H94" s="116"/>
      <c r="I94" s="125" t="s">
        <v>95</v>
      </c>
      <c r="J94" s="125" t="s">
        <v>96</v>
      </c>
      <c r="K94" s="125" t="s">
        <v>97</v>
      </c>
      <c r="L94" s="40"/>
      <c r="R94" s="23"/>
      <c r="S94" s="23"/>
      <c r="T94" s="23"/>
      <c r="U94" s="23"/>
      <c r="V94" s="23"/>
      <c r="W94" s="23"/>
      <c r="X94" s="23"/>
      <c r="Y94" s="23"/>
      <c r="Z94" s="23"/>
      <c r="AA94" s="23"/>
      <c r="AB94" s="23"/>
      <c r="AC94" s="23"/>
      <c r="AD94" s="23"/>
    </row>
    <row r="95" spans="1:30" s="28" customFormat="1" ht="9.75" customHeight="1">
      <c r="A95" s="23"/>
      <c r="B95" s="24"/>
      <c r="C95" s="23"/>
      <c r="D95" s="23"/>
      <c r="E95" s="23"/>
      <c r="F95" s="23"/>
      <c r="G95" s="23"/>
      <c r="H95" s="23"/>
      <c r="I95" s="23"/>
      <c r="J95" s="23"/>
      <c r="K95" s="23"/>
      <c r="L95" s="40"/>
      <c r="R95" s="23"/>
      <c r="S95" s="23"/>
      <c r="T95" s="23"/>
      <c r="U95" s="23"/>
      <c r="V95" s="23"/>
      <c r="W95" s="23"/>
      <c r="X95" s="23"/>
      <c r="Y95" s="23"/>
      <c r="Z95" s="23"/>
      <c r="AA95" s="23"/>
      <c r="AB95" s="23"/>
      <c r="AC95" s="23"/>
      <c r="AD95" s="23"/>
    </row>
    <row r="96" spans="1:46" s="28" customFormat="1" ht="22.5" customHeight="1">
      <c r="A96" s="23"/>
      <c r="B96" s="24"/>
      <c r="C96" s="126" t="s">
        <v>98</v>
      </c>
      <c r="D96" s="23"/>
      <c r="E96" s="23"/>
      <c r="F96" s="23"/>
      <c r="G96" s="23"/>
      <c r="H96" s="23"/>
      <c r="I96" s="112">
        <f>P122</f>
        <v>0</v>
      </c>
      <c r="J96" s="112">
        <f>Q122</f>
        <v>0</v>
      </c>
      <c r="K96" s="112">
        <f>K122</f>
        <v>0</v>
      </c>
      <c r="L96" s="40"/>
      <c r="R96" s="23"/>
      <c r="S96" s="23"/>
      <c r="T96" s="23"/>
      <c r="U96" s="23"/>
      <c r="V96" s="23"/>
      <c r="W96" s="23"/>
      <c r="X96" s="23"/>
      <c r="Y96" s="23"/>
      <c r="Z96" s="23"/>
      <c r="AA96" s="23"/>
      <c r="AB96" s="23"/>
      <c r="AC96" s="23"/>
      <c r="AD96" s="23"/>
      <c r="AT96" s="4" t="s">
        <v>99</v>
      </c>
    </row>
    <row r="97" spans="2:12" s="127" customFormat="1" ht="24.75" customHeight="1">
      <c r="B97" s="128"/>
      <c r="D97" s="129" t="s">
        <v>100</v>
      </c>
      <c r="E97" s="130"/>
      <c r="F97" s="130"/>
      <c r="G97" s="130"/>
      <c r="H97" s="130"/>
      <c r="I97" s="131">
        <f>P123</f>
        <v>0</v>
      </c>
      <c r="J97" s="131">
        <f>Q123</f>
        <v>0</v>
      </c>
      <c r="K97" s="131">
        <f>K123</f>
        <v>0</v>
      </c>
      <c r="L97" s="128"/>
    </row>
    <row r="98" spans="2:12" s="132" customFormat="1" ht="19.5" customHeight="1">
      <c r="B98" s="133"/>
      <c r="D98" s="134" t="s">
        <v>101</v>
      </c>
      <c r="E98" s="135"/>
      <c r="F98" s="135"/>
      <c r="G98" s="135"/>
      <c r="H98" s="135"/>
      <c r="I98" s="136">
        <f>P124</f>
        <v>0</v>
      </c>
      <c r="J98" s="136">
        <f>Q124</f>
        <v>0</v>
      </c>
      <c r="K98" s="136">
        <f>K124</f>
        <v>0</v>
      </c>
      <c r="L98" s="133"/>
    </row>
    <row r="99" spans="2:12" s="127" customFormat="1" ht="24.75" customHeight="1">
      <c r="B99" s="128"/>
      <c r="D99" s="129" t="s">
        <v>102</v>
      </c>
      <c r="E99" s="130"/>
      <c r="F99" s="130"/>
      <c r="G99" s="130"/>
      <c r="H99" s="130"/>
      <c r="I99" s="131">
        <f>P126</f>
        <v>0</v>
      </c>
      <c r="J99" s="131">
        <f>Q126</f>
        <v>0</v>
      </c>
      <c r="K99" s="131">
        <f>K126</f>
        <v>0</v>
      </c>
      <c r="L99" s="128"/>
    </row>
    <row r="100" spans="2:12" s="132" customFormat="1" ht="19.5" customHeight="1">
      <c r="B100" s="133"/>
      <c r="D100" s="134" t="s">
        <v>103</v>
      </c>
      <c r="E100" s="135"/>
      <c r="F100" s="135"/>
      <c r="G100" s="135"/>
      <c r="H100" s="135"/>
      <c r="I100" s="136">
        <f>P127</f>
        <v>0</v>
      </c>
      <c r="J100" s="136">
        <f>Q127</f>
        <v>0</v>
      </c>
      <c r="K100" s="136">
        <f>K127</f>
        <v>0</v>
      </c>
      <c r="L100" s="133"/>
    </row>
    <row r="101" spans="2:12" s="132" customFormat="1" ht="19.5" customHeight="1">
      <c r="B101" s="133"/>
      <c r="D101" s="134" t="s">
        <v>104</v>
      </c>
      <c r="E101" s="135"/>
      <c r="F101" s="135"/>
      <c r="G101" s="135"/>
      <c r="H101" s="135"/>
      <c r="I101" s="136">
        <f>P317</f>
        <v>0</v>
      </c>
      <c r="J101" s="136">
        <f>Q317</f>
        <v>0</v>
      </c>
      <c r="K101" s="136">
        <f>K317</f>
        <v>0</v>
      </c>
      <c r="L101" s="133"/>
    </row>
    <row r="102" spans="2:12" s="127" customFormat="1" ht="24.75" customHeight="1">
      <c r="B102" s="128"/>
      <c r="D102" s="129" t="s">
        <v>105</v>
      </c>
      <c r="E102" s="130"/>
      <c r="F102" s="130"/>
      <c r="G102" s="130"/>
      <c r="H102" s="130"/>
      <c r="I102" s="131">
        <f>P323</f>
        <v>0</v>
      </c>
      <c r="J102" s="131">
        <f>Q323</f>
        <v>0</v>
      </c>
      <c r="K102" s="131">
        <f>K323</f>
        <v>0</v>
      </c>
      <c r="L102" s="128"/>
    </row>
    <row r="103" spans="1:30" s="28" customFormat="1" ht="21.75" customHeight="1">
      <c r="A103" s="23"/>
      <c r="B103" s="24"/>
      <c r="C103" s="23"/>
      <c r="D103" s="23"/>
      <c r="E103" s="23"/>
      <c r="F103" s="23"/>
      <c r="G103" s="23"/>
      <c r="H103" s="23"/>
      <c r="I103" s="23"/>
      <c r="J103" s="23"/>
      <c r="K103" s="23"/>
      <c r="L103" s="40"/>
      <c r="R103" s="23"/>
      <c r="S103" s="23"/>
      <c r="T103" s="23"/>
      <c r="U103" s="23"/>
      <c r="V103" s="23"/>
      <c r="W103" s="23"/>
      <c r="X103" s="23"/>
      <c r="Y103" s="23"/>
      <c r="Z103" s="23"/>
      <c r="AA103" s="23"/>
      <c r="AB103" s="23"/>
      <c r="AC103" s="23"/>
      <c r="AD103" s="23"/>
    </row>
    <row r="104" spans="1:30" s="28" customFormat="1" ht="6.75" customHeight="1">
      <c r="A104" s="23"/>
      <c r="B104" s="45"/>
      <c r="C104" s="46"/>
      <c r="D104" s="46"/>
      <c r="E104" s="46"/>
      <c r="F104" s="46"/>
      <c r="G104" s="46"/>
      <c r="H104" s="46"/>
      <c r="I104" s="46"/>
      <c r="J104" s="46"/>
      <c r="K104" s="46"/>
      <c r="L104" s="40"/>
      <c r="R104" s="23"/>
      <c r="S104" s="23"/>
      <c r="T104" s="23"/>
      <c r="U104" s="23"/>
      <c r="V104" s="23"/>
      <c r="W104" s="23"/>
      <c r="X104" s="23"/>
      <c r="Y104" s="23"/>
      <c r="Z104" s="23"/>
      <c r="AA104" s="23"/>
      <c r="AB104" s="23"/>
      <c r="AC104" s="23"/>
      <c r="AD104" s="23"/>
    </row>
    <row r="108" spans="1:30" s="28" customFormat="1" ht="6.75" customHeight="1">
      <c r="A108" s="23"/>
      <c r="B108" s="47"/>
      <c r="C108" s="48"/>
      <c r="D108" s="48"/>
      <c r="E108" s="48"/>
      <c r="F108" s="48"/>
      <c r="G108" s="48"/>
      <c r="H108" s="48"/>
      <c r="I108" s="48"/>
      <c r="J108" s="48"/>
      <c r="K108" s="48"/>
      <c r="L108" s="40"/>
      <c r="R108" s="23"/>
      <c r="S108" s="23"/>
      <c r="T108" s="23"/>
      <c r="U108" s="23"/>
      <c r="V108" s="23"/>
      <c r="W108" s="23"/>
      <c r="X108" s="23"/>
      <c r="Y108" s="23"/>
      <c r="Z108" s="23"/>
      <c r="AA108" s="23"/>
      <c r="AB108" s="23"/>
      <c r="AC108" s="23"/>
      <c r="AD108" s="23"/>
    </row>
    <row r="109" spans="1:30" s="28" customFormat="1" ht="24.75" customHeight="1">
      <c r="A109" s="23"/>
      <c r="B109" s="24"/>
      <c r="C109" s="8" t="s">
        <v>106</v>
      </c>
      <c r="D109" s="23"/>
      <c r="E109" s="23"/>
      <c r="F109" s="23"/>
      <c r="G109" s="23"/>
      <c r="H109" s="23"/>
      <c r="I109" s="23"/>
      <c r="J109" s="23"/>
      <c r="K109" s="23"/>
      <c r="L109" s="40"/>
      <c r="R109" s="23"/>
      <c r="S109" s="23"/>
      <c r="T109" s="23"/>
      <c r="U109" s="23"/>
      <c r="V109" s="23"/>
      <c r="W109" s="23"/>
      <c r="X109" s="23"/>
      <c r="Y109" s="23"/>
      <c r="Z109" s="23"/>
      <c r="AA109" s="23"/>
      <c r="AB109" s="23"/>
      <c r="AC109" s="23"/>
      <c r="AD109" s="23"/>
    </row>
    <row r="110" spans="1:30" s="28" customFormat="1" ht="6.75" customHeight="1">
      <c r="A110" s="23"/>
      <c r="B110" s="24"/>
      <c r="C110" s="23"/>
      <c r="D110" s="23"/>
      <c r="E110" s="23"/>
      <c r="F110" s="23"/>
      <c r="G110" s="23"/>
      <c r="H110" s="23"/>
      <c r="I110" s="23"/>
      <c r="J110" s="23"/>
      <c r="K110" s="23"/>
      <c r="L110" s="40"/>
      <c r="R110" s="23"/>
      <c r="S110" s="23"/>
      <c r="T110" s="23"/>
      <c r="U110" s="23"/>
      <c r="V110" s="23"/>
      <c r="W110" s="23"/>
      <c r="X110" s="23"/>
      <c r="Y110" s="23"/>
      <c r="Z110" s="23"/>
      <c r="AA110" s="23"/>
      <c r="AB110" s="23"/>
      <c r="AC110" s="23"/>
      <c r="AD110" s="23"/>
    </row>
    <row r="111" spans="1:30" s="28" customFormat="1" ht="12" customHeight="1">
      <c r="A111" s="23"/>
      <c r="B111" s="24"/>
      <c r="C111" s="16" t="s">
        <v>16</v>
      </c>
      <c r="D111" s="23"/>
      <c r="E111" s="23"/>
      <c r="F111" s="23"/>
      <c r="G111" s="23"/>
      <c r="H111" s="23"/>
      <c r="I111" s="23"/>
      <c r="J111" s="23"/>
      <c r="K111" s="23"/>
      <c r="L111" s="40"/>
      <c r="R111" s="23"/>
      <c r="S111" s="23"/>
      <c r="T111" s="23"/>
      <c r="U111" s="23"/>
      <c r="V111" s="23"/>
      <c r="W111" s="23"/>
      <c r="X111" s="23"/>
      <c r="Y111" s="23"/>
      <c r="Z111" s="23"/>
      <c r="AA111" s="23"/>
      <c r="AB111" s="23"/>
      <c r="AC111" s="23"/>
      <c r="AD111" s="23"/>
    </row>
    <row r="112" spans="1:30" s="28" customFormat="1" ht="26.25" customHeight="1">
      <c r="A112" s="23"/>
      <c r="B112" s="24"/>
      <c r="C112" s="23"/>
      <c r="D112" s="23"/>
      <c r="E112" s="103">
        <f>E7</f>
        <v>0</v>
      </c>
      <c r="F112" s="103"/>
      <c r="G112" s="103"/>
      <c r="H112" s="103"/>
      <c r="I112" s="23"/>
      <c r="J112" s="23"/>
      <c r="K112" s="23"/>
      <c r="L112" s="40"/>
      <c r="R112" s="23"/>
      <c r="S112" s="23"/>
      <c r="T112" s="23"/>
      <c r="U112" s="23"/>
      <c r="V112" s="23"/>
      <c r="W112" s="23"/>
      <c r="X112" s="23"/>
      <c r="Y112" s="23"/>
      <c r="Z112" s="23"/>
      <c r="AA112" s="23"/>
      <c r="AB112" s="23"/>
      <c r="AC112" s="23"/>
      <c r="AD112" s="23"/>
    </row>
    <row r="113" spans="1:30" s="28" customFormat="1" ht="12" customHeight="1">
      <c r="A113" s="23"/>
      <c r="B113" s="24"/>
      <c r="C113" s="16" t="s">
        <v>89</v>
      </c>
      <c r="D113" s="23"/>
      <c r="E113" s="23"/>
      <c r="F113" s="23"/>
      <c r="G113" s="23"/>
      <c r="H113" s="23"/>
      <c r="I113" s="23"/>
      <c r="J113" s="23"/>
      <c r="K113" s="23"/>
      <c r="L113" s="40"/>
      <c r="R113" s="23"/>
      <c r="S113" s="23"/>
      <c r="T113" s="23"/>
      <c r="U113" s="23"/>
      <c r="V113" s="23"/>
      <c r="W113" s="23"/>
      <c r="X113" s="23"/>
      <c r="Y113" s="23"/>
      <c r="Z113" s="23"/>
      <c r="AA113" s="23"/>
      <c r="AB113" s="23"/>
      <c r="AC113" s="23"/>
      <c r="AD113" s="23"/>
    </row>
    <row r="114" spans="1:30" s="28" customFormat="1" ht="16.5" customHeight="1">
      <c r="A114" s="23"/>
      <c r="B114" s="24"/>
      <c r="C114" s="23"/>
      <c r="D114" s="23"/>
      <c r="E114" s="54">
        <f>E9</f>
        <v>0</v>
      </c>
      <c r="F114" s="54"/>
      <c r="G114" s="54"/>
      <c r="H114" s="54"/>
      <c r="I114" s="23"/>
      <c r="J114" s="23"/>
      <c r="K114" s="23"/>
      <c r="L114" s="40"/>
      <c r="R114" s="23"/>
      <c r="S114" s="23"/>
      <c r="T114" s="23"/>
      <c r="U114" s="23"/>
      <c r="V114" s="23"/>
      <c r="W114" s="23"/>
      <c r="X114" s="23"/>
      <c r="Y114" s="23"/>
      <c r="Z114" s="23"/>
      <c r="AA114" s="23"/>
      <c r="AB114" s="23"/>
      <c r="AC114" s="23"/>
      <c r="AD114" s="23"/>
    </row>
    <row r="115" spans="1:30" s="28" customFormat="1" ht="6.75" customHeight="1">
      <c r="A115" s="23"/>
      <c r="B115" s="24"/>
      <c r="C115" s="23"/>
      <c r="D115" s="23"/>
      <c r="E115" s="23"/>
      <c r="F115" s="23"/>
      <c r="G115" s="23"/>
      <c r="H115" s="23"/>
      <c r="I115" s="23"/>
      <c r="J115" s="23"/>
      <c r="K115" s="23"/>
      <c r="L115" s="40"/>
      <c r="R115" s="23"/>
      <c r="S115" s="23"/>
      <c r="T115" s="23"/>
      <c r="U115" s="23"/>
      <c r="V115" s="23"/>
      <c r="W115" s="23"/>
      <c r="X115" s="23"/>
      <c r="Y115" s="23"/>
      <c r="Z115" s="23"/>
      <c r="AA115" s="23"/>
      <c r="AB115" s="23"/>
      <c r="AC115" s="23"/>
      <c r="AD115" s="23"/>
    </row>
    <row r="116" spans="1:30" s="28" customFormat="1" ht="12" customHeight="1">
      <c r="A116" s="23"/>
      <c r="B116" s="24"/>
      <c r="C116" s="16" t="s">
        <v>20</v>
      </c>
      <c r="D116" s="23"/>
      <c r="E116" s="23"/>
      <c r="F116" s="17" t="str">
        <f>F12</f>
        <v> </v>
      </c>
      <c r="G116" s="23"/>
      <c r="H116" s="23"/>
      <c r="I116" s="16" t="s">
        <v>22</v>
      </c>
      <c r="J116" s="104" t="str">
        <f>IF(J12="","",J12)</f>
        <v>1.02. 2023</v>
      </c>
      <c r="K116" s="23"/>
      <c r="L116" s="40"/>
      <c r="R116" s="23"/>
      <c r="S116" s="23"/>
      <c r="T116" s="23"/>
      <c r="U116" s="23"/>
      <c r="V116" s="23"/>
      <c r="W116" s="23"/>
      <c r="X116" s="23"/>
      <c r="Y116" s="23"/>
      <c r="Z116" s="23"/>
      <c r="AA116" s="23"/>
      <c r="AB116" s="23"/>
      <c r="AC116" s="23"/>
      <c r="AD116" s="23"/>
    </row>
    <row r="117" spans="1:30" s="28" customFormat="1" ht="6.75" customHeight="1">
      <c r="A117" s="23"/>
      <c r="B117" s="24"/>
      <c r="C117" s="23"/>
      <c r="D117" s="23"/>
      <c r="E117" s="23"/>
      <c r="F117" s="23"/>
      <c r="G117" s="23"/>
      <c r="H117" s="23"/>
      <c r="I117" s="23"/>
      <c r="J117" s="23"/>
      <c r="K117" s="23"/>
      <c r="L117" s="40"/>
      <c r="R117" s="23"/>
      <c r="S117" s="23"/>
      <c r="T117" s="23"/>
      <c r="U117" s="23"/>
      <c r="V117" s="23"/>
      <c r="W117" s="23"/>
      <c r="X117" s="23"/>
      <c r="Y117" s="23"/>
      <c r="Z117" s="23"/>
      <c r="AA117" s="23"/>
      <c r="AB117" s="23"/>
      <c r="AC117" s="23"/>
      <c r="AD117" s="23"/>
    </row>
    <row r="118" spans="1:30" s="28" customFormat="1" ht="15" customHeight="1">
      <c r="A118" s="23"/>
      <c r="B118" s="24"/>
      <c r="C118" s="16" t="s">
        <v>24</v>
      </c>
      <c r="D118" s="23"/>
      <c r="E118" s="23"/>
      <c r="F118" s="17" t="str">
        <f>E15</f>
        <v> </v>
      </c>
      <c r="G118" s="23"/>
      <c r="H118" s="23"/>
      <c r="I118" s="16" t="s">
        <v>29</v>
      </c>
      <c r="J118" s="123">
        <f>E21</f>
        <v>0</v>
      </c>
      <c r="K118" s="23"/>
      <c r="L118" s="40"/>
      <c r="R118" s="23"/>
      <c r="S118" s="23"/>
      <c r="T118" s="23"/>
      <c r="U118" s="23"/>
      <c r="V118" s="23"/>
      <c r="W118" s="23"/>
      <c r="X118" s="23"/>
      <c r="Y118" s="23"/>
      <c r="Z118" s="23"/>
      <c r="AA118" s="23"/>
      <c r="AB118" s="23"/>
      <c r="AC118" s="23"/>
      <c r="AD118" s="23"/>
    </row>
    <row r="119" spans="1:30" s="28" customFormat="1" ht="15" customHeight="1">
      <c r="A119" s="23"/>
      <c r="B119" s="24"/>
      <c r="C119" s="16" t="s">
        <v>27</v>
      </c>
      <c r="D119" s="23"/>
      <c r="E119" s="23"/>
      <c r="F119" s="17" t="str">
        <f>IF(E18="","",E18)</f>
        <v>Vyplň údaj</v>
      </c>
      <c r="G119" s="23"/>
      <c r="H119" s="23"/>
      <c r="I119" s="16" t="s">
        <v>30</v>
      </c>
      <c r="J119" s="123">
        <f>E24</f>
        <v>0</v>
      </c>
      <c r="K119" s="23"/>
      <c r="L119" s="40"/>
      <c r="R119" s="23"/>
      <c r="S119" s="23"/>
      <c r="T119" s="23"/>
      <c r="U119" s="23"/>
      <c r="V119" s="23"/>
      <c r="W119" s="23"/>
      <c r="X119" s="23"/>
      <c r="Y119" s="23"/>
      <c r="Z119" s="23"/>
      <c r="AA119" s="23"/>
      <c r="AB119" s="23"/>
      <c r="AC119" s="23"/>
      <c r="AD119" s="23"/>
    </row>
    <row r="120" spans="1:30" s="28" customFormat="1" ht="9.75" customHeight="1">
      <c r="A120" s="23"/>
      <c r="B120" s="24"/>
      <c r="C120" s="23"/>
      <c r="D120" s="23"/>
      <c r="E120" s="23"/>
      <c r="F120" s="23"/>
      <c r="G120" s="23"/>
      <c r="H120" s="23"/>
      <c r="I120" s="23"/>
      <c r="J120" s="23"/>
      <c r="K120" s="23"/>
      <c r="L120" s="40"/>
      <c r="R120" s="23"/>
      <c r="S120" s="23"/>
      <c r="T120" s="23"/>
      <c r="U120" s="23"/>
      <c r="V120" s="23"/>
      <c r="W120" s="23"/>
      <c r="X120" s="23"/>
      <c r="Y120" s="23"/>
      <c r="Z120" s="23"/>
      <c r="AA120" s="23"/>
      <c r="AB120" s="23"/>
      <c r="AC120" s="23"/>
      <c r="AD120" s="23"/>
    </row>
    <row r="121" spans="1:30" s="142" customFormat="1" ht="29.25" customHeight="1">
      <c r="A121" s="137"/>
      <c r="B121" s="138"/>
      <c r="C121" s="139" t="s">
        <v>107</v>
      </c>
      <c r="D121" s="140" t="s">
        <v>60</v>
      </c>
      <c r="E121" s="140" t="s">
        <v>56</v>
      </c>
      <c r="F121" s="140" t="s">
        <v>57</v>
      </c>
      <c r="G121" s="140" t="s">
        <v>108</v>
      </c>
      <c r="H121" s="140" t="s">
        <v>109</v>
      </c>
      <c r="I121" s="140" t="s">
        <v>110</v>
      </c>
      <c r="J121" s="140" t="s">
        <v>111</v>
      </c>
      <c r="K121" s="140" t="s">
        <v>97</v>
      </c>
      <c r="L121" s="141"/>
      <c r="M121" s="69"/>
      <c r="N121" s="70" t="s">
        <v>39</v>
      </c>
      <c r="O121" s="70" t="s">
        <v>112</v>
      </c>
      <c r="P121" s="70" t="s">
        <v>113</v>
      </c>
      <c r="Q121" s="70" t="s">
        <v>114</v>
      </c>
      <c r="R121" s="70" t="s">
        <v>115</v>
      </c>
      <c r="S121" s="70" t="s">
        <v>116</v>
      </c>
      <c r="T121" s="70" t="s">
        <v>117</v>
      </c>
      <c r="U121" s="70" t="s">
        <v>118</v>
      </c>
      <c r="V121" s="70" t="s">
        <v>119</v>
      </c>
      <c r="W121" s="71" t="s">
        <v>120</v>
      </c>
      <c r="X121" s="137"/>
      <c r="Y121" s="137"/>
      <c r="Z121" s="137"/>
      <c r="AA121" s="137"/>
      <c r="AB121" s="137"/>
      <c r="AC121" s="137"/>
      <c r="AD121" s="137"/>
    </row>
    <row r="122" spans="1:62" s="28" customFormat="1" ht="22.5" customHeight="1">
      <c r="A122" s="23"/>
      <c r="B122" s="24"/>
      <c r="C122" s="77" t="s">
        <v>121</v>
      </c>
      <c r="D122" s="23"/>
      <c r="E122" s="23"/>
      <c r="F122" s="23"/>
      <c r="G122" s="23"/>
      <c r="H122" s="23"/>
      <c r="I122" s="23"/>
      <c r="J122" s="23"/>
      <c r="K122" s="143">
        <f>BJ122</f>
        <v>0</v>
      </c>
      <c r="L122" s="24"/>
      <c r="M122" s="72"/>
      <c r="N122" s="59"/>
      <c r="O122" s="73"/>
      <c r="P122" s="144">
        <f>P123+P126+P323</f>
        <v>0</v>
      </c>
      <c r="Q122" s="144">
        <f>Q123+Q126+Q323</f>
        <v>0</v>
      </c>
      <c r="R122" s="73"/>
      <c r="S122" s="145">
        <f>S123+S126+S323</f>
        <v>0</v>
      </c>
      <c r="T122" s="73"/>
      <c r="U122" s="145">
        <f>U123+U126+U323</f>
        <v>1.8387850000000003</v>
      </c>
      <c r="V122" s="73"/>
      <c r="W122" s="146">
        <f>W123+W126+W323</f>
        <v>0</v>
      </c>
      <c r="X122" s="23"/>
      <c r="Y122" s="23"/>
      <c r="Z122" s="23"/>
      <c r="AA122" s="23"/>
      <c r="AB122" s="23"/>
      <c r="AC122" s="23"/>
      <c r="AD122" s="23"/>
      <c r="AS122" s="4" t="s">
        <v>76</v>
      </c>
      <c r="AT122" s="4" t="s">
        <v>99</v>
      </c>
      <c r="BJ122" s="147">
        <f>BJ123+BJ126+BJ323</f>
        <v>0</v>
      </c>
    </row>
    <row r="123" spans="2:62" s="148" customFormat="1" ht="25.5" customHeight="1">
      <c r="B123" s="149"/>
      <c r="D123" s="150" t="s">
        <v>76</v>
      </c>
      <c r="E123" s="151" t="s">
        <v>122</v>
      </c>
      <c r="F123" s="151" t="s">
        <v>122</v>
      </c>
      <c r="I123" s="152"/>
      <c r="J123" s="152"/>
      <c r="K123" s="153">
        <f>BJ123</f>
        <v>0</v>
      </c>
      <c r="L123" s="149"/>
      <c r="M123" s="154"/>
      <c r="N123" s="155"/>
      <c r="O123" s="155"/>
      <c r="P123" s="156">
        <f>P124</f>
        <v>0</v>
      </c>
      <c r="Q123" s="156">
        <f>Q124</f>
        <v>0</v>
      </c>
      <c r="R123" s="155"/>
      <c r="S123" s="157">
        <f>S124</f>
        <v>0</v>
      </c>
      <c r="T123" s="155"/>
      <c r="U123" s="157">
        <f>U124</f>
        <v>0</v>
      </c>
      <c r="V123" s="155"/>
      <c r="W123" s="158">
        <f>W124</f>
        <v>0</v>
      </c>
      <c r="AQ123" s="150" t="s">
        <v>85</v>
      </c>
      <c r="AS123" s="159" t="s">
        <v>76</v>
      </c>
      <c r="AT123" s="159" t="s">
        <v>77</v>
      </c>
      <c r="AX123" s="150" t="s">
        <v>123</v>
      </c>
      <c r="BJ123" s="160">
        <f>BJ124</f>
        <v>0</v>
      </c>
    </row>
    <row r="124" spans="2:62" s="148" customFormat="1" ht="22.5" customHeight="1">
      <c r="B124" s="149"/>
      <c r="D124" s="150" t="s">
        <v>76</v>
      </c>
      <c r="E124" s="161" t="s">
        <v>124</v>
      </c>
      <c r="F124" s="161" t="s">
        <v>125</v>
      </c>
      <c r="I124" s="152"/>
      <c r="J124" s="152"/>
      <c r="K124" s="162">
        <f>BJ124</f>
        <v>0</v>
      </c>
      <c r="L124" s="149"/>
      <c r="M124" s="154"/>
      <c r="N124" s="155"/>
      <c r="O124" s="155"/>
      <c r="P124" s="156">
        <f>P125</f>
        <v>0</v>
      </c>
      <c r="Q124" s="156">
        <f>Q125</f>
        <v>0</v>
      </c>
      <c r="R124" s="155"/>
      <c r="S124" s="157">
        <f>S125</f>
        <v>0</v>
      </c>
      <c r="T124" s="155"/>
      <c r="U124" s="157">
        <f>U125</f>
        <v>0</v>
      </c>
      <c r="V124" s="155"/>
      <c r="W124" s="158">
        <f>W125</f>
        <v>0</v>
      </c>
      <c r="AQ124" s="150" t="s">
        <v>85</v>
      </c>
      <c r="AS124" s="159" t="s">
        <v>76</v>
      </c>
      <c r="AT124" s="159" t="s">
        <v>85</v>
      </c>
      <c r="AX124" s="150" t="s">
        <v>123</v>
      </c>
      <c r="BJ124" s="160">
        <f>BJ125</f>
        <v>0</v>
      </c>
    </row>
    <row r="125" spans="1:64" s="28" customFormat="1" ht="16.5" customHeight="1">
      <c r="A125" s="23"/>
      <c r="B125" s="163"/>
      <c r="C125" s="164" t="s">
        <v>126</v>
      </c>
      <c r="D125" s="164" t="s">
        <v>127</v>
      </c>
      <c r="E125" s="165" t="s">
        <v>128</v>
      </c>
      <c r="F125" s="166" t="s">
        <v>129</v>
      </c>
      <c r="G125" s="167" t="s">
        <v>130</v>
      </c>
      <c r="H125" s="168">
        <v>1</v>
      </c>
      <c r="I125" s="169"/>
      <c r="J125" s="169"/>
      <c r="K125" s="170">
        <f>ROUND(O125*H125,2)</f>
        <v>0</v>
      </c>
      <c r="L125" s="24"/>
      <c r="M125" s="171"/>
      <c r="N125" s="172" t="s">
        <v>40</v>
      </c>
      <c r="O125" s="173">
        <f>I125+J125</f>
        <v>0</v>
      </c>
      <c r="P125" s="173">
        <f>ROUND(I125*H125,2)</f>
        <v>0</v>
      </c>
      <c r="Q125" s="173">
        <f>ROUND(J125*H125,2)</f>
        <v>0</v>
      </c>
      <c r="R125" s="61"/>
      <c r="S125" s="174">
        <f>R125*H125</f>
        <v>0</v>
      </c>
      <c r="T125" s="174">
        <v>0</v>
      </c>
      <c r="U125" s="174">
        <f>T125*H125</f>
        <v>0</v>
      </c>
      <c r="V125" s="174">
        <v>0</v>
      </c>
      <c r="W125" s="175">
        <f>V125*H125</f>
        <v>0</v>
      </c>
      <c r="X125" s="23"/>
      <c r="Y125" s="23"/>
      <c r="Z125" s="23"/>
      <c r="AA125" s="23"/>
      <c r="AB125" s="23"/>
      <c r="AC125" s="23"/>
      <c r="AD125" s="23"/>
      <c r="AQ125" s="176" t="s">
        <v>131</v>
      </c>
      <c r="AS125" s="176" t="s">
        <v>127</v>
      </c>
      <c r="AT125" s="176" t="s">
        <v>87</v>
      </c>
      <c r="AX125" s="4" t="s">
        <v>123</v>
      </c>
      <c r="BD125" s="177">
        <f>IF(N125="základní",K125,0)</f>
        <v>0</v>
      </c>
      <c r="BE125" s="177">
        <f>IF(N125="snížená",K125,0)</f>
        <v>0</v>
      </c>
      <c r="BF125" s="177">
        <f>IF(N125="zákl. přenesená",K125,0)</f>
        <v>0</v>
      </c>
      <c r="BG125" s="177">
        <f>IF(N125="sníž. přenesená",K125,0)</f>
        <v>0</v>
      </c>
      <c r="BH125" s="177">
        <f>IF(N125="nulová",K125,0)</f>
        <v>0</v>
      </c>
      <c r="BI125" s="4" t="s">
        <v>85</v>
      </c>
      <c r="BJ125" s="177">
        <f>ROUND(O125*H125,2)</f>
        <v>0</v>
      </c>
      <c r="BK125" s="4" t="s">
        <v>131</v>
      </c>
      <c r="BL125" s="176" t="s">
        <v>132</v>
      </c>
    </row>
    <row r="126" spans="2:62" s="148" customFormat="1" ht="25.5" customHeight="1">
      <c r="B126" s="149"/>
      <c r="D126" s="150" t="s">
        <v>76</v>
      </c>
      <c r="E126" s="151" t="s">
        <v>133</v>
      </c>
      <c r="F126" s="151" t="s">
        <v>134</v>
      </c>
      <c r="I126" s="152"/>
      <c r="J126" s="152"/>
      <c r="K126" s="153">
        <f>BJ126</f>
        <v>0</v>
      </c>
      <c r="L126" s="149"/>
      <c r="M126" s="154"/>
      <c r="N126" s="155"/>
      <c r="O126" s="155"/>
      <c r="P126" s="156">
        <f>P127+P317</f>
        <v>0</v>
      </c>
      <c r="Q126" s="156">
        <f>Q127+Q317</f>
        <v>0</v>
      </c>
      <c r="R126" s="155"/>
      <c r="S126" s="157">
        <f>S127+S317</f>
        <v>0</v>
      </c>
      <c r="T126" s="155"/>
      <c r="U126" s="157">
        <f>U127+U317</f>
        <v>1.8387850000000003</v>
      </c>
      <c r="V126" s="155"/>
      <c r="W126" s="158">
        <f>W127+W317</f>
        <v>0</v>
      </c>
      <c r="AQ126" s="150" t="s">
        <v>87</v>
      </c>
      <c r="AS126" s="159" t="s">
        <v>76</v>
      </c>
      <c r="AT126" s="159" t="s">
        <v>77</v>
      </c>
      <c r="AX126" s="150" t="s">
        <v>123</v>
      </c>
      <c r="BJ126" s="160">
        <f>BJ127+BJ317</f>
        <v>0</v>
      </c>
    </row>
    <row r="127" spans="2:62" s="148" customFormat="1" ht="22.5" customHeight="1">
      <c r="B127" s="149"/>
      <c r="D127" s="150" t="s">
        <v>76</v>
      </c>
      <c r="E127" s="161" t="s">
        <v>135</v>
      </c>
      <c r="F127" s="161" t="s">
        <v>136</v>
      </c>
      <c r="I127" s="152"/>
      <c r="J127" s="152"/>
      <c r="K127" s="162">
        <f>BJ127</f>
        <v>0</v>
      </c>
      <c r="L127" s="149"/>
      <c r="M127" s="154"/>
      <c r="N127" s="155"/>
      <c r="O127" s="155"/>
      <c r="P127" s="156">
        <f>SUM(P128:P316)</f>
        <v>0</v>
      </c>
      <c r="Q127" s="156">
        <f>SUM(Q128:Q316)</f>
        <v>0</v>
      </c>
      <c r="R127" s="155"/>
      <c r="S127" s="157">
        <f>SUM(S128:S316)</f>
        <v>0</v>
      </c>
      <c r="T127" s="155"/>
      <c r="U127" s="157">
        <f>SUM(U128:U316)</f>
        <v>1.8387850000000003</v>
      </c>
      <c r="V127" s="155"/>
      <c r="W127" s="158">
        <f>SUM(W128:W316)</f>
        <v>0</v>
      </c>
      <c r="AQ127" s="150" t="s">
        <v>87</v>
      </c>
      <c r="AS127" s="159" t="s">
        <v>76</v>
      </c>
      <c r="AT127" s="159" t="s">
        <v>85</v>
      </c>
      <c r="AX127" s="150" t="s">
        <v>123</v>
      </c>
      <c r="BJ127" s="160">
        <f>SUM(BJ128:BJ316)</f>
        <v>0</v>
      </c>
    </row>
    <row r="128" spans="1:64" s="28" customFormat="1" ht="16.5" customHeight="1">
      <c r="A128" s="23"/>
      <c r="B128" s="163"/>
      <c r="C128" s="164" t="s">
        <v>137</v>
      </c>
      <c r="D128" s="164" t="s">
        <v>127</v>
      </c>
      <c r="E128" s="165" t="s">
        <v>138</v>
      </c>
      <c r="F128" s="166" t="s">
        <v>139</v>
      </c>
      <c r="G128" s="167" t="s">
        <v>130</v>
      </c>
      <c r="H128" s="168">
        <v>1</v>
      </c>
      <c r="I128" s="169"/>
      <c r="J128" s="169"/>
      <c r="K128" s="170">
        <f>ROUND(O128*H128,2)</f>
        <v>0</v>
      </c>
      <c r="L128" s="24"/>
      <c r="M128" s="171"/>
      <c r="N128" s="172" t="s">
        <v>40</v>
      </c>
      <c r="O128" s="173">
        <f>I128+J128</f>
        <v>0</v>
      </c>
      <c r="P128" s="173">
        <f>ROUND(I128*H128,2)</f>
        <v>0</v>
      </c>
      <c r="Q128" s="173">
        <f>ROUND(J128*H128,2)</f>
        <v>0</v>
      </c>
      <c r="R128" s="61"/>
      <c r="S128" s="174">
        <f>R128*H128</f>
        <v>0</v>
      </c>
      <c r="T128" s="174">
        <v>0</v>
      </c>
      <c r="U128" s="174">
        <f>T128*H128</f>
        <v>0</v>
      </c>
      <c r="V128" s="174">
        <v>0</v>
      </c>
      <c r="W128" s="175">
        <f>V128*H128</f>
        <v>0</v>
      </c>
      <c r="X128" s="23"/>
      <c r="Y128" s="23"/>
      <c r="Z128" s="23"/>
      <c r="AA128" s="23"/>
      <c r="AB128" s="23"/>
      <c r="AC128" s="23"/>
      <c r="AD128" s="23"/>
      <c r="AQ128" s="176" t="s">
        <v>140</v>
      </c>
      <c r="AS128" s="176" t="s">
        <v>127</v>
      </c>
      <c r="AT128" s="176" t="s">
        <v>87</v>
      </c>
      <c r="AX128" s="4" t="s">
        <v>123</v>
      </c>
      <c r="BD128" s="177">
        <f>IF(N128="základní",K128,0)</f>
        <v>0</v>
      </c>
      <c r="BE128" s="177">
        <f>IF(N128="snížená",K128,0)</f>
        <v>0</v>
      </c>
      <c r="BF128" s="177">
        <f>IF(N128="zákl. přenesená",K128,0)</f>
        <v>0</v>
      </c>
      <c r="BG128" s="177">
        <f>IF(N128="sníž. přenesená",K128,0)</f>
        <v>0</v>
      </c>
      <c r="BH128" s="177">
        <f>IF(N128="nulová",K128,0)</f>
        <v>0</v>
      </c>
      <c r="BI128" s="4" t="s">
        <v>85</v>
      </c>
      <c r="BJ128" s="177">
        <f>ROUND(O128*H128,2)</f>
        <v>0</v>
      </c>
      <c r="BK128" s="4" t="s">
        <v>140</v>
      </c>
      <c r="BL128" s="176" t="s">
        <v>141</v>
      </c>
    </row>
    <row r="129" spans="1:64" s="28" customFormat="1" ht="24" customHeight="1">
      <c r="A129" s="23"/>
      <c r="B129" s="163"/>
      <c r="C129" s="178" t="s">
        <v>142</v>
      </c>
      <c r="D129" s="178" t="s">
        <v>143</v>
      </c>
      <c r="E129" s="179" t="s">
        <v>144</v>
      </c>
      <c r="F129" s="180" t="s">
        <v>145</v>
      </c>
      <c r="G129" s="181" t="s">
        <v>146</v>
      </c>
      <c r="H129" s="182">
        <v>1</v>
      </c>
      <c r="I129" s="183"/>
      <c r="J129" s="184"/>
      <c r="K129" s="185">
        <f>ROUND(O129*H129,2)</f>
        <v>0</v>
      </c>
      <c r="L129" s="186"/>
      <c r="M129" s="187"/>
      <c r="N129" s="172" t="s">
        <v>40</v>
      </c>
      <c r="O129" s="173">
        <f>I129+J129</f>
        <v>0</v>
      </c>
      <c r="P129" s="173">
        <f>ROUND(I129*H129,2)</f>
        <v>0</v>
      </c>
      <c r="Q129" s="173">
        <f>ROUND(J129*H129,2)</f>
        <v>0</v>
      </c>
      <c r="R129" s="61"/>
      <c r="S129" s="174">
        <f>R129*H129</f>
        <v>0</v>
      </c>
      <c r="T129" s="174">
        <v>0</v>
      </c>
      <c r="U129" s="174">
        <f>T129*H129</f>
        <v>0</v>
      </c>
      <c r="V129" s="174">
        <v>0</v>
      </c>
      <c r="W129" s="175">
        <f>V129*H129</f>
        <v>0</v>
      </c>
      <c r="X129" s="23"/>
      <c r="Y129" s="23"/>
      <c r="Z129" s="23"/>
      <c r="AA129" s="23"/>
      <c r="AB129" s="23"/>
      <c r="AC129" s="23"/>
      <c r="AD129" s="23"/>
      <c r="AQ129" s="176" t="s">
        <v>147</v>
      </c>
      <c r="AS129" s="176" t="s">
        <v>143</v>
      </c>
      <c r="AT129" s="176" t="s">
        <v>87</v>
      </c>
      <c r="AX129" s="4" t="s">
        <v>123</v>
      </c>
      <c r="BD129" s="177">
        <f>IF(N129="základní",K129,0)</f>
        <v>0</v>
      </c>
      <c r="BE129" s="177">
        <f>IF(N129="snížená",K129,0)</f>
        <v>0</v>
      </c>
      <c r="BF129" s="177">
        <f>IF(N129="zákl. přenesená",K129,0)</f>
        <v>0</v>
      </c>
      <c r="BG129" s="177">
        <f>IF(N129="sníž. přenesená",K129,0)</f>
        <v>0</v>
      </c>
      <c r="BH129" s="177">
        <f>IF(N129="nulová",K129,0)</f>
        <v>0</v>
      </c>
      <c r="BI129" s="4" t="s">
        <v>85</v>
      </c>
      <c r="BJ129" s="177">
        <f>ROUND(O129*H129,2)</f>
        <v>0</v>
      </c>
      <c r="BK129" s="4" t="s">
        <v>140</v>
      </c>
      <c r="BL129" s="176" t="s">
        <v>148</v>
      </c>
    </row>
    <row r="130" spans="1:64" s="28" customFormat="1" ht="16.5" customHeight="1">
      <c r="A130" s="23"/>
      <c r="B130" s="163"/>
      <c r="C130" s="164" t="s">
        <v>149</v>
      </c>
      <c r="D130" s="164" t="s">
        <v>127</v>
      </c>
      <c r="E130" s="165" t="s">
        <v>150</v>
      </c>
      <c r="F130" s="166" t="s">
        <v>151</v>
      </c>
      <c r="G130" s="167" t="s">
        <v>146</v>
      </c>
      <c r="H130" s="168">
        <v>10</v>
      </c>
      <c r="I130" s="169"/>
      <c r="J130" s="169"/>
      <c r="K130" s="170">
        <f>ROUND(O130*H130,2)</f>
        <v>0</v>
      </c>
      <c r="L130" s="24"/>
      <c r="M130" s="171"/>
      <c r="N130" s="172" t="s">
        <v>40</v>
      </c>
      <c r="O130" s="173">
        <f>I130+J130</f>
        <v>0</v>
      </c>
      <c r="P130" s="173">
        <f>ROUND(I130*H130,2)</f>
        <v>0</v>
      </c>
      <c r="Q130" s="173">
        <f>ROUND(J130*H130,2)</f>
        <v>0</v>
      </c>
      <c r="R130" s="61"/>
      <c r="S130" s="174">
        <f>R130*H130</f>
        <v>0</v>
      </c>
      <c r="T130" s="174">
        <v>0</v>
      </c>
      <c r="U130" s="174">
        <f>T130*H130</f>
        <v>0</v>
      </c>
      <c r="V130" s="174">
        <v>0</v>
      </c>
      <c r="W130" s="175">
        <f>V130*H130</f>
        <v>0</v>
      </c>
      <c r="X130" s="23"/>
      <c r="Y130" s="23"/>
      <c r="Z130" s="23"/>
      <c r="AA130" s="23"/>
      <c r="AB130" s="23"/>
      <c r="AC130" s="23"/>
      <c r="AD130" s="23"/>
      <c r="AQ130" s="176" t="s">
        <v>140</v>
      </c>
      <c r="AS130" s="176" t="s">
        <v>127</v>
      </c>
      <c r="AT130" s="176" t="s">
        <v>87</v>
      </c>
      <c r="AX130" s="4" t="s">
        <v>123</v>
      </c>
      <c r="BD130" s="177">
        <f>IF(N130="základní",K130,0)</f>
        <v>0</v>
      </c>
      <c r="BE130" s="177">
        <f>IF(N130="snížená",K130,0)</f>
        <v>0</v>
      </c>
      <c r="BF130" s="177">
        <f>IF(N130="zákl. přenesená",K130,0)</f>
        <v>0</v>
      </c>
      <c r="BG130" s="177">
        <f>IF(N130="sníž. přenesená",K130,0)</f>
        <v>0</v>
      </c>
      <c r="BH130" s="177">
        <f>IF(N130="nulová",K130,0)</f>
        <v>0</v>
      </c>
      <c r="BI130" s="4" t="s">
        <v>85</v>
      </c>
      <c r="BJ130" s="177">
        <f>ROUND(O130*H130,2)</f>
        <v>0</v>
      </c>
      <c r="BK130" s="4" t="s">
        <v>140</v>
      </c>
      <c r="BL130" s="176" t="s">
        <v>152</v>
      </c>
    </row>
    <row r="131" spans="1:64" s="28" customFormat="1" ht="16.5" customHeight="1">
      <c r="A131" s="23"/>
      <c r="B131" s="163"/>
      <c r="C131" s="178" t="s">
        <v>153</v>
      </c>
      <c r="D131" s="178" t="s">
        <v>143</v>
      </c>
      <c r="E131" s="179" t="s">
        <v>154</v>
      </c>
      <c r="F131" s="180" t="s">
        <v>155</v>
      </c>
      <c r="G131" s="181" t="s">
        <v>146</v>
      </c>
      <c r="H131" s="182">
        <v>10</v>
      </c>
      <c r="I131" s="183"/>
      <c r="J131" s="184"/>
      <c r="K131" s="185">
        <f>ROUND(O131*H131,2)</f>
        <v>0</v>
      </c>
      <c r="L131" s="186"/>
      <c r="M131" s="187"/>
      <c r="N131" s="172" t="s">
        <v>40</v>
      </c>
      <c r="O131" s="173">
        <f>I131+J131</f>
        <v>0</v>
      </c>
      <c r="P131" s="173">
        <f>ROUND(I131*H131,2)</f>
        <v>0</v>
      </c>
      <c r="Q131" s="173">
        <f>ROUND(J131*H131,2)</f>
        <v>0</v>
      </c>
      <c r="R131" s="61"/>
      <c r="S131" s="174">
        <f>R131*H131</f>
        <v>0</v>
      </c>
      <c r="T131" s="174">
        <v>0</v>
      </c>
      <c r="U131" s="174">
        <f>T131*H131</f>
        <v>0</v>
      </c>
      <c r="V131" s="174">
        <v>0</v>
      </c>
      <c r="W131" s="175">
        <f>V131*H131</f>
        <v>0</v>
      </c>
      <c r="X131" s="23"/>
      <c r="Y131" s="23"/>
      <c r="Z131" s="23"/>
      <c r="AA131" s="23"/>
      <c r="AB131" s="23"/>
      <c r="AC131" s="23"/>
      <c r="AD131" s="23"/>
      <c r="AQ131" s="176" t="s">
        <v>147</v>
      </c>
      <c r="AS131" s="176" t="s">
        <v>143</v>
      </c>
      <c r="AT131" s="176" t="s">
        <v>87</v>
      </c>
      <c r="AX131" s="4" t="s">
        <v>123</v>
      </c>
      <c r="BD131" s="177">
        <f>IF(N131="základní",K131,0)</f>
        <v>0</v>
      </c>
      <c r="BE131" s="177">
        <f>IF(N131="snížená",K131,0)</f>
        <v>0</v>
      </c>
      <c r="BF131" s="177">
        <f>IF(N131="zákl. přenesená",K131,0)</f>
        <v>0</v>
      </c>
      <c r="BG131" s="177">
        <f>IF(N131="sníž. přenesená",K131,0)</f>
        <v>0</v>
      </c>
      <c r="BH131" s="177">
        <f>IF(N131="nulová",K131,0)</f>
        <v>0</v>
      </c>
      <c r="BI131" s="4" t="s">
        <v>85</v>
      </c>
      <c r="BJ131" s="177">
        <f>ROUND(O131*H131,2)</f>
        <v>0</v>
      </c>
      <c r="BK131" s="4" t="s">
        <v>140</v>
      </c>
      <c r="BL131" s="176" t="s">
        <v>156</v>
      </c>
    </row>
    <row r="132" spans="1:64" s="28" customFormat="1" ht="16.5" customHeight="1">
      <c r="A132" s="23"/>
      <c r="B132" s="163"/>
      <c r="C132" s="164" t="s">
        <v>157</v>
      </c>
      <c r="D132" s="164" t="s">
        <v>127</v>
      </c>
      <c r="E132" s="165" t="s">
        <v>158</v>
      </c>
      <c r="F132" s="166" t="s">
        <v>159</v>
      </c>
      <c r="G132" s="167" t="s">
        <v>146</v>
      </c>
      <c r="H132" s="168">
        <v>2</v>
      </c>
      <c r="I132" s="169"/>
      <c r="J132" s="169"/>
      <c r="K132" s="170">
        <f>ROUND(O132*H132,2)</f>
        <v>0</v>
      </c>
      <c r="L132" s="24"/>
      <c r="M132" s="171"/>
      <c r="N132" s="172" t="s">
        <v>40</v>
      </c>
      <c r="O132" s="173">
        <f>I132+J132</f>
        <v>0</v>
      </c>
      <c r="P132" s="173">
        <f>ROUND(I132*H132,2)</f>
        <v>0</v>
      </c>
      <c r="Q132" s="173">
        <f>ROUND(J132*H132,2)</f>
        <v>0</v>
      </c>
      <c r="R132" s="61"/>
      <c r="S132" s="174">
        <f>R132*H132</f>
        <v>0</v>
      </c>
      <c r="T132" s="174">
        <v>0</v>
      </c>
      <c r="U132" s="174">
        <f>T132*H132</f>
        <v>0</v>
      </c>
      <c r="V132" s="174">
        <v>0</v>
      </c>
      <c r="W132" s="175">
        <f>V132*H132</f>
        <v>0</v>
      </c>
      <c r="X132" s="23"/>
      <c r="Y132" s="23"/>
      <c r="Z132" s="23"/>
      <c r="AA132" s="23"/>
      <c r="AB132" s="23"/>
      <c r="AC132" s="23"/>
      <c r="AD132" s="23"/>
      <c r="AQ132" s="176" t="s">
        <v>140</v>
      </c>
      <c r="AS132" s="176" t="s">
        <v>127</v>
      </c>
      <c r="AT132" s="176" t="s">
        <v>87</v>
      </c>
      <c r="AX132" s="4" t="s">
        <v>123</v>
      </c>
      <c r="BD132" s="177">
        <f>IF(N132="základní",K132,0)</f>
        <v>0</v>
      </c>
      <c r="BE132" s="177">
        <f>IF(N132="snížená",K132,0)</f>
        <v>0</v>
      </c>
      <c r="BF132" s="177">
        <f>IF(N132="zákl. přenesená",K132,0)</f>
        <v>0</v>
      </c>
      <c r="BG132" s="177">
        <f>IF(N132="sníž. přenesená",K132,0)</f>
        <v>0</v>
      </c>
      <c r="BH132" s="177">
        <f>IF(N132="nulová",K132,0)</f>
        <v>0</v>
      </c>
      <c r="BI132" s="4" t="s">
        <v>85</v>
      </c>
      <c r="BJ132" s="177">
        <f>ROUND(O132*H132,2)</f>
        <v>0</v>
      </c>
      <c r="BK132" s="4" t="s">
        <v>140</v>
      </c>
      <c r="BL132" s="176" t="s">
        <v>160</v>
      </c>
    </row>
    <row r="133" spans="1:64" s="28" customFormat="1" ht="16.5" customHeight="1">
      <c r="A133" s="23"/>
      <c r="B133" s="163"/>
      <c r="C133" s="178" t="s">
        <v>161</v>
      </c>
      <c r="D133" s="178" t="s">
        <v>143</v>
      </c>
      <c r="E133" s="179" t="s">
        <v>162</v>
      </c>
      <c r="F133" s="180" t="s">
        <v>163</v>
      </c>
      <c r="G133" s="181" t="s">
        <v>146</v>
      </c>
      <c r="H133" s="182">
        <v>2</v>
      </c>
      <c r="I133" s="183"/>
      <c r="J133" s="184"/>
      <c r="K133" s="185">
        <f>ROUND(O133*H133,2)</f>
        <v>0</v>
      </c>
      <c r="L133" s="186"/>
      <c r="M133" s="187"/>
      <c r="N133" s="172" t="s">
        <v>40</v>
      </c>
      <c r="O133" s="173">
        <f>I133+J133</f>
        <v>0</v>
      </c>
      <c r="P133" s="173">
        <f>ROUND(I133*H133,2)</f>
        <v>0</v>
      </c>
      <c r="Q133" s="173">
        <f>ROUND(J133*H133,2)</f>
        <v>0</v>
      </c>
      <c r="R133" s="61"/>
      <c r="S133" s="174">
        <f>R133*H133</f>
        <v>0</v>
      </c>
      <c r="T133" s="174">
        <v>0</v>
      </c>
      <c r="U133" s="174">
        <f>T133*H133</f>
        <v>0</v>
      </c>
      <c r="V133" s="174">
        <v>0</v>
      </c>
      <c r="W133" s="175">
        <f>V133*H133</f>
        <v>0</v>
      </c>
      <c r="X133" s="23"/>
      <c r="Y133" s="23"/>
      <c r="Z133" s="23"/>
      <c r="AA133" s="23"/>
      <c r="AB133" s="23"/>
      <c r="AC133" s="23"/>
      <c r="AD133" s="23"/>
      <c r="AQ133" s="176" t="s">
        <v>147</v>
      </c>
      <c r="AS133" s="176" t="s">
        <v>143</v>
      </c>
      <c r="AT133" s="176" t="s">
        <v>87</v>
      </c>
      <c r="AX133" s="4" t="s">
        <v>123</v>
      </c>
      <c r="BD133" s="177">
        <f>IF(N133="základní",K133,0)</f>
        <v>0</v>
      </c>
      <c r="BE133" s="177">
        <f>IF(N133="snížená",K133,0)</f>
        <v>0</v>
      </c>
      <c r="BF133" s="177">
        <f>IF(N133="zákl. přenesená",K133,0)</f>
        <v>0</v>
      </c>
      <c r="BG133" s="177">
        <f>IF(N133="sníž. přenesená",K133,0)</f>
        <v>0</v>
      </c>
      <c r="BH133" s="177">
        <f>IF(N133="nulová",K133,0)</f>
        <v>0</v>
      </c>
      <c r="BI133" s="4" t="s">
        <v>85</v>
      </c>
      <c r="BJ133" s="177">
        <f>ROUND(O133*H133,2)</f>
        <v>0</v>
      </c>
      <c r="BK133" s="4" t="s">
        <v>140</v>
      </c>
      <c r="BL133" s="176" t="s">
        <v>164</v>
      </c>
    </row>
    <row r="134" spans="1:64" s="28" customFormat="1" ht="44.25" customHeight="1">
      <c r="A134" s="23"/>
      <c r="B134" s="163"/>
      <c r="C134" s="164" t="s">
        <v>165</v>
      </c>
      <c r="D134" s="164" t="s">
        <v>127</v>
      </c>
      <c r="E134" s="165" t="s">
        <v>166</v>
      </c>
      <c r="F134" s="166" t="s">
        <v>167</v>
      </c>
      <c r="G134" s="167" t="s">
        <v>168</v>
      </c>
      <c r="H134" s="168">
        <v>250</v>
      </c>
      <c r="I134" s="169"/>
      <c r="J134" s="169"/>
      <c r="K134" s="170">
        <f>ROUND(O134*H134,2)</f>
        <v>0</v>
      </c>
      <c r="L134" s="24"/>
      <c r="M134" s="171"/>
      <c r="N134" s="172" t="s">
        <v>40</v>
      </c>
      <c r="O134" s="173">
        <f>I134+J134</f>
        <v>0</v>
      </c>
      <c r="P134" s="173">
        <f>ROUND(I134*H134,2)</f>
        <v>0</v>
      </c>
      <c r="Q134" s="173">
        <f>ROUND(J134*H134,2)</f>
        <v>0</v>
      </c>
      <c r="R134" s="61"/>
      <c r="S134" s="174">
        <f>R134*H134</f>
        <v>0</v>
      </c>
      <c r="T134" s="174">
        <v>0</v>
      </c>
      <c r="U134" s="174">
        <f>T134*H134</f>
        <v>0</v>
      </c>
      <c r="V134" s="174">
        <v>0</v>
      </c>
      <c r="W134" s="175">
        <f>V134*H134</f>
        <v>0</v>
      </c>
      <c r="X134" s="23"/>
      <c r="Y134" s="23"/>
      <c r="Z134" s="23"/>
      <c r="AA134" s="23"/>
      <c r="AB134" s="23"/>
      <c r="AC134" s="23"/>
      <c r="AD134" s="23"/>
      <c r="AQ134" s="176" t="s">
        <v>140</v>
      </c>
      <c r="AS134" s="176" t="s">
        <v>127</v>
      </c>
      <c r="AT134" s="176" t="s">
        <v>87</v>
      </c>
      <c r="AX134" s="4" t="s">
        <v>123</v>
      </c>
      <c r="BD134" s="177">
        <f>IF(N134="základní",K134,0)</f>
        <v>0</v>
      </c>
      <c r="BE134" s="177">
        <f>IF(N134="snížená",K134,0)</f>
        <v>0</v>
      </c>
      <c r="BF134" s="177">
        <f>IF(N134="zákl. přenesená",K134,0)</f>
        <v>0</v>
      </c>
      <c r="BG134" s="177">
        <f>IF(N134="sníž. přenesená",K134,0)</f>
        <v>0</v>
      </c>
      <c r="BH134" s="177">
        <f>IF(N134="nulová",K134,0)</f>
        <v>0</v>
      </c>
      <c r="BI134" s="4" t="s">
        <v>85</v>
      </c>
      <c r="BJ134" s="177">
        <f>ROUND(O134*H134,2)</f>
        <v>0</v>
      </c>
      <c r="BK134" s="4" t="s">
        <v>140</v>
      </c>
      <c r="BL134" s="176" t="s">
        <v>169</v>
      </c>
    </row>
    <row r="135" spans="1:46" s="28" customFormat="1" ht="12.75">
      <c r="A135" s="23"/>
      <c r="B135" s="24"/>
      <c r="C135" s="23"/>
      <c r="D135" s="188" t="s">
        <v>170</v>
      </c>
      <c r="E135" s="23"/>
      <c r="F135" s="189" t="s">
        <v>171</v>
      </c>
      <c r="G135" s="23"/>
      <c r="H135" s="23"/>
      <c r="I135" s="190"/>
      <c r="J135" s="190"/>
      <c r="K135" s="23"/>
      <c r="L135" s="24"/>
      <c r="M135" s="191"/>
      <c r="N135" s="192"/>
      <c r="O135" s="61"/>
      <c r="P135" s="61"/>
      <c r="Q135" s="61"/>
      <c r="R135" s="61"/>
      <c r="S135" s="61"/>
      <c r="T135" s="61"/>
      <c r="U135" s="61"/>
      <c r="V135" s="61"/>
      <c r="W135" s="62"/>
      <c r="X135" s="23"/>
      <c r="Y135" s="23"/>
      <c r="Z135" s="23"/>
      <c r="AA135" s="23"/>
      <c r="AB135" s="23"/>
      <c r="AC135" s="23"/>
      <c r="AD135" s="23"/>
      <c r="AS135" s="4" t="s">
        <v>170</v>
      </c>
      <c r="AT135" s="4" t="s">
        <v>87</v>
      </c>
    </row>
    <row r="136" spans="1:64" s="28" customFormat="1" ht="12.75">
      <c r="A136" s="23"/>
      <c r="B136" s="163"/>
      <c r="C136" s="178" t="s">
        <v>172</v>
      </c>
      <c r="D136" s="178" t="s">
        <v>143</v>
      </c>
      <c r="E136" s="179" t="s">
        <v>173</v>
      </c>
      <c r="F136" s="180" t="s">
        <v>174</v>
      </c>
      <c r="G136" s="181" t="s">
        <v>168</v>
      </c>
      <c r="H136" s="182">
        <v>262.5</v>
      </c>
      <c r="I136" s="183"/>
      <c r="J136" s="184"/>
      <c r="K136" s="185">
        <f>ROUND(O136*H136,2)</f>
        <v>0</v>
      </c>
      <c r="L136" s="186"/>
      <c r="M136" s="187"/>
      <c r="N136" s="172" t="s">
        <v>40</v>
      </c>
      <c r="O136" s="173">
        <f>I136+J136</f>
        <v>0</v>
      </c>
      <c r="P136" s="173">
        <f>ROUND(I136*H136,2)</f>
        <v>0</v>
      </c>
      <c r="Q136" s="173">
        <f>ROUND(J136*H136,2)</f>
        <v>0</v>
      </c>
      <c r="R136" s="61"/>
      <c r="S136" s="174">
        <f>R136*H136</f>
        <v>0</v>
      </c>
      <c r="T136" s="174">
        <v>7E-05</v>
      </c>
      <c r="U136" s="174">
        <f>T136*H136</f>
        <v>0.018375</v>
      </c>
      <c r="V136" s="174">
        <v>0</v>
      </c>
      <c r="W136" s="175">
        <f>V136*H136</f>
        <v>0</v>
      </c>
      <c r="X136" s="23"/>
      <c r="Y136" s="23"/>
      <c r="Z136" s="23"/>
      <c r="AA136" s="23"/>
      <c r="AB136" s="23"/>
      <c r="AC136" s="23"/>
      <c r="AD136" s="23"/>
      <c r="AQ136" s="176" t="s">
        <v>147</v>
      </c>
      <c r="AS136" s="176" t="s">
        <v>143</v>
      </c>
      <c r="AT136" s="176" t="s">
        <v>87</v>
      </c>
      <c r="AX136" s="4" t="s">
        <v>123</v>
      </c>
      <c r="BD136" s="177">
        <f>IF(N136="základní",K136,0)</f>
        <v>0</v>
      </c>
      <c r="BE136" s="177">
        <f>IF(N136="snížená",K136,0)</f>
        <v>0</v>
      </c>
      <c r="BF136" s="177">
        <f>IF(N136="zákl. přenesená",K136,0)</f>
        <v>0</v>
      </c>
      <c r="BG136" s="177">
        <f>IF(N136="sníž. přenesená",K136,0)</f>
        <v>0</v>
      </c>
      <c r="BH136" s="177">
        <f>IF(N136="nulová",K136,0)</f>
        <v>0</v>
      </c>
      <c r="BI136" s="4" t="s">
        <v>85</v>
      </c>
      <c r="BJ136" s="177">
        <f>ROUND(O136*H136,2)</f>
        <v>0</v>
      </c>
      <c r="BK136" s="4" t="s">
        <v>140</v>
      </c>
      <c r="BL136" s="176" t="s">
        <v>175</v>
      </c>
    </row>
    <row r="137" spans="2:50" s="193" customFormat="1" ht="12.75">
      <c r="B137" s="194"/>
      <c r="D137" s="195" t="s">
        <v>176</v>
      </c>
      <c r="F137" s="196" t="s">
        <v>177</v>
      </c>
      <c r="H137" s="197">
        <v>262.5</v>
      </c>
      <c r="I137" s="198"/>
      <c r="J137" s="198"/>
      <c r="L137" s="194"/>
      <c r="M137" s="199"/>
      <c r="N137" s="200"/>
      <c r="O137" s="200"/>
      <c r="P137" s="200"/>
      <c r="Q137" s="200"/>
      <c r="R137" s="200"/>
      <c r="S137" s="200"/>
      <c r="T137" s="200"/>
      <c r="U137" s="200"/>
      <c r="V137" s="200"/>
      <c r="W137" s="201"/>
      <c r="AS137" s="202" t="s">
        <v>176</v>
      </c>
      <c r="AT137" s="202" t="s">
        <v>87</v>
      </c>
      <c r="AU137" s="193" t="s">
        <v>87</v>
      </c>
      <c r="AV137" s="193" t="s">
        <v>2</v>
      </c>
      <c r="AW137" s="193" t="s">
        <v>85</v>
      </c>
      <c r="AX137" s="202" t="s">
        <v>123</v>
      </c>
    </row>
    <row r="138" spans="1:64" s="28" customFormat="1" ht="37.5" customHeight="1">
      <c r="A138" s="23"/>
      <c r="B138" s="163"/>
      <c r="C138" s="164" t="s">
        <v>178</v>
      </c>
      <c r="D138" s="164" t="s">
        <v>127</v>
      </c>
      <c r="E138" s="165" t="s">
        <v>179</v>
      </c>
      <c r="F138" s="166" t="s">
        <v>180</v>
      </c>
      <c r="G138" s="167" t="s">
        <v>168</v>
      </c>
      <c r="H138" s="168">
        <v>70</v>
      </c>
      <c r="I138" s="169"/>
      <c r="J138" s="169"/>
      <c r="K138" s="170">
        <f>ROUND(O138*H138,2)</f>
        <v>0</v>
      </c>
      <c r="L138" s="24"/>
      <c r="M138" s="171"/>
      <c r="N138" s="172" t="s">
        <v>40</v>
      </c>
      <c r="O138" s="173">
        <f>I138+J138</f>
        <v>0</v>
      </c>
      <c r="P138" s="173">
        <f>ROUND(I138*H138,2)</f>
        <v>0</v>
      </c>
      <c r="Q138" s="173">
        <f>ROUND(J138*H138,2)</f>
        <v>0</v>
      </c>
      <c r="R138" s="61"/>
      <c r="S138" s="174">
        <f>R138*H138</f>
        <v>0</v>
      </c>
      <c r="T138" s="174">
        <v>0</v>
      </c>
      <c r="U138" s="174">
        <f>T138*H138</f>
        <v>0</v>
      </c>
      <c r="V138" s="174">
        <v>0</v>
      </c>
      <c r="W138" s="175">
        <f>V138*H138</f>
        <v>0</v>
      </c>
      <c r="X138" s="23"/>
      <c r="Y138" s="23"/>
      <c r="Z138" s="23"/>
      <c r="AA138" s="23"/>
      <c r="AB138" s="23"/>
      <c r="AC138" s="23"/>
      <c r="AD138" s="23"/>
      <c r="AQ138" s="176" t="s">
        <v>140</v>
      </c>
      <c r="AS138" s="176" t="s">
        <v>127</v>
      </c>
      <c r="AT138" s="176" t="s">
        <v>87</v>
      </c>
      <c r="AX138" s="4" t="s">
        <v>123</v>
      </c>
      <c r="BD138" s="177">
        <f>IF(N138="základní",K138,0)</f>
        <v>0</v>
      </c>
      <c r="BE138" s="177">
        <f>IF(N138="snížená",K138,0)</f>
        <v>0</v>
      </c>
      <c r="BF138" s="177">
        <f>IF(N138="zákl. přenesená",K138,0)</f>
        <v>0</v>
      </c>
      <c r="BG138" s="177">
        <f>IF(N138="sníž. přenesená",K138,0)</f>
        <v>0</v>
      </c>
      <c r="BH138" s="177">
        <f>IF(N138="nulová",K138,0)</f>
        <v>0</v>
      </c>
      <c r="BI138" s="4" t="s">
        <v>85</v>
      </c>
      <c r="BJ138" s="177">
        <f>ROUND(O138*H138,2)</f>
        <v>0</v>
      </c>
      <c r="BK138" s="4" t="s">
        <v>140</v>
      </c>
      <c r="BL138" s="176" t="s">
        <v>181</v>
      </c>
    </row>
    <row r="139" spans="1:46" s="28" customFormat="1" ht="12.75">
      <c r="A139" s="23"/>
      <c r="B139" s="24"/>
      <c r="C139" s="23"/>
      <c r="D139" s="188" t="s">
        <v>170</v>
      </c>
      <c r="E139" s="23"/>
      <c r="F139" s="189" t="s">
        <v>182</v>
      </c>
      <c r="G139" s="23"/>
      <c r="H139" s="23"/>
      <c r="I139" s="190"/>
      <c r="J139" s="190"/>
      <c r="K139" s="23"/>
      <c r="L139" s="24"/>
      <c r="M139" s="191"/>
      <c r="N139" s="192"/>
      <c r="O139" s="61"/>
      <c r="P139" s="61"/>
      <c r="Q139" s="61"/>
      <c r="R139" s="61"/>
      <c r="S139" s="61"/>
      <c r="T139" s="61"/>
      <c r="U139" s="61"/>
      <c r="V139" s="61"/>
      <c r="W139" s="62"/>
      <c r="X139" s="23"/>
      <c r="Y139" s="23"/>
      <c r="Z139" s="23"/>
      <c r="AA139" s="23"/>
      <c r="AB139" s="23"/>
      <c r="AC139" s="23"/>
      <c r="AD139" s="23"/>
      <c r="AS139" s="4" t="s">
        <v>170</v>
      </c>
      <c r="AT139" s="4" t="s">
        <v>87</v>
      </c>
    </row>
    <row r="140" spans="1:64" s="28" customFormat="1" ht="16.5" customHeight="1">
      <c r="A140" s="23"/>
      <c r="B140" s="163"/>
      <c r="C140" s="178" t="s">
        <v>183</v>
      </c>
      <c r="D140" s="178" t="s">
        <v>143</v>
      </c>
      <c r="E140" s="179" t="s">
        <v>184</v>
      </c>
      <c r="F140" s="180" t="s">
        <v>185</v>
      </c>
      <c r="G140" s="181" t="s">
        <v>168</v>
      </c>
      <c r="H140" s="182">
        <v>73.5</v>
      </c>
      <c r="I140" s="183"/>
      <c r="J140" s="184"/>
      <c r="K140" s="185">
        <f>ROUND(O140*H140,2)</f>
        <v>0</v>
      </c>
      <c r="L140" s="186"/>
      <c r="M140" s="187"/>
      <c r="N140" s="172" t="s">
        <v>40</v>
      </c>
      <c r="O140" s="173">
        <f>I140+J140</f>
        <v>0</v>
      </c>
      <c r="P140" s="173">
        <f>ROUND(I140*H140,2)</f>
        <v>0</v>
      </c>
      <c r="Q140" s="173">
        <f>ROUND(J140*H140,2)</f>
        <v>0</v>
      </c>
      <c r="R140" s="61"/>
      <c r="S140" s="174">
        <f>R140*H140</f>
        <v>0</v>
      </c>
      <c r="T140" s="174">
        <v>0</v>
      </c>
      <c r="U140" s="174">
        <f>T140*H140</f>
        <v>0</v>
      </c>
      <c r="V140" s="174">
        <v>0</v>
      </c>
      <c r="W140" s="175">
        <f>V140*H140</f>
        <v>0</v>
      </c>
      <c r="X140" s="23"/>
      <c r="Y140" s="23"/>
      <c r="Z140" s="23"/>
      <c r="AA140" s="23"/>
      <c r="AB140" s="23"/>
      <c r="AC140" s="23"/>
      <c r="AD140" s="23"/>
      <c r="AQ140" s="176" t="s">
        <v>147</v>
      </c>
      <c r="AS140" s="176" t="s">
        <v>143</v>
      </c>
      <c r="AT140" s="176" t="s">
        <v>87</v>
      </c>
      <c r="AX140" s="4" t="s">
        <v>123</v>
      </c>
      <c r="BD140" s="177">
        <f>IF(N140="základní",K140,0)</f>
        <v>0</v>
      </c>
      <c r="BE140" s="177">
        <f>IF(N140="snížená",K140,0)</f>
        <v>0</v>
      </c>
      <c r="BF140" s="177">
        <f>IF(N140="zákl. přenesená",K140,0)</f>
        <v>0</v>
      </c>
      <c r="BG140" s="177">
        <f>IF(N140="sníž. přenesená",K140,0)</f>
        <v>0</v>
      </c>
      <c r="BH140" s="177">
        <f>IF(N140="nulová",K140,0)</f>
        <v>0</v>
      </c>
      <c r="BI140" s="4" t="s">
        <v>85</v>
      </c>
      <c r="BJ140" s="177">
        <f>ROUND(O140*H140,2)</f>
        <v>0</v>
      </c>
      <c r="BK140" s="4" t="s">
        <v>140</v>
      </c>
      <c r="BL140" s="176" t="s">
        <v>186</v>
      </c>
    </row>
    <row r="141" spans="2:50" s="193" customFormat="1" ht="12.75">
      <c r="B141" s="194"/>
      <c r="D141" s="195" t="s">
        <v>176</v>
      </c>
      <c r="F141" s="196" t="s">
        <v>187</v>
      </c>
      <c r="H141" s="197">
        <v>73.5</v>
      </c>
      <c r="I141" s="198"/>
      <c r="J141" s="198"/>
      <c r="L141" s="194"/>
      <c r="M141" s="199"/>
      <c r="N141" s="200"/>
      <c r="O141" s="200"/>
      <c r="P141" s="200"/>
      <c r="Q141" s="200"/>
      <c r="R141" s="200"/>
      <c r="S141" s="200"/>
      <c r="T141" s="200"/>
      <c r="U141" s="200"/>
      <c r="V141" s="200"/>
      <c r="W141" s="201"/>
      <c r="AS141" s="202" t="s">
        <v>176</v>
      </c>
      <c r="AT141" s="202" t="s">
        <v>87</v>
      </c>
      <c r="AU141" s="193" t="s">
        <v>87</v>
      </c>
      <c r="AV141" s="193" t="s">
        <v>2</v>
      </c>
      <c r="AW141" s="193" t="s">
        <v>85</v>
      </c>
      <c r="AX141" s="202" t="s">
        <v>123</v>
      </c>
    </row>
    <row r="142" spans="1:64" s="28" customFormat="1" ht="44.25" customHeight="1">
      <c r="A142" s="23"/>
      <c r="B142" s="163"/>
      <c r="C142" s="164" t="s">
        <v>188</v>
      </c>
      <c r="D142" s="164" t="s">
        <v>127</v>
      </c>
      <c r="E142" s="165" t="s">
        <v>189</v>
      </c>
      <c r="F142" s="166" t="s">
        <v>190</v>
      </c>
      <c r="G142" s="167" t="s">
        <v>168</v>
      </c>
      <c r="H142" s="168">
        <v>30</v>
      </c>
      <c r="I142" s="169"/>
      <c r="J142" s="169"/>
      <c r="K142" s="170">
        <f>ROUND(O142*H142,2)</f>
        <v>0</v>
      </c>
      <c r="L142" s="24"/>
      <c r="M142" s="171"/>
      <c r="N142" s="172" t="s">
        <v>40</v>
      </c>
      <c r="O142" s="173">
        <f>I142+J142</f>
        <v>0</v>
      </c>
      <c r="P142" s="173">
        <f>ROUND(I142*H142,2)</f>
        <v>0</v>
      </c>
      <c r="Q142" s="173">
        <f>ROUND(J142*H142,2)</f>
        <v>0</v>
      </c>
      <c r="R142" s="61"/>
      <c r="S142" s="174">
        <f>R142*H142</f>
        <v>0</v>
      </c>
      <c r="T142" s="174">
        <v>0</v>
      </c>
      <c r="U142" s="174">
        <f>T142*H142</f>
        <v>0</v>
      </c>
      <c r="V142" s="174">
        <v>0</v>
      </c>
      <c r="W142" s="175">
        <f>V142*H142</f>
        <v>0</v>
      </c>
      <c r="X142" s="23"/>
      <c r="Y142" s="23"/>
      <c r="Z142" s="23"/>
      <c r="AA142" s="23"/>
      <c r="AB142" s="23"/>
      <c r="AC142" s="23"/>
      <c r="AD142" s="23"/>
      <c r="AQ142" s="176" t="s">
        <v>140</v>
      </c>
      <c r="AS142" s="176" t="s">
        <v>127</v>
      </c>
      <c r="AT142" s="176" t="s">
        <v>87</v>
      </c>
      <c r="AX142" s="4" t="s">
        <v>123</v>
      </c>
      <c r="BD142" s="177">
        <f>IF(N142="základní",K142,0)</f>
        <v>0</v>
      </c>
      <c r="BE142" s="177">
        <f>IF(N142="snížená",K142,0)</f>
        <v>0</v>
      </c>
      <c r="BF142" s="177">
        <f>IF(N142="zákl. přenesená",K142,0)</f>
        <v>0</v>
      </c>
      <c r="BG142" s="177">
        <f>IF(N142="sníž. přenesená",K142,0)</f>
        <v>0</v>
      </c>
      <c r="BH142" s="177">
        <f>IF(N142="nulová",K142,0)</f>
        <v>0</v>
      </c>
      <c r="BI142" s="4" t="s">
        <v>85</v>
      </c>
      <c r="BJ142" s="177">
        <f>ROUND(O142*H142,2)</f>
        <v>0</v>
      </c>
      <c r="BK142" s="4" t="s">
        <v>140</v>
      </c>
      <c r="BL142" s="176" t="s">
        <v>191</v>
      </c>
    </row>
    <row r="143" spans="1:46" s="28" customFormat="1" ht="12.75">
      <c r="A143" s="23"/>
      <c r="B143" s="24"/>
      <c r="C143" s="23"/>
      <c r="D143" s="188" t="s">
        <v>170</v>
      </c>
      <c r="E143" s="23"/>
      <c r="F143" s="189" t="s">
        <v>192</v>
      </c>
      <c r="G143" s="23"/>
      <c r="H143" s="23"/>
      <c r="I143" s="190"/>
      <c r="J143" s="190"/>
      <c r="K143" s="23"/>
      <c r="L143" s="24"/>
      <c r="M143" s="191"/>
      <c r="N143" s="192"/>
      <c r="O143" s="61"/>
      <c r="P143" s="61"/>
      <c r="Q143" s="61"/>
      <c r="R143" s="61"/>
      <c r="S143" s="61"/>
      <c r="T143" s="61"/>
      <c r="U143" s="61"/>
      <c r="V143" s="61"/>
      <c r="W143" s="62"/>
      <c r="X143" s="23"/>
      <c r="Y143" s="23"/>
      <c r="Z143" s="23"/>
      <c r="AA143" s="23"/>
      <c r="AB143" s="23"/>
      <c r="AC143" s="23"/>
      <c r="AD143" s="23"/>
      <c r="AS143" s="4" t="s">
        <v>170</v>
      </c>
      <c r="AT143" s="4" t="s">
        <v>87</v>
      </c>
    </row>
    <row r="144" spans="1:64" s="28" customFormat="1" ht="24" customHeight="1">
      <c r="A144" s="23"/>
      <c r="B144" s="163"/>
      <c r="C144" s="178" t="s">
        <v>193</v>
      </c>
      <c r="D144" s="178" t="s">
        <v>143</v>
      </c>
      <c r="E144" s="179" t="s">
        <v>194</v>
      </c>
      <c r="F144" s="180" t="s">
        <v>195</v>
      </c>
      <c r="G144" s="181" t="s">
        <v>168</v>
      </c>
      <c r="H144" s="182">
        <v>31.5</v>
      </c>
      <c r="I144" s="183"/>
      <c r="J144" s="184"/>
      <c r="K144" s="185">
        <f>ROUND(O144*H144,2)</f>
        <v>0</v>
      </c>
      <c r="L144" s="186"/>
      <c r="M144" s="187"/>
      <c r="N144" s="172" t="s">
        <v>40</v>
      </c>
      <c r="O144" s="173">
        <f>I144+J144</f>
        <v>0</v>
      </c>
      <c r="P144" s="173">
        <f>ROUND(I144*H144,2)</f>
        <v>0</v>
      </c>
      <c r="Q144" s="173">
        <f>ROUND(J144*H144,2)</f>
        <v>0</v>
      </c>
      <c r="R144" s="61"/>
      <c r="S144" s="174">
        <f>R144*H144</f>
        <v>0</v>
      </c>
      <c r="T144" s="174">
        <v>0</v>
      </c>
      <c r="U144" s="174">
        <f>T144*H144</f>
        <v>0</v>
      </c>
      <c r="V144" s="174">
        <v>0</v>
      </c>
      <c r="W144" s="175">
        <f>V144*H144</f>
        <v>0</v>
      </c>
      <c r="X144" s="23"/>
      <c r="Y144" s="23"/>
      <c r="Z144" s="23"/>
      <c r="AA144" s="23"/>
      <c r="AB144" s="23"/>
      <c r="AC144" s="23"/>
      <c r="AD144" s="23"/>
      <c r="AQ144" s="176" t="s">
        <v>147</v>
      </c>
      <c r="AS144" s="176" t="s">
        <v>143</v>
      </c>
      <c r="AT144" s="176" t="s">
        <v>87</v>
      </c>
      <c r="AX144" s="4" t="s">
        <v>123</v>
      </c>
      <c r="BD144" s="177">
        <f>IF(N144="základní",K144,0)</f>
        <v>0</v>
      </c>
      <c r="BE144" s="177">
        <f>IF(N144="snížená",K144,0)</f>
        <v>0</v>
      </c>
      <c r="BF144" s="177">
        <f>IF(N144="zákl. přenesená",K144,0)</f>
        <v>0</v>
      </c>
      <c r="BG144" s="177">
        <f>IF(N144="sníž. přenesená",K144,0)</f>
        <v>0</v>
      </c>
      <c r="BH144" s="177">
        <f>IF(N144="nulová",K144,0)</f>
        <v>0</v>
      </c>
      <c r="BI144" s="4" t="s">
        <v>85</v>
      </c>
      <c r="BJ144" s="177">
        <f>ROUND(O144*H144,2)</f>
        <v>0</v>
      </c>
      <c r="BK144" s="4" t="s">
        <v>140</v>
      </c>
      <c r="BL144" s="176" t="s">
        <v>196</v>
      </c>
    </row>
    <row r="145" spans="2:50" s="193" customFormat="1" ht="12.75">
      <c r="B145" s="194"/>
      <c r="D145" s="195" t="s">
        <v>176</v>
      </c>
      <c r="F145" s="196" t="s">
        <v>197</v>
      </c>
      <c r="H145" s="197">
        <v>31.5</v>
      </c>
      <c r="I145" s="198"/>
      <c r="J145" s="198"/>
      <c r="L145" s="194"/>
      <c r="M145" s="199"/>
      <c r="N145" s="200"/>
      <c r="O145" s="200"/>
      <c r="P145" s="200"/>
      <c r="Q145" s="200"/>
      <c r="R145" s="200"/>
      <c r="S145" s="200"/>
      <c r="T145" s="200"/>
      <c r="U145" s="200"/>
      <c r="V145" s="200"/>
      <c r="W145" s="201"/>
      <c r="AS145" s="202" t="s">
        <v>176</v>
      </c>
      <c r="AT145" s="202" t="s">
        <v>87</v>
      </c>
      <c r="AU145" s="193" t="s">
        <v>87</v>
      </c>
      <c r="AV145" s="193" t="s">
        <v>2</v>
      </c>
      <c r="AW145" s="193" t="s">
        <v>85</v>
      </c>
      <c r="AX145" s="202" t="s">
        <v>123</v>
      </c>
    </row>
    <row r="146" spans="1:64" s="28" customFormat="1" ht="44.25" customHeight="1">
      <c r="A146" s="23"/>
      <c r="B146" s="163"/>
      <c r="C146" s="164" t="s">
        <v>198</v>
      </c>
      <c r="D146" s="164" t="s">
        <v>127</v>
      </c>
      <c r="E146" s="165" t="s">
        <v>199</v>
      </c>
      <c r="F146" s="166" t="s">
        <v>200</v>
      </c>
      <c r="G146" s="167" t="s">
        <v>168</v>
      </c>
      <c r="H146" s="168">
        <v>65</v>
      </c>
      <c r="I146" s="169"/>
      <c r="J146" s="169"/>
      <c r="K146" s="170">
        <f>ROUND(O146*H146,2)</f>
        <v>0</v>
      </c>
      <c r="L146" s="24"/>
      <c r="M146" s="171"/>
      <c r="N146" s="172" t="s">
        <v>40</v>
      </c>
      <c r="O146" s="173">
        <f>I146+J146</f>
        <v>0</v>
      </c>
      <c r="P146" s="173">
        <f>ROUND(I146*H146,2)</f>
        <v>0</v>
      </c>
      <c r="Q146" s="173">
        <f>ROUND(J146*H146,2)</f>
        <v>0</v>
      </c>
      <c r="R146" s="61"/>
      <c r="S146" s="174">
        <f>R146*H146</f>
        <v>0</v>
      </c>
      <c r="T146" s="174">
        <v>0</v>
      </c>
      <c r="U146" s="174">
        <f>T146*H146</f>
        <v>0</v>
      </c>
      <c r="V146" s="174">
        <v>0</v>
      </c>
      <c r="W146" s="175">
        <f>V146*H146</f>
        <v>0</v>
      </c>
      <c r="X146" s="23"/>
      <c r="Y146" s="23"/>
      <c r="Z146" s="23"/>
      <c r="AA146" s="23"/>
      <c r="AB146" s="23"/>
      <c r="AC146" s="23"/>
      <c r="AD146" s="23"/>
      <c r="AQ146" s="176" t="s">
        <v>140</v>
      </c>
      <c r="AS146" s="176" t="s">
        <v>127</v>
      </c>
      <c r="AT146" s="176" t="s">
        <v>87</v>
      </c>
      <c r="AX146" s="4" t="s">
        <v>123</v>
      </c>
      <c r="BD146" s="177">
        <f>IF(N146="základní",K146,0)</f>
        <v>0</v>
      </c>
      <c r="BE146" s="177">
        <f>IF(N146="snížená",K146,0)</f>
        <v>0</v>
      </c>
      <c r="BF146" s="177">
        <f>IF(N146="zákl. přenesená",K146,0)</f>
        <v>0</v>
      </c>
      <c r="BG146" s="177">
        <f>IF(N146="sníž. přenesená",K146,0)</f>
        <v>0</v>
      </c>
      <c r="BH146" s="177">
        <f>IF(N146="nulová",K146,0)</f>
        <v>0</v>
      </c>
      <c r="BI146" s="4" t="s">
        <v>85</v>
      </c>
      <c r="BJ146" s="177">
        <f>ROUND(O146*H146,2)</f>
        <v>0</v>
      </c>
      <c r="BK146" s="4" t="s">
        <v>140</v>
      </c>
      <c r="BL146" s="176" t="s">
        <v>201</v>
      </c>
    </row>
    <row r="147" spans="1:46" s="28" customFormat="1" ht="12.75">
      <c r="A147" s="23"/>
      <c r="B147" s="24"/>
      <c r="C147" s="23"/>
      <c r="D147" s="188" t="s">
        <v>170</v>
      </c>
      <c r="E147" s="23"/>
      <c r="F147" s="189" t="s">
        <v>202</v>
      </c>
      <c r="G147" s="23"/>
      <c r="H147" s="23"/>
      <c r="I147" s="190"/>
      <c r="J147" s="190"/>
      <c r="K147" s="23"/>
      <c r="L147" s="24"/>
      <c r="M147" s="191"/>
      <c r="N147" s="192"/>
      <c r="O147" s="61"/>
      <c r="P147" s="61"/>
      <c r="Q147" s="61"/>
      <c r="R147" s="61"/>
      <c r="S147" s="61"/>
      <c r="T147" s="61"/>
      <c r="U147" s="61"/>
      <c r="V147" s="61"/>
      <c r="W147" s="62"/>
      <c r="X147" s="23"/>
      <c r="Y147" s="23"/>
      <c r="Z147" s="23"/>
      <c r="AA147" s="23"/>
      <c r="AB147" s="23"/>
      <c r="AC147" s="23"/>
      <c r="AD147" s="23"/>
      <c r="AS147" s="4" t="s">
        <v>170</v>
      </c>
      <c r="AT147" s="4" t="s">
        <v>87</v>
      </c>
    </row>
    <row r="148" spans="1:64" s="28" customFormat="1" ht="16.5" customHeight="1">
      <c r="A148" s="23"/>
      <c r="B148" s="163"/>
      <c r="C148" s="178" t="s">
        <v>203</v>
      </c>
      <c r="D148" s="178" t="s">
        <v>143</v>
      </c>
      <c r="E148" s="179" t="s">
        <v>204</v>
      </c>
      <c r="F148" s="180" t="s">
        <v>205</v>
      </c>
      <c r="G148" s="181" t="s">
        <v>146</v>
      </c>
      <c r="H148" s="182">
        <v>30</v>
      </c>
      <c r="I148" s="183"/>
      <c r="J148" s="184"/>
      <c r="K148" s="185">
        <f>ROUND(O148*H148,2)</f>
        <v>0</v>
      </c>
      <c r="L148" s="186"/>
      <c r="M148" s="187"/>
      <c r="N148" s="172" t="s">
        <v>40</v>
      </c>
      <c r="O148" s="173">
        <f>I148+J148</f>
        <v>0</v>
      </c>
      <c r="P148" s="173">
        <f>ROUND(I148*H148,2)</f>
        <v>0</v>
      </c>
      <c r="Q148" s="173">
        <f>ROUND(J148*H148,2)</f>
        <v>0</v>
      </c>
      <c r="R148" s="61"/>
      <c r="S148" s="174">
        <f>R148*H148</f>
        <v>0</v>
      </c>
      <c r="T148" s="174">
        <v>0</v>
      </c>
      <c r="U148" s="174">
        <f>T148*H148</f>
        <v>0</v>
      </c>
      <c r="V148" s="174">
        <v>0</v>
      </c>
      <c r="W148" s="175">
        <f>V148*H148</f>
        <v>0</v>
      </c>
      <c r="X148" s="23"/>
      <c r="Y148" s="23"/>
      <c r="Z148" s="23"/>
      <c r="AA148" s="23"/>
      <c r="AB148" s="23"/>
      <c r="AC148" s="23"/>
      <c r="AD148" s="23"/>
      <c r="AQ148" s="176" t="s">
        <v>147</v>
      </c>
      <c r="AS148" s="176" t="s">
        <v>143</v>
      </c>
      <c r="AT148" s="176" t="s">
        <v>87</v>
      </c>
      <c r="AX148" s="4" t="s">
        <v>123</v>
      </c>
      <c r="BD148" s="177">
        <f>IF(N148="základní",K148,0)</f>
        <v>0</v>
      </c>
      <c r="BE148" s="177">
        <f>IF(N148="snížená",K148,0)</f>
        <v>0</v>
      </c>
      <c r="BF148" s="177">
        <f>IF(N148="zákl. přenesená",K148,0)</f>
        <v>0</v>
      </c>
      <c r="BG148" s="177">
        <f>IF(N148="sníž. přenesená",K148,0)</f>
        <v>0</v>
      </c>
      <c r="BH148" s="177">
        <f>IF(N148="nulová",K148,0)</f>
        <v>0</v>
      </c>
      <c r="BI148" s="4" t="s">
        <v>85</v>
      </c>
      <c r="BJ148" s="177">
        <f>ROUND(O148*H148,2)</f>
        <v>0</v>
      </c>
      <c r="BK148" s="4" t="s">
        <v>140</v>
      </c>
      <c r="BL148" s="176" t="s">
        <v>206</v>
      </c>
    </row>
    <row r="149" spans="1:64" s="28" customFormat="1" ht="16.5" customHeight="1">
      <c r="A149" s="23"/>
      <c r="B149" s="163"/>
      <c r="C149" s="178" t="s">
        <v>207</v>
      </c>
      <c r="D149" s="178" t="s">
        <v>143</v>
      </c>
      <c r="E149" s="179" t="s">
        <v>208</v>
      </c>
      <c r="F149" s="180" t="s">
        <v>209</v>
      </c>
      <c r="G149" s="181" t="s">
        <v>146</v>
      </c>
      <c r="H149" s="182">
        <v>6</v>
      </c>
      <c r="I149" s="183"/>
      <c r="J149" s="184"/>
      <c r="K149" s="185">
        <f>ROUND(O149*H149,2)</f>
        <v>0</v>
      </c>
      <c r="L149" s="186"/>
      <c r="M149" s="187"/>
      <c r="N149" s="172" t="s">
        <v>40</v>
      </c>
      <c r="O149" s="173">
        <f>I149+J149</f>
        <v>0</v>
      </c>
      <c r="P149" s="173">
        <f>ROUND(I149*H149,2)</f>
        <v>0</v>
      </c>
      <c r="Q149" s="173">
        <f>ROUND(J149*H149,2)</f>
        <v>0</v>
      </c>
      <c r="R149" s="61"/>
      <c r="S149" s="174">
        <f>R149*H149</f>
        <v>0</v>
      </c>
      <c r="T149" s="174">
        <v>3.0000000000000004E-05</v>
      </c>
      <c r="U149" s="174">
        <f>T149*H149</f>
        <v>0.00018000000000000004</v>
      </c>
      <c r="V149" s="174">
        <v>0</v>
      </c>
      <c r="W149" s="175">
        <f>V149*H149</f>
        <v>0</v>
      </c>
      <c r="X149" s="23"/>
      <c r="Y149" s="23"/>
      <c r="Z149" s="23"/>
      <c r="AA149" s="23"/>
      <c r="AB149" s="23"/>
      <c r="AC149" s="23"/>
      <c r="AD149" s="23"/>
      <c r="AQ149" s="176" t="s">
        <v>147</v>
      </c>
      <c r="AS149" s="176" t="s">
        <v>143</v>
      </c>
      <c r="AT149" s="176" t="s">
        <v>87</v>
      </c>
      <c r="AX149" s="4" t="s">
        <v>123</v>
      </c>
      <c r="BD149" s="177">
        <f>IF(N149="základní",K149,0)</f>
        <v>0</v>
      </c>
      <c r="BE149" s="177">
        <f>IF(N149="snížená",K149,0)</f>
        <v>0</v>
      </c>
      <c r="BF149" s="177">
        <f>IF(N149="zákl. přenesená",K149,0)</f>
        <v>0</v>
      </c>
      <c r="BG149" s="177">
        <f>IF(N149="sníž. přenesená",K149,0)</f>
        <v>0</v>
      </c>
      <c r="BH149" s="177">
        <f>IF(N149="nulová",K149,0)</f>
        <v>0</v>
      </c>
      <c r="BI149" s="4" t="s">
        <v>85</v>
      </c>
      <c r="BJ149" s="177">
        <f>ROUND(O149*H149,2)</f>
        <v>0</v>
      </c>
      <c r="BK149" s="4" t="s">
        <v>140</v>
      </c>
      <c r="BL149" s="176" t="s">
        <v>210</v>
      </c>
    </row>
    <row r="150" spans="1:64" s="28" customFormat="1" ht="16.5" customHeight="1">
      <c r="A150" s="23"/>
      <c r="B150" s="163"/>
      <c r="C150" s="178" t="s">
        <v>211</v>
      </c>
      <c r="D150" s="178" t="s">
        <v>143</v>
      </c>
      <c r="E150" s="179" t="s">
        <v>212</v>
      </c>
      <c r="F150" s="180" t="s">
        <v>213</v>
      </c>
      <c r="G150" s="181" t="s">
        <v>146</v>
      </c>
      <c r="H150" s="182">
        <v>6</v>
      </c>
      <c r="I150" s="183"/>
      <c r="J150" s="184"/>
      <c r="K150" s="185">
        <f>ROUND(O150*H150,2)</f>
        <v>0</v>
      </c>
      <c r="L150" s="186"/>
      <c r="M150" s="187"/>
      <c r="N150" s="172" t="s">
        <v>40</v>
      </c>
      <c r="O150" s="173">
        <f>I150+J150</f>
        <v>0</v>
      </c>
      <c r="P150" s="173">
        <f>ROUND(I150*H150,2)</f>
        <v>0</v>
      </c>
      <c r="Q150" s="173">
        <f>ROUND(J150*H150,2)</f>
        <v>0</v>
      </c>
      <c r="R150" s="61"/>
      <c r="S150" s="174">
        <f>R150*H150</f>
        <v>0</v>
      </c>
      <c r="T150" s="174">
        <v>5E-05</v>
      </c>
      <c r="U150" s="174">
        <f>T150*H150</f>
        <v>0.00030000000000000003</v>
      </c>
      <c r="V150" s="174">
        <v>0</v>
      </c>
      <c r="W150" s="175">
        <f>V150*H150</f>
        <v>0</v>
      </c>
      <c r="X150" s="23"/>
      <c r="Y150" s="23"/>
      <c r="Z150" s="23"/>
      <c r="AA150" s="23"/>
      <c r="AB150" s="23"/>
      <c r="AC150" s="23"/>
      <c r="AD150" s="23"/>
      <c r="AQ150" s="176" t="s">
        <v>147</v>
      </c>
      <c r="AS150" s="176" t="s">
        <v>143</v>
      </c>
      <c r="AT150" s="176" t="s">
        <v>87</v>
      </c>
      <c r="AX150" s="4" t="s">
        <v>123</v>
      </c>
      <c r="BD150" s="177">
        <f>IF(N150="základní",K150,0)</f>
        <v>0</v>
      </c>
      <c r="BE150" s="177">
        <f>IF(N150="snížená",K150,0)</f>
        <v>0</v>
      </c>
      <c r="BF150" s="177">
        <f>IF(N150="zákl. přenesená",K150,0)</f>
        <v>0</v>
      </c>
      <c r="BG150" s="177">
        <f>IF(N150="sníž. přenesená",K150,0)</f>
        <v>0</v>
      </c>
      <c r="BH150" s="177">
        <f>IF(N150="nulová",K150,0)</f>
        <v>0</v>
      </c>
      <c r="BI150" s="4" t="s">
        <v>85</v>
      </c>
      <c r="BJ150" s="177">
        <f>ROUND(O150*H150,2)</f>
        <v>0</v>
      </c>
      <c r="BK150" s="4" t="s">
        <v>140</v>
      </c>
      <c r="BL150" s="176" t="s">
        <v>214</v>
      </c>
    </row>
    <row r="151" spans="1:64" s="28" customFormat="1" ht="24" customHeight="1">
      <c r="A151" s="23"/>
      <c r="B151" s="163"/>
      <c r="C151" s="178" t="s">
        <v>215</v>
      </c>
      <c r="D151" s="178" t="s">
        <v>143</v>
      </c>
      <c r="E151" s="179" t="s">
        <v>216</v>
      </c>
      <c r="F151" s="180" t="s">
        <v>217</v>
      </c>
      <c r="G151" s="181" t="s">
        <v>168</v>
      </c>
      <c r="H151" s="182">
        <v>74.75</v>
      </c>
      <c r="I151" s="183"/>
      <c r="J151" s="184"/>
      <c r="K151" s="185">
        <f>ROUND(O151*H151,2)</f>
        <v>0</v>
      </c>
      <c r="L151" s="186"/>
      <c r="M151" s="187"/>
      <c r="N151" s="172" t="s">
        <v>40</v>
      </c>
      <c r="O151" s="173">
        <f>I151+J151</f>
        <v>0</v>
      </c>
      <c r="P151" s="173">
        <f>ROUND(I151*H151,2)</f>
        <v>0</v>
      </c>
      <c r="Q151" s="173">
        <f>ROUND(J151*H151,2)</f>
        <v>0</v>
      </c>
      <c r="R151" s="61"/>
      <c r="S151" s="174">
        <f>R151*H151</f>
        <v>0</v>
      </c>
      <c r="T151" s="174">
        <v>0</v>
      </c>
      <c r="U151" s="174">
        <f>T151*H151</f>
        <v>0</v>
      </c>
      <c r="V151" s="174">
        <v>0</v>
      </c>
      <c r="W151" s="175">
        <f>V151*H151</f>
        <v>0</v>
      </c>
      <c r="X151" s="23"/>
      <c r="Y151" s="23"/>
      <c r="Z151" s="23"/>
      <c r="AA151" s="23"/>
      <c r="AB151" s="23"/>
      <c r="AC151" s="23"/>
      <c r="AD151" s="23"/>
      <c r="AQ151" s="176" t="s">
        <v>147</v>
      </c>
      <c r="AS151" s="176" t="s">
        <v>143</v>
      </c>
      <c r="AT151" s="176" t="s">
        <v>87</v>
      </c>
      <c r="AX151" s="4" t="s">
        <v>123</v>
      </c>
      <c r="BD151" s="177">
        <f>IF(N151="základní",K151,0)</f>
        <v>0</v>
      </c>
      <c r="BE151" s="177">
        <f>IF(N151="snížená",K151,0)</f>
        <v>0</v>
      </c>
      <c r="BF151" s="177">
        <f>IF(N151="zákl. přenesená",K151,0)</f>
        <v>0</v>
      </c>
      <c r="BG151" s="177">
        <f>IF(N151="sníž. přenesená",K151,0)</f>
        <v>0</v>
      </c>
      <c r="BH151" s="177">
        <f>IF(N151="nulová",K151,0)</f>
        <v>0</v>
      </c>
      <c r="BI151" s="4" t="s">
        <v>85</v>
      </c>
      <c r="BJ151" s="177">
        <f>ROUND(O151*H151,2)</f>
        <v>0</v>
      </c>
      <c r="BK151" s="4" t="s">
        <v>140</v>
      </c>
      <c r="BL151" s="176" t="s">
        <v>218</v>
      </c>
    </row>
    <row r="152" spans="2:50" s="193" customFormat="1" ht="12.75">
      <c r="B152" s="194"/>
      <c r="D152" s="195" t="s">
        <v>176</v>
      </c>
      <c r="F152" s="196" t="s">
        <v>219</v>
      </c>
      <c r="H152" s="197">
        <v>74.75</v>
      </c>
      <c r="I152" s="198"/>
      <c r="J152" s="198"/>
      <c r="L152" s="194"/>
      <c r="M152" s="199"/>
      <c r="N152" s="200"/>
      <c r="O152" s="200"/>
      <c r="P152" s="200"/>
      <c r="Q152" s="200"/>
      <c r="R152" s="200"/>
      <c r="S152" s="200"/>
      <c r="T152" s="200"/>
      <c r="U152" s="200"/>
      <c r="V152" s="200"/>
      <c r="W152" s="201"/>
      <c r="AS152" s="202" t="s">
        <v>176</v>
      </c>
      <c r="AT152" s="202" t="s">
        <v>87</v>
      </c>
      <c r="AU152" s="193" t="s">
        <v>87</v>
      </c>
      <c r="AV152" s="193" t="s">
        <v>2</v>
      </c>
      <c r="AW152" s="193" t="s">
        <v>85</v>
      </c>
      <c r="AX152" s="202" t="s">
        <v>123</v>
      </c>
    </row>
    <row r="153" spans="1:64" s="28" customFormat="1" ht="44.25" customHeight="1">
      <c r="A153" s="23"/>
      <c r="B153" s="163"/>
      <c r="C153" s="164" t="s">
        <v>220</v>
      </c>
      <c r="D153" s="164" t="s">
        <v>127</v>
      </c>
      <c r="E153" s="165" t="s">
        <v>221</v>
      </c>
      <c r="F153" s="166" t="s">
        <v>222</v>
      </c>
      <c r="G153" s="167" t="s">
        <v>168</v>
      </c>
      <c r="H153" s="168">
        <v>170</v>
      </c>
      <c r="I153" s="169"/>
      <c r="J153" s="169"/>
      <c r="K153" s="170">
        <f>ROUND(O153*H153,2)</f>
        <v>0</v>
      </c>
      <c r="L153" s="24"/>
      <c r="M153" s="171"/>
      <c r="N153" s="172" t="s">
        <v>40</v>
      </c>
      <c r="O153" s="173">
        <f>I153+J153</f>
        <v>0</v>
      </c>
      <c r="P153" s="173">
        <f>ROUND(I153*H153,2)</f>
        <v>0</v>
      </c>
      <c r="Q153" s="173">
        <f>ROUND(J153*H153,2)</f>
        <v>0</v>
      </c>
      <c r="R153" s="61"/>
      <c r="S153" s="174">
        <f>R153*H153</f>
        <v>0</v>
      </c>
      <c r="T153" s="174">
        <v>0</v>
      </c>
      <c r="U153" s="174">
        <f>T153*H153</f>
        <v>0</v>
      </c>
      <c r="V153" s="174">
        <v>0</v>
      </c>
      <c r="W153" s="175">
        <f>V153*H153</f>
        <v>0</v>
      </c>
      <c r="X153" s="23"/>
      <c r="Y153" s="23"/>
      <c r="Z153" s="23"/>
      <c r="AA153" s="23"/>
      <c r="AB153" s="23"/>
      <c r="AC153" s="23"/>
      <c r="AD153" s="23"/>
      <c r="AQ153" s="176" t="s">
        <v>140</v>
      </c>
      <c r="AS153" s="176" t="s">
        <v>127</v>
      </c>
      <c r="AT153" s="176" t="s">
        <v>87</v>
      </c>
      <c r="AX153" s="4" t="s">
        <v>123</v>
      </c>
      <c r="BD153" s="177">
        <f>IF(N153="základní",K153,0)</f>
        <v>0</v>
      </c>
      <c r="BE153" s="177">
        <f>IF(N153="snížená",K153,0)</f>
        <v>0</v>
      </c>
      <c r="BF153" s="177">
        <f>IF(N153="zákl. přenesená",K153,0)</f>
        <v>0</v>
      </c>
      <c r="BG153" s="177">
        <f>IF(N153="sníž. přenesená",K153,0)</f>
        <v>0</v>
      </c>
      <c r="BH153" s="177">
        <f>IF(N153="nulová",K153,0)</f>
        <v>0</v>
      </c>
      <c r="BI153" s="4" t="s">
        <v>85</v>
      </c>
      <c r="BJ153" s="177">
        <f>ROUND(O153*H153,2)</f>
        <v>0</v>
      </c>
      <c r="BK153" s="4" t="s">
        <v>140</v>
      </c>
      <c r="BL153" s="176" t="s">
        <v>223</v>
      </c>
    </row>
    <row r="154" spans="1:46" s="28" customFormat="1" ht="12.75">
      <c r="A154" s="23"/>
      <c r="B154" s="24"/>
      <c r="C154" s="23"/>
      <c r="D154" s="188" t="s">
        <v>170</v>
      </c>
      <c r="E154" s="23"/>
      <c r="F154" s="189" t="s">
        <v>224</v>
      </c>
      <c r="G154" s="23"/>
      <c r="H154" s="23"/>
      <c r="I154" s="190"/>
      <c r="J154" s="190"/>
      <c r="K154" s="23"/>
      <c r="L154" s="24"/>
      <c r="M154" s="191"/>
      <c r="N154" s="192"/>
      <c r="O154" s="61"/>
      <c r="P154" s="61"/>
      <c r="Q154" s="61"/>
      <c r="R154" s="61"/>
      <c r="S154" s="61"/>
      <c r="T154" s="61"/>
      <c r="U154" s="61"/>
      <c r="V154" s="61"/>
      <c r="W154" s="62"/>
      <c r="X154" s="23"/>
      <c r="Y154" s="23"/>
      <c r="Z154" s="23"/>
      <c r="AA154" s="23"/>
      <c r="AB154" s="23"/>
      <c r="AC154" s="23"/>
      <c r="AD154" s="23"/>
      <c r="AS154" s="4" t="s">
        <v>170</v>
      </c>
      <c r="AT154" s="4" t="s">
        <v>87</v>
      </c>
    </row>
    <row r="155" spans="1:64" s="28" customFormat="1" ht="24" customHeight="1">
      <c r="A155" s="23"/>
      <c r="B155" s="163"/>
      <c r="C155" s="178" t="s">
        <v>225</v>
      </c>
      <c r="D155" s="178" t="s">
        <v>143</v>
      </c>
      <c r="E155" s="179" t="s">
        <v>226</v>
      </c>
      <c r="F155" s="180" t="s">
        <v>227</v>
      </c>
      <c r="G155" s="181" t="s">
        <v>168</v>
      </c>
      <c r="H155" s="182">
        <v>170</v>
      </c>
      <c r="I155" s="183"/>
      <c r="J155" s="184"/>
      <c r="K155" s="185">
        <f>ROUND(O155*H155,2)</f>
        <v>0</v>
      </c>
      <c r="L155" s="186"/>
      <c r="M155" s="187"/>
      <c r="N155" s="172" t="s">
        <v>40</v>
      </c>
      <c r="O155" s="173">
        <f>I155+J155</f>
        <v>0</v>
      </c>
      <c r="P155" s="173">
        <f>ROUND(I155*H155,2)</f>
        <v>0</v>
      </c>
      <c r="Q155" s="173">
        <f>ROUND(J155*H155,2)</f>
        <v>0</v>
      </c>
      <c r="R155" s="61"/>
      <c r="S155" s="174">
        <f>R155*H155</f>
        <v>0</v>
      </c>
      <c r="T155" s="174">
        <v>0</v>
      </c>
      <c r="U155" s="174">
        <f>T155*H155</f>
        <v>0</v>
      </c>
      <c r="V155" s="174">
        <v>0</v>
      </c>
      <c r="W155" s="175">
        <f>V155*H155</f>
        <v>0</v>
      </c>
      <c r="X155" s="23"/>
      <c r="Y155" s="23"/>
      <c r="Z155" s="23"/>
      <c r="AA155" s="23"/>
      <c r="AB155" s="23"/>
      <c r="AC155" s="23"/>
      <c r="AD155" s="23"/>
      <c r="AQ155" s="176" t="s">
        <v>147</v>
      </c>
      <c r="AS155" s="176" t="s">
        <v>143</v>
      </c>
      <c r="AT155" s="176" t="s">
        <v>87</v>
      </c>
      <c r="AX155" s="4" t="s">
        <v>123</v>
      </c>
      <c r="BD155" s="177">
        <f>IF(N155="základní",K155,0)</f>
        <v>0</v>
      </c>
      <c r="BE155" s="177">
        <f>IF(N155="snížená",K155,0)</f>
        <v>0</v>
      </c>
      <c r="BF155" s="177">
        <f>IF(N155="zákl. přenesená",K155,0)</f>
        <v>0</v>
      </c>
      <c r="BG155" s="177">
        <f>IF(N155="sníž. přenesená",K155,0)</f>
        <v>0</v>
      </c>
      <c r="BH155" s="177">
        <f>IF(N155="nulová",K155,0)</f>
        <v>0</v>
      </c>
      <c r="BI155" s="4" t="s">
        <v>85</v>
      </c>
      <c r="BJ155" s="177">
        <f>ROUND(O155*H155,2)</f>
        <v>0</v>
      </c>
      <c r="BK155" s="4" t="s">
        <v>140</v>
      </c>
      <c r="BL155" s="176" t="s">
        <v>228</v>
      </c>
    </row>
    <row r="156" spans="1:64" s="28" customFormat="1" ht="44.25" customHeight="1">
      <c r="A156" s="23"/>
      <c r="B156" s="163"/>
      <c r="C156" s="164" t="s">
        <v>229</v>
      </c>
      <c r="D156" s="164" t="s">
        <v>127</v>
      </c>
      <c r="E156" s="165" t="s">
        <v>230</v>
      </c>
      <c r="F156" s="166" t="s">
        <v>231</v>
      </c>
      <c r="G156" s="167" t="s">
        <v>168</v>
      </c>
      <c r="H156" s="168">
        <v>235</v>
      </c>
      <c r="I156" s="169"/>
      <c r="J156" s="169"/>
      <c r="K156" s="170">
        <f>ROUND(O156*H156,2)</f>
        <v>0</v>
      </c>
      <c r="L156" s="24"/>
      <c r="M156" s="171"/>
      <c r="N156" s="172" t="s">
        <v>40</v>
      </c>
      <c r="O156" s="173">
        <f>I156+J156</f>
        <v>0</v>
      </c>
      <c r="P156" s="173">
        <f>ROUND(I156*H156,2)</f>
        <v>0</v>
      </c>
      <c r="Q156" s="173">
        <f>ROUND(J156*H156,2)</f>
        <v>0</v>
      </c>
      <c r="R156" s="61"/>
      <c r="S156" s="174">
        <f>R156*H156</f>
        <v>0</v>
      </c>
      <c r="T156" s="174">
        <v>0</v>
      </c>
      <c r="U156" s="174">
        <f>T156*H156</f>
        <v>0</v>
      </c>
      <c r="V156" s="174">
        <v>0</v>
      </c>
      <c r="W156" s="175">
        <f>V156*H156</f>
        <v>0</v>
      </c>
      <c r="X156" s="23"/>
      <c r="Y156" s="23"/>
      <c r="Z156" s="23"/>
      <c r="AA156" s="23"/>
      <c r="AB156" s="23"/>
      <c r="AC156" s="23"/>
      <c r="AD156" s="23"/>
      <c r="AQ156" s="176" t="s">
        <v>140</v>
      </c>
      <c r="AS156" s="176" t="s">
        <v>127</v>
      </c>
      <c r="AT156" s="176" t="s">
        <v>87</v>
      </c>
      <c r="AX156" s="4" t="s">
        <v>123</v>
      </c>
      <c r="BD156" s="177">
        <f>IF(N156="základní",K156,0)</f>
        <v>0</v>
      </c>
      <c r="BE156" s="177">
        <f>IF(N156="snížená",K156,0)</f>
        <v>0</v>
      </c>
      <c r="BF156" s="177">
        <f>IF(N156="zákl. přenesená",K156,0)</f>
        <v>0</v>
      </c>
      <c r="BG156" s="177">
        <f>IF(N156="sníž. přenesená",K156,0)</f>
        <v>0</v>
      </c>
      <c r="BH156" s="177">
        <f>IF(N156="nulová",K156,0)</f>
        <v>0</v>
      </c>
      <c r="BI156" s="4" t="s">
        <v>85</v>
      </c>
      <c r="BJ156" s="177">
        <f>ROUND(O156*H156,2)</f>
        <v>0</v>
      </c>
      <c r="BK156" s="4" t="s">
        <v>140</v>
      </c>
      <c r="BL156" s="176" t="s">
        <v>232</v>
      </c>
    </row>
    <row r="157" spans="1:46" s="28" customFormat="1" ht="12.75">
      <c r="A157" s="23"/>
      <c r="B157" s="24"/>
      <c r="C157" s="23"/>
      <c r="D157" s="188" t="s">
        <v>170</v>
      </c>
      <c r="E157" s="23"/>
      <c r="F157" s="189" t="s">
        <v>233</v>
      </c>
      <c r="G157" s="23"/>
      <c r="H157" s="23"/>
      <c r="I157" s="190"/>
      <c r="J157" s="190"/>
      <c r="K157" s="23"/>
      <c r="L157" s="24"/>
      <c r="M157" s="191"/>
      <c r="N157" s="192"/>
      <c r="O157" s="61"/>
      <c r="P157" s="61"/>
      <c r="Q157" s="61"/>
      <c r="R157" s="61"/>
      <c r="S157" s="61"/>
      <c r="T157" s="61"/>
      <c r="U157" s="61"/>
      <c r="V157" s="61"/>
      <c r="W157" s="62"/>
      <c r="X157" s="23"/>
      <c r="Y157" s="23"/>
      <c r="Z157" s="23"/>
      <c r="AA157" s="23"/>
      <c r="AB157" s="23"/>
      <c r="AC157" s="23"/>
      <c r="AD157" s="23"/>
      <c r="AS157" s="4" t="s">
        <v>170</v>
      </c>
      <c r="AT157" s="4" t="s">
        <v>87</v>
      </c>
    </row>
    <row r="158" spans="1:64" s="28" customFormat="1" ht="16.5" customHeight="1">
      <c r="A158" s="23"/>
      <c r="B158" s="163"/>
      <c r="C158" s="178" t="s">
        <v>234</v>
      </c>
      <c r="D158" s="178" t="s">
        <v>143</v>
      </c>
      <c r="E158" s="179" t="s">
        <v>235</v>
      </c>
      <c r="F158" s="180" t="s">
        <v>236</v>
      </c>
      <c r="G158" s="181" t="s">
        <v>168</v>
      </c>
      <c r="H158" s="182">
        <v>235</v>
      </c>
      <c r="I158" s="183"/>
      <c r="J158" s="184"/>
      <c r="K158" s="185">
        <f>ROUND(O158*H158,2)</f>
        <v>0</v>
      </c>
      <c r="L158" s="186"/>
      <c r="M158" s="187"/>
      <c r="N158" s="172" t="s">
        <v>40</v>
      </c>
      <c r="O158" s="173">
        <f>I158+J158</f>
        <v>0</v>
      </c>
      <c r="P158" s="173">
        <f>ROUND(I158*H158,2)</f>
        <v>0</v>
      </c>
      <c r="Q158" s="173">
        <f>ROUND(J158*H158,2)</f>
        <v>0</v>
      </c>
      <c r="R158" s="61"/>
      <c r="S158" s="174">
        <f>R158*H158</f>
        <v>0</v>
      </c>
      <c r="T158" s="174">
        <v>0</v>
      </c>
      <c r="U158" s="174">
        <f>T158*H158</f>
        <v>0</v>
      </c>
      <c r="V158" s="174">
        <v>0</v>
      </c>
      <c r="W158" s="175">
        <f>V158*H158</f>
        <v>0</v>
      </c>
      <c r="X158" s="23"/>
      <c r="Y158" s="23"/>
      <c r="Z158" s="23"/>
      <c r="AA158" s="23"/>
      <c r="AB158" s="23"/>
      <c r="AC158" s="23"/>
      <c r="AD158" s="23"/>
      <c r="AQ158" s="176" t="s">
        <v>147</v>
      </c>
      <c r="AS158" s="176" t="s">
        <v>143</v>
      </c>
      <c r="AT158" s="176" t="s">
        <v>87</v>
      </c>
      <c r="AX158" s="4" t="s">
        <v>123</v>
      </c>
      <c r="BD158" s="177">
        <f>IF(N158="základní",K158,0)</f>
        <v>0</v>
      </c>
      <c r="BE158" s="177">
        <f>IF(N158="snížená",K158,0)</f>
        <v>0</v>
      </c>
      <c r="BF158" s="177">
        <f>IF(N158="zákl. přenesená",K158,0)</f>
        <v>0</v>
      </c>
      <c r="BG158" s="177">
        <f>IF(N158="sníž. přenesená",K158,0)</f>
        <v>0</v>
      </c>
      <c r="BH158" s="177">
        <f>IF(N158="nulová",K158,0)</f>
        <v>0</v>
      </c>
      <c r="BI158" s="4" t="s">
        <v>85</v>
      </c>
      <c r="BJ158" s="177">
        <f>ROUND(O158*H158,2)</f>
        <v>0</v>
      </c>
      <c r="BK158" s="4" t="s">
        <v>140</v>
      </c>
      <c r="BL158" s="176" t="s">
        <v>237</v>
      </c>
    </row>
    <row r="159" spans="1:64" s="28" customFormat="1" ht="44.25" customHeight="1">
      <c r="A159" s="23"/>
      <c r="B159" s="163"/>
      <c r="C159" s="164" t="s">
        <v>238</v>
      </c>
      <c r="D159" s="164" t="s">
        <v>127</v>
      </c>
      <c r="E159" s="165" t="s">
        <v>239</v>
      </c>
      <c r="F159" s="166" t="s">
        <v>240</v>
      </c>
      <c r="G159" s="167" t="s">
        <v>146</v>
      </c>
      <c r="H159" s="168">
        <v>150</v>
      </c>
      <c r="I159" s="169"/>
      <c r="J159" s="169"/>
      <c r="K159" s="170">
        <f>ROUND(O159*H159,2)</f>
        <v>0</v>
      </c>
      <c r="L159" s="24"/>
      <c r="M159" s="171"/>
      <c r="N159" s="172" t="s">
        <v>40</v>
      </c>
      <c r="O159" s="173">
        <f>I159+J159</f>
        <v>0</v>
      </c>
      <c r="P159" s="173">
        <f>ROUND(I159*H159,2)</f>
        <v>0</v>
      </c>
      <c r="Q159" s="173">
        <f>ROUND(J159*H159,2)</f>
        <v>0</v>
      </c>
      <c r="R159" s="61"/>
      <c r="S159" s="174">
        <f>R159*H159</f>
        <v>0</v>
      </c>
      <c r="T159" s="174">
        <v>0</v>
      </c>
      <c r="U159" s="174">
        <f>T159*H159</f>
        <v>0</v>
      </c>
      <c r="V159" s="174">
        <v>0</v>
      </c>
      <c r="W159" s="175">
        <f>V159*H159</f>
        <v>0</v>
      </c>
      <c r="X159" s="23"/>
      <c r="Y159" s="23"/>
      <c r="Z159" s="23"/>
      <c r="AA159" s="23"/>
      <c r="AB159" s="23"/>
      <c r="AC159" s="23"/>
      <c r="AD159" s="23"/>
      <c r="AQ159" s="176" t="s">
        <v>140</v>
      </c>
      <c r="AS159" s="176" t="s">
        <v>127</v>
      </c>
      <c r="AT159" s="176" t="s">
        <v>87</v>
      </c>
      <c r="AX159" s="4" t="s">
        <v>123</v>
      </c>
      <c r="BD159" s="177">
        <f>IF(N159="základní",K159,0)</f>
        <v>0</v>
      </c>
      <c r="BE159" s="177">
        <f>IF(N159="snížená",K159,0)</f>
        <v>0</v>
      </c>
      <c r="BF159" s="177">
        <f>IF(N159="zákl. přenesená",K159,0)</f>
        <v>0</v>
      </c>
      <c r="BG159" s="177">
        <f>IF(N159="sníž. přenesená",K159,0)</f>
        <v>0</v>
      </c>
      <c r="BH159" s="177">
        <f>IF(N159="nulová",K159,0)</f>
        <v>0</v>
      </c>
      <c r="BI159" s="4" t="s">
        <v>85</v>
      </c>
      <c r="BJ159" s="177">
        <f>ROUND(O159*H159,2)</f>
        <v>0</v>
      </c>
      <c r="BK159" s="4" t="s">
        <v>140</v>
      </c>
      <c r="BL159" s="176" t="s">
        <v>241</v>
      </c>
    </row>
    <row r="160" spans="1:46" s="28" customFormat="1" ht="12.75">
      <c r="A160" s="23"/>
      <c r="B160" s="24"/>
      <c r="C160" s="23"/>
      <c r="D160" s="188" t="s">
        <v>170</v>
      </c>
      <c r="E160" s="23"/>
      <c r="F160" s="189" t="s">
        <v>242</v>
      </c>
      <c r="G160" s="23"/>
      <c r="H160" s="23"/>
      <c r="I160" s="190"/>
      <c r="J160" s="190"/>
      <c r="K160" s="23"/>
      <c r="L160" s="24"/>
      <c r="M160" s="191"/>
      <c r="N160" s="192"/>
      <c r="O160" s="61"/>
      <c r="P160" s="61"/>
      <c r="Q160" s="61"/>
      <c r="R160" s="61"/>
      <c r="S160" s="61"/>
      <c r="T160" s="61"/>
      <c r="U160" s="61"/>
      <c r="V160" s="61"/>
      <c r="W160" s="62"/>
      <c r="X160" s="23"/>
      <c r="Y160" s="23"/>
      <c r="Z160" s="23"/>
      <c r="AA160" s="23"/>
      <c r="AB160" s="23"/>
      <c r="AC160" s="23"/>
      <c r="AD160" s="23"/>
      <c r="AS160" s="4" t="s">
        <v>170</v>
      </c>
      <c r="AT160" s="4" t="s">
        <v>87</v>
      </c>
    </row>
    <row r="161" spans="1:64" s="28" customFormat="1" ht="24" customHeight="1">
      <c r="A161" s="23"/>
      <c r="B161" s="163"/>
      <c r="C161" s="178" t="s">
        <v>243</v>
      </c>
      <c r="D161" s="178" t="s">
        <v>143</v>
      </c>
      <c r="E161" s="179" t="s">
        <v>244</v>
      </c>
      <c r="F161" s="180" t="s">
        <v>245</v>
      </c>
      <c r="G161" s="181" t="s">
        <v>146</v>
      </c>
      <c r="H161" s="182">
        <v>150</v>
      </c>
      <c r="I161" s="183"/>
      <c r="J161" s="184"/>
      <c r="K161" s="185">
        <f>ROUND(O161*H161,2)</f>
        <v>0</v>
      </c>
      <c r="L161" s="186"/>
      <c r="M161" s="187"/>
      <c r="N161" s="172" t="s">
        <v>40</v>
      </c>
      <c r="O161" s="173">
        <f>I161+J161</f>
        <v>0</v>
      </c>
      <c r="P161" s="173">
        <f>ROUND(I161*H161,2)</f>
        <v>0</v>
      </c>
      <c r="Q161" s="173">
        <f>ROUND(J161*H161,2)</f>
        <v>0</v>
      </c>
      <c r="R161" s="61"/>
      <c r="S161" s="174">
        <f>R161*H161</f>
        <v>0</v>
      </c>
      <c r="T161" s="174">
        <v>5E-05</v>
      </c>
      <c r="U161" s="174">
        <f>T161*H161</f>
        <v>0.007500000000000001</v>
      </c>
      <c r="V161" s="174">
        <v>0</v>
      </c>
      <c r="W161" s="175">
        <f>V161*H161</f>
        <v>0</v>
      </c>
      <c r="X161" s="23"/>
      <c r="Y161" s="23"/>
      <c r="Z161" s="23"/>
      <c r="AA161" s="23"/>
      <c r="AB161" s="23"/>
      <c r="AC161" s="23"/>
      <c r="AD161" s="23"/>
      <c r="AQ161" s="176" t="s">
        <v>147</v>
      </c>
      <c r="AS161" s="176" t="s">
        <v>143</v>
      </c>
      <c r="AT161" s="176" t="s">
        <v>87</v>
      </c>
      <c r="AX161" s="4" t="s">
        <v>123</v>
      </c>
      <c r="BD161" s="177">
        <f>IF(N161="základní",K161,0)</f>
        <v>0</v>
      </c>
      <c r="BE161" s="177">
        <f>IF(N161="snížená",K161,0)</f>
        <v>0</v>
      </c>
      <c r="BF161" s="177">
        <f>IF(N161="zákl. přenesená",K161,0)</f>
        <v>0</v>
      </c>
      <c r="BG161" s="177">
        <f>IF(N161="sníž. přenesená",K161,0)</f>
        <v>0</v>
      </c>
      <c r="BH161" s="177">
        <f>IF(N161="nulová",K161,0)</f>
        <v>0</v>
      </c>
      <c r="BI161" s="4" t="s">
        <v>85</v>
      </c>
      <c r="BJ161" s="177">
        <f>ROUND(O161*H161,2)</f>
        <v>0</v>
      </c>
      <c r="BK161" s="4" t="s">
        <v>140</v>
      </c>
      <c r="BL161" s="176" t="s">
        <v>246</v>
      </c>
    </row>
    <row r="162" spans="1:64" s="28" customFormat="1" ht="44.25" customHeight="1">
      <c r="A162" s="23"/>
      <c r="B162" s="163"/>
      <c r="C162" s="164" t="s">
        <v>247</v>
      </c>
      <c r="D162" s="164" t="s">
        <v>127</v>
      </c>
      <c r="E162" s="165" t="s">
        <v>248</v>
      </c>
      <c r="F162" s="166" t="s">
        <v>249</v>
      </c>
      <c r="G162" s="167" t="s">
        <v>146</v>
      </c>
      <c r="H162" s="168">
        <v>38</v>
      </c>
      <c r="I162" s="169"/>
      <c r="J162" s="169"/>
      <c r="K162" s="170">
        <f>ROUND(O162*H162,2)</f>
        <v>0</v>
      </c>
      <c r="L162" s="24"/>
      <c r="M162" s="171"/>
      <c r="N162" s="172" t="s">
        <v>40</v>
      </c>
      <c r="O162" s="173">
        <f>I162+J162</f>
        <v>0</v>
      </c>
      <c r="P162" s="173">
        <f>ROUND(I162*H162,2)</f>
        <v>0</v>
      </c>
      <c r="Q162" s="173">
        <f>ROUND(J162*H162,2)</f>
        <v>0</v>
      </c>
      <c r="R162" s="61"/>
      <c r="S162" s="174">
        <f>R162*H162</f>
        <v>0</v>
      </c>
      <c r="T162" s="174">
        <v>0</v>
      </c>
      <c r="U162" s="174">
        <f>T162*H162</f>
        <v>0</v>
      </c>
      <c r="V162" s="174">
        <v>0</v>
      </c>
      <c r="W162" s="175">
        <f>V162*H162</f>
        <v>0</v>
      </c>
      <c r="X162" s="23"/>
      <c r="Y162" s="23"/>
      <c r="Z162" s="23"/>
      <c r="AA162" s="23"/>
      <c r="AB162" s="23"/>
      <c r="AC162" s="23"/>
      <c r="AD162" s="23"/>
      <c r="AQ162" s="176" t="s">
        <v>140</v>
      </c>
      <c r="AS162" s="176" t="s">
        <v>127</v>
      </c>
      <c r="AT162" s="176" t="s">
        <v>87</v>
      </c>
      <c r="AX162" s="4" t="s">
        <v>123</v>
      </c>
      <c r="BD162" s="177">
        <f>IF(N162="základní",K162,0)</f>
        <v>0</v>
      </c>
      <c r="BE162" s="177">
        <f>IF(N162="snížená",K162,0)</f>
        <v>0</v>
      </c>
      <c r="BF162" s="177">
        <f>IF(N162="zákl. přenesená",K162,0)</f>
        <v>0</v>
      </c>
      <c r="BG162" s="177">
        <f>IF(N162="sníž. přenesená",K162,0)</f>
        <v>0</v>
      </c>
      <c r="BH162" s="177">
        <f>IF(N162="nulová",K162,0)</f>
        <v>0</v>
      </c>
      <c r="BI162" s="4" t="s">
        <v>85</v>
      </c>
      <c r="BJ162" s="177">
        <f>ROUND(O162*H162,2)</f>
        <v>0</v>
      </c>
      <c r="BK162" s="4" t="s">
        <v>140</v>
      </c>
      <c r="BL162" s="176" t="s">
        <v>250</v>
      </c>
    </row>
    <row r="163" spans="1:46" s="28" customFormat="1" ht="12.75">
      <c r="A163" s="23"/>
      <c r="B163" s="24"/>
      <c r="C163" s="23"/>
      <c r="D163" s="188" t="s">
        <v>170</v>
      </c>
      <c r="E163" s="23"/>
      <c r="F163" s="189" t="s">
        <v>251</v>
      </c>
      <c r="G163" s="23"/>
      <c r="H163" s="23"/>
      <c r="I163" s="190"/>
      <c r="J163" s="190"/>
      <c r="K163" s="23"/>
      <c r="L163" s="24"/>
      <c r="M163" s="191"/>
      <c r="N163" s="192"/>
      <c r="O163" s="61"/>
      <c r="P163" s="61"/>
      <c r="Q163" s="61"/>
      <c r="R163" s="61"/>
      <c r="S163" s="61"/>
      <c r="T163" s="61"/>
      <c r="U163" s="61"/>
      <c r="V163" s="61"/>
      <c r="W163" s="62"/>
      <c r="X163" s="23"/>
      <c r="Y163" s="23"/>
      <c r="Z163" s="23"/>
      <c r="AA163" s="23"/>
      <c r="AB163" s="23"/>
      <c r="AC163" s="23"/>
      <c r="AD163" s="23"/>
      <c r="AS163" s="4" t="s">
        <v>170</v>
      </c>
      <c r="AT163" s="4" t="s">
        <v>87</v>
      </c>
    </row>
    <row r="164" spans="1:64" s="28" customFormat="1" ht="24" customHeight="1">
      <c r="A164" s="23"/>
      <c r="B164" s="163"/>
      <c r="C164" s="178" t="s">
        <v>252</v>
      </c>
      <c r="D164" s="178" t="s">
        <v>143</v>
      </c>
      <c r="E164" s="179" t="s">
        <v>253</v>
      </c>
      <c r="F164" s="180" t="s">
        <v>254</v>
      </c>
      <c r="G164" s="181" t="s">
        <v>146</v>
      </c>
      <c r="H164" s="182">
        <v>38</v>
      </c>
      <c r="I164" s="183"/>
      <c r="J164" s="184"/>
      <c r="K164" s="185">
        <f>ROUND(O164*H164,2)</f>
        <v>0</v>
      </c>
      <c r="L164" s="186"/>
      <c r="M164" s="187"/>
      <c r="N164" s="172" t="s">
        <v>40</v>
      </c>
      <c r="O164" s="173">
        <f>I164+J164</f>
        <v>0</v>
      </c>
      <c r="P164" s="173">
        <f>ROUND(I164*H164,2)</f>
        <v>0</v>
      </c>
      <c r="Q164" s="173">
        <f>ROUND(J164*H164,2)</f>
        <v>0</v>
      </c>
      <c r="R164" s="61"/>
      <c r="S164" s="174">
        <f>R164*H164</f>
        <v>0</v>
      </c>
      <c r="T164" s="174">
        <v>5E-05</v>
      </c>
      <c r="U164" s="174">
        <f>T164*H164</f>
        <v>0.0019</v>
      </c>
      <c r="V164" s="174">
        <v>0</v>
      </c>
      <c r="W164" s="175">
        <f>V164*H164</f>
        <v>0</v>
      </c>
      <c r="X164" s="23"/>
      <c r="Y164" s="23"/>
      <c r="Z164" s="23"/>
      <c r="AA164" s="23"/>
      <c r="AB164" s="23"/>
      <c r="AC164" s="23"/>
      <c r="AD164" s="23"/>
      <c r="AQ164" s="176" t="s">
        <v>147</v>
      </c>
      <c r="AS164" s="176" t="s">
        <v>143</v>
      </c>
      <c r="AT164" s="176" t="s">
        <v>87</v>
      </c>
      <c r="AX164" s="4" t="s">
        <v>123</v>
      </c>
      <c r="BD164" s="177">
        <f>IF(N164="základní",K164,0)</f>
        <v>0</v>
      </c>
      <c r="BE164" s="177">
        <f>IF(N164="snížená",K164,0)</f>
        <v>0</v>
      </c>
      <c r="BF164" s="177">
        <f>IF(N164="zákl. přenesená",K164,0)</f>
        <v>0</v>
      </c>
      <c r="BG164" s="177">
        <f>IF(N164="sníž. přenesená",K164,0)</f>
        <v>0</v>
      </c>
      <c r="BH164" s="177">
        <f>IF(N164="nulová",K164,0)</f>
        <v>0</v>
      </c>
      <c r="BI164" s="4" t="s">
        <v>85</v>
      </c>
      <c r="BJ164" s="177">
        <f>ROUND(O164*H164,2)</f>
        <v>0</v>
      </c>
      <c r="BK164" s="4" t="s">
        <v>140</v>
      </c>
      <c r="BL164" s="176" t="s">
        <v>255</v>
      </c>
    </row>
    <row r="165" spans="1:64" s="28" customFormat="1" ht="48.75" customHeight="1">
      <c r="A165" s="23"/>
      <c r="B165" s="163"/>
      <c r="C165" s="164" t="s">
        <v>256</v>
      </c>
      <c r="D165" s="164" t="s">
        <v>127</v>
      </c>
      <c r="E165" s="165" t="s">
        <v>257</v>
      </c>
      <c r="F165" s="166" t="s">
        <v>258</v>
      </c>
      <c r="G165" s="167" t="s">
        <v>146</v>
      </c>
      <c r="H165" s="168">
        <v>150</v>
      </c>
      <c r="I165" s="169"/>
      <c r="J165" s="169"/>
      <c r="K165" s="170">
        <f>ROUND(O165*H165,2)</f>
        <v>0</v>
      </c>
      <c r="L165" s="24"/>
      <c r="M165" s="171"/>
      <c r="N165" s="172" t="s">
        <v>40</v>
      </c>
      <c r="O165" s="173">
        <f>I165+J165</f>
        <v>0</v>
      </c>
      <c r="P165" s="173">
        <f>ROUND(I165*H165,2)</f>
        <v>0</v>
      </c>
      <c r="Q165" s="173">
        <f>ROUND(J165*H165,2)</f>
        <v>0</v>
      </c>
      <c r="R165" s="61"/>
      <c r="S165" s="174">
        <f>R165*H165</f>
        <v>0</v>
      </c>
      <c r="T165" s="174">
        <v>0</v>
      </c>
      <c r="U165" s="174">
        <f>T165*H165</f>
        <v>0</v>
      </c>
      <c r="V165" s="174">
        <v>0</v>
      </c>
      <c r="W165" s="175">
        <f>V165*H165</f>
        <v>0</v>
      </c>
      <c r="X165" s="23"/>
      <c r="Y165" s="23"/>
      <c r="Z165" s="23"/>
      <c r="AA165" s="23"/>
      <c r="AB165" s="23"/>
      <c r="AC165" s="23"/>
      <c r="AD165" s="23"/>
      <c r="AQ165" s="176" t="s">
        <v>140</v>
      </c>
      <c r="AS165" s="176" t="s">
        <v>127</v>
      </c>
      <c r="AT165" s="176" t="s">
        <v>87</v>
      </c>
      <c r="AX165" s="4" t="s">
        <v>123</v>
      </c>
      <c r="BD165" s="177">
        <f>IF(N165="základní",K165,0)</f>
        <v>0</v>
      </c>
      <c r="BE165" s="177">
        <f>IF(N165="snížená",K165,0)</f>
        <v>0</v>
      </c>
      <c r="BF165" s="177">
        <f>IF(N165="zákl. přenesená",K165,0)</f>
        <v>0</v>
      </c>
      <c r="BG165" s="177">
        <f>IF(N165="sníž. přenesená",K165,0)</f>
        <v>0</v>
      </c>
      <c r="BH165" s="177">
        <f>IF(N165="nulová",K165,0)</f>
        <v>0</v>
      </c>
      <c r="BI165" s="4" t="s">
        <v>85</v>
      </c>
      <c r="BJ165" s="177">
        <f>ROUND(O165*H165,2)</f>
        <v>0</v>
      </c>
      <c r="BK165" s="4" t="s">
        <v>140</v>
      </c>
      <c r="BL165" s="176" t="s">
        <v>259</v>
      </c>
    </row>
    <row r="166" spans="1:46" s="28" customFormat="1" ht="12.75">
      <c r="A166" s="23"/>
      <c r="B166" s="24"/>
      <c r="C166" s="23"/>
      <c r="D166" s="188" t="s">
        <v>170</v>
      </c>
      <c r="E166" s="23"/>
      <c r="F166" s="189" t="s">
        <v>260</v>
      </c>
      <c r="G166" s="23"/>
      <c r="H166" s="23"/>
      <c r="I166" s="190"/>
      <c r="J166" s="190"/>
      <c r="K166" s="23"/>
      <c r="L166" s="24"/>
      <c r="M166" s="191"/>
      <c r="N166" s="192"/>
      <c r="O166" s="61"/>
      <c r="P166" s="61"/>
      <c r="Q166" s="61"/>
      <c r="R166" s="61"/>
      <c r="S166" s="61"/>
      <c r="T166" s="61"/>
      <c r="U166" s="61"/>
      <c r="V166" s="61"/>
      <c r="W166" s="62"/>
      <c r="X166" s="23"/>
      <c r="Y166" s="23"/>
      <c r="Z166" s="23"/>
      <c r="AA166" s="23"/>
      <c r="AB166" s="23"/>
      <c r="AC166" s="23"/>
      <c r="AD166" s="23"/>
      <c r="AS166" s="4" t="s">
        <v>170</v>
      </c>
      <c r="AT166" s="4" t="s">
        <v>87</v>
      </c>
    </row>
    <row r="167" spans="1:64" s="28" customFormat="1" ht="24" customHeight="1">
      <c r="A167" s="23"/>
      <c r="B167" s="163"/>
      <c r="C167" s="178" t="s">
        <v>261</v>
      </c>
      <c r="D167" s="178" t="s">
        <v>143</v>
      </c>
      <c r="E167" s="179" t="s">
        <v>262</v>
      </c>
      <c r="F167" s="180" t="s">
        <v>263</v>
      </c>
      <c r="G167" s="181" t="s">
        <v>146</v>
      </c>
      <c r="H167" s="182">
        <v>150</v>
      </c>
      <c r="I167" s="183"/>
      <c r="J167" s="184"/>
      <c r="K167" s="185">
        <f>ROUND(O167*H167,2)</f>
        <v>0</v>
      </c>
      <c r="L167" s="186"/>
      <c r="M167" s="187"/>
      <c r="N167" s="172" t="s">
        <v>40</v>
      </c>
      <c r="O167" s="173">
        <f>I167+J167</f>
        <v>0</v>
      </c>
      <c r="P167" s="173">
        <f>ROUND(I167*H167,2)</f>
        <v>0</v>
      </c>
      <c r="Q167" s="173">
        <f>ROUND(J167*H167,2)</f>
        <v>0</v>
      </c>
      <c r="R167" s="61"/>
      <c r="S167" s="174">
        <f>R167*H167</f>
        <v>0</v>
      </c>
      <c r="T167" s="174">
        <v>9E-05</v>
      </c>
      <c r="U167" s="174">
        <f>T167*H167</f>
        <v>0.013500000000000002</v>
      </c>
      <c r="V167" s="174">
        <v>0</v>
      </c>
      <c r="W167" s="175">
        <f>V167*H167</f>
        <v>0</v>
      </c>
      <c r="X167" s="23"/>
      <c r="Y167" s="23"/>
      <c r="Z167" s="23"/>
      <c r="AA167" s="23"/>
      <c r="AB167" s="23"/>
      <c r="AC167" s="23"/>
      <c r="AD167" s="23"/>
      <c r="AQ167" s="176" t="s">
        <v>147</v>
      </c>
      <c r="AS167" s="176" t="s">
        <v>143</v>
      </c>
      <c r="AT167" s="176" t="s">
        <v>87</v>
      </c>
      <c r="AX167" s="4" t="s">
        <v>123</v>
      </c>
      <c r="BD167" s="177">
        <f>IF(N167="základní",K167,0)</f>
        <v>0</v>
      </c>
      <c r="BE167" s="177">
        <f>IF(N167="snížená",K167,0)</f>
        <v>0</v>
      </c>
      <c r="BF167" s="177">
        <f>IF(N167="zákl. přenesená",K167,0)</f>
        <v>0</v>
      </c>
      <c r="BG167" s="177">
        <f>IF(N167="sníž. přenesená",K167,0)</f>
        <v>0</v>
      </c>
      <c r="BH167" s="177">
        <f>IF(N167="nulová",K167,0)</f>
        <v>0</v>
      </c>
      <c r="BI167" s="4" t="s">
        <v>85</v>
      </c>
      <c r="BJ167" s="177">
        <f>ROUND(O167*H167,2)</f>
        <v>0</v>
      </c>
      <c r="BK167" s="4" t="s">
        <v>140</v>
      </c>
      <c r="BL167" s="176" t="s">
        <v>264</v>
      </c>
    </row>
    <row r="168" spans="1:64" s="28" customFormat="1" ht="44.25" customHeight="1">
      <c r="A168" s="23"/>
      <c r="B168" s="163"/>
      <c r="C168" s="164" t="s">
        <v>265</v>
      </c>
      <c r="D168" s="164" t="s">
        <v>127</v>
      </c>
      <c r="E168" s="165" t="s">
        <v>266</v>
      </c>
      <c r="F168" s="166" t="s">
        <v>267</v>
      </c>
      <c r="G168" s="167" t="s">
        <v>168</v>
      </c>
      <c r="H168" s="168">
        <v>20</v>
      </c>
      <c r="I168" s="169"/>
      <c r="J168" s="169"/>
      <c r="K168" s="170">
        <f>ROUND(O168*H168,2)</f>
        <v>0</v>
      </c>
      <c r="L168" s="24"/>
      <c r="M168" s="171"/>
      <c r="N168" s="172" t="s">
        <v>40</v>
      </c>
      <c r="O168" s="173">
        <f>I168+J168</f>
        <v>0</v>
      </c>
      <c r="P168" s="173">
        <f>ROUND(I168*H168,2)</f>
        <v>0</v>
      </c>
      <c r="Q168" s="173">
        <f>ROUND(J168*H168,2)</f>
        <v>0</v>
      </c>
      <c r="R168" s="61"/>
      <c r="S168" s="174">
        <f>R168*H168</f>
        <v>0</v>
      </c>
      <c r="T168" s="174">
        <v>0</v>
      </c>
      <c r="U168" s="174">
        <f>T168*H168</f>
        <v>0</v>
      </c>
      <c r="V168" s="174">
        <v>0</v>
      </c>
      <c r="W168" s="175">
        <f>V168*H168</f>
        <v>0</v>
      </c>
      <c r="X168" s="23"/>
      <c r="Y168" s="23"/>
      <c r="Z168" s="23"/>
      <c r="AA168" s="23"/>
      <c r="AB168" s="23"/>
      <c r="AC168" s="23"/>
      <c r="AD168" s="23"/>
      <c r="AQ168" s="176" t="s">
        <v>140</v>
      </c>
      <c r="AS168" s="176" t="s">
        <v>127</v>
      </c>
      <c r="AT168" s="176" t="s">
        <v>87</v>
      </c>
      <c r="AX168" s="4" t="s">
        <v>123</v>
      </c>
      <c r="BD168" s="177">
        <f>IF(N168="základní",K168,0)</f>
        <v>0</v>
      </c>
      <c r="BE168" s="177">
        <f>IF(N168="snížená",K168,0)</f>
        <v>0</v>
      </c>
      <c r="BF168" s="177">
        <f>IF(N168="zákl. přenesená",K168,0)</f>
        <v>0</v>
      </c>
      <c r="BG168" s="177">
        <f>IF(N168="sníž. přenesená",K168,0)</f>
        <v>0</v>
      </c>
      <c r="BH168" s="177">
        <f>IF(N168="nulová",K168,0)</f>
        <v>0</v>
      </c>
      <c r="BI168" s="4" t="s">
        <v>85</v>
      </c>
      <c r="BJ168" s="177">
        <f>ROUND(O168*H168,2)</f>
        <v>0</v>
      </c>
      <c r="BK168" s="4" t="s">
        <v>140</v>
      </c>
      <c r="BL168" s="176" t="s">
        <v>268</v>
      </c>
    </row>
    <row r="169" spans="1:46" s="28" customFormat="1" ht="12.75">
      <c r="A169" s="23"/>
      <c r="B169" s="24"/>
      <c r="C169" s="23"/>
      <c r="D169" s="188" t="s">
        <v>170</v>
      </c>
      <c r="E169" s="23"/>
      <c r="F169" s="189" t="s">
        <v>269</v>
      </c>
      <c r="G169" s="23"/>
      <c r="H169" s="23"/>
      <c r="I169" s="190"/>
      <c r="J169" s="190"/>
      <c r="K169" s="23"/>
      <c r="L169" s="24"/>
      <c r="M169" s="191"/>
      <c r="N169" s="192"/>
      <c r="O169" s="61"/>
      <c r="P169" s="61"/>
      <c r="Q169" s="61"/>
      <c r="R169" s="61"/>
      <c r="S169" s="61"/>
      <c r="T169" s="61"/>
      <c r="U169" s="61"/>
      <c r="V169" s="61"/>
      <c r="W169" s="62"/>
      <c r="X169" s="23"/>
      <c r="Y169" s="23"/>
      <c r="Z169" s="23"/>
      <c r="AA169" s="23"/>
      <c r="AB169" s="23"/>
      <c r="AC169" s="23"/>
      <c r="AD169" s="23"/>
      <c r="AS169" s="4" t="s">
        <v>170</v>
      </c>
      <c r="AT169" s="4" t="s">
        <v>87</v>
      </c>
    </row>
    <row r="170" spans="1:64" s="28" customFormat="1" ht="24" customHeight="1">
      <c r="A170" s="23"/>
      <c r="B170" s="163"/>
      <c r="C170" s="178" t="s">
        <v>270</v>
      </c>
      <c r="D170" s="178" t="s">
        <v>143</v>
      </c>
      <c r="E170" s="179" t="s">
        <v>271</v>
      </c>
      <c r="F170" s="180" t="s">
        <v>272</v>
      </c>
      <c r="G170" s="181" t="s">
        <v>168</v>
      </c>
      <c r="H170" s="182">
        <v>23</v>
      </c>
      <c r="I170" s="183"/>
      <c r="J170" s="184"/>
      <c r="K170" s="185">
        <f>ROUND(O170*H170,2)</f>
        <v>0</v>
      </c>
      <c r="L170" s="186"/>
      <c r="M170" s="187"/>
      <c r="N170" s="172" t="s">
        <v>40</v>
      </c>
      <c r="O170" s="173">
        <f>I170+J170</f>
        <v>0</v>
      </c>
      <c r="P170" s="173">
        <f>ROUND(I170*H170,2)</f>
        <v>0</v>
      </c>
      <c r="Q170" s="173">
        <f>ROUND(J170*H170,2)</f>
        <v>0</v>
      </c>
      <c r="R170" s="61"/>
      <c r="S170" s="174">
        <f>R170*H170</f>
        <v>0</v>
      </c>
      <c r="T170" s="174">
        <v>7E-05</v>
      </c>
      <c r="U170" s="174">
        <f>T170*H170</f>
        <v>0.0016099999999999999</v>
      </c>
      <c r="V170" s="174">
        <v>0</v>
      </c>
      <c r="W170" s="175">
        <f>V170*H170</f>
        <v>0</v>
      </c>
      <c r="X170" s="23"/>
      <c r="Y170" s="23"/>
      <c r="Z170" s="23"/>
      <c r="AA170" s="23"/>
      <c r="AB170" s="23"/>
      <c r="AC170" s="23"/>
      <c r="AD170" s="23"/>
      <c r="AQ170" s="176" t="s">
        <v>147</v>
      </c>
      <c r="AS170" s="176" t="s">
        <v>143</v>
      </c>
      <c r="AT170" s="176" t="s">
        <v>87</v>
      </c>
      <c r="AX170" s="4" t="s">
        <v>123</v>
      </c>
      <c r="BD170" s="177">
        <f>IF(N170="základní",K170,0)</f>
        <v>0</v>
      </c>
      <c r="BE170" s="177">
        <f>IF(N170="snížená",K170,0)</f>
        <v>0</v>
      </c>
      <c r="BF170" s="177">
        <f>IF(N170="zákl. přenesená",K170,0)</f>
        <v>0</v>
      </c>
      <c r="BG170" s="177">
        <f>IF(N170="sníž. přenesená",K170,0)</f>
        <v>0</v>
      </c>
      <c r="BH170" s="177">
        <f>IF(N170="nulová",K170,0)</f>
        <v>0</v>
      </c>
      <c r="BI170" s="4" t="s">
        <v>85</v>
      </c>
      <c r="BJ170" s="177">
        <f>ROUND(O170*H170,2)</f>
        <v>0</v>
      </c>
      <c r="BK170" s="4" t="s">
        <v>140</v>
      </c>
      <c r="BL170" s="176" t="s">
        <v>273</v>
      </c>
    </row>
    <row r="171" spans="2:50" s="193" customFormat="1" ht="12.75">
      <c r="B171" s="194"/>
      <c r="D171" s="195" t="s">
        <v>176</v>
      </c>
      <c r="F171" s="196" t="s">
        <v>274</v>
      </c>
      <c r="H171" s="197">
        <v>23</v>
      </c>
      <c r="I171" s="198"/>
      <c r="J171" s="198"/>
      <c r="L171" s="194"/>
      <c r="M171" s="199"/>
      <c r="N171" s="200"/>
      <c r="O171" s="200"/>
      <c r="P171" s="200"/>
      <c r="Q171" s="200"/>
      <c r="R171" s="200"/>
      <c r="S171" s="200"/>
      <c r="T171" s="200"/>
      <c r="U171" s="200"/>
      <c r="V171" s="200"/>
      <c r="W171" s="201"/>
      <c r="AS171" s="202" t="s">
        <v>176</v>
      </c>
      <c r="AT171" s="202" t="s">
        <v>87</v>
      </c>
      <c r="AU171" s="193" t="s">
        <v>87</v>
      </c>
      <c r="AV171" s="193" t="s">
        <v>2</v>
      </c>
      <c r="AW171" s="193" t="s">
        <v>85</v>
      </c>
      <c r="AX171" s="202" t="s">
        <v>123</v>
      </c>
    </row>
    <row r="172" spans="1:64" s="28" customFormat="1" ht="44.25" customHeight="1">
      <c r="A172" s="23"/>
      <c r="B172" s="163"/>
      <c r="C172" s="164" t="s">
        <v>275</v>
      </c>
      <c r="D172" s="164" t="s">
        <v>127</v>
      </c>
      <c r="E172" s="165" t="s">
        <v>276</v>
      </c>
      <c r="F172" s="166" t="s">
        <v>277</v>
      </c>
      <c r="G172" s="167" t="s">
        <v>168</v>
      </c>
      <c r="H172" s="168">
        <v>250</v>
      </c>
      <c r="I172" s="169"/>
      <c r="J172" s="169"/>
      <c r="K172" s="170">
        <f>ROUND(O172*H172,2)</f>
        <v>0</v>
      </c>
      <c r="L172" s="24"/>
      <c r="M172" s="171"/>
      <c r="N172" s="172" t="s">
        <v>40</v>
      </c>
      <c r="O172" s="173">
        <f>I172+J172</f>
        <v>0</v>
      </c>
      <c r="P172" s="173">
        <f>ROUND(I172*H172,2)</f>
        <v>0</v>
      </c>
      <c r="Q172" s="173">
        <f>ROUND(J172*H172,2)</f>
        <v>0</v>
      </c>
      <c r="R172" s="61"/>
      <c r="S172" s="174">
        <f>R172*H172</f>
        <v>0</v>
      </c>
      <c r="T172" s="174">
        <v>0</v>
      </c>
      <c r="U172" s="174">
        <f>T172*H172</f>
        <v>0</v>
      </c>
      <c r="V172" s="174">
        <v>0</v>
      </c>
      <c r="W172" s="175">
        <f>V172*H172</f>
        <v>0</v>
      </c>
      <c r="X172" s="23"/>
      <c r="Y172" s="23"/>
      <c r="Z172" s="23"/>
      <c r="AA172" s="23"/>
      <c r="AB172" s="23"/>
      <c r="AC172" s="23"/>
      <c r="AD172" s="23"/>
      <c r="AQ172" s="176" t="s">
        <v>140</v>
      </c>
      <c r="AS172" s="176" t="s">
        <v>127</v>
      </c>
      <c r="AT172" s="176" t="s">
        <v>87</v>
      </c>
      <c r="AX172" s="4" t="s">
        <v>123</v>
      </c>
      <c r="BD172" s="177">
        <f>IF(N172="základní",K172,0)</f>
        <v>0</v>
      </c>
      <c r="BE172" s="177">
        <f>IF(N172="snížená",K172,0)</f>
        <v>0</v>
      </c>
      <c r="BF172" s="177">
        <f>IF(N172="zákl. přenesená",K172,0)</f>
        <v>0</v>
      </c>
      <c r="BG172" s="177">
        <f>IF(N172="sníž. přenesená",K172,0)</f>
        <v>0</v>
      </c>
      <c r="BH172" s="177">
        <f>IF(N172="nulová",K172,0)</f>
        <v>0</v>
      </c>
      <c r="BI172" s="4" t="s">
        <v>85</v>
      </c>
      <c r="BJ172" s="177">
        <f>ROUND(O172*H172,2)</f>
        <v>0</v>
      </c>
      <c r="BK172" s="4" t="s">
        <v>140</v>
      </c>
      <c r="BL172" s="176" t="s">
        <v>278</v>
      </c>
    </row>
    <row r="173" spans="1:46" s="28" customFormat="1" ht="12.75">
      <c r="A173" s="23"/>
      <c r="B173" s="24"/>
      <c r="C173" s="23"/>
      <c r="D173" s="188" t="s">
        <v>170</v>
      </c>
      <c r="E173" s="23"/>
      <c r="F173" s="189" t="s">
        <v>279</v>
      </c>
      <c r="G173" s="23"/>
      <c r="H173" s="23"/>
      <c r="I173" s="190"/>
      <c r="J173" s="190"/>
      <c r="K173" s="23"/>
      <c r="L173" s="24"/>
      <c r="M173" s="191"/>
      <c r="N173" s="192"/>
      <c r="O173" s="61"/>
      <c r="P173" s="61"/>
      <c r="Q173" s="61"/>
      <c r="R173" s="61"/>
      <c r="S173" s="61"/>
      <c r="T173" s="61"/>
      <c r="U173" s="61"/>
      <c r="V173" s="61"/>
      <c r="W173" s="62"/>
      <c r="X173" s="23"/>
      <c r="Y173" s="23"/>
      <c r="Z173" s="23"/>
      <c r="AA173" s="23"/>
      <c r="AB173" s="23"/>
      <c r="AC173" s="23"/>
      <c r="AD173" s="23"/>
      <c r="AS173" s="4" t="s">
        <v>170</v>
      </c>
      <c r="AT173" s="4" t="s">
        <v>87</v>
      </c>
    </row>
    <row r="174" spans="1:64" s="28" customFormat="1" ht="24" customHeight="1">
      <c r="A174" s="23"/>
      <c r="B174" s="163"/>
      <c r="C174" s="178" t="s">
        <v>280</v>
      </c>
      <c r="D174" s="178" t="s">
        <v>143</v>
      </c>
      <c r="E174" s="179" t="s">
        <v>281</v>
      </c>
      <c r="F174" s="180" t="s">
        <v>282</v>
      </c>
      <c r="G174" s="181" t="s">
        <v>168</v>
      </c>
      <c r="H174" s="182">
        <v>287.5</v>
      </c>
      <c r="I174" s="183"/>
      <c r="J174" s="184"/>
      <c r="K174" s="185">
        <f>ROUND(O174*H174,2)</f>
        <v>0</v>
      </c>
      <c r="L174" s="186"/>
      <c r="M174" s="187"/>
      <c r="N174" s="172" t="s">
        <v>40</v>
      </c>
      <c r="O174" s="173">
        <f>I174+J174</f>
        <v>0</v>
      </c>
      <c r="P174" s="173">
        <f>ROUND(I174*H174,2)</f>
        <v>0</v>
      </c>
      <c r="Q174" s="173">
        <f>ROUND(J174*H174,2)</f>
        <v>0</v>
      </c>
      <c r="R174" s="61"/>
      <c r="S174" s="174">
        <f>R174*H174</f>
        <v>0</v>
      </c>
      <c r="T174" s="174">
        <v>0.00025</v>
      </c>
      <c r="U174" s="174">
        <f>T174*H174</f>
        <v>0.07187500000000001</v>
      </c>
      <c r="V174" s="174">
        <v>0</v>
      </c>
      <c r="W174" s="175">
        <f>V174*H174</f>
        <v>0</v>
      </c>
      <c r="X174" s="23"/>
      <c r="Y174" s="23"/>
      <c r="Z174" s="23"/>
      <c r="AA174" s="23"/>
      <c r="AB174" s="23"/>
      <c r="AC174" s="23"/>
      <c r="AD174" s="23"/>
      <c r="AQ174" s="176" t="s">
        <v>147</v>
      </c>
      <c r="AS174" s="176" t="s">
        <v>143</v>
      </c>
      <c r="AT174" s="176" t="s">
        <v>87</v>
      </c>
      <c r="AX174" s="4" t="s">
        <v>123</v>
      </c>
      <c r="BD174" s="177">
        <f>IF(N174="základní",K174,0)</f>
        <v>0</v>
      </c>
      <c r="BE174" s="177">
        <f>IF(N174="snížená",K174,0)</f>
        <v>0</v>
      </c>
      <c r="BF174" s="177">
        <f>IF(N174="zákl. přenesená",K174,0)</f>
        <v>0</v>
      </c>
      <c r="BG174" s="177">
        <f>IF(N174="sníž. přenesená",K174,0)</f>
        <v>0</v>
      </c>
      <c r="BH174" s="177">
        <f>IF(N174="nulová",K174,0)</f>
        <v>0</v>
      </c>
      <c r="BI174" s="4" t="s">
        <v>85</v>
      </c>
      <c r="BJ174" s="177">
        <f>ROUND(O174*H174,2)</f>
        <v>0</v>
      </c>
      <c r="BK174" s="4" t="s">
        <v>140</v>
      </c>
      <c r="BL174" s="176" t="s">
        <v>283</v>
      </c>
    </row>
    <row r="175" spans="2:50" s="193" customFormat="1" ht="12.75">
      <c r="B175" s="194"/>
      <c r="D175" s="195" t="s">
        <v>176</v>
      </c>
      <c r="F175" s="196" t="s">
        <v>284</v>
      </c>
      <c r="H175" s="197">
        <v>287.5</v>
      </c>
      <c r="I175" s="198"/>
      <c r="J175" s="198"/>
      <c r="L175" s="194"/>
      <c r="M175" s="199"/>
      <c r="N175" s="200"/>
      <c r="O175" s="200"/>
      <c r="P175" s="200"/>
      <c r="Q175" s="200"/>
      <c r="R175" s="200"/>
      <c r="S175" s="200"/>
      <c r="T175" s="200"/>
      <c r="U175" s="200"/>
      <c r="V175" s="200"/>
      <c r="W175" s="201"/>
      <c r="AS175" s="202" t="s">
        <v>176</v>
      </c>
      <c r="AT175" s="202" t="s">
        <v>87</v>
      </c>
      <c r="AU175" s="193" t="s">
        <v>87</v>
      </c>
      <c r="AV175" s="193" t="s">
        <v>2</v>
      </c>
      <c r="AW175" s="193" t="s">
        <v>85</v>
      </c>
      <c r="AX175" s="202" t="s">
        <v>123</v>
      </c>
    </row>
    <row r="176" spans="1:64" s="28" customFormat="1" ht="37.5" customHeight="1">
      <c r="A176" s="23"/>
      <c r="B176" s="163"/>
      <c r="C176" s="164" t="s">
        <v>285</v>
      </c>
      <c r="D176" s="164" t="s">
        <v>127</v>
      </c>
      <c r="E176" s="165" t="s">
        <v>286</v>
      </c>
      <c r="F176" s="166" t="s">
        <v>287</v>
      </c>
      <c r="G176" s="167" t="s">
        <v>168</v>
      </c>
      <c r="H176" s="168">
        <v>300</v>
      </c>
      <c r="I176" s="169"/>
      <c r="J176" s="169"/>
      <c r="K176" s="170">
        <f>ROUND(O176*H176,2)</f>
        <v>0</v>
      </c>
      <c r="L176" s="24"/>
      <c r="M176" s="171"/>
      <c r="N176" s="172" t="s">
        <v>40</v>
      </c>
      <c r="O176" s="173">
        <f>I176+J176</f>
        <v>0</v>
      </c>
      <c r="P176" s="173">
        <f>ROUND(I176*H176,2)</f>
        <v>0</v>
      </c>
      <c r="Q176" s="173">
        <f>ROUND(J176*H176,2)</f>
        <v>0</v>
      </c>
      <c r="R176" s="61"/>
      <c r="S176" s="174">
        <f>R176*H176</f>
        <v>0</v>
      </c>
      <c r="T176" s="174">
        <v>0</v>
      </c>
      <c r="U176" s="174">
        <f>T176*H176</f>
        <v>0</v>
      </c>
      <c r="V176" s="174">
        <v>0</v>
      </c>
      <c r="W176" s="175">
        <f>V176*H176</f>
        <v>0</v>
      </c>
      <c r="X176" s="23"/>
      <c r="Y176" s="23"/>
      <c r="Z176" s="23"/>
      <c r="AA176" s="23"/>
      <c r="AB176" s="23"/>
      <c r="AC176" s="23"/>
      <c r="AD176" s="23"/>
      <c r="AQ176" s="176" t="s">
        <v>140</v>
      </c>
      <c r="AS176" s="176" t="s">
        <v>127</v>
      </c>
      <c r="AT176" s="176" t="s">
        <v>87</v>
      </c>
      <c r="AX176" s="4" t="s">
        <v>123</v>
      </c>
      <c r="BD176" s="177">
        <f>IF(N176="základní",K176,0)</f>
        <v>0</v>
      </c>
      <c r="BE176" s="177">
        <f>IF(N176="snížená",K176,0)</f>
        <v>0</v>
      </c>
      <c r="BF176" s="177">
        <f>IF(N176="zákl. přenesená",K176,0)</f>
        <v>0</v>
      </c>
      <c r="BG176" s="177">
        <f>IF(N176="sníž. přenesená",K176,0)</f>
        <v>0</v>
      </c>
      <c r="BH176" s="177">
        <f>IF(N176="nulová",K176,0)</f>
        <v>0</v>
      </c>
      <c r="BI176" s="4" t="s">
        <v>85</v>
      </c>
      <c r="BJ176" s="177">
        <f>ROUND(O176*H176,2)</f>
        <v>0</v>
      </c>
      <c r="BK176" s="4" t="s">
        <v>140</v>
      </c>
      <c r="BL176" s="176" t="s">
        <v>288</v>
      </c>
    </row>
    <row r="177" spans="1:46" s="28" customFormat="1" ht="12.75">
      <c r="A177" s="23"/>
      <c r="B177" s="24"/>
      <c r="C177" s="23"/>
      <c r="D177" s="188" t="s">
        <v>170</v>
      </c>
      <c r="E177" s="23"/>
      <c r="F177" s="189" t="s">
        <v>289</v>
      </c>
      <c r="G177" s="23"/>
      <c r="H177" s="23"/>
      <c r="I177" s="190"/>
      <c r="J177" s="190"/>
      <c r="K177" s="23"/>
      <c r="L177" s="24"/>
      <c r="M177" s="191"/>
      <c r="N177" s="192"/>
      <c r="O177" s="61"/>
      <c r="P177" s="61"/>
      <c r="Q177" s="61"/>
      <c r="R177" s="61"/>
      <c r="S177" s="61"/>
      <c r="T177" s="61"/>
      <c r="U177" s="61"/>
      <c r="V177" s="61"/>
      <c r="W177" s="62"/>
      <c r="X177" s="23"/>
      <c r="Y177" s="23"/>
      <c r="Z177" s="23"/>
      <c r="AA177" s="23"/>
      <c r="AB177" s="23"/>
      <c r="AC177" s="23"/>
      <c r="AD177" s="23"/>
      <c r="AS177" s="4" t="s">
        <v>170</v>
      </c>
      <c r="AT177" s="4" t="s">
        <v>87</v>
      </c>
    </row>
    <row r="178" spans="1:64" s="28" customFormat="1" ht="16.5" customHeight="1">
      <c r="A178" s="23"/>
      <c r="B178" s="163"/>
      <c r="C178" s="178" t="s">
        <v>290</v>
      </c>
      <c r="D178" s="178" t="s">
        <v>143</v>
      </c>
      <c r="E178" s="179" t="s">
        <v>291</v>
      </c>
      <c r="F178" s="180" t="s">
        <v>292</v>
      </c>
      <c r="G178" s="181" t="s">
        <v>293</v>
      </c>
      <c r="H178" s="182">
        <v>0.34500000000000003</v>
      </c>
      <c r="I178" s="183"/>
      <c r="J178" s="184"/>
      <c r="K178" s="185">
        <f>ROUND(O178*H178,2)</f>
        <v>0</v>
      </c>
      <c r="L178" s="186"/>
      <c r="M178" s="187"/>
      <c r="N178" s="172" t="s">
        <v>40</v>
      </c>
      <c r="O178" s="173">
        <f>I178+J178</f>
        <v>0</v>
      </c>
      <c r="P178" s="173">
        <f>ROUND(I178*H178,2)</f>
        <v>0</v>
      </c>
      <c r="Q178" s="173">
        <f>ROUND(J178*H178,2)</f>
        <v>0</v>
      </c>
      <c r="R178" s="61"/>
      <c r="S178" s="174">
        <f>R178*H178</f>
        <v>0</v>
      </c>
      <c r="T178" s="174">
        <v>0.1</v>
      </c>
      <c r="U178" s="174">
        <f>T178*H178</f>
        <v>0.0345</v>
      </c>
      <c r="V178" s="174">
        <v>0</v>
      </c>
      <c r="W178" s="175">
        <f>V178*H178</f>
        <v>0</v>
      </c>
      <c r="X178" s="23"/>
      <c r="Y178" s="23"/>
      <c r="Z178" s="23"/>
      <c r="AA178" s="23"/>
      <c r="AB178" s="23"/>
      <c r="AC178" s="23"/>
      <c r="AD178" s="23"/>
      <c r="AQ178" s="176" t="s">
        <v>147</v>
      </c>
      <c r="AS178" s="176" t="s">
        <v>143</v>
      </c>
      <c r="AT178" s="176" t="s">
        <v>87</v>
      </c>
      <c r="AX178" s="4" t="s">
        <v>123</v>
      </c>
      <c r="BD178" s="177">
        <f>IF(N178="základní",K178,0)</f>
        <v>0</v>
      </c>
      <c r="BE178" s="177">
        <f>IF(N178="snížená",K178,0)</f>
        <v>0</v>
      </c>
      <c r="BF178" s="177">
        <f>IF(N178="zákl. přenesená",K178,0)</f>
        <v>0</v>
      </c>
      <c r="BG178" s="177">
        <f>IF(N178="sníž. přenesená",K178,0)</f>
        <v>0</v>
      </c>
      <c r="BH178" s="177">
        <f>IF(N178="nulová",K178,0)</f>
        <v>0</v>
      </c>
      <c r="BI178" s="4" t="s">
        <v>85</v>
      </c>
      <c r="BJ178" s="177">
        <f>ROUND(O178*H178,2)</f>
        <v>0</v>
      </c>
      <c r="BK178" s="4" t="s">
        <v>140</v>
      </c>
      <c r="BL178" s="176" t="s">
        <v>294</v>
      </c>
    </row>
    <row r="179" spans="2:50" s="193" customFormat="1" ht="12.75">
      <c r="B179" s="194"/>
      <c r="D179" s="195" t="s">
        <v>176</v>
      </c>
      <c r="F179" s="196" t="s">
        <v>295</v>
      </c>
      <c r="H179" s="197">
        <v>0.34500000000000003</v>
      </c>
      <c r="I179" s="198"/>
      <c r="J179" s="198"/>
      <c r="L179" s="194"/>
      <c r="M179" s="199"/>
      <c r="N179" s="200"/>
      <c r="O179" s="200"/>
      <c r="P179" s="200"/>
      <c r="Q179" s="200"/>
      <c r="R179" s="200"/>
      <c r="S179" s="200"/>
      <c r="T179" s="200"/>
      <c r="U179" s="200"/>
      <c r="V179" s="200"/>
      <c r="W179" s="201"/>
      <c r="AS179" s="202" t="s">
        <v>176</v>
      </c>
      <c r="AT179" s="202" t="s">
        <v>87</v>
      </c>
      <c r="AU179" s="193" t="s">
        <v>87</v>
      </c>
      <c r="AV179" s="193" t="s">
        <v>2</v>
      </c>
      <c r="AW179" s="193" t="s">
        <v>85</v>
      </c>
      <c r="AX179" s="202" t="s">
        <v>123</v>
      </c>
    </row>
    <row r="180" spans="1:64" s="28" customFormat="1" ht="37.5" customHeight="1">
      <c r="A180" s="23"/>
      <c r="B180" s="163"/>
      <c r="C180" s="164" t="s">
        <v>296</v>
      </c>
      <c r="D180" s="164" t="s">
        <v>127</v>
      </c>
      <c r="E180" s="165" t="s">
        <v>297</v>
      </c>
      <c r="F180" s="166" t="s">
        <v>298</v>
      </c>
      <c r="G180" s="167" t="s">
        <v>168</v>
      </c>
      <c r="H180" s="168">
        <v>1250</v>
      </c>
      <c r="I180" s="169"/>
      <c r="J180" s="169"/>
      <c r="K180" s="170">
        <f>ROUND(O180*H180,2)</f>
        <v>0</v>
      </c>
      <c r="L180" s="24"/>
      <c r="M180" s="171"/>
      <c r="N180" s="172" t="s">
        <v>40</v>
      </c>
      <c r="O180" s="173">
        <f>I180+J180</f>
        <v>0</v>
      </c>
      <c r="P180" s="173">
        <f>ROUND(I180*H180,2)</f>
        <v>0</v>
      </c>
      <c r="Q180" s="173">
        <f>ROUND(J180*H180,2)</f>
        <v>0</v>
      </c>
      <c r="R180" s="61"/>
      <c r="S180" s="174">
        <f>R180*H180</f>
        <v>0</v>
      </c>
      <c r="T180" s="174">
        <v>0</v>
      </c>
      <c r="U180" s="174">
        <f>T180*H180</f>
        <v>0</v>
      </c>
      <c r="V180" s="174">
        <v>0</v>
      </c>
      <c r="W180" s="175">
        <f>V180*H180</f>
        <v>0</v>
      </c>
      <c r="X180" s="23"/>
      <c r="Y180" s="23"/>
      <c r="Z180" s="23"/>
      <c r="AA180" s="23"/>
      <c r="AB180" s="23"/>
      <c r="AC180" s="23"/>
      <c r="AD180" s="23"/>
      <c r="AQ180" s="176" t="s">
        <v>140</v>
      </c>
      <c r="AS180" s="176" t="s">
        <v>127</v>
      </c>
      <c r="AT180" s="176" t="s">
        <v>87</v>
      </c>
      <c r="AX180" s="4" t="s">
        <v>123</v>
      </c>
      <c r="BD180" s="177">
        <f>IF(N180="základní",K180,0)</f>
        <v>0</v>
      </c>
      <c r="BE180" s="177">
        <f>IF(N180="snížená",K180,0)</f>
        <v>0</v>
      </c>
      <c r="BF180" s="177">
        <f>IF(N180="zákl. přenesená",K180,0)</f>
        <v>0</v>
      </c>
      <c r="BG180" s="177">
        <f>IF(N180="sníž. přenesená",K180,0)</f>
        <v>0</v>
      </c>
      <c r="BH180" s="177">
        <f>IF(N180="nulová",K180,0)</f>
        <v>0</v>
      </c>
      <c r="BI180" s="4" t="s">
        <v>85</v>
      </c>
      <c r="BJ180" s="177">
        <f>ROUND(O180*H180,2)</f>
        <v>0</v>
      </c>
      <c r="BK180" s="4" t="s">
        <v>140</v>
      </c>
      <c r="BL180" s="176" t="s">
        <v>299</v>
      </c>
    </row>
    <row r="181" spans="1:46" s="28" customFormat="1" ht="12.75">
      <c r="A181" s="23"/>
      <c r="B181" s="24"/>
      <c r="C181" s="23"/>
      <c r="D181" s="188" t="s">
        <v>170</v>
      </c>
      <c r="E181" s="23"/>
      <c r="F181" s="189" t="s">
        <v>300</v>
      </c>
      <c r="G181" s="23"/>
      <c r="H181" s="23"/>
      <c r="I181" s="190"/>
      <c r="J181" s="190"/>
      <c r="K181" s="23"/>
      <c r="L181" s="24"/>
      <c r="M181" s="191"/>
      <c r="N181" s="192"/>
      <c r="O181" s="61"/>
      <c r="P181" s="61"/>
      <c r="Q181" s="61"/>
      <c r="R181" s="61"/>
      <c r="S181" s="61"/>
      <c r="T181" s="61"/>
      <c r="U181" s="61"/>
      <c r="V181" s="61"/>
      <c r="W181" s="62"/>
      <c r="X181" s="23"/>
      <c r="Y181" s="23"/>
      <c r="Z181" s="23"/>
      <c r="AA181" s="23"/>
      <c r="AB181" s="23"/>
      <c r="AC181" s="23"/>
      <c r="AD181" s="23"/>
      <c r="AS181" s="4" t="s">
        <v>170</v>
      </c>
      <c r="AT181" s="4" t="s">
        <v>87</v>
      </c>
    </row>
    <row r="182" spans="1:64" s="28" customFormat="1" ht="16.5" customHeight="1">
      <c r="A182" s="23"/>
      <c r="B182" s="163"/>
      <c r="C182" s="178" t="s">
        <v>301</v>
      </c>
      <c r="D182" s="178" t="s">
        <v>143</v>
      </c>
      <c r="E182" s="179" t="s">
        <v>302</v>
      </c>
      <c r="F182" s="180" t="s">
        <v>303</v>
      </c>
      <c r="G182" s="181" t="s">
        <v>293</v>
      </c>
      <c r="H182" s="182">
        <v>1.265</v>
      </c>
      <c r="I182" s="183"/>
      <c r="J182" s="184"/>
      <c r="K182" s="185">
        <f>ROUND(O182*H182,2)</f>
        <v>0</v>
      </c>
      <c r="L182" s="186"/>
      <c r="M182" s="187"/>
      <c r="N182" s="172" t="s">
        <v>40</v>
      </c>
      <c r="O182" s="173">
        <f>I182+J182</f>
        <v>0</v>
      </c>
      <c r="P182" s="173">
        <f>ROUND(I182*H182,2)</f>
        <v>0</v>
      </c>
      <c r="Q182" s="173">
        <f>ROUND(J182*H182,2)</f>
        <v>0</v>
      </c>
      <c r="R182" s="61"/>
      <c r="S182" s="174">
        <f>R182*H182</f>
        <v>0</v>
      </c>
      <c r="T182" s="174">
        <v>0.12</v>
      </c>
      <c r="U182" s="174">
        <f>T182*H182</f>
        <v>0.1518</v>
      </c>
      <c r="V182" s="174">
        <v>0</v>
      </c>
      <c r="W182" s="175">
        <f>V182*H182</f>
        <v>0</v>
      </c>
      <c r="X182" s="23"/>
      <c r="Y182" s="23"/>
      <c r="Z182" s="23"/>
      <c r="AA182" s="23"/>
      <c r="AB182" s="23"/>
      <c r="AC182" s="23"/>
      <c r="AD182" s="23"/>
      <c r="AQ182" s="176" t="s">
        <v>147</v>
      </c>
      <c r="AS182" s="176" t="s">
        <v>143</v>
      </c>
      <c r="AT182" s="176" t="s">
        <v>87</v>
      </c>
      <c r="AX182" s="4" t="s">
        <v>123</v>
      </c>
      <c r="BD182" s="177">
        <f>IF(N182="základní",K182,0)</f>
        <v>0</v>
      </c>
      <c r="BE182" s="177">
        <f>IF(N182="snížená",K182,0)</f>
        <v>0</v>
      </c>
      <c r="BF182" s="177">
        <f>IF(N182="zákl. přenesená",K182,0)</f>
        <v>0</v>
      </c>
      <c r="BG182" s="177">
        <f>IF(N182="sníž. přenesená",K182,0)</f>
        <v>0</v>
      </c>
      <c r="BH182" s="177">
        <f>IF(N182="nulová",K182,0)</f>
        <v>0</v>
      </c>
      <c r="BI182" s="4" t="s">
        <v>85</v>
      </c>
      <c r="BJ182" s="177">
        <f>ROUND(O182*H182,2)</f>
        <v>0</v>
      </c>
      <c r="BK182" s="4" t="s">
        <v>140</v>
      </c>
      <c r="BL182" s="176" t="s">
        <v>304</v>
      </c>
    </row>
    <row r="183" spans="2:50" s="193" customFormat="1" ht="12.75">
      <c r="B183" s="194"/>
      <c r="D183" s="195" t="s">
        <v>176</v>
      </c>
      <c r="F183" s="196" t="s">
        <v>305</v>
      </c>
      <c r="H183" s="197">
        <v>1.265</v>
      </c>
      <c r="I183" s="198"/>
      <c r="J183" s="198"/>
      <c r="L183" s="194"/>
      <c r="M183" s="199"/>
      <c r="N183" s="200"/>
      <c r="O183" s="200"/>
      <c r="P183" s="200"/>
      <c r="Q183" s="200"/>
      <c r="R183" s="200"/>
      <c r="S183" s="200"/>
      <c r="T183" s="200"/>
      <c r="U183" s="200"/>
      <c r="V183" s="200"/>
      <c r="W183" s="201"/>
      <c r="AS183" s="202" t="s">
        <v>176</v>
      </c>
      <c r="AT183" s="202" t="s">
        <v>87</v>
      </c>
      <c r="AU183" s="193" t="s">
        <v>87</v>
      </c>
      <c r="AV183" s="193" t="s">
        <v>2</v>
      </c>
      <c r="AW183" s="193" t="s">
        <v>85</v>
      </c>
      <c r="AX183" s="202" t="s">
        <v>123</v>
      </c>
    </row>
    <row r="184" spans="1:64" s="28" customFormat="1" ht="16.5" customHeight="1">
      <c r="A184" s="23"/>
      <c r="B184" s="163"/>
      <c r="C184" s="178" t="s">
        <v>306</v>
      </c>
      <c r="D184" s="178" t="s">
        <v>143</v>
      </c>
      <c r="E184" s="179" t="s">
        <v>307</v>
      </c>
      <c r="F184" s="180" t="s">
        <v>308</v>
      </c>
      <c r="G184" s="181" t="s">
        <v>293</v>
      </c>
      <c r="H184" s="182">
        <v>0.17300000000000001</v>
      </c>
      <c r="I184" s="183"/>
      <c r="J184" s="184"/>
      <c r="K184" s="185">
        <f>ROUND(O184*H184,2)</f>
        <v>0</v>
      </c>
      <c r="L184" s="186"/>
      <c r="M184" s="187"/>
      <c r="N184" s="172" t="s">
        <v>40</v>
      </c>
      <c r="O184" s="173">
        <f>I184+J184</f>
        <v>0</v>
      </c>
      <c r="P184" s="173">
        <f>ROUND(I184*H184,2)</f>
        <v>0</v>
      </c>
      <c r="Q184" s="173">
        <f>ROUND(J184*H184,2)</f>
        <v>0</v>
      </c>
      <c r="R184" s="61"/>
      <c r="S184" s="174">
        <f>R184*H184</f>
        <v>0</v>
      </c>
      <c r="T184" s="174">
        <v>0.12</v>
      </c>
      <c r="U184" s="174">
        <f>T184*H184</f>
        <v>0.02076</v>
      </c>
      <c r="V184" s="174">
        <v>0</v>
      </c>
      <c r="W184" s="175">
        <f>V184*H184</f>
        <v>0</v>
      </c>
      <c r="X184" s="23"/>
      <c r="Y184" s="23"/>
      <c r="Z184" s="23"/>
      <c r="AA184" s="23"/>
      <c r="AB184" s="23"/>
      <c r="AC184" s="23"/>
      <c r="AD184" s="23"/>
      <c r="AQ184" s="176" t="s">
        <v>147</v>
      </c>
      <c r="AS184" s="176" t="s">
        <v>143</v>
      </c>
      <c r="AT184" s="176" t="s">
        <v>87</v>
      </c>
      <c r="AX184" s="4" t="s">
        <v>123</v>
      </c>
      <c r="BD184" s="177">
        <f>IF(N184="základní",K184,0)</f>
        <v>0</v>
      </c>
      <c r="BE184" s="177">
        <f>IF(N184="snížená",K184,0)</f>
        <v>0</v>
      </c>
      <c r="BF184" s="177">
        <f>IF(N184="zákl. přenesená",K184,0)</f>
        <v>0</v>
      </c>
      <c r="BG184" s="177">
        <f>IF(N184="sníž. přenesená",K184,0)</f>
        <v>0</v>
      </c>
      <c r="BH184" s="177">
        <f>IF(N184="nulová",K184,0)</f>
        <v>0</v>
      </c>
      <c r="BI184" s="4" t="s">
        <v>85</v>
      </c>
      <c r="BJ184" s="177">
        <f>ROUND(O184*H184,2)</f>
        <v>0</v>
      </c>
      <c r="BK184" s="4" t="s">
        <v>140</v>
      </c>
      <c r="BL184" s="176" t="s">
        <v>309</v>
      </c>
    </row>
    <row r="185" spans="2:50" s="193" customFormat="1" ht="12.75">
      <c r="B185" s="194"/>
      <c r="D185" s="195" t="s">
        <v>176</v>
      </c>
      <c r="F185" s="196" t="s">
        <v>310</v>
      </c>
      <c r="H185" s="197">
        <v>0.17300000000000001</v>
      </c>
      <c r="I185" s="198"/>
      <c r="J185" s="198"/>
      <c r="L185" s="194"/>
      <c r="M185" s="199"/>
      <c r="N185" s="200"/>
      <c r="O185" s="200"/>
      <c r="P185" s="200"/>
      <c r="Q185" s="200"/>
      <c r="R185" s="200"/>
      <c r="S185" s="200"/>
      <c r="T185" s="200"/>
      <c r="U185" s="200"/>
      <c r="V185" s="200"/>
      <c r="W185" s="201"/>
      <c r="AS185" s="202" t="s">
        <v>176</v>
      </c>
      <c r="AT185" s="202" t="s">
        <v>87</v>
      </c>
      <c r="AU185" s="193" t="s">
        <v>87</v>
      </c>
      <c r="AV185" s="193" t="s">
        <v>2</v>
      </c>
      <c r="AW185" s="193" t="s">
        <v>85</v>
      </c>
      <c r="AX185" s="202" t="s">
        <v>123</v>
      </c>
    </row>
    <row r="186" spans="1:64" s="28" customFormat="1" ht="37.5" customHeight="1">
      <c r="A186" s="23"/>
      <c r="B186" s="163"/>
      <c r="C186" s="164" t="s">
        <v>311</v>
      </c>
      <c r="D186" s="164" t="s">
        <v>127</v>
      </c>
      <c r="E186" s="165" t="s">
        <v>312</v>
      </c>
      <c r="F186" s="166" t="s">
        <v>313</v>
      </c>
      <c r="G186" s="167" t="s">
        <v>168</v>
      </c>
      <c r="H186" s="168">
        <v>1900</v>
      </c>
      <c r="I186" s="169"/>
      <c r="J186" s="169"/>
      <c r="K186" s="170">
        <f>ROUND(O186*H186,2)</f>
        <v>0</v>
      </c>
      <c r="L186" s="24"/>
      <c r="M186" s="171"/>
      <c r="N186" s="172" t="s">
        <v>40</v>
      </c>
      <c r="O186" s="173">
        <f>I186+J186</f>
        <v>0</v>
      </c>
      <c r="P186" s="173">
        <f>ROUND(I186*H186,2)</f>
        <v>0</v>
      </c>
      <c r="Q186" s="173">
        <f>ROUND(J186*H186,2)</f>
        <v>0</v>
      </c>
      <c r="R186" s="61"/>
      <c r="S186" s="174">
        <f>R186*H186</f>
        <v>0</v>
      </c>
      <c r="T186" s="174">
        <v>0</v>
      </c>
      <c r="U186" s="174">
        <f>T186*H186</f>
        <v>0</v>
      </c>
      <c r="V186" s="174">
        <v>0</v>
      </c>
      <c r="W186" s="175">
        <f>V186*H186</f>
        <v>0</v>
      </c>
      <c r="X186" s="23"/>
      <c r="Y186" s="23"/>
      <c r="Z186" s="23"/>
      <c r="AA186" s="23"/>
      <c r="AB186" s="23"/>
      <c r="AC186" s="23"/>
      <c r="AD186" s="23"/>
      <c r="AQ186" s="176" t="s">
        <v>140</v>
      </c>
      <c r="AS186" s="176" t="s">
        <v>127</v>
      </c>
      <c r="AT186" s="176" t="s">
        <v>87</v>
      </c>
      <c r="AX186" s="4" t="s">
        <v>123</v>
      </c>
      <c r="BD186" s="177">
        <f>IF(N186="základní",K186,0)</f>
        <v>0</v>
      </c>
      <c r="BE186" s="177">
        <f>IF(N186="snížená",K186,0)</f>
        <v>0</v>
      </c>
      <c r="BF186" s="177">
        <f>IF(N186="zákl. přenesená",K186,0)</f>
        <v>0</v>
      </c>
      <c r="BG186" s="177">
        <f>IF(N186="sníž. přenesená",K186,0)</f>
        <v>0</v>
      </c>
      <c r="BH186" s="177">
        <f>IF(N186="nulová",K186,0)</f>
        <v>0</v>
      </c>
      <c r="BI186" s="4" t="s">
        <v>85</v>
      </c>
      <c r="BJ186" s="177">
        <f>ROUND(O186*H186,2)</f>
        <v>0</v>
      </c>
      <c r="BK186" s="4" t="s">
        <v>140</v>
      </c>
      <c r="BL186" s="176" t="s">
        <v>314</v>
      </c>
    </row>
    <row r="187" spans="1:46" s="28" customFormat="1" ht="12.75">
      <c r="A187" s="23"/>
      <c r="B187" s="24"/>
      <c r="C187" s="23"/>
      <c r="D187" s="188" t="s">
        <v>170</v>
      </c>
      <c r="E187" s="23"/>
      <c r="F187" s="189" t="s">
        <v>315</v>
      </c>
      <c r="G187" s="23"/>
      <c r="H187" s="23"/>
      <c r="I187" s="190"/>
      <c r="J187" s="190"/>
      <c r="K187" s="23"/>
      <c r="L187" s="24"/>
      <c r="M187" s="191"/>
      <c r="N187" s="192"/>
      <c r="O187" s="61"/>
      <c r="P187" s="61"/>
      <c r="Q187" s="61"/>
      <c r="R187" s="61"/>
      <c r="S187" s="61"/>
      <c r="T187" s="61"/>
      <c r="U187" s="61"/>
      <c r="V187" s="61"/>
      <c r="W187" s="62"/>
      <c r="X187" s="23"/>
      <c r="Y187" s="23"/>
      <c r="Z187" s="23"/>
      <c r="AA187" s="23"/>
      <c r="AB187" s="23"/>
      <c r="AC187" s="23"/>
      <c r="AD187" s="23"/>
      <c r="AS187" s="4" t="s">
        <v>170</v>
      </c>
      <c r="AT187" s="4" t="s">
        <v>87</v>
      </c>
    </row>
    <row r="188" spans="1:64" s="28" customFormat="1" ht="16.5" customHeight="1">
      <c r="A188" s="23"/>
      <c r="B188" s="163"/>
      <c r="C188" s="178" t="s">
        <v>316</v>
      </c>
      <c r="D188" s="178" t="s">
        <v>143</v>
      </c>
      <c r="E188" s="179" t="s">
        <v>317</v>
      </c>
      <c r="F188" s="180" t="s">
        <v>318</v>
      </c>
      <c r="G188" s="181" t="s">
        <v>293</v>
      </c>
      <c r="H188" s="182">
        <v>2.185</v>
      </c>
      <c r="I188" s="183"/>
      <c r="J188" s="184"/>
      <c r="K188" s="185">
        <f>ROUND(O188*H188,2)</f>
        <v>0</v>
      </c>
      <c r="L188" s="186"/>
      <c r="M188" s="187"/>
      <c r="N188" s="172" t="s">
        <v>40</v>
      </c>
      <c r="O188" s="173">
        <f>I188+J188</f>
        <v>0</v>
      </c>
      <c r="P188" s="173">
        <f>ROUND(I188*H188,2)</f>
        <v>0</v>
      </c>
      <c r="Q188" s="173">
        <f>ROUND(J188*H188,2)</f>
        <v>0</v>
      </c>
      <c r="R188" s="61"/>
      <c r="S188" s="174">
        <f>R188*H188</f>
        <v>0</v>
      </c>
      <c r="T188" s="174">
        <v>0.17</v>
      </c>
      <c r="U188" s="174">
        <f>T188*H188</f>
        <v>0.37145000000000006</v>
      </c>
      <c r="V188" s="174">
        <v>0</v>
      </c>
      <c r="W188" s="175">
        <f>V188*H188</f>
        <v>0</v>
      </c>
      <c r="X188" s="23"/>
      <c r="Y188" s="23"/>
      <c r="Z188" s="23"/>
      <c r="AA188" s="23"/>
      <c r="AB188" s="23"/>
      <c r="AC188" s="23"/>
      <c r="AD188" s="23"/>
      <c r="AQ188" s="176" t="s">
        <v>147</v>
      </c>
      <c r="AS188" s="176" t="s">
        <v>143</v>
      </c>
      <c r="AT188" s="176" t="s">
        <v>87</v>
      </c>
      <c r="AX188" s="4" t="s">
        <v>123</v>
      </c>
      <c r="BD188" s="177">
        <f>IF(N188="základní",K188,0)</f>
        <v>0</v>
      </c>
      <c r="BE188" s="177">
        <f>IF(N188="snížená",K188,0)</f>
        <v>0</v>
      </c>
      <c r="BF188" s="177">
        <f>IF(N188="zákl. přenesená",K188,0)</f>
        <v>0</v>
      </c>
      <c r="BG188" s="177">
        <f>IF(N188="sníž. přenesená",K188,0)</f>
        <v>0</v>
      </c>
      <c r="BH188" s="177">
        <f>IF(N188="nulová",K188,0)</f>
        <v>0</v>
      </c>
      <c r="BI188" s="4" t="s">
        <v>85</v>
      </c>
      <c r="BJ188" s="177">
        <f>ROUND(O188*H188,2)</f>
        <v>0</v>
      </c>
      <c r="BK188" s="4" t="s">
        <v>140</v>
      </c>
      <c r="BL188" s="176" t="s">
        <v>319</v>
      </c>
    </row>
    <row r="189" spans="2:50" s="193" customFormat="1" ht="12.75">
      <c r="B189" s="194"/>
      <c r="D189" s="195" t="s">
        <v>176</v>
      </c>
      <c r="F189" s="196" t="s">
        <v>320</v>
      </c>
      <c r="H189" s="197">
        <v>2.185</v>
      </c>
      <c r="I189" s="198"/>
      <c r="J189" s="198"/>
      <c r="L189" s="194"/>
      <c r="M189" s="199"/>
      <c r="N189" s="200"/>
      <c r="O189" s="200"/>
      <c r="P189" s="200"/>
      <c r="Q189" s="200"/>
      <c r="R189" s="200"/>
      <c r="S189" s="200"/>
      <c r="T189" s="200"/>
      <c r="U189" s="200"/>
      <c r="V189" s="200"/>
      <c r="W189" s="201"/>
      <c r="AS189" s="202" t="s">
        <v>176</v>
      </c>
      <c r="AT189" s="202" t="s">
        <v>87</v>
      </c>
      <c r="AU189" s="193" t="s">
        <v>87</v>
      </c>
      <c r="AV189" s="193" t="s">
        <v>2</v>
      </c>
      <c r="AW189" s="193" t="s">
        <v>85</v>
      </c>
      <c r="AX189" s="202" t="s">
        <v>123</v>
      </c>
    </row>
    <row r="190" spans="1:64" s="28" customFormat="1" ht="37.5" customHeight="1">
      <c r="A190" s="23"/>
      <c r="B190" s="163"/>
      <c r="C190" s="164" t="s">
        <v>321</v>
      </c>
      <c r="D190" s="164" t="s">
        <v>127</v>
      </c>
      <c r="E190" s="165" t="s">
        <v>322</v>
      </c>
      <c r="F190" s="166" t="s">
        <v>323</v>
      </c>
      <c r="G190" s="167" t="s">
        <v>168</v>
      </c>
      <c r="H190" s="168">
        <v>1430</v>
      </c>
      <c r="I190" s="169"/>
      <c r="J190" s="169"/>
      <c r="K190" s="170">
        <f>ROUND(O190*H190,2)</f>
        <v>0</v>
      </c>
      <c r="L190" s="24"/>
      <c r="M190" s="171"/>
      <c r="N190" s="172" t="s">
        <v>40</v>
      </c>
      <c r="O190" s="173">
        <f>I190+J190</f>
        <v>0</v>
      </c>
      <c r="P190" s="173">
        <f>ROUND(I190*H190,2)</f>
        <v>0</v>
      </c>
      <c r="Q190" s="173">
        <f>ROUND(J190*H190,2)</f>
        <v>0</v>
      </c>
      <c r="R190" s="61"/>
      <c r="S190" s="174">
        <f>R190*H190</f>
        <v>0</v>
      </c>
      <c r="T190" s="174">
        <v>0</v>
      </c>
      <c r="U190" s="174">
        <f>T190*H190</f>
        <v>0</v>
      </c>
      <c r="V190" s="174">
        <v>0</v>
      </c>
      <c r="W190" s="175">
        <f>V190*H190</f>
        <v>0</v>
      </c>
      <c r="X190" s="23"/>
      <c r="Y190" s="23"/>
      <c r="Z190" s="23"/>
      <c r="AA190" s="23"/>
      <c r="AB190" s="23"/>
      <c r="AC190" s="23"/>
      <c r="AD190" s="23"/>
      <c r="AQ190" s="176" t="s">
        <v>140</v>
      </c>
      <c r="AS190" s="176" t="s">
        <v>127</v>
      </c>
      <c r="AT190" s="176" t="s">
        <v>87</v>
      </c>
      <c r="AX190" s="4" t="s">
        <v>123</v>
      </c>
      <c r="BD190" s="177">
        <f>IF(N190="základní",K190,0)</f>
        <v>0</v>
      </c>
      <c r="BE190" s="177">
        <f>IF(N190="snížená",K190,0)</f>
        <v>0</v>
      </c>
      <c r="BF190" s="177">
        <f>IF(N190="zákl. přenesená",K190,0)</f>
        <v>0</v>
      </c>
      <c r="BG190" s="177">
        <f>IF(N190="sníž. přenesená",K190,0)</f>
        <v>0</v>
      </c>
      <c r="BH190" s="177">
        <f>IF(N190="nulová",K190,0)</f>
        <v>0</v>
      </c>
      <c r="BI190" s="4" t="s">
        <v>85</v>
      </c>
      <c r="BJ190" s="177">
        <f>ROUND(O190*H190,2)</f>
        <v>0</v>
      </c>
      <c r="BK190" s="4" t="s">
        <v>140</v>
      </c>
      <c r="BL190" s="176" t="s">
        <v>324</v>
      </c>
    </row>
    <row r="191" spans="1:46" s="28" customFormat="1" ht="12.75">
      <c r="A191" s="23"/>
      <c r="B191" s="24"/>
      <c r="C191" s="23"/>
      <c r="D191" s="188" t="s">
        <v>170</v>
      </c>
      <c r="E191" s="23"/>
      <c r="F191" s="189" t="s">
        <v>325</v>
      </c>
      <c r="G191" s="23"/>
      <c r="H191" s="23"/>
      <c r="I191" s="190"/>
      <c r="J191" s="190"/>
      <c r="K191" s="23"/>
      <c r="L191" s="24"/>
      <c r="M191" s="191"/>
      <c r="N191" s="192"/>
      <c r="O191" s="61"/>
      <c r="P191" s="61"/>
      <c r="Q191" s="61"/>
      <c r="R191" s="61"/>
      <c r="S191" s="61"/>
      <c r="T191" s="61"/>
      <c r="U191" s="61"/>
      <c r="V191" s="61"/>
      <c r="W191" s="62"/>
      <c r="X191" s="23"/>
      <c r="Y191" s="23"/>
      <c r="Z191" s="23"/>
      <c r="AA191" s="23"/>
      <c r="AB191" s="23"/>
      <c r="AC191" s="23"/>
      <c r="AD191" s="23"/>
      <c r="AS191" s="4" t="s">
        <v>170</v>
      </c>
      <c r="AT191" s="4" t="s">
        <v>87</v>
      </c>
    </row>
    <row r="192" spans="1:64" s="28" customFormat="1" ht="16.5" customHeight="1">
      <c r="A192" s="23"/>
      <c r="B192" s="163"/>
      <c r="C192" s="178" t="s">
        <v>326</v>
      </c>
      <c r="D192" s="178" t="s">
        <v>143</v>
      </c>
      <c r="E192" s="179" t="s">
        <v>327</v>
      </c>
      <c r="F192" s="180" t="s">
        <v>328</v>
      </c>
      <c r="G192" s="181" t="s">
        <v>293</v>
      </c>
      <c r="H192" s="182">
        <v>1.403</v>
      </c>
      <c r="I192" s="183"/>
      <c r="J192" s="184"/>
      <c r="K192" s="185">
        <f>ROUND(O192*H192,2)</f>
        <v>0</v>
      </c>
      <c r="L192" s="186"/>
      <c r="M192" s="187"/>
      <c r="N192" s="172" t="s">
        <v>40</v>
      </c>
      <c r="O192" s="173">
        <f>I192+J192</f>
        <v>0</v>
      </c>
      <c r="P192" s="173">
        <f>ROUND(I192*H192,2)</f>
        <v>0</v>
      </c>
      <c r="Q192" s="173">
        <f>ROUND(J192*H192,2)</f>
        <v>0</v>
      </c>
      <c r="R192" s="61"/>
      <c r="S192" s="174">
        <f>R192*H192</f>
        <v>0</v>
      </c>
      <c r="T192" s="174">
        <v>0.16</v>
      </c>
      <c r="U192" s="174">
        <f>T192*H192</f>
        <v>0.22448</v>
      </c>
      <c r="V192" s="174">
        <v>0</v>
      </c>
      <c r="W192" s="175">
        <f>V192*H192</f>
        <v>0</v>
      </c>
      <c r="X192" s="23"/>
      <c r="Y192" s="23"/>
      <c r="Z192" s="23"/>
      <c r="AA192" s="23"/>
      <c r="AB192" s="23"/>
      <c r="AC192" s="23"/>
      <c r="AD192" s="23"/>
      <c r="AQ192" s="176" t="s">
        <v>147</v>
      </c>
      <c r="AS192" s="176" t="s">
        <v>143</v>
      </c>
      <c r="AT192" s="176" t="s">
        <v>87</v>
      </c>
      <c r="AX192" s="4" t="s">
        <v>123</v>
      </c>
      <c r="BD192" s="177">
        <f>IF(N192="základní",K192,0)</f>
        <v>0</v>
      </c>
      <c r="BE192" s="177">
        <f>IF(N192="snížená",K192,0)</f>
        <v>0</v>
      </c>
      <c r="BF192" s="177">
        <f>IF(N192="zákl. přenesená",K192,0)</f>
        <v>0</v>
      </c>
      <c r="BG192" s="177">
        <f>IF(N192="sníž. přenesená",K192,0)</f>
        <v>0</v>
      </c>
      <c r="BH192" s="177">
        <f>IF(N192="nulová",K192,0)</f>
        <v>0</v>
      </c>
      <c r="BI192" s="4" t="s">
        <v>85</v>
      </c>
      <c r="BJ192" s="177">
        <f>ROUND(O192*H192,2)</f>
        <v>0</v>
      </c>
      <c r="BK192" s="4" t="s">
        <v>140</v>
      </c>
      <c r="BL192" s="176" t="s">
        <v>329</v>
      </c>
    </row>
    <row r="193" spans="2:50" s="193" customFormat="1" ht="12.75">
      <c r="B193" s="194"/>
      <c r="D193" s="195" t="s">
        <v>176</v>
      </c>
      <c r="F193" s="196" t="s">
        <v>330</v>
      </c>
      <c r="H193" s="197">
        <v>1.403</v>
      </c>
      <c r="I193" s="198"/>
      <c r="J193" s="198"/>
      <c r="L193" s="194"/>
      <c r="M193" s="199"/>
      <c r="N193" s="200"/>
      <c r="O193" s="200"/>
      <c r="P193" s="200"/>
      <c r="Q193" s="200"/>
      <c r="R193" s="200"/>
      <c r="S193" s="200"/>
      <c r="T193" s="200"/>
      <c r="U193" s="200"/>
      <c r="V193" s="200"/>
      <c r="W193" s="201"/>
      <c r="AS193" s="202" t="s">
        <v>176</v>
      </c>
      <c r="AT193" s="202" t="s">
        <v>87</v>
      </c>
      <c r="AU193" s="193" t="s">
        <v>87</v>
      </c>
      <c r="AV193" s="193" t="s">
        <v>2</v>
      </c>
      <c r="AW193" s="193" t="s">
        <v>85</v>
      </c>
      <c r="AX193" s="202" t="s">
        <v>123</v>
      </c>
    </row>
    <row r="194" spans="1:64" s="28" customFormat="1" ht="16.5" customHeight="1">
      <c r="A194" s="23"/>
      <c r="B194" s="163"/>
      <c r="C194" s="178" t="s">
        <v>331</v>
      </c>
      <c r="D194" s="178" t="s">
        <v>143</v>
      </c>
      <c r="E194" s="179" t="s">
        <v>332</v>
      </c>
      <c r="F194" s="180" t="s">
        <v>333</v>
      </c>
      <c r="G194" s="181" t="s">
        <v>293</v>
      </c>
      <c r="H194" s="182">
        <v>0.24200000000000002</v>
      </c>
      <c r="I194" s="183"/>
      <c r="J194" s="184"/>
      <c r="K194" s="185">
        <f>ROUND(O194*H194,2)</f>
        <v>0</v>
      </c>
      <c r="L194" s="186"/>
      <c r="M194" s="187"/>
      <c r="N194" s="172" t="s">
        <v>40</v>
      </c>
      <c r="O194" s="173">
        <f>I194+J194</f>
        <v>0</v>
      </c>
      <c r="P194" s="173">
        <f>ROUND(I194*H194,2)</f>
        <v>0</v>
      </c>
      <c r="Q194" s="173">
        <f>ROUND(J194*H194,2)</f>
        <v>0</v>
      </c>
      <c r="R194" s="61"/>
      <c r="S194" s="174">
        <f>R194*H194</f>
        <v>0</v>
      </c>
      <c r="T194" s="174">
        <v>0.25</v>
      </c>
      <c r="U194" s="174">
        <f>T194*H194</f>
        <v>0.060500000000000005</v>
      </c>
      <c r="V194" s="174">
        <v>0</v>
      </c>
      <c r="W194" s="175">
        <f>V194*H194</f>
        <v>0</v>
      </c>
      <c r="X194" s="23"/>
      <c r="Y194" s="23"/>
      <c r="Z194" s="23"/>
      <c r="AA194" s="23"/>
      <c r="AB194" s="23"/>
      <c r="AC194" s="23"/>
      <c r="AD194" s="23"/>
      <c r="AQ194" s="176" t="s">
        <v>147</v>
      </c>
      <c r="AS194" s="176" t="s">
        <v>143</v>
      </c>
      <c r="AT194" s="176" t="s">
        <v>87</v>
      </c>
      <c r="AX194" s="4" t="s">
        <v>123</v>
      </c>
      <c r="BD194" s="177">
        <f>IF(N194="základní",K194,0)</f>
        <v>0</v>
      </c>
      <c r="BE194" s="177">
        <f>IF(N194="snížená",K194,0)</f>
        <v>0</v>
      </c>
      <c r="BF194" s="177">
        <f>IF(N194="zákl. přenesená",K194,0)</f>
        <v>0</v>
      </c>
      <c r="BG194" s="177">
        <f>IF(N194="sníž. přenesená",K194,0)</f>
        <v>0</v>
      </c>
      <c r="BH194" s="177">
        <f>IF(N194="nulová",K194,0)</f>
        <v>0</v>
      </c>
      <c r="BI194" s="4" t="s">
        <v>85</v>
      </c>
      <c r="BJ194" s="177">
        <f>ROUND(O194*H194,2)</f>
        <v>0</v>
      </c>
      <c r="BK194" s="4" t="s">
        <v>140</v>
      </c>
      <c r="BL194" s="176" t="s">
        <v>334</v>
      </c>
    </row>
    <row r="195" spans="2:50" s="193" customFormat="1" ht="12.75">
      <c r="B195" s="194"/>
      <c r="D195" s="195" t="s">
        <v>176</v>
      </c>
      <c r="F195" s="196" t="s">
        <v>335</v>
      </c>
      <c r="H195" s="197">
        <v>0.24200000000000002</v>
      </c>
      <c r="I195" s="198"/>
      <c r="J195" s="198"/>
      <c r="L195" s="194"/>
      <c r="M195" s="199"/>
      <c r="N195" s="200"/>
      <c r="O195" s="200"/>
      <c r="P195" s="200"/>
      <c r="Q195" s="200"/>
      <c r="R195" s="200"/>
      <c r="S195" s="200"/>
      <c r="T195" s="200"/>
      <c r="U195" s="200"/>
      <c r="V195" s="200"/>
      <c r="W195" s="201"/>
      <c r="AS195" s="202" t="s">
        <v>176</v>
      </c>
      <c r="AT195" s="202" t="s">
        <v>87</v>
      </c>
      <c r="AU195" s="193" t="s">
        <v>87</v>
      </c>
      <c r="AV195" s="193" t="s">
        <v>2</v>
      </c>
      <c r="AW195" s="193" t="s">
        <v>85</v>
      </c>
      <c r="AX195" s="202" t="s">
        <v>123</v>
      </c>
    </row>
    <row r="196" spans="1:64" s="28" customFormat="1" ht="37.5" customHeight="1">
      <c r="A196" s="23"/>
      <c r="B196" s="163"/>
      <c r="C196" s="164" t="s">
        <v>336</v>
      </c>
      <c r="D196" s="164" t="s">
        <v>127</v>
      </c>
      <c r="E196" s="165" t="s">
        <v>337</v>
      </c>
      <c r="F196" s="166" t="s">
        <v>338</v>
      </c>
      <c r="G196" s="167" t="s">
        <v>168</v>
      </c>
      <c r="H196" s="168">
        <v>120</v>
      </c>
      <c r="I196" s="169"/>
      <c r="J196" s="169"/>
      <c r="K196" s="170">
        <f>ROUND(O196*H196,2)</f>
        <v>0</v>
      </c>
      <c r="L196" s="24"/>
      <c r="M196" s="171"/>
      <c r="N196" s="172" t="s">
        <v>40</v>
      </c>
      <c r="O196" s="173">
        <f>I196+J196</f>
        <v>0</v>
      </c>
      <c r="P196" s="173">
        <f>ROUND(I196*H196,2)</f>
        <v>0</v>
      </c>
      <c r="Q196" s="173">
        <f>ROUND(J196*H196,2)</f>
        <v>0</v>
      </c>
      <c r="R196" s="61"/>
      <c r="S196" s="174">
        <f>R196*H196</f>
        <v>0</v>
      </c>
      <c r="T196" s="174">
        <v>0</v>
      </c>
      <c r="U196" s="174">
        <f>T196*H196</f>
        <v>0</v>
      </c>
      <c r="V196" s="174">
        <v>0</v>
      </c>
      <c r="W196" s="175">
        <f>V196*H196</f>
        <v>0</v>
      </c>
      <c r="X196" s="23"/>
      <c r="Y196" s="23"/>
      <c r="Z196" s="23"/>
      <c r="AA196" s="23"/>
      <c r="AB196" s="23"/>
      <c r="AC196" s="23"/>
      <c r="AD196" s="23"/>
      <c r="AQ196" s="176" t="s">
        <v>140</v>
      </c>
      <c r="AS196" s="176" t="s">
        <v>127</v>
      </c>
      <c r="AT196" s="176" t="s">
        <v>87</v>
      </c>
      <c r="AX196" s="4" t="s">
        <v>123</v>
      </c>
      <c r="BD196" s="177">
        <f>IF(N196="základní",K196,0)</f>
        <v>0</v>
      </c>
      <c r="BE196" s="177">
        <f>IF(N196="snížená",K196,0)</f>
        <v>0</v>
      </c>
      <c r="BF196" s="177">
        <f>IF(N196="zákl. přenesená",K196,0)</f>
        <v>0</v>
      </c>
      <c r="BG196" s="177">
        <f>IF(N196="sníž. přenesená",K196,0)</f>
        <v>0</v>
      </c>
      <c r="BH196" s="177">
        <f>IF(N196="nulová",K196,0)</f>
        <v>0</v>
      </c>
      <c r="BI196" s="4" t="s">
        <v>85</v>
      </c>
      <c r="BJ196" s="177">
        <f>ROUND(O196*H196,2)</f>
        <v>0</v>
      </c>
      <c r="BK196" s="4" t="s">
        <v>140</v>
      </c>
      <c r="BL196" s="176" t="s">
        <v>339</v>
      </c>
    </row>
    <row r="197" spans="1:46" s="28" customFormat="1" ht="12.75">
      <c r="A197" s="23"/>
      <c r="B197" s="24"/>
      <c r="C197" s="23"/>
      <c r="D197" s="188" t="s">
        <v>170</v>
      </c>
      <c r="E197" s="23"/>
      <c r="F197" s="189" t="s">
        <v>340</v>
      </c>
      <c r="G197" s="23"/>
      <c r="H197" s="23"/>
      <c r="I197" s="190"/>
      <c r="J197" s="190"/>
      <c r="K197" s="23"/>
      <c r="L197" s="24"/>
      <c r="M197" s="191"/>
      <c r="N197" s="192"/>
      <c r="O197" s="61"/>
      <c r="P197" s="61"/>
      <c r="Q197" s="61"/>
      <c r="R197" s="61"/>
      <c r="S197" s="61"/>
      <c r="T197" s="61"/>
      <c r="U197" s="61"/>
      <c r="V197" s="61"/>
      <c r="W197" s="62"/>
      <c r="X197" s="23"/>
      <c r="Y197" s="23"/>
      <c r="Z197" s="23"/>
      <c r="AA197" s="23"/>
      <c r="AB197" s="23"/>
      <c r="AC197" s="23"/>
      <c r="AD197" s="23"/>
      <c r="AS197" s="4" t="s">
        <v>170</v>
      </c>
      <c r="AT197" s="4" t="s">
        <v>87</v>
      </c>
    </row>
    <row r="198" spans="1:64" s="28" customFormat="1" ht="16.5" customHeight="1">
      <c r="A198" s="23"/>
      <c r="B198" s="163"/>
      <c r="C198" s="178" t="s">
        <v>341</v>
      </c>
      <c r="D198" s="178" t="s">
        <v>143</v>
      </c>
      <c r="E198" s="179" t="s">
        <v>342</v>
      </c>
      <c r="F198" s="180" t="s">
        <v>343</v>
      </c>
      <c r="G198" s="181" t="s">
        <v>293</v>
      </c>
      <c r="H198" s="182">
        <v>0.046000000000000006</v>
      </c>
      <c r="I198" s="183"/>
      <c r="J198" s="184"/>
      <c r="K198" s="185">
        <f>ROUND(O198*H198,2)</f>
        <v>0</v>
      </c>
      <c r="L198" s="186"/>
      <c r="M198" s="187"/>
      <c r="N198" s="172" t="s">
        <v>40</v>
      </c>
      <c r="O198" s="173">
        <f>I198+J198</f>
        <v>0</v>
      </c>
      <c r="P198" s="173">
        <f>ROUND(I198*H198,2)</f>
        <v>0</v>
      </c>
      <c r="Q198" s="173">
        <f>ROUND(J198*H198,2)</f>
        <v>0</v>
      </c>
      <c r="R198" s="61"/>
      <c r="S198" s="174">
        <f>R198*H198</f>
        <v>0</v>
      </c>
      <c r="T198" s="174">
        <v>0.34</v>
      </c>
      <c r="U198" s="174">
        <f>T198*H198</f>
        <v>0.015640000000000005</v>
      </c>
      <c r="V198" s="174">
        <v>0</v>
      </c>
      <c r="W198" s="175">
        <f>V198*H198</f>
        <v>0</v>
      </c>
      <c r="X198" s="23"/>
      <c r="Y198" s="23"/>
      <c r="Z198" s="23"/>
      <c r="AA198" s="23"/>
      <c r="AB198" s="23"/>
      <c r="AC198" s="23"/>
      <c r="AD198" s="23"/>
      <c r="AQ198" s="176" t="s">
        <v>147</v>
      </c>
      <c r="AS198" s="176" t="s">
        <v>143</v>
      </c>
      <c r="AT198" s="176" t="s">
        <v>87</v>
      </c>
      <c r="AX198" s="4" t="s">
        <v>123</v>
      </c>
      <c r="BD198" s="177">
        <f>IF(N198="základní",K198,0)</f>
        <v>0</v>
      </c>
      <c r="BE198" s="177">
        <f>IF(N198="snížená",K198,0)</f>
        <v>0</v>
      </c>
      <c r="BF198" s="177">
        <f>IF(N198="zákl. přenesená",K198,0)</f>
        <v>0</v>
      </c>
      <c r="BG198" s="177">
        <f>IF(N198="sníž. přenesená",K198,0)</f>
        <v>0</v>
      </c>
      <c r="BH198" s="177">
        <f>IF(N198="nulová",K198,0)</f>
        <v>0</v>
      </c>
      <c r="BI198" s="4" t="s">
        <v>85</v>
      </c>
      <c r="BJ198" s="177">
        <f>ROUND(O198*H198,2)</f>
        <v>0</v>
      </c>
      <c r="BK198" s="4" t="s">
        <v>140</v>
      </c>
      <c r="BL198" s="176" t="s">
        <v>344</v>
      </c>
    </row>
    <row r="199" spans="2:50" s="193" customFormat="1" ht="12.75">
      <c r="B199" s="194"/>
      <c r="D199" s="195" t="s">
        <v>176</v>
      </c>
      <c r="F199" s="196" t="s">
        <v>345</v>
      </c>
      <c r="H199" s="197">
        <v>0.046000000000000006</v>
      </c>
      <c r="I199" s="198"/>
      <c r="J199" s="198"/>
      <c r="L199" s="194"/>
      <c r="M199" s="199"/>
      <c r="N199" s="200"/>
      <c r="O199" s="200"/>
      <c r="P199" s="200"/>
      <c r="Q199" s="200"/>
      <c r="R199" s="200"/>
      <c r="S199" s="200"/>
      <c r="T199" s="200"/>
      <c r="U199" s="200"/>
      <c r="V199" s="200"/>
      <c r="W199" s="201"/>
      <c r="AS199" s="202" t="s">
        <v>176</v>
      </c>
      <c r="AT199" s="202" t="s">
        <v>87</v>
      </c>
      <c r="AU199" s="193" t="s">
        <v>87</v>
      </c>
      <c r="AV199" s="193" t="s">
        <v>2</v>
      </c>
      <c r="AW199" s="193" t="s">
        <v>85</v>
      </c>
      <c r="AX199" s="202" t="s">
        <v>123</v>
      </c>
    </row>
    <row r="200" spans="1:64" s="28" customFormat="1" ht="16.5" customHeight="1">
      <c r="A200" s="23"/>
      <c r="B200" s="163"/>
      <c r="C200" s="178" t="s">
        <v>346</v>
      </c>
      <c r="D200" s="178" t="s">
        <v>143</v>
      </c>
      <c r="E200" s="179" t="s">
        <v>347</v>
      </c>
      <c r="F200" s="180" t="s">
        <v>348</v>
      </c>
      <c r="G200" s="181" t="s">
        <v>293</v>
      </c>
      <c r="H200" s="182">
        <v>0.09200000000000001</v>
      </c>
      <c r="I200" s="183"/>
      <c r="J200" s="184"/>
      <c r="K200" s="185">
        <f>ROUND(O200*H200,2)</f>
        <v>0</v>
      </c>
      <c r="L200" s="186"/>
      <c r="M200" s="187"/>
      <c r="N200" s="172" t="s">
        <v>40</v>
      </c>
      <c r="O200" s="173">
        <f>I200+J200</f>
        <v>0</v>
      </c>
      <c r="P200" s="173">
        <f>ROUND(I200*H200,2)</f>
        <v>0</v>
      </c>
      <c r="Q200" s="173">
        <f>ROUND(J200*H200,2)</f>
        <v>0</v>
      </c>
      <c r="R200" s="61"/>
      <c r="S200" s="174">
        <f>R200*H200</f>
        <v>0</v>
      </c>
      <c r="T200" s="174">
        <v>0.53</v>
      </c>
      <c r="U200" s="174">
        <f>T200*H200</f>
        <v>0.04876000000000001</v>
      </c>
      <c r="V200" s="174">
        <v>0</v>
      </c>
      <c r="W200" s="175">
        <f>V200*H200</f>
        <v>0</v>
      </c>
      <c r="X200" s="23"/>
      <c r="Y200" s="23"/>
      <c r="Z200" s="23"/>
      <c r="AA200" s="23"/>
      <c r="AB200" s="23"/>
      <c r="AC200" s="23"/>
      <c r="AD200" s="23"/>
      <c r="AQ200" s="176" t="s">
        <v>147</v>
      </c>
      <c r="AS200" s="176" t="s">
        <v>143</v>
      </c>
      <c r="AT200" s="176" t="s">
        <v>87</v>
      </c>
      <c r="AX200" s="4" t="s">
        <v>123</v>
      </c>
      <c r="BD200" s="177">
        <f>IF(N200="základní",K200,0)</f>
        <v>0</v>
      </c>
      <c r="BE200" s="177">
        <f>IF(N200="snížená",K200,0)</f>
        <v>0</v>
      </c>
      <c r="BF200" s="177">
        <f>IF(N200="zákl. přenesená",K200,0)</f>
        <v>0</v>
      </c>
      <c r="BG200" s="177">
        <f>IF(N200="sníž. přenesená",K200,0)</f>
        <v>0</v>
      </c>
      <c r="BH200" s="177">
        <f>IF(N200="nulová",K200,0)</f>
        <v>0</v>
      </c>
      <c r="BI200" s="4" t="s">
        <v>85</v>
      </c>
      <c r="BJ200" s="177">
        <f>ROUND(O200*H200,2)</f>
        <v>0</v>
      </c>
      <c r="BK200" s="4" t="s">
        <v>140</v>
      </c>
      <c r="BL200" s="176" t="s">
        <v>349</v>
      </c>
    </row>
    <row r="201" spans="2:50" s="193" customFormat="1" ht="12.75">
      <c r="B201" s="194"/>
      <c r="D201" s="195" t="s">
        <v>176</v>
      </c>
      <c r="F201" s="196" t="s">
        <v>350</v>
      </c>
      <c r="H201" s="197">
        <v>0.09200000000000001</v>
      </c>
      <c r="I201" s="198"/>
      <c r="J201" s="198"/>
      <c r="L201" s="194"/>
      <c r="M201" s="199"/>
      <c r="N201" s="200"/>
      <c r="O201" s="200"/>
      <c r="P201" s="200"/>
      <c r="Q201" s="200"/>
      <c r="R201" s="200"/>
      <c r="S201" s="200"/>
      <c r="T201" s="200"/>
      <c r="U201" s="200"/>
      <c r="V201" s="200"/>
      <c r="W201" s="201"/>
      <c r="AS201" s="202" t="s">
        <v>176</v>
      </c>
      <c r="AT201" s="202" t="s">
        <v>87</v>
      </c>
      <c r="AU201" s="193" t="s">
        <v>87</v>
      </c>
      <c r="AV201" s="193" t="s">
        <v>2</v>
      </c>
      <c r="AW201" s="193" t="s">
        <v>85</v>
      </c>
      <c r="AX201" s="202" t="s">
        <v>123</v>
      </c>
    </row>
    <row r="202" spans="1:64" s="28" customFormat="1" ht="37.5" customHeight="1">
      <c r="A202" s="23"/>
      <c r="B202" s="163"/>
      <c r="C202" s="164" t="s">
        <v>351</v>
      </c>
      <c r="D202" s="164" t="s">
        <v>127</v>
      </c>
      <c r="E202" s="165" t="s">
        <v>352</v>
      </c>
      <c r="F202" s="166" t="s">
        <v>353</v>
      </c>
      <c r="G202" s="167" t="s">
        <v>168</v>
      </c>
      <c r="H202" s="168">
        <v>20</v>
      </c>
      <c r="I202" s="169"/>
      <c r="J202" s="169"/>
      <c r="K202" s="170">
        <f>ROUND(O202*H202,2)</f>
        <v>0</v>
      </c>
      <c r="L202" s="24"/>
      <c r="M202" s="171"/>
      <c r="N202" s="172" t="s">
        <v>40</v>
      </c>
      <c r="O202" s="173">
        <f>I202+J202</f>
        <v>0</v>
      </c>
      <c r="P202" s="173">
        <f>ROUND(I202*H202,2)</f>
        <v>0</v>
      </c>
      <c r="Q202" s="173">
        <f>ROUND(J202*H202,2)</f>
        <v>0</v>
      </c>
      <c r="R202" s="61"/>
      <c r="S202" s="174">
        <f>R202*H202</f>
        <v>0</v>
      </c>
      <c r="T202" s="174">
        <v>0</v>
      </c>
      <c r="U202" s="174">
        <f>T202*H202</f>
        <v>0</v>
      </c>
      <c r="V202" s="174">
        <v>0</v>
      </c>
      <c r="W202" s="175">
        <f>V202*H202</f>
        <v>0</v>
      </c>
      <c r="X202" s="23"/>
      <c r="Y202" s="23"/>
      <c r="Z202" s="23"/>
      <c r="AA202" s="23"/>
      <c r="AB202" s="23"/>
      <c r="AC202" s="23"/>
      <c r="AD202" s="23"/>
      <c r="AQ202" s="176" t="s">
        <v>140</v>
      </c>
      <c r="AS202" s="176" t="s">
        <v>127</v>
      </c>
      <c r="AT202" s="176" t="s">
        <v>87</v>
      </c>
      <c r="AX202" s="4" t="s">
        <v>123</v>
      </c>
      <c r="BD202" s="177">
        <f>IF(N202="základní",K202,0)</f>
        <v>0</v>
      </c>
      <c r="BE202" s="177">
        <f>IF(N202="snížená",K202,0)</f>
        <v>0</v>
      </c>
      <c r="BF202" s="177">
        <f>IF(N202="zákl. přenesená",K202,0)</f>
        <v>0</v>
      </c>
      <c r="BG202" s="177">
        <f>IF(N202="sníž. přenesená",K202,0)</f>
        <v>0</v>
      </c>
      <c r="BH202" s="177">
        <f>IF(N202="nulová",K202,0)</f>
        <v>0</v>
      </c>
      <c r="BI202" s="4" t="s">
        <v>85</v>
      </c>
      <c r="BJ202" s="177">
        <f>ROUND(O202*H202,2)</f>
        <v>0</v>
      </c>
      <c r="BK202" s="4" t="s">
        <v>140</v>
      </c>
      <c r="BL202" s="176" t="s">
        <v>354</v>
      </c>
    </row>
    <row r="203" spans="1:46" s="28" customFormat="1" ht="12.75">
      <c r="A203" s="23"/>
      <c r="B203" s="24"/>
      <c r="C203" s="23"/>
      <c r="D203" s="188" t="s">
        <v>170</v>
      </c>
      <c r="E203" s="23"/>
      <c r="F203" s="189" t="s">
        <v>355</v>
      </c>
      <c r="G203" s="23"/>
      <c r="H203" s="23"/>
      <c r="I203" s="190"/>
      <c r="J203" s="190"/>
      <c r="K203" s="23"/>
      <c r="L203" s="24"/>
      <c r="M203" s="191"/>
      <c r="N203" s="192"/>
      <c r="O203" s="61"/>
      <c r="P203" s="61"/>
      <c r="Q203" s="61"/>
      <c r="R203" s="61"/>
      <c r="S203" s="61"/>
      <c r="T203" s="61"/>
      <c r="U203" s="61"/>
      <c r="V203" s="61"/>
      <c r="W203" s="62"/>
      <c r="X203" s="23"/>
      <c r="Y203" s="23"/>
      <c r="Z203" s="23"/>
      <c r="AA203" s="23"/>
      <c r="AB203" s="23"/>
      <c r="AC203" s="23"/>
      <c r="AD203" s="23"/>
      <c r="AS203" s="4" t="s">
        <v>170</v>
      </c>
      <c r="AT203" s="4" t="s">
        <v>87</v>
      </c>
    </row>
    <row r="204" spans="1:64" s="28" customFormat="1" ht="24" customHeight="1">
      <c r="A204" s="23"/>
      <c r="B204" s="163"/>
      <c r="C204" s="178" t="s">
        <v>356</v>
      </c>
      <c r="D204" s="178" t="s">
        <v>143</v>
      </c>
      <c r="E204" s="179" t="s">
        <v>357</v>
      </c>
      <c r="F204" s="180" t="s">
        <v>358</v>
      </c>
      <c r="G204" s="181" t="s">
        <v>168</v>
      </c>
      <c r="H204" s="182">
        <v>23</v>
      </c>
      <c r="I204" s="183"/>
      <c r="J204" s="184"/>
      <c r="K204" s="185">
        <f>ROUND(O204*H204,2)</f>
        <v>0</v>
      </c>
      <c r="L204" s="186"/>
      <c r="M204" s="187"/>
      <c r="N204" s="172" t="s">
        <v>40</v>
      </c>
      <c r="O204" s="173">
        <f>I204+J204</f>
        <v>0</v>
      </c>
      <c r="P204" s="173">
        <f>ROUND(I204*H204,2)</f>
        <v>0</v>
      </c>
      <c r="Q204" s="173">
        <f>ROUND(J204*H204,2)</f>
        <v>0</v>
      </c>
      <c r="R204" s="61"/>
      <c r="S204" s="174">
        <f>R204*H204</f>
        <v>0</v>
      </c>
      <c r="T204" s="174">
        <v>0.0007699999999999999</v>
      </c>
      <c r="U204" s="174">
        <f>T204*H204</f>
        <v>0.017709999999999997</v>
      </c>
      <c r="V204" s="174">
        <v>0</v>
      </c>
      <c r="W204" s="175">
        <f>V204*H204</f>
        <v>0</v>
      </c>
      <c r="X204" s="23"/>
      <c r="Y204" s="23"/>
      <c r="Z204" s="23"/>
      <c r="AA204" s="23"/>
      <c r="AB204" s="23"/>
      <c r="AC204" s="23"/>
      <c r="AD204" s="23"/>
      <c r="AQ204" s="176" t="s">
        <v>147</v>
      </c>
      <c r="AS204" s="176" t="s">
        <v>143</v>
      </c>
      <c r="AT204" s="176" t="s">
        <v>87</v>
      </c>
      <c r="AX204" s="4" t="s">
        <v>123</v>
      </c>
      <c r="BD204" s="177">
        <f>IF(N204="základní",K204,0)</f>
        <v>0</v>
      </c>
      <c r="BE204" s="177">
        <f>IF(N204="snížená",K204,0)</f>
        <v>0</v>
      </c>
      <c r="BF204" s="177">
        <f>IF(N204="zákl. přenesená",K204,0)</f>
        <v>0</v>
      </c>
      <c r="BG204" s="177">
        <f>IF(N204="sníž. přenesená",K204,0)</f>
        <v>0</v>
      </c>
      <c r="BH204" s="177">
        <f>IF(N204="nulová",K204,0)</f>
        <v>0</v>
      </c>
      <c r="BI204" s="4" t="s">
        <v>85</v>
      </c>
      <c r="BJ204" s="177">
        <f>ROUND(O204*H204,2)</f>
        <v>0</v>
      </c>
      <c r="BK204" s="4" t="s">
        <v>140</v>
      </c>
      <c r="BL204" s="176" t="s">
        <v>359</v>
      </c>
    </row>
    <row r="205" spans="2:50" s="193" customFormat="1" ht="12.75">
      <c r="B205" s="194"/>
      <c r="D205" s="195" t="s">
        <v>176</v>
      </c>
      <c r="F205" s="196" t="s">
        <v>274</v>
      </c>
      <c r="H205" s="197">
        <v>23</v>
      </c>
      <c r="I205" s="198"/>
      <c r="J205" s="198"/>
      <c r="L205" s="194"/>
      <c r="M205" s="199"/>
      <c r="N205" s="200"/>
      <c r="O205" s="200"/>
      <c r="P205" s="200"/>
      <c r="Q205" s="200"/>
      <c r="R205" s="200"/>
      <c r="S205" s="200"/>
      <c r="T205" s="200"/>
      <c r="U205" s="200"/>
      <c r="V205" s="200"/>
      <c r="W205" s="201"/>
      <c r="AS205" s="202" t="s">
        <v>176</v>
      </c>
      <c r="AT205" s="202" t="s">
        <v>87</v>
      </c>
      <c r="AU205" s="193" t="s">
        <v>87</v>
      </c>
      <c r="AV205" s="193" t="s">
        <v>2</v>
      </c>
      <c r="AW205" s="193" t="s">
        <v>85</v>
      </c>
      <c r="AX205" s="202" t="s">
        <v>123</v>
      </c>
    </row>
    <row r="206" spans="1:64" s="28" customFormat="1" ht="37.5" customHeight="1">
      <c r="A206" s="23"/>
      <c r="B206" s="163"/>
      <c r="C206" s="164" t="s">
        <v>360</v>
      </c>
      <c r="D206" s="164" t="s">
        <v>127</v>
      </c>
      <c r="E206" s="165" t="s">
        <v>361</v>
      </c>
      <c r="F206" s="166" t="s">
        <v>362</v>
      </c>
      <c r="G206" s="167" t="s">
        <v>168</v>
      </c>
      <c r="H206" s="168">
        <v>250</v>
      </c>
      <c r="I206" s="169"/>
      <c r="J206" s="169"/>
      <c r="K206" s="170">
        <f>ROUND(O206*H206,2)</f>
        <v>0</v>
      </c>
      <c r="L206" s="24"/>
      <c r="M206" s="171"/>
      <c r="N206" s="172" t="s">
        <v>40</v>
      </c>
      <c r="O206" s="173">
        <f>I206+J206</f>
        <v>0</v>
      </c>
      <c r="P206" s="173">
        <f>ROUND(I206*H206,2)</f>
        <v>0</v>
      </c>
      <c r="Q206" s="173">
        <f>ROUND(J206*H206,2)</f>
        <v>0</v>
      </c>
      <c r="R206" s="61"/>
      <c r="S206" s="174">
        <f>R206*H206</f>
        <v>0</v>
      </c>
      <c r="T206" s="174">
        <v>0</v>
      </c>
      <c r="U206" s="174">
        <f>T206*H206</f>
        <v>0</v>
      </c>
      <c r="V206" s="174">
        <v>0</v>
      </c>
      <c r="W206" s="175">
        <f>V206*H206</f>
        <v>0</v>
      </c>
      <c r="X206" s="23"/>
      <c r="Y206" s="23"/>
      <c r="Z206" s="23"/>
      <c r="AA206" s="23"/>
      <c r="AB206" s="23"/>
      <c r="AC206" s="23"/>
      <c r="AD206" s="23"/>
      <c r="AQ206" s="176" t="s">
        <v>140</v>
      </c>
      <c r="AS206" s="176" t="s">
        <v>127</v>
      </c>
      <c r="AT206" s="176" t="s">
        <v>87</v>
      </c>
      <c r="AX206" s="4" t="s">
        <v>123</v>
      </c>
      <c r="BD206" s="177">
        <f>IF(N206="základní",K206,0)</f>
        <v>0</v>
      </c>
      <c r="BE206" s="177">
        <f>IF(N206="snížená",K206,0)</f>
        <v>0</v>
      </c>
      <c r="BF206" s="177">
        <f>IF(N206="zákl. přenesená",K206,0)</f>
        <v>0</v>
      </c>
      <c r="BG206" s="177">
        <f>IF(N206="sníž. přenesená",K206,0)</f>
        <v>0</v>
      </c>
      <c r="BH206" s="177">
        <f>IF(N206="nulová",K206,0)</f>
        <v>0</v>
      </c>
      <c r="BI206" s="4" t="s">
        <v>85</v>
      </c>
      <c r="BJ206" s="177">
        <f>ROUND(O206*H206,2)</f>
        <v>0</v>
      </c>
      <c r="BK206" s="4" t="s">
        <v>140</v>
      </c>
      <c r="BL206" s="176" t="s">
        <v>363</v>
      </c>
    </row>
    <row r="207" spans="1:46" s="28" customFormat="1" ht="12.75">
      <c r="A207" s="23"/>
      <c r="B207" s="24"/>
      <c r="C207" s="23"/>
      <c r="D207" s="188" t="s">
        <v>170</v>
      </c>
      <c r="E207" s="23"/>
      <c r="F207" s="189" t="s">
        <v>364</v>
      </c>
      <c r="G207" s="23"/>
      <c r="H207" s="23"/>
      <c r="I207" s="190"/>
      <c r="J207" s="190"/>
      <c r="K207" s="23"/>
      <c r="L207" s="24"/>
      <c r="M207" s="191"/>
      <c r="N207" s="192"/>
      <c r="O207" s="61"/>
      <c r="P207" s="61"/>
      <c r="Q207" s="61"/>
      <c r="R207" s="61"/>
      <c r="S207" s="61"/>
      <c r="T207" s="61"/>
      <c r="U207" s="61"/>
      <c r="V207" s="61"/>
      <c r="W207" s="62"/>
      <c r="X207" s="23"/>
      <c r="Y207" s="23"/>
      <c r="Z207" s="23"/>
      <c r="AA207" s="23"/>
      <c r="AB207" s="23"/>
      <c r="AC207" s="23"/>
      <c r="AD207" s="23"/>
      <c r="AS207" s="4" t="s">
        <v>170</v>
      </c>
      <c r="AT207" s="4" t="s">
        <v>87</v>
      </c>
    </row>
    <row r="208" spans="1:64" s="28" customFormat="1" ht="24" customHeight="1">
      <c r="A208" s="23"/>
      <c r="B208" s="163"/>
      <c r="C208" s="178" t="s">
        <v>365</v>
      </c>
      <c r="D208" s="178" t="s">
        <v>143</v>
      </c>
      <c r="E208" s="179" t="s">
        <v>366</v>
      </c>
      <c r="F208" s="180" t="s">
        <v>367</v>
      </c>
      <c r="G208" s="181" t="s">
        <v>168</v>
      </c>
      <c r="H208" s="182">
        <v>287.5</v>
      </c>
      <c r="I208" s="183"/>
      <c r="J208" s="184"/>
      <c r="K208" s="185">
        <f>ROUND(O208*H208,2)</f>
        <v>0</v>
      </c>
      <c r="L208" s="186"/>
      <c r="M208" s="187"/>
      <c r="N208" s="172" t="s">
        <v>40</v>
      </c>
      <c r="O208" s="173">
        <f>I208+J208</f>
        <v>0</v>
      </c>
      <c r="P208" s="173">
        <f>ROUND(I208*H208,2)</f>
        <v>0</v>
      </c>
      <c r="Q208" s="173">
        <f>ROUND(J208*H208,2)</f>
        <v>0</v>
      </c>
      <c r="R208" s="61"/>
      <c r="S208" s="174">
        <f>R208*H208</f>
        <v>0</v>
      </c>
      <c r="T208" s="174">
        <v>0.00020999999999999998</v>
      </c>
      <c r="U208" s="174">
        <f>T208*H208</f>
        <v>0.060375</v>
      </c>
      <c r="V208" s="174">
        <v>0</v>
      </c>
      <c r="W208" s="175">
        <f>V208*H208</f>
        <v>0</v>
      </c>
      <c r="X208" s="23"/>
      <c r="Y208" s="23"/>
      <c r="Z208" s="23"/>
      <c r="AA208" s="23"/>
      <c r="AB208" s="23"/>
      <c r="AC208" s="23"/>
      <c r="AD208" s="23"/>
      <c r="AQ208" s="176" t="s">
        <v>147</v>
      </c>
      <c r="AS208" s="176" t="s">
        <v>143</v>
      </c>
      <c r="AT208" s="176" t="s">
        <v>87</v>
      </c>
      <c r="AX208" s="4" t="s">
        <v>123</v>
      </c>
      <c r="BD208" s="177">
        <f>IF(N208="základní",K208,0)</f>
        <v>0</v>
      </c>
      <c r="BE208" s="177">
        <f>IF(N208="snížená",K208,0)</f>
        <v>0</v>
      </c>
      <c r="BF208" s="177">
        <f>IF(N208="zákl. přenesená",K208,0)</f>
        <v>0</v>
      </c>
      <c r="BG208" s="177">
        <f>IF(N208="sníž. přenesená",K208,0)</f>
        <v>0</v>
      </c>
      <c r="BH208" s="177">
        <f>IF(N208="nulová",K208,0)</f>
        <v>0</v>
      </c>
      <c r="BI208" s="4" t="s">
        <v>85</v>
      </c>
      <c r="BJ208" s="177">
        <f>ROUND(O208*H208,2)</f>
        <v>0</v>
      </c>
      <c r="BK208" s="4" t="s">
        <v>140</v>
      </c>
      <c r="BL208" s="176" t="s">
        <v>368</v>
      </c>
    </row>
    <row r="209" spans="2:50" s="193" customFormat="1" ht="12.75">
      <c r="B209" s="194"/>
      <c r="D209" s="195" t="s">
        <v>176</v>
      </c>
      <c r="F209" s="196" t="s">
        <v>284</v>
      </c>
      <c r="H209" s="197">
        <v>287.5</v>
      </c>
      <c r="I209" s="198"/>
      <c r="J209" s="198"/>
      <c r="L209" s="194"/>
      <c r="M209" s="199"/>
      <c r="N209" s="200"/>
      <c r="O209" s="200"/>
      <c r="P209" s="200"/>
      <c r="Q209" s="200"/>
      <c r="R209" s="200"/>
      <c r="S209" s="200"/>
      <c r="T209" s="200"/>
      <c r="U209" s="200"/>
      <c r="V209" s="200"/>
      <c r="W209" s="201"/>
      <c r="AS209" s="202" t="s">
        <v>176</v>
      </c>
      <c r="AT209" s="202" t="s">
        <v>87</v>
      </c>
      <c r="AU209" s="193" t="s">
        <v>87</v>
      </c>
      <c r="AV209" s="193" t="s">
        <v>2</v>
      </c>
      <c r="AW209" s="193" t="s">
        <v>85</v>
      </c>
      <c r="AX209" s="202" t="s">
        <v>123</v>
      </c>
    </row>
    <row r="210" spans="1:64" s="28" customFormat="1" ht="44.25" customHeight="1">
      <c r="A210" s="23"/>
      <c r="B210" s="163"/>
      <c r="C210" s="164" t="s">
        <v>369</v>
      </c>
      <c r="D210" s="164" t="s">
        <v>127</v>
      </c>
      <c r="E210" s="165" t="s">
        <v>370</v>
      </c>
      <c r="F210" s="166" t="s">
        <v>371</v>
      </c>
      <c r="G210" s="167" t="s">
        <v>168</v>
      </c>
      <c r="H210" s="168">
        <v>250</v>
      </c>
      <c r="I210" s="169"/>
      <c r="J210" s="169"/>
      <c r="K210" s="170">
        <f>ROUND(O210*H210,2)</f>
        <v>0</v>
      </c>
      <c r="L210" s="24"/>
      <c r="M210" s="171"/>
      <c r="N210" s="172" t="s">
        <v>40</v>
      </c>
      <c r="O210" s="173">
        <f>I210+J210</f>
        <v>0</v>
      </c>
      <c r="P210" s="173">
        <f>ROUND(I210*H210,2)</f>
        <v>0</v>
      </c>
      <c r="Q210" s="173">
        <f>ROUND(J210*H210,2)</f>
        <v>0</v>
      </c>
      <c r="R210" s="61"/>
      <c r="S210" s="174">
        <f>R210*H210</f>
        <v>0</v>
      </c>
      <c r="T210" s="174">
        <v>0</v>
      </c>
      <c r="U210" s="174">
        <f>T210*H210</f>
        <v>0</v>
      </c>
      <c r="V210" s="174">
        <v>0</v>
      </c>
      <c r="W210" s="175">
        <f>V210*H210</f>
        <v>0</v>
      </c>
      <c r="X210" s="23"/>
      <c r="Y210" s="23"/>
      <c r="Z210" s="23"/>
      <c r="AA210" s="23"/>
      <c r="AB210" s="23"/>
      <c r="AC210" s="23"/>
      <c r="AD210" s="23"/>
      <c r="AQ210" s="176" t="s">
        <v>140</v>
      </c>
      <c r="AS210" s="176" t="s">
        <v>127</v>
      </c>
      <c r="AT210" s="176" t="s">
        <v>87</v>
      </c>
      <c r="AX210" s="4" t="s">
        <v>123</v>
      </c>
      <c r="BD210" s="177">
        <f>IF(N210="základní",K210,0)</f>
        <v>0</v>
      </c>
      <c r="BE210" s="177">
        <f>IF(N210="snížená",K210,0)</f>
        <v>0</v>
      </c>
      <c r="BF210" s="177">
        <f>IF(N210="zákl. přenesená",K210,0)</f>
        <v>0</v>
      </c>
      <c r="BG210" s="177">
        <f>IF(N210="sníž. přenesená",K210,0)</f>
        <v>0</v>
      </c>
      <c r="BH210" s="177">
        <f>IF(N210="nulová",K210,0)</f>
        <v>0</v>
      </c>
      <c r="BI210" s="4" t="s">
        <v>85</v>
      </c>
      <c r="BJ210" s="177">
        <f>ROUND(O210*H210,2)</f>
        <v>0</v>
      </c>
      <c r="BK210" s="4" t="s">
        <v>140</v>
      </c>
      <c r="BL210" s="176" t="s">
        <v>372</v>
      </c>
    </row>
    <row r="211" spans="1:46" s="28" customFormat="1" ht="12.75">
      <c r="A211" s="23"/>
      <c r="B211" s="24"/>
      <c r="C211" s="23"/>
      <c r="D211" s="188" t="s">
        <v>170</v>
      </c>
      <c r="E211" s="23"/>
      <c r="F211" s="189" t="s">
        <v>373</v>
      </c>
      <c r="G211" s="23"/>
      <c r="H211" s="23"/>
      <c r="I211" s="190"/>
      <c r="J211" s="190"/>
      <c r="K211" s="23"/>
      <c r="L211" s="24"/>
      <c r="M211" s="191"/>
      <c r="N211" s="192"/>
      <c r="O211" s="61"/>
      <c r="P211" s="61"/>
      <c r="Q211" s="61"/>
      <c r="R211" s="61"/>
      <c r="S211" s="61"/>
      <c r="T211" s="61"/>
      <c r="U211" s="61"/>
      <c r="V211" s="61"/>
      <c r="W211" s="62"/>
      <c r="X211" s="23"/>
      <c r="Y211" s="23"/>
      <c r="Z211" s="23"/>
      <c r="AA211" s="23"/>
      <c r="AB211" s="23"/>
      <c r="AC211" s="23"/>
      <c r="AD211" s="23"/>
      <c r="AS211" s="4" t="s">
        <v>170</v>
      </c>
      <c r="AT211" s="4" t="s">
        <v>87</v>
      </c>
    </row>
    <row r="212" spans="1:64" s="28" customFormat="1" ht="24" customHeight="1">
      <c r="A212" s="23"/>
      <c r="B212" s="163"/>
      <c r="C212" s="178" t="s">
        <v>374</v>
      </c>
      <c r="D212" s="178" t="s">
        <v>143</v>
      </c>
      <c r="E212" s="179" t="s">
        <v>375</v>
      </c>
      <c r="F212" s="180" t="s">
        <v>376</v>
      </c>
      <c r="G212" s="181" t="s">
        <v>168</v>
      </c>
      <c r="H212" s="182">
        <v>287.5</v>
      </c>
      <c r="I212" s="183"/>
      <c r="J212" s="184"/>
      <c r="K212" s="185">
        <f>ROUND(O212*H212,2)</f>
        <v>0</v>
      </c>
      <c r="L212" s="186"/>
      <c r="M212" s="187"/>
      <c r="N212" s="172" t="s">
        <v>40</v>
      </c>
      <c r="O212" s="173">
        <f>I212+J212</f>
        <v>0</v>
      </c>
      <c r="P212" s="173">
        <f>ROUND(I212*H212,2)</f>
        <v>0</v>
      </c>
      <c r="Q212" s="173">
        <f>ROUND(J212*H212,2)</f>
        <v>0</v>
      </c>
      <c r="R212" s="61"/>
      <c r="S212" s="174">
        <f>R212*H212</f>
        <v>0</v>
      </c>
      <c r="T212" s="174">
        <v>0.0024</v>
      </c>
      <c r="U212" s="174">
        <f>T212*H212</f>
        <v>0.69</v>
      </c>
      <c r="V212" s="174">
        <v>0</v>
      </c>
      <c r="W212" s="175">
        <f>V212*H212</f>
        <v>0</v>
      </c>
      <c r="X212" s="23"/>
      <c r="Y212" s="23"/>
      <c r="Z212" s="23"/>
      <c r="AA212" s="23"/>
      <c r="AB212" s="23"/>
      <c r="AC212" s="23"/>
      <c r="AD212" s="23"/>
      <c r="AQ212" s="176" t="s">
        <v>147</v>
      </c>
      <c r="AS212" s="176" t="s">
        <v>143</v>
      </c>
      <c r="AT212" s="176" t="s">
        <v>87</v>
      </c>
      <c r="AX212" s="4" t="s">
        <v>123</v>
      </c>
      <c r="BD212" s="177">
        <f>IF(N212="základní",K212,0)</f>
        <v>0</v>
      </c>
      <c r="BE212" s="177">
        <f>IF(N212="snížená",K212,0)</f>
        <v>0</v>
      </c>
      <c r="BF212" s="177">
        <f>IF(N212="zákl. přenesená",K212,0)</f>
        <v>0</v>
      </c>
      <c r="BG212" s="177">
        <f>IF(N212="sníž. přenesená",K212,0)</f>
        <v>0</v>
      </c>
      <c r="BH212" s="177">
        <f>IF(N212="nulová",K212,0)</f>
        <v>0</v>
      </c>
      <c r="BI212" s="4" t="s">
        <v>85</v>
      </c>
      <c r="BJ212" s="177">
        <f>ROUND(O212*H212,2)</f>
        <v>0</v>
      </c>
      <c r="BK212" s="4" t="s">
        <v>140</v>
      </c>
      <c r="BL212" s="176" t="s">
        <v>377</v>
      </c>
    </row>
    <row r="213" spans="2:50" s="193" customFormat="1" ht="12.75">
      <c r="B213" s="194"/>
      <c r="D213" s="195" t="s">
        <v>176</v>
      </c>
      <c r="F213" s="196" t="s">
        <v>284</v>
      </c>
      <c r="H213" s="197">
        <v>287.5</v>
      </c>
      <c r="I213" s="198"/>
      <c r="J213" s="198"/>
      <c r="L213" s="194"/>
      <c r="M213" s="199"/>
      <c r="N213" s="200"/>
      <c r="O213" s="200"/>
      <c r="P213" s="200"/>
      <c r="Q213" s="200"/>
      <c r="R213" s="200"/>
      <c r="S213" s="200"/>
      <c r="T213" s="200"/>
      <c r="U213" s="200"/>
      <c r="V213" s="200"/>
      <c r="W213" s="201"/>
      <c r="AS213" s="202" t="s">
        <v>176</v>
      </c>
      <c r="AT213" s="202" t="s">
        <v>87</v>
      </c>
      <c r="AU213" s="193" t="s">
        <v>87</v>
      </c>
      <c r="AV213" s="193" t="s">
        <v>2</v>
      </c>
      <c r="AW213" s="193" t="s">
        <v>85</v>
      </c>
      <c r="AX213" s="202" t="s">
        <v>123</v>
      </c>
    </row>
    <row r="214" spans="1:64" s="28" customFormat="1" ht="33" customHeight="1">
      <c r="A214" s="23"/>
      <c r="B214" s="163"/>
      <c r="C214" s="164" t="s">
        <v>378</v>
      </c>
      <c r="D214" s="164" t="s">
        <v>127</v>
      </c>
      <c r="E214" s="165" t="s">
        <v>379</v>
      </c>
      <c r="F214" s="166" t="s">
        <v>380</v>
      </c>
      <c r="G214" s="167" t="s">
        <v>146</v>
      </c>
      <c r="H214" s="168">
        <v>261</v>
      </c>
      <c r="I214" s="169"/>
      <c r="J214" s="169"/>
      <c r="K214" s="170">
        <f>ROUND(O214*H214,2)</f>
        <v>0</v>
      </c>
      <c r="L214" s="24"/>
      <c r="M214" s="171"/>
      <c r="N214" s="172" t="s">
        <v>40</v>
      </c>
      <c r="O214" s="173">
        <f>I214+J214</f>
        <v>0</v>
      </c>
      <c r="P214" s="173">
        <f>ROUND(I214*H214,2)</f>
        <v>0</v>
      </c>
      <c r="Q214" s="173">
        <f>ROUND(J214*H214,2)</f>
        <v>0</v>
      </c>
      <c r="R214" s="61"/>
      <c r="S214" s="174">
        <f>R214*H214</f>
        <v>0</v>
      </c>
      <c r="T214" s="174">
        <v>0</v>
      </c>
      <c r="U214" s="174">
        <f>T214*H214</f>
        <v>0</v>
      </c>
      <c r="V214" s="174">
        <v>0</v>
      </c>
      <c r="W214" s="175">
        <f>V214*H214</f>
        <v>0</v>
      </c>
      <c r="X214" s="23"/>
      <c r="Y214" s="23"/>
      <c r="Z214" s="23"/>
      <c r="AA214" s="23"/>
      <c r="AB214" s="23"/>
      <c r="AC214" s="23"/>
      <c r="AD214" s="23"/>
      <c r="AQ214" s="176" t="s">
        <v>140</v>
      </c>
      <c r="AS214" s="176" t="s">
        <v>127</v>
      </c>
      <c r="AT214" s="176" t="s">
        <v>87</v>
      </c>
      <c r="AX214" s="4" t="s">
        <v>123</v>
      </c>
      <c r="BD214" s="177">
        <f>IF(N214="základní",K214,0)</f>
        <v>0</v>
      </c>
      <c r="BE214" s="177">
        <f>IF(N214="snížená",K214,0)</f>
        <v>0</v>
      </c>
      <c r="BF214" s="177">
        <f>IF(N214="zákl. přenesená",K214,0)</f>
        <v>0</v>
      </c>
      <c r="BG214" s="177">
        <f>IF(N214="sníž. přenesená",K214,0)</f>
        <v>0</v>
      </c>
      <c r="BH214" s="177">
        <f>IF(N214="nulová",K214,0)</f>
        <v>0</v>
      </c>
      <c r="BI214" s="4" t="s">
        <v>85</v>
      </c>
      <c r="BJ214" s="177">
        <f>ROUND(O214*H214,2)</f>
        <v>0</v>
      </c>
      <c r="BK214" s="4" t="s">
        <v>140</v>
      </c>
      <c r="BL214" s="176" t="s">
        <v>381</v>
      </c>
    </row>
    <row r="215" spans="1:46" s="28" customFormat="1" ht="12.75">
      <c r="A215" s="23"/>
      <c r="B215" s="24"/>
      <c r="C215" s="23"/>
      <c r="D215" s="188" t="s">
        <v>170</v>
      </c>
      <c r="E215" s="23"/>
      <c r="F215" s="189" t="s">
        <v>382</v>
      </c>
      <c r="G215" s="23"/>
      <c r="H215" s="23"/>
      <c r="I215" s="190"/>
      <c r="J215" s="190"/>
      <c r="K215" s="23"/>
      <c r="L215" s="24"/>
      <c r="M215" s="191"/>
      <c r="N215" s="192"/>
      <c r="O215" s="61"/>
      <c r="P215" s="61"/>
      <c r="Q215" s="61"/>
      <c r="R215" s="61"/>
      <c r="S215" s="61"/>
      <c r="T215" s="61"/>
      <c r="U215" s="61"/>
      <c r="V215" s="61"/>
      <c r="W215" s="62"/>
      <c r="X215" s="23"/>
      <c r="Y215" s="23"/>
      <c r="Z215" s="23"/>
      <c r="AA215" s="23"/>
      <c r="AB215" s="23"/>
      <c r="AC215" s="23"/>
      <c r="AD215" s="23"/>
      <c r="AS215" s="4" t="s">
        <v>170</v>
      </c>
      <c r="AT215" s="4" t="s">
        <v>87</v>
      </c>
    </row>
    <row r="216" spans="1:64" s="28" customFormat="1" ht="33" customHeight="1">
      <c r="A216" s="23"/>
      <c r="B216" s="163"/>
      <c r="C216" s="164" t="s">
        <v>383</v>
      </c>
      <c r="D216" s="164" t="s">
        <v>127</v>
      </c>
      <c r="E216" s="165" t="s">
        <v>384</v>
      </c>
      <c r="F216" s="166" t="s">
        <v>385</v>
      </c>
      <c r="G216" s="167" t="s">
        <v>146</v>
      </c>
      <c r="H216" s="168">
        <v>36</v>
      </c>
      <c r="I216" s="169"/>
      <c r="J216" s="169"/>
      <c r="K216" s="170">
        <f>ROUND(O216*H216,2)</f>
        <v>0</v>
      </c>
      <c r="L216" s="24"/>
      <c r="M216" s="171"/>
      <c r="N216" s="172" t="s">
        <v>40</v>
      </c>
      <c r="O216" s="173">
        <f>I216+J216</f>
        <v>0</v>
      </c>
      <c r="P216" s="173">
        <f>ROUND(I216*H216,2)</f>
        <v>0</v>
      </c>
      <c r="Q216" s="173">
        <f>ROUND(J216*H216,2)</f>
        <v>0</v>
      </c>
      <c r="R216" s="61"/>
      <c r="S216" s="174">
        <f>R216*H216</f>
        <v>0</v>
      </c>
      <c r="T216" s="174">
        <v>0</v>
      </c>
      <c r="U216" s="174">
        <f>T216*H216</f>
        <v>0</v>
      </c>
      <c r="V216" s="174">
        <v>0</v>
      </c>
      <c r="W216" s="175">
        <f>V216*H216</f>
        <v>0</v>
      </c>
      <c r="X216" s="23"/>
      <c r="Y216" s="23"/>
      <c r="Z216" s="23"/>
      <c r="AA216" s="23"/>
      <c r="AB216" s="23"/>
      <c r="AC216" s="23"/>
      <c r="AD216" s="23"/>
      <c r="AQ216" s="176" t="s">
        <v>140</v>
      </c>
      <c r="AS216" s="176" t="s">
        <v>127</v>
      </c>
      <c r="AT216" s="176" t="s">
        <v>87</v>
      </c>
      <c r="AX216" s="4" t="s">
        <v>123</v>
      </c>
      <c r="BD216" s="177">
        <f>IF(N216="základní",K216,0)</f>
        <v>0</v>
      </c>
      <c r="BE216" s="177">
        <f>IF(N216="snížená",K216,0)</f>
        <v>0</v>
      </c>
      <c r="BF216" s="177">
        <f>IF(N216="zákl. přenesená",K216,0)</f>
        <v>0</v>
      </c>
      <c r="BG216" s="177">
        <f>IF(N216="sníž. přenesená",K216,0)</f>
        <v>0</v>
      </c>
      <c r="BH216" s="177">
        <f>IF(N216="nulová",K216,0)</f>
        <v>0</v>
      </c>
      <c r="BI216" s="4" t="s">
        <v>85</v>
      </c>
      <c r="BJ216" s="177">
        <f>ROUND(O216*H216,2)</f>
        <v>0</v>
      </c>
      <c r="BK216" s="4" t="s">
        <v>140</v>
      </c>
      <c r="BL216" s="176" t="s">
        <v>386</v>
      </c>
    </row>
    <row r="217" spans="1:46" s="28" customFormat="1" ht="12.75">
      <c r="A217" s="23"/>
      <c r="B217" s="24"/>
      <c r="C217" s="23"/>
      <c r="D217" s="188" t="s">
        <v>170</v>
      </c>
      <c r="E217" s="23"/>
      <c r="F217" s="189" t="s">
        <v>387</v>
      </c>
      <c r="G217" s="23"/>
      <c r="H217" s="23"/>
      <c r="I217" s="190"/>
      <c r="J217" s="190"/>
      <c r="K217" s="23"/>
      <c r="L217" s="24"/>
      <c r="M217" s="191"/>
      <c r="N217" s="192"/>
      <c r="O217" s="61"/>
      <c r="P217" s="61"/>
      <c r="Q217" s="61"/>
      <c r="R217" s="61"/>
      <c r="S217" s="61"/>
      <c r="T217" s="61"/>
      <c r="U217" s="61"/>
      <c r="V217" s="61"/>
      <c r="W217" s="62"/>
      <c r="X217" s="23"/>
      <c r="Y217" s="23"/>
      <c r="Z217" s="23"/>
      <c r="AA217" s="23"/>
      <c r="AB217" s="23"/>
      <c r="AC217" s="23"/>
      <c r="AD217" s="23"/>
      <c r="AS217" s="4" t="s">
        <v>170</v>
      </c>
      <c r="AT217" s="4" t="s">
        <v>87</v>
      </c>
    </row>
    <row r="218" spans="1:64" s="28" customFormat="1" ht="33" customHeight="1">
      <c r="A218" s="23"/>
      <c r="B218" s="163"/>
      <c r="C218" s="164" t="s">
        <v>388</v>
      </c>
      <c r="D218" s="164" t="s">
        <v>127</v>
      </c>
      <c r="E218" s="165" t="s">
        <v>389</v>
      </c>
      <c r="F218" s="166" t="s">
        <v>390</v>
      </c>
      <c r="G218" s="167" t="s">
        <v>146</v>
      </c>
      <c r="H218" s="168">
        <v>10</v>
      </c>
      <c r="I218" s="169"/>
      <c r="J218" s="169"/>
      <c r="K218" s="170">
        <f>ROUND(O218*H218,2)</f>
        <v>0</v>
      </c>
      <c r="L218" s="24"/>
      <c r="M218" s="171"/>
      <c r="N218" s="172" t="s">
        <v>40</v>
      </c>
      <c r="O218" s="173">
        <f>I218+J218</f>
        <v>0</v>
      </c>
      <c r="P218" s="173">
        <f>ROUND(I218*H218,2)</f>
        <v>0</v>
      </c>
      <c r="Q218" s="173">
        <f>ROUND(J218*H218,2)</f>
        <v>0</v>
      </c>
      <c r="R218" s="61"/>
      <c r="S218" s="174">
        <f>R218*H218</f>
        <v>0</v>
      </c>
      <c r="T218" s="174">
        <v>0</v>
      </c>
      <c r="U218" s="174">
        <f>T218*H218</f>
        <v>0</v>
      </c>
      <c r="V218" s="174">
        <v>0</v>
      </c>
      <c r="W218" s="175">
        <f>V218*H218</f>
        <v>0</v>
      </c>
      <c r="X218" s="23"/>
      <c r="Y218" s="23"/>
      <c r="Z218" s="23"/>
      <c r="AA218" s="23"/>
      <c r="AB218" s="23"/>
      <c r="AC218" s="23"/>
      <c r="AD218" s="23"/>
      <c r="AQ218" s="176" t="s">
        <v>140</v>
      </c>
      <c r="AS218" s="176" t="s">
        <v>127</v>
      </c>
      <c r="AT218" s="176" t="s">
        <v>87</v>
      </c>
      <c r="AX218" s="4" t="s">
        <v>123</v>
      </c>
      <c r="BD218" s="177">
        <f>IF(N218="základní",K218,0)</f>
        <v>0</v>
      </c>
      <c r="BE218" s="177">
        <f>IF(N218="snížená",K218,0)</f>
        <v>0</v>
      </c>
      <c r="BF218" s="177">
        <f>IF(N218="zákl. přenesená",K218,0)</f>
        <v>0</v>
      </c>
      <c r="BG218" s="177">
        <f>IF(N218="sníž. přenesená",K218,0)</f>
        <v>0</v>
      </c>
      <c r="BH218" s="177">
        <f>IF(N218="nulová",K218,0)</f>
        <v>0</v>
      </c>
      <c r="BI218" s="4" t="s">
        <v>85</v>
      </c>
      <c r="BJ218" s="177">
        <f>ROUND(O218*H218,2)</f>
        <v>0</v>
      </c>
      <c r="BK218" s="4" t="s">
        <v>140</v>
      </c>
      <c r="BL218" s="176" t="s">
        <v>391</v>
      </c>
    </row>
    <row r="219" spans="1:46" s="28" customFormat="1" ht="12.75">
      <c r="A219" s="23"/>
      <c r="B219" s="24"/>
      <c r="C219" s="23"/>
      <c r="D219" s="188" t="s">
        <v>170</v>
      </c>
      <c r="E219" s="23"/>
      <c r="F219" s="189" t="s">
        <v>392</v>
      </c>
      <c r="G219" s="23"/>
      <c r="H219" s="23"/>
      <c r="I219" s="190"/>
      <c r="J219" s="190"/>
      <c r="K219" s="23"/>
      <c r="L219" s="24"/>
      <c r="M219" s="191"/>
      <c r="N219" s="192"/>
      <c r="O219" s="61"/>
      <c r="P219" s="61"/>
      <c r="Q219" s="61"/>
      <c r="R219" s="61"/>
      <c r="S219" s="61"/>
      <c r="T219" s="61"/>
      <c r="U219" s="61"/>
      <c r="V219" s="61"/>
      <c r="W219" s="62"/>
      <c r="X219" s="23"/>
      <c r="Y219" s="23"/>
      <c r="Z219" s="23"/>
      <c r="AA219" s="23"/>
      <c r="AB219" s="23"/>
      <c r="AC219" s="23"/>
      <c r="AD219" s="23"/>
      <c r="AS219" s="4" t="s">
        <v>170</v>
      </c>
      <c r="AT219" s="4" t="s">
        <v>87</v>
      </c>
    </row>
    <row r="220" spans="1:64" s="28" customFormat="1" ht="33" customHeight="1">
      <c r="A220" s="23"/>
      <c r="B220" s="163"/>
      <c r="C220" s="164" t="s">
        <v>393</v>
      </c>
      <c r="D220" s="164" t="s">
        <v>127</v>
      </c>
      <c r="E220" s="165" t="s">
        <v>394</v>
      </c>
      <c r="F220" s="166" t="s">
        <v>395</v>
      </c>
      <c r="G220" s="167" t="s">
        <v>146</v>
      </c>
      <c r="H220" s="168">
        <v>12</v>
      </c>
      <c r="I220" s="169"/>
      <c r="J220" s="169"/>
      <c r="K220" s="170">
        <f>ROUND(O220*H220,2)</f>
        <v>0</v>
      </c>
      <c r="L220" s="24"/>
      <c r="M220" s="171"/>
      <c r="N220" s="172" t="s">
        <v>40</v>
      </c>
      <c r="O220" s="173">
        <f>I220+J220</f>
        <v>0</v>
      </c>
      <c r="P220" s="173">
        <f>ROUND(I220*H220,2)</f>
        <v>0</v>
      </c>
      <c r="Q220" s="173">
        <f>ROUND(J220*H220,2)</f>
        <v>0</v>
      </c>
      <c r="R220" s="61"/>
      <c r="S220" s="174">
        <f>R220*H220</f>
        <v>0</v>
      </c>
      <c r="T220" s="174">
        <v>0</v>
      </c>
      <c r="U220" s="174">
        <f>T220*H220</f>
        <v>0</v>
      </c>
      <c r="V220" s="174">
        <v>0</v>
      </c>
      <c r="W220" s="175">
        <f>V220*H220</f>
        <v>0</v>
      </c>
      <c r="X220" s="23"/>
      <c r="Y220" s="23"/>
      <c r="Z220" s="23"/>
      <c r="AA220" s="23"/>
      <c r="AB220" s="23"/>
      <c r="AC220" s="23"/>
      <c r="AD220" s="23"/>
      <c r="AQ220" s="176" t="s">
        <v>140</v>
      </c>
      <c r="AS220" s="176" t="s">
        <v>127</v>
      </c>
      <c r="AT220" s="176" t="s">
        <v>87</v>
      </c>
      <c r="AX220" s="4" t="s">
        <v>123</v>
      </c>
      <c r="BD220" s="177">
        <f>IF(N220="základní",K220,0)</f>
        <v>0</v>
      </c>
      <c r="BE220" s="177">
        <f>IF(N220="snížená",K220,0)</f>
        <v>0</v>
      </c>
      <c r="BF220" s="177">
        <f>IF(N220="zákl. přenesená",K220,0)</f>
        <v>0</v>
      </c>
      <c r="BG220" s="177">
        <f>IF(N220="sníž. přenesená",K220,0)</f>
        <v>0</v>
      </c>
      <c r="BH220" s="177">
        <f>IF(N220="nulová",K220,0)</f>
        <v>0</v>
      </c>
      <c r="BI220" s="4" t="s">
        <v>85</v>
      </c>
      <c r="BJ220" s="177">
        <f>ROUND(O220*H220,2)</f>
        <v>0</v>
      </c>
      <c r="BK220" s="4" t="s">
        <v>140</v>
      </c>
      <c r="BL220" s="176" t="s">
        <v>396</v>
      </c>
    </row>
    <row r="221" spans="1:46" s="28" customFormat="1" ht="12.75">
      <c r="A221" s="23"/>
      <c r="B221" s="24"/>
      <c r="C221" s="23"/>
      <c r="D221" s="188" t="s">
        <v>170</v>
      </c>
      <c r="E221" s="23"/>
      <c r="F221" s="189" t="s">
        <v>397</v>
      </c>
      <c r="G221" s="23"/>
      <c r="H221" s="23"/>
      <c r="I221" s="190"/>
      <c r="J221" s="190"/>
      <c r="K221" s="23"/>
      <c r="L221" s="24"/>
      <c r="M221" s="191"/>
      <c r="N221" s="192"/>
      <c r="O221" s="61"/>
      <c r="P221" s="61"/>
      <c r="Q221" s="61"/>
      <c r="R221" s="61"/>
      <c r="S221" s="61"/>
      <c r="T221" s="61"/>
      <c r="U221" s="61"/>
      <c r="V221" s="61"/>
      <c r="W221" s="62"/>
      <c r="X221" s="23"/>
      <c r="Y221" s="23"/>
      <c r="Z221" s="23"/>
      <c r="AA221" s="23"/>
      <c r="AB221" s="23"/>
      <c r="AC221" s="23"/>
      <c r="AD221" s="23"/>
      <c r="AS221" s="4" t="s">
        <v>170</v>
      </c>
      <c r="AT221" s="4" t="s">
        <v>87</v>
      </c>
    </row>
    <row r="222" spans="1:64" s="28" customFormat="1" ht="33" customHeight="1">
      <c r="A222" s="23"/>
      <c r="B222" s="163"/>
      <c r="C222" s="164" t="s">
        <v>398</v>
      </c>
      <c r="D222" s="164" t="s">
        <v>127</v>
      </c>
      <c r="E222" s="165" t="s">
        <v>399</v>
      </c>
      <c r="F222" s="166" t="s">
        <v>400</v>
      </c>
      <c r="G222" s="167" t="s">
        <v>146</v>
      </c>
      <c r="H222" s="168">
        <v>1</v>
      </c>
      <c r="I222" s="169"/>
      <c r="J222" s="169"/>
      <c r="K222" s="170">
        <f>ROUND(O222*H222,2)</f>
        <v>0</v>
      </c>
      <c r="L222" s="24"/>
      <c r="M222" s="171"/>
      <c r="N222" s="172" t="s">
        <v>40</v>
      </c>
      <c r="O222" s="173">
        <f>I222+J222</f>
        <v>0</v>
      </c>
      <c r="P222" s="173">
        <f>ROUND(I222*H222,2)</f>
        <v>0</v>
      </c>
      <c r="Q222" s="173">
        <f>ROUND(J222*H222,2)</f>
        <v>0</v>
      </c>
      <c r="R222" s="61"/>
      <c r="S222" s="174">
        <f>R222*H222</f>
        <v>0</v>
      </c>
      <c r="T222" s="174">
        <v>0</v>
      </c>
      <c r="U222" s="174">
        <f>T222*H222</f>
        <v>0</v>
      </c>
      <c r="V222" s="174">
        <v>0</v>
      </c>
      <c r="W222" s="175">
        <f>V222*H222</f>
        <v>0</v>
      </c>
      <c r="X222" s="23"/>
      <c r="Y222" s="23"/>
      <c r="Z222" s="23"/>
      <c r="AA222" s="23"/>
      <c r="AB222" s="23"/>
      <c r="AC222" s="23"/>
      <c r="AD222" s="23"/>
      <c r="AQ222" s="176" t="s">
        <v>140</v>
      </c>
      <c r="AS222" s="176" t="s">
        <v>127</v>
      </c>
      <c r="AT222" s="176" t="s">
        <v>87</v>
      </c>
      <c r="AX222" s="4" t="s">
        <v>123</v>
      </c>
      <c r="BD222" s="177">
        <f>IF(N222="základní",K222,0)</f>
        <v>0</v>
      </c>
      <c r="BE222" s="177">
        <f>IF(N222="snížená",K222,0)</f>
        <v>0</v>
      </c>
      <c r="BF222" s="177">
        <f>IF(N222="zákl. přenesená",K222,0)</f>
        <v>0</v>
      </c>
      <c r="BG222" s="177">
        <f>IF(N222="sníž. přenesená",K222,0)</f>
        <v>0</v>
      </c>
      <c r="BH222" s="177">
        <f>IF(N222="nulová",K222,0)</f>
        <v>0</v>
      </c>
      <c r="BI222" s="4" t="s">
        <v>85</v>
      </c>
      <c r="BJ222" s="177">
        <f>ROUND(O222*H222,2)</f>
        <v>0</v>
      </c>
      <c r="BK222" s="4" t="s">
        <v>140</v>
      </c>
      <c r="BL222" s="176" t="s">
        <v>401</v>
      </c>
    </row>
    <row r="223" spans="1:46" s="28" customFormat="1" ht="12.75">
      <c r="A223" s="23"/>
      <c r="B223" s="24"/>
      <c r="C223" s="23"/>
      <c r="D223" s="188" t="s">
        <v>170</v>
      </c>
      <c r="E223" s="23"/>
      <c r="F223" s="189" t="s">
        <v>402</v>
      </c>
      <c r="G223" s="23"/>
      <c r="H223" s="23"/>
      <c r="I223" s="190"/>
      <c r="J223" s="190"/>
      <c r="K223" s="23"/>
      <c r="L223" s="24"/>
      <c r="M223" s="191"/>
      <c r="N223" s="192"/>
      <c r="O223" s="61"/>
      <c r="P223" s="61"/>
      <c r="Q223" s="61"/>
      <c r="R223" s="61"/>
      <c r="S223" s="61"/>
      <c r="T223" s="61"/>
      <c r="U223" s="61"/>
      <c r="V223" s="61"/>
      <c r="W223" s="62"/>
      <c r="X223" s="23"/>
      <c r="Y223" s="23"/>
      <c r="Z223" s="23"/>
      <c r="AA223" s="23"/>
      <c r="AB223" s="23"/>
      <c r="AC223" s="23"/>
      <c r="AD223" s="23"/>
      <c r="AS223" s="4" t="s">
        <v>170</v>
      </c>
      <c r="AT223" s="4" t="s">
        <v>87</v>
      </c>
    </row>
    <row r="224" spans="1:64" s="28" customFormat="1" ht="33" customHeight="1">
      <c r="A224" s="23"/>
      <c r="B224" s="163"/>
      <c r="C224" s="178" t="s">
        <v>403</v>
      </c>
      <c r="D224" s="178" t="s">
        <v>143</v>
      </c>
      <c r="E224" s="179" t="s">
        <v>404</v>
      </c>
      <c r="F224" s="180" t="s">
        <v>405</v>
      </c>
      <c r="G224" s="181" t="s">
        <v>146</v>
      </c>
      <c r="H224" s="182">
        <v>1</v>
      </c>
      <c r="I224" s="183"/>
      <c r="J224" s="184"/>
      <c r="K224" s="185">
        <f>ROUND(O224*H224,2)</f>
        <v>0</v>
      </c>
      <c r="L224" s="186"/>
      <c r="M224" s="187"/>
      <c r="N224" s="172" t="s">
        <v>40</v>
      </c>
      <c r="O224" s="173">
        <f>I224+J224</f>
        <v>0</v>
      </c>
      <c r="P224" s="173">
        <f>ROUND(I224*H224,2)</f>
        <v>0</v>
      </c>
      <c r="Q224" s="173">
        <f>ROUND(J224*H224,2)</f>
        <v>0</v>
      </c>
      <c r="R224" s="61"/>
      <c r="S224" s="174">
        <f>R224*H224</f>
        <v>0</v>
      </c>
      <c r="T224" s="174">
        <v>0</v>
      </c>
      <c r="U224" s="174">
        <f>T224*H224</f>
        <v>0</v>
      </c>
      <c r="V224" s="174">
        <v>0</v>
      </c>
      <c r="W224" s="175">
        <f>V224*H224</f>
        <v>0</v>
      </c>
      <c r="X224" s="23"/>
      <c r="Y224" s="23"/>
      <c r="Z224" s="23"/>
      <c r="AA224" s="23"/>
      <c r="AB224" s="23"/>
      <c r="AC224" s="23"/>
      <c r="AD224" s="23"/>
      <c r="AQ224" s="176" t="s">
        <v>147</v>
      </c>
      <c r="AS224" s="176" t="s">
        <v>143</v>
      </c>
      <c r="AT224" s="176" t="s">
        <v>87</v>
      </c>
      <c r="AX224" s="4" t="s">
        <v>123</v>
      </c>
      <c r="BD224" s="177">
        <f>IF(N224="základní",K224,0)</f>
        <v>0</v>
      </c>
      <c r="BE224" s="177">
        <f>IF(N224="snížená",K224,0)</f>
        <v>0</v>
      </c>
      <c r="BF224" s="177">
        <f>IF(N224="zákl. přenesená",K224,0)</f>
        <v>0</v>
      </c>
      <c r="BG224" s="177">
        <f>IF(N224="sníž. přenesená",K224,0)</f>
        <v>0</v>
      </c>
      <c r="BH224" s="177">
        <f>IF(N224="nulová",K224,0)</f>
        <v>0</v>
      </c>
      <c r="BI224" s="4" t="s">
        <v>85</v>
      </c>
      <c r="BJ224" s="177">
        <f>ROUND(O224*H224,2)</f>
        <v>0</v>
      </c>
      <c r="BK224" s="4" t="s">
        <v>140</v>
      </c>
      <c r="BL224" s="176" t="s">
        <v>406</v>
      </c>
    </row>
    <row r="225" spans="1:64" s="28" customFormat="1" ht="33" customHeight="1">
      <c r="A225" s="23"/>
      <c r="B225" s="163"/>
      <c r="C225" s="164" t="s">
        <v>407</v>
      </c>
      <c r="D225" s="164" t="s">
        <v>127</v>
      </c>
      <c r="E225" s="165" t="s">
        <v>408</v>
      </c>
      <c r="F225" s="166" t="s">
        <v>409</v>
      </c>
      <c r="G225" s="167" t="s">
        <v>146</v>
      </c>
      <c r="H225" s="168">
        <v>3</v>
      </c>
      <c r="I225" s="169"/>
      <c r="J225" s="169"/>
      <c r="K225" s="170">
        <f>ROUND(O225*H225,2)</f>
        <v>0</v>
      </c>
      <c r="L225" s="24"/>
      <c r="M225" s="171"/>
      <c r="N225" s="172" t="s">
        <v>40</v>
      </c>
      <c r="O225" s="173">
        <f>I225+J225</f>
        <v>0</v>
      </c>
      <c r="P225" s="173">
        <f>ROUND(I225*H225,2)</f>
        <v>0</v>
      </c>
      <c r="Q225" s="173">
        <f>ROUND(J225*H225,2)</f>
        <v>0</v>
      </c>
      <c r="R225" s="61"/>
      <c r="S225" s="174">
        <f>R225*H225</f>
        <v>0</v>
      </c>
      <c r="T225" s="174">
        <v>0</v>
      </c>
      <c r="U225" s="174">
        <f>T225*H225</f>
        <v>0</v>
      </c>
      <c r="V225" s="174">
        <v>0</v>
      </c>
      <c r="W225" s="175">
        <f>V225*H225</f>
        <v>0</v>
      </c>
      <c r="X225" s="23"/>
      <c r="Y225" s="23"/>
      <c r="Z225" s="23"/>
      <c r="AA225" s="23"/>
      <c r="AB225" s="23"/>
      <c r="AC225" s="23"/>
      <c r="AD225" s="23"/>
      <c r="AQ225" s="176" t="s">
        <v>140</v>
      </c>
      <c r="AS225" s="176" t="s">
        <v>127</v>
      </c>
      <c r="AT225" s="176" t="s">
        <v>87</v>
      </c>
      <c r="AX225" s="4" t="s">
        <v>123</v>
      </c>
      <c r="BD225" s="177">
        <f>IF(N225="základní",K225,0)</f>
        <v>0</v>
      </c>
      <c r="BE225" s="177">
        <f>IF(N225="snížená",K225,0)</f>
        <v>0</v>
      </c>
      <c r="BF225" s="177">
        <f>IF(N225="zákl. přenesená",K225,0)</f>
        <v>0</v>
      </c>
      <c r="BG225" s="177">
        <f>IF(N225="sníž. přenesená",K225,0)</f>
        <v>0</v>
      </c>
      <c r="BH225" s="177">
        <f>IF(N225="nulová",K225,0)</f>
        <v>0</v>
      </c>
      <c r="BI225" s="4" t="s">
        <v>85</v>
      </c>
      <c r="BJ225" s="177">
        <f>ROUND(O225*H225,2)</f>
        <v>0</v>
      </c>
      <c r="BK225" s="4" t="s">
        <v>140</v>
      </c>
      <c r="BL225" s="176" t="s">
        <v>410</v>
      </c>
    </row>
    <row r="226" spans="1:46" s="28" customFormat="1" ht="12.75">
      <c r="A226" s="23"/>
      <c r="B226" s="24"/>
      <c r="C226" s="23"/>
      <c r="D226" s="188" t="s">
        <v>170</v>
      </c>
      <c r="E226" s="23"/>
      <c r="F226" s="189" t="s">
        <v>411</v>
      </c>
      <c r="G226" s="23"/>
      <c r="H226" s="23"/>
      <c r="I226" s="190"/>
      <c r="J226" s="190"/>
      <c r="K226" s="23"/>
      <c r="L226" s="24"/>
      <c r="M226" s="191"/>
      <c r="N226" s="192"/>
      <c r="O226" s="61"/>
      <c r="P226" s="61"/>
      <c r="Q226" s="61"/>
      <c r="R226" s="61"/>
      <c r="S226" s="61"/>
      <c r="T226" s="61"/>
      <c r="U226" s="61"/>
      <c r="V226" s="61"/>
      <c r="W226" s="62"/>
      <c r="X226" s="23"/>
      <c r="Y226" s="23"/>
      <c r="Z226" s="23"/>
      <c r="AA226" s="23"/>
      <c r="AB226" s="23"/>
      <c r="AC226" s="23"/>
      <c r="AD226" s="23"/>
      <c r="AS226" s="4" t="s">
        <v>170</v>
      </c>
      <c r="AT226" s="4" t="s">
        <v>87</v>
      </c>
    </row>
    <row r="227" spans="1:64" s="28" customFormat="1" ht="16.5" customHeight="1">
      <c r="A227" s="23"/>
      <c r="B227" s="163"/>
      <c r="C227" s="178" t="s">
        <v>412</v>
      </c>
      <c r="D227" s="178" t="s">
        <v>143</v>
      </c>
      <c r="E227" s="179" t="s">
        <v>413</v>
      </c>
      <c r="F227" s="180" t="s">
        <v>414</v>
      </c>
      <c r="G227" s="181" t="s">
        <v>146</v>
      </c>
      <c r="H227" s="182">
        <v>1</v>
      </c>
      <c r="I227" s="183"/>
      <c r="J227" s="184"/>
      <c r="K227" s="185">
        <f>ROUND(O227*H227,2)</f>
        <v>0</v>
      </c>
      <c r="L227" s="186"/>
      <c r="M227" s="187"/>
      <c r="N227" s="172" t="s">
        <v>40</v>
      </c>
      <c r="O227" s="173">
        <f>I227+J227</f>
        <v>0</v>
      </c>
      <c r="P227" s="173">
        <f>ROUND(I227*H227,2)</f>
        <v>0</v>
      </c>
      <c r="Q227" s="173">
        <f>ROUND(J227*H227,2)</f>
        <v>0</v>
      </c>
      <c r="R227" s="61"/>
      <c r="S227" s="174">
        <f>R227*H227</f>
        <v>0</v>
      </c>
      <c r="T227" s="174">
        <v>0</v>
      </c>
      <c r="U227" s="174">
        <f>T227*H227</f>
        <v>0</v>
      </c>
      <c r="V227" s="174">
        <v>0</v>
      </c>
      <c r="W227" s="175">
        <f>V227*H227</f>
        <v>0</v>
      </c>
      <c r="X227" s="23"/>
      <c r="Y227" s="23"/>
      <c r="Z227" s="23"/>
      <c r="AA227" s="23"/>
      <c r="AB227" s="23"/>
      <c r="AC227" s="23"/>
      <c r="AD227" s="23"/>
      <c r="AQ227" s="176" t="s">
        <v>147</v>
      </c>
      <c r="AS227" s="176" t="s">
        <v>143</v>
      </c>
      <c r="AT227" s="176" t="s">
        <v>87</v>
      </c>
      <c r="AX227" s="4" t="s">
        <v>123</v>
      </c>
      <c r="BD227" s="177">
        <f>IF(N227="základní",K227,0)</f>
        <v>0</v>
      </c>
      <c r="BE227" s="177">
        <f>IF(N227="snížená",K227,0)</f>
        <v>0</v>
      </c>
      <c r="BF227" s="177">
        <f>IF(N227="zákl. přenesená",K227,0)</f>
        <v>0</v>
      </c>
      <c r="BG227" s="177">
        <f>IF(N227="sníž. přenesená",K227,0)</f>
        <v>0</v>
      </c>
      <c r="BH227" s="177">
        <f>IF(N227="nulová",K227,0)</f>
        <v>0</v>
      </c>
      <c r="BI227" s="4" t="s">
        <v>85</v>
      </c>
      <c r="BJ227" s="177">
        <f>ROUND(O227*H227,2)</f>
        <v>0</v>
      </c>
      <c r="BK227" s="4" t="s">
        <v>140</v>
      </c>
      <c r="BL227" s="176" t="s">
        <v>415</v>
      </c>
    </row>
    <row r="228" spans="1:64" s="28" customFormat="1" ht="16.5" customHeight="1">
      <c r="A228" s="23"/>
      <c r="B228" s="163"/>
      <c r="C228" s="178" t="s">
        <v>147</v>
      </c>
      <c r="D228" s="178" t="s">
        <v>143</v>
      </c>
      <c r="E228" s="179" t="s">
        <v>416</v>
      </c>
      <c r="F228" s="180" t="s">
        <v>417</v>
      </c>
      <c r="G228" s="181" t="s">
        <v>146</v>
      </c>
      <c r="H228" s="182">
        <v>1</v>
      </c>
      <c r="I228" s="183"/>
      <c r="J228" s="184"/>
      <c r="K228" s="185">
        <f>ROUND(O228*H228,2)</f>
        <v>0</v>
      </c>
      <c r="L228" s="186"/>
      <c r="M228" s="187"/>
      <c r="N228" s="172" t="s">
        <v>40</v>
      </c>
      <c r="O228" s="173">
        <f>I228+J228</f>
        <v>0</v>
      </c>
      <c r="P228" s="173">
        <f>ROUND(I228*H228,2)</f>
        <v>0</v>
      </c>
      <c r="Q228" s="173">
        <f>ROUND(J228*H228,2)</f>
        <v>0</v>
      </c>
      <c r="R228" s="61"/>
      <c r="S228" s="174">
        <f>R228*H228</f>
        <v>0</v>
      </c>
      <c r="T228" s="174">
        <v>0</v>
      </c>
      <c r="U228" s="174">
        <f>T228*H228</f>
        <v>0</v>
      </c>
      <c r="V228" s="174">
        <v>0</v>
      </c>
      <c r="W228" s="175">
        <f>V228*H228</f>
        <v>0</v>
      </c>
      <c r="X228" s="23"/>
      <c r="Y228" s="23"/>
      <c r="Z228" s="23"/>
      <c r="AA228" s="23"/>
      <c r="AB228" s="23"/>
      <c r="AC228" s="23"/>
      <c r="AD228" s="23"/>
      <c r="AQ228" s="176" t="s">
        <v>147</v>
      </c>
      <c r="AS228" s="176" t="s">
        <v>143</v>
      </c>
      <c r="AT228" s="176" t="s">
        <v>87</v>
      </c>
      <c r="AX228" s="4" t="s">
        <v>123</v>
      </c>
      <c r="BD228" s="177">
        <f>IF(N228="základní",K228,0)</f>
        <v>0</v>
      </c>
      <c r="BE228" s="177">
        <f>IF(N228="snížená",K228,0)</f>
        <v>0</v>
      </c>
      <c r="BF228" s="177">
        <f>IF(N228="zákl. přenesená",K228,0)</f>
        <v>0</v>
      </c>
      <c r="BG228" s="177">
        <f>IF(N228="sníž. přenesená",K228,0)</f>
        <v>0</v>
      </c>
      <c r="BH228" s="177">
        <f>IF(N228="nulová",K228,0)</f>
        <v>0</v>
      </c>
      <c r="BI228" s="4" t="s">
        <v>85</v>
      </c>
      <c r="BJ228" s="177">
        <f>ROUND(O228*H228,2)</f>
        <v>0</v>
      </c>
      <c r="BK228" s="4" t="s">
        <v>140</v>
      </c>
      <c r="BL228" s="176" t="s">
        <v>418</v>
      </c>
    </row>
    <row r="229" spans="1:64" s="28" customFormat="1" ht="16.5" customHeight="1">
      <c r="A229" s="23"/>
      <c r="B229" s="163"/>
      <c r="C229" s="178" t="s">
        <v>419</v>
      </c>
      <c r="D229" s="178" t="s">
        <v>143</v>
      </c>
      <c r="E229" s="179" t="s">
        <v>420</v>
      </c>
      <c r="F229" s="180" t="s">
        <v>421</v>
      </c>
      <c r="G229" s="181" t="s">
        <v>146</v>
      </c>
      <c r="H229" s="182">
        <v>1</v>
      </c>
      <c r="I229" s="183"/>
      <c r="J229" s="184"/>
      <c r="K229" s="185">
        <f>ROUND(O229*H229,2)</f>
        <v>0</v>
      </c>
      <c r="L229" s="186"/>
      <c r="M229" s="187"/>
      <c r="N229" s="172" t="s">
        <v>40</v>
      </c>
      <c r="O229" s="173">
        <f>I229+J229</f>
        <v>0</v>
      </c>
      <c r="P229" s="173">
        <f>ROUND(I229*H229,2)</f>
        <v>0</v>
      </c>
      <c r="Q229" s="173">
        <f>ROUND(J229*H229,2)</f>
        <v>0</v>
      </c>
      <c r="R229" s="61"/>
      <c r="S229" s="174">
        <f>R229*H229</f>
        <v>0</v>
      </c>
      <c r="T229" s="174">
        <v>0</v>
      </c>
      <c r="U229" s="174">
        <f>T229*H229</f>
        <v>0</v>
      </c>
      <c r="V229" s="174">
        <v>0</v>
      </c>
      <c r="W229" s="175">
        <f>V229*H229</f>
        <v>0</v>
      </c>
      <c r="X229" s="23"/>
      <c r="Y229" s="23"/>
      <c r="Z229" s="23"/>
      <c r="AA229" s="23"/>
      <c r="AB229" s="23"/>
      <c r="AC229" s="23"/>
      <c r="AD229" s="23"/>
      <c r="AQ229" s="176" t="s">
        <v>147</v>
      </c>
      <c r="AS229" s="176" t="s">
        <v>143</v>
      </c>
      <c r="AT229" s="176" t="s">
        <v>87</v>
      </c>
      <c r="AX229" s="4" t="s">
        <v>123</v>
      </c>
      <c r="BD229" s="177">
        <f>IF(N229="základní",K229,0)</f>
        <v>0</v>
      </c>
      <c r="BE229" s="177">
        <f>IF(N229="snížená",K229,0)</f>
        <v>0</v>
      </c>
      <c r="BF229" s="177">
        <f>IF(N229="zákl. přenesená",K229,0)</f>
        <v>0</v>
      </c>
      <c r="BG229" s="177">
        <f>IF(N229="sníž. přenesená",K229,0)</f>
        <v>0</v>
      </c>
      <c r="BH229" s="177">
        <f>IF(N229="nulová",K229,0)</f>
        <v>0</v>
      </c>
      <c r="BI229" s="4" t="s">
        <v>85</v>
      </c>
      <c r="BJ229" s="177">
        <f>ROUND(O229*H229,2)</f>
        <v>0</v>
      </c>
      <c r="BK229" s="4" t="s">
        <v>140</v>
      </c>
      <c r="BL229" s="176" t="s">
        <v>422</v>
      </c>
    </row>
    <row r="230" spans="1:64" s="28" customFormat="1" ht="37.5" customHeight="1">
      <c r="A230" s="23"/>
      <c r="B230" s="163"/>
      <c r="C230" s="164" t="s">
        <v>423</v>
      </c>
      <c r="D230" s="164" t="s">
        <v>127</v>
      </c>
      <c r="E230" s="165" t="s">
        <v>424</v>
      </c>
      <c r="F230" s="166" t="s">
        <v>425</v>
      </c>
      <c r="G230" s="167" t="s">
        <v>146</v>
      </c>
      <c r="H230" s="168">
        <v>4</v>
      </c>
      <c r="I230" s="169"/>
      <c r="J230" s="169"/>
      <c r="K230" s="170">
        <f>ROUND(O230*H230,2)</f>
        <v>0</v>
      </c>
      <c r="L230" s="24"/>
      <c r="M230" s="171"/>
      <c r="N230" s="172" t="s">
        <v>40</v>
      </c>
      <c r="O230" s="173">
        <f>I230+J230</f>
        <v>0</v>
      </c>
      <c r="P230" s="173">
        <f>ROUND(I230*H230,2)</f>
        <v>0</v>
      </c>
      <c r="Q230" s="173">
        <f>ROUND(J230*H230,2)</f>
        <v>0</v>
      </c>
      <c r="R230" s="61"/>
      <c r="S230" s="174">
        <f>R230*H230</f>
        <v>0</v>
      </c>
      <c r="T230" s="174">
        <v>0</v>
      </c>
      <c r="U230" s="174">
        <f>T230*H230</f>
        <v>0</v>
      </c>
      <c r="V230" s="174">
        <v>0</v>
      </c>
      <c r="W230" s="175">
        <f>V230*H230</f>
        <v>0</v>
      </c>
      <c r="X230" s="23"/>
      <c r="Y230" s="23"/>
      <c r="Z230" s="23"/>
      <c r="AA230" s="23"/>
      <c r="AB230" s="23"/>
      <c r="AC230" s="23"/>
      <c r="AD230" s="23"/>
      <c r="AQ230" s="176" t="s">
        <v>140</v>
      </c>
      <c r="AS230" s="176" t="s">
        <v>127</v>
      </c>
      <c r="AT230" s="176" t="s">
        <v>87</v>
      </c>
      <c r="AX230" s="4" t="s">
        <v>123</v>
      </c>
      <c r="BD230" s="177">
        <f>IF(N230="základní",K230,0)</f>
        <v>0</v>
      </c>
      <c r="BE230" s="177">
        <f>IF(N230="snížená",K230,0)</f>
        <v>0</v>
      </c>
      <c r="BF230" s="177">
        <f>IF(N230="zákl. přenesená",K230,0)</f>
        <v>0</v>
      </c>
      <c r="BG230" s="177">
        <f>IF(N230="sníž. přenesená",K230,0)</f>
        <v>0</v>
      </c>
      <c r="BH230" s="177">
        <f>IF(N230="nulová",K230,0)</f>
        <v>0</v>
      </c>
      <c r="BI230" s="4" t="s">
        <v>85</v>
      </c>
      <c r="BJ230" s="177">
        <f>ROUND(O230*H230,2)</f>
        <v>0</v>
      </c>
      <c r="BK230" s="4" t="s">
        <v>140</v>
      </c>
      <c r="BL230" s="176" t="s">
        <v>426</v>
      </c>
    </row>
    <row r="231" spans="1:46" s="28" customFormat="1" ht="12.75">
      <c r="A231" s="23"/>
      <c r="B231" s="24"/>
      <c r="C231" s="23"/>
      <c r="D231" s="188" t="s">
        <v>170</v>
      </c>
      <c r="E231" s="23"/>
      <c r="F231" s="189" t="s">
        <v>427</v>
      </c>
      <c r="G231" s="23"/>
      <c r="H231" s="23"/>
      <c r="I231" s="190"/>
      <c r="J231" s="190"/>
      <c r="K231" s="23"/>
      <c r="L231" s="24"/>
      <c r="M231" s="191"/>
      <c r="N231" s="192"/>
      <c r="O231" s="61"/>
      <c r="P231" s="61"/>
      <c r="Q231" s="61"/>
      <c r="R231" s="61"/>
      <c r="S231" s="61"/>
      <c r="T231" s="61"/>
      <c r="U231" s="61"/>
      <c r="V231" s="61"/>
      <c r="W231" s="62"/>
      <c r="X231" s="23"/>
      <c r="Y231" s="23"/>
      <c r="Z231" s="23"/>
      <c r="AA231" s="23"/>
      <c r="AB231" s="23"/>
      <c r="AC231" s="23"/>
      <c r="AD231" s="23"/>
      <c r="AS231" s="4" t="s">
        <v>170</v>
      </c>
      <c r="AT231" s="4" t="s">
        <v>87</v>
      </c>
    </row>
    <row r="232" spans="1:64" s="28" customFormat="1" ht="24" customHeight="1">
      <c r="A232" s="23"/>
      <c r="B232" s="163"/>
      <c r="C232" s="178" t="s">
        <v>428</v>
      </c>
      <c r="D232" s="178" t="s">
        <v>143</v>
      </c>
      <c r="E232" s="179" t="s">
        <v>429</v>
      </c>
      <c r="F232" s="180" t="s">
        <v>430</v>
      </c>
      <c r="G232" s="181" t="s">
        <v>146</v>
      </c>
      <c r="H232" s="182">
        <v>4</v>
      </c>
      <c r="I232" s="183"/>
      <c r="J232" s="184"/>
      <c r="K232" s="185">
        <f>ROUND(O232*H232,2)</f>
        <v>0</v>
      </c>
      <c r="L232" s="186"/>
      <c r="M232" s="187"/>
      <c r="N232" s="172" t="s">
        <v>40</v>
      </c>
      <c r="O232" s="173">
        <f>I232+J232</f>
        <v>0</v>
      </c>
      <c r="P232" s="173">
        <f>ROUND(I232*H232,2)</f>
        <v>0</v>
      </c>
      <c r="Q232" s="173">
        <f>ROUND(J232*H232,2)</f>
        <v>0</v>
      </c>
      <c r="R232" s="61"/>
      <c r="S232" s="174">
        <f>R232*H232</f>
        <v>0</v>
      </c>
      <c r="T232" s="174">
        <v>9E-05</v>
      </c>
      <c r="U232" s="174">
        <f>T232*H232</f>
        <v>0.00036</v>
      </c>
      <c r="V232" s="174">
        <v>0</v>
      </c>
      <c r="W232" s="175">
        <f>V232*H232</f>
        <v>0</v>
      </c>
      <c r="X232" s="23"/>
      <c r="Y232" s="23"/>
      <c r="Z232" s="23"/>
      <c r="AA232" s="23"/>
      <c r="AB232" s="23"/>
      <c r="AC232" s="23"/>
      <c r="AD232" s="23"/>
      <c r="AQ232" s="176" t="s">
        <v>147</v>
      </c>
      <c r="AS232" s="176" t="s">
        <v>143</v>
      </c>
      <c r="AT232" s="176" t="s">
        <v>87</v>
      </c>
      <c r="AX232" s="4" t="s">
        <v>123</v>
      </c>
      <c r="BD232" s="177">
        <f>IF(N232="základní",K232,0)</f>
        <v>0</v>
      </c>
      <c r="BE232" s="177">
        <f>IF(N232="snížená",K232,0)</f>
        <v>0</v>
      </c>
      <c r="BF232" s="177">
        <f>IF(N232="zákl. přenesená",K232,0)</f>
        <v>0</v>
      </c>
      <c r="BG232" s="177">
        <f>IF(N232="sníž. přenesená",K232,0)</f>
        <v>0</v>
      </c>
      <c r="BH232" s="177">
        <f>IF(N232="nulová",K232,0)</f>
        <v>0</v>
      </c>
      <c r="BI232" s="4" t="s">
        <v>85</v>
      </c>
      <c r="BJ232" s="177">
        <f>ROUND(O232*H232,2)</f>
        <v>0</v>
      </c>
      <c r="BK232" s="4" t="s">
        <v>140</v>
      </c>
      <c r="BL232" s="176" t="s">
        <v>431</v>
      </c>
    </row>
    <row r="233" spans="1:64" s="28" customFormat="1" ht="48.75" customHeight="1">
      <c r="A233" s="23"/>
      <c r="B233" s="163"/>
      <c r="C233" s="164" t="s">
        <v>432</v>
      </c>
      <c r="D233" s="164" t="s">
        <v>127</v>
      </c>
      <c r="E233" s="165" t="s">
        <v>433</v>
      </c>
      <c r="F233" s="166" t="s">
        <v>434</v>
      </c>
      <c r="G233" s="167" t="s">
        <v>146</v>
      </c>
      <c r="H233" s="168">
        <v>8</v>
      </c>
      <c r="I233" s="169"/>
      <c r="J233" s="169"/>
      <c r="K233" s="170">
        <f>ROUND(O233*H233,2)</f>
        <v>0</v>
      </c>
      <c r="L233" s="24"/>
      <c r="M233" s="171"/>
      <c r="N233" s="172" t="s">
        <v>40</v>
      </c>
      <c r="O233" s="173">
        <f>I233+J233</f>
        <v>0</v>
      </c>
      <c r="P233" s="173">
        <f>ROUND(I233*H233,2)</f>
        <v>0</v>
      </c>
      <c r="Q233" s="173">
        <f>ROUND(J233*H233,2)</f>
        <v>0</v>
      </c>
      <c r="R233" s="61"/>
      <c r="S233" s="174">
        <f>R233*H233</f>
        <v>0</v>
      </c>
      <c r="T233" s="174">
        <v>0</v>
      </c>
      <c r="U233" s="174">
        <f>T233*H233</f>
        <v>0</v>
      </c>
      <c r="V233" s="174">
        <v>0</v>
      </c>
      <c r="W233" s="175">
        <f>V233*H233</f>
        <v>0</v>
      </c>
      <c r="X233" s="23"/>
      <c r="Y233" s="23"/>
      <c r="Z233" s="23"/>
      <c r="AA233" s="23"/>
      <c r="AB233" s="23"/>
      <c r="AC233" s="23"/>
      <c r="AD233" s="23"/>
      <c r="AQ233" s="176" t="s">
        <v>140</v>
      </c>
      <c r="AS233" s="176" t="s">
        <v>127</v>
      </c>
      <c r="AT233" s="176" t="s">
        <v>87</v>
      </c>
      <c r="AX233" s="4" t="s">
        <v>123</v>
      </c>
      <c r="BD233" s="177">
        <f>IF(N233="základní",K233,0)</f>
        <v>0</v>
      </c>
      <c r="BE233" s="177">
        <f>IF(N233="snížená",K233,0)</f>
        <v>0</v>
      </c>
      <c r="BF233" s="177">
        <f>IF(N233="zákl. přenesená",K233,0)</f>
        <v>0</v>
      </c>
      <c r="BG233" s="177">
        <f>IF(N233="sníž. přenesená",K233,0)</f>
        <v>0</v>
      </c>
      <c r="BH233" s="177">
        <f>IF(N233="nulová",K233,0)</f>
        <v>0</v>
      </c>
      <c r="BI233" s="4" t="s">
        <v>85</v>
      </c>
      <c r="BJ233" s="177">
        <f>ROUND(O233*H233,2)</f>
        <v>0</v>
      </c>
      <c r="BK233" s="4" t="s">
        <v>140</v>
      </c>
      <c r="BL233" s="176" t="s">
        <v>435</v>
      </c>
    </row>
    <row r="234" spans="1:46" s="28" customFormat="1" ht="12.75">
      <c r="A234" s="23"/>
      <c r="B234" s="24"/>
      <c r="C234" s="23"/>
      <c r="D234" s="188" t="s">
        <v>170</v>
      </c>
      <c r="E234" s="23"/>
      <c r="F234" s="189" t="s">
        <v>436</v>
      </c>
      <c r="G234" s="23"/>
      <c r="H234" s="23"/>
      <c r="I234" s="190"/>
      <c r="J234" s="190"/>
      <c r="K234" s="23"/>
      <c r="L234" s="24"/>
      <c r="M234" s="191"/>
      <c r="N234" s="192"/>
      <c r="O234" s="61"/>
      <c r="P234" s="61"/>
      <c r="Q234" s="61"/>
      <c r="R234" s="61"/>
      <c r="S234" s="61"/>
      <c r="T234" s="61"/>
      <c r="U234" s="61"/>
      <c r="V234" s="61"/>
      <c r="W234" s="62"/>
      <c r="X234" s="23"/>
      <c r="Y234" s="23"/>
      <c r="Z234" s="23"/>
      <c r="AA234" s="23"/>
      <c r="AB234" s="23"/>
      <c r="AC234" s="23"/>
      <c r="AD234" s="23"/>
      <c r="AS234" s="4" t="s">
        <v>170</v>
      </c>
      <c r="AT234" s="4" t="s">
        <v>87</v>
      </c>
    </row>
    <row r="235" spans="1:64" s="28" customFormat="1" ht="24" customHeight="1">
      <c r="A235" s="23"/>
      <c r="B235" s="163"/>
      <c r="C235" s="178" t="s">
        <v>437</v>
      </c>
      <c r="D235" s="178" t="s">
        <v>143</v>
      </c>
      <c r="E235" s="179" t="s">
        <v>438</v>
      </c>
      <c r="F235" s="180" t="s">
        <v>439</v>
      </c>
      <c r="G235" s="181" t="s">
        <v>146</v>
      </c>
      <c r="H235" s="182">
        <v>8</v>
      </c>
      <c r="I235" s="183"/>
      <c r="J235" s="184"/>
      <c r="K235" s="185">
        <f>ROUND(O235*H235,2)</f>
        <v>0</v>
      </c>
      <c r="L235" s="186"/>
      <c r="M235" s="187"/>
      <c r="N235" s="172" t="s">
        <v>40</v>
      </c>
      <c r="O235" s="173">
        <f>I235+J235</f>
        <v>0</v>
      </c>
      <c r="P235" s="173">
        <f>ROUND(I235*H235,2)</f>
        <v>0</v>
      </c>
      <c r="Q235" s="173">
        <f>ROUND(J235*H235,2)</f>
        <v>0</v>
      </c>
      <c r="R235" s="61"/>
      <c r="S235" s="174">
        <f>R235*H235</f>
        <v>0</v>
      </c>
      <c r="T235" s="174">
        <v>4E-05</v>
      </c>
      <c r="U235" s="174">
        <f>T235*H235</f>
        <v>0.00032</v>
      </c>
      <c r="V235" s="174">
        <v>0</v>
      </c>
      <c r="W235" s="175">
        <f>V235*H235</f>
        <v>0</v>
      </c>
      <c r="X235" s="23"/>
      <c r="Y235" s="23"/>
      <c r="Z235" s="23"/>
      <c r="AA235" s="23"/>
      <c r="AB235" s="23"/>
      <c r="AC235" s="23"/>
      <c r="AD235" s="23"/>
      <c r="AQ235" s="176" t="s">
        <v>147</v>
      </c>
      <c r="AS235" s="176" t="s">
        <v>143</v>
      </c>
      <c r="AT235" s="176" t="s">
        <v>87</v>
      </c>
      <c r="AX235" s="4" t="s">
        <v>123</v>
      </c>
      <c r="BD235" s="177">
        <f>IF(N235="základní",K235,0)</f>
        <v>0</v>
      </c>
      <c r="BE235" s="177">
        <f>IF(N235="snížená",K235,0)</f>
        <v>0</v>
      </c>
      <c r="BF235" s="177">
        <f>IF(N235="zákl. přenesená",K235,0)</f>
        <v>0</v>
      </c>
      <c r="BG235" s="177">
        <f>IF(N235="sníž. přenesená",K235,0)</f>
        <v>0</v>
      </c>
      <c r="BH235" s="177">
        <f>IF(N235="nulová",K235,0)</f>
        <v>0</v>
      </c>
      <c r="BI235" s="4" t="s">
        <v>85</v>
      </c>
      <c r="BJ235" s="177">
        <f>ROUND(O235*H235,2)</f>
        <v>0</v>
      </c>
      <c r="BK235" s="4" t="s">
        <v>140</v>
      </c>
      <c r="BL235" s="176" t="s">
        <v>440</v>
      </c>
    </row>
    <row r="236" spans="1:64" s="28" customFormat="1" ht="24" customHeight="1">
      <c r="A236" s="23"/>
      <c r="B236" s="163"/>
      <c r="C236" s="178" t="s">
        <v>441</v>
      </c>
      <c r="D236" s="178" t="s">
        <v>143</v>
      </c>
      <c r="E236" s="179" t="s">
        <v>442</v>
      </c>
      <c r="F236" s="180" t="s">
        <v>443</v>
      </c>
      <c r="G236" s="181" t="s">
        <v>146</v>
      </c>
      <c r="H236" s="182">
        <v>8</v>
      </c>
      <c r="I236" s="183"/>
      <c r="J236" s="184"/>
      <c r="K236" s="185">
        <f>ROUND(O236*H236,2)</f>
        <v>0</v>
      </c>
      <c r="L236" s="186"/>
      <c r="M236" s="187"/>
      <c r="N236" s="172" t="s">
        <v>40</v>
      </c>
      <c r="O236" s="173">
        <f>I236+J236</f>
        <v>0</v>
      </c>
      <c r="P236" s="173">
        <f>ROUND(I236*H236,2)</f>
        <v>0</v>
      </c>
      <c r="Q236" s="173">
        <f>ROUND(J236*H236,2)</f>
        <v>0</v>
      </c>
      <c r="R236" s="61"/>
      <c r="S236" s="174">
        <f>R236*H236</f>
        <v>0</v>
      </c>
      <c r="T236" s="174">
        <v>3.0000000000000004E-05</v>
      </c>
      <c r="U236" s="174">
        <f>T236*H236</f>
        <v>0.00024000000000000003</v>
      </c>
      <c r="V236" s="174">
        <v>0</v>
      </c>
      <c r="W236" s="175">
        <f>V236*H236</f>
        <v>0</v>
      </c>
      <c r="X236" s="23"/>
      <c r="Y236" s="23"/>
      <c r="Z236" s="23"/>
      <c r="AA236" s="23"/>
      <c r="AB236" s="23"/>
      <c r="AC236" s="23"/>
      <c r="AD236" s="23"/>
      <c r="AQ236" s="176" t="s">
        <v>147</v>
      </c>
      <c r="AS236" s="176" t="s">
        <v>143</v>
      </c>
      <c r="AT236" s="176" t="s">
        <v>87</v>
      </c>
      <c r="AX236" s="4" t="s">
        <v>123</v>
      </c>
      <c r="BD236" s="177">
        <f>IF(N236="základní",K236,0)</f>
        <v>0</v>
      </c>
      <c r="BE236" s="177">
        <f>IF(N236="snížená",K236,0)</f>
        <v>0</v>
      </c>
      <c r="BF236" s="177">
        <f>IF(N236="zákl. přenesená",K236,0)</f>
        <v>0</v>
      </c>
      <c r="BG236" s="177">
        <f>IF(N236="sníž. přenesená",K236,0)</f>
        <v>0</v>
      </c>
      <c r="BH236" s="177">
        <f>IF(N236="nulová",K236,0)</f>
        <v>0</v>
      </c>
      <c r="BI236" s="4" t="s">
        <v>85</v>
      </c>
      <c r="BJ236" s="177">
        <f>ROUND(O236*H236,2)</f>
        <v>0</v>
      </c>
      <c r="BK236" s="4" t="s">
        <v>140</v>
      </c>
      <c r="BL236" s="176" t="s">
        <v>444</v>
      </c>
    </row>
    <row r="237" spans="1:64" s="28" customFormat="1" ht="24" customHeight="1">
      <c r="A237" s="23"/>
      <c r="B237" s="163"/>
      <c r="C237" s="178" t="s">
        <v>445</v>
      </c>
      <c r="D237" s="178" t="s">
        <v>143</v>
      </c>
      <c r="E237" s="179" t="s">
        <v>446</v>
      </c>
      <c r="F237" s="180" t="s">
        <v>447</v>
      </c>
      <c r="G237" s="181" t="s">
        <v>146</v>
      </c>
      <c r="H237" s="182">
        <v>8</v>
      </c>
      <c r="I237" s="183"/>
      <c r="J237" s="184"/>
      <c r="K237" s="185">
        <f>ROUND(O237*H237,2)</f>
        <v>0</v>
      </c>
      <c r="L237" s="186"/>
      <c r="M237" s="187"/>
      <c r="N237" s="172" t="s">
        <v>40</v>
      </c>
      <c r="O237" s="173">
        <f>I237+J237</f>
        <v>0</v>
      </c>
      <c r="P237" s="173">
        <f>ROUND(I237*H237,2)</f>
        <v>0</v>
      </c>
      <c r="Q237" s="173">
        <f>ROUND(J237*H237,2)</f>
        <v>0</v>
      </c>
      <c r="R237" s="61"/>
      <c r="S237" s="174">
        <f>R237*H237</f>
        <v>0</v>
      </c>
      <c r="T237" s="174">
        <v>1E-05</v>
      </c>
      <c r="U237" s="174">
        <f>T237*H237</f>
        <v>8E-05</v>
      </c>
      <c r="V237" s="174">
        <v>0</v>
      </c>
      <c r="W237" s="175">
        <f>V237*H237</f>
        <v>0</v>
      </c>
      <c r="X237" s="23"/>
      <c r="Y237" s="23"/>
      <c r="Z237" s="23"/>
      <c r="AA237" s="23"/>
      <c r="AB237" s="23"/>
      <c r="AC237" s="23"/>
      <c r="AD237" s="23"/>
      <c r="AQ237" s="176" t="s">
        <v>147</v>
      </c>
      <c r="AS237" s="176" t="s">
        <v>143</v>
      </c>
      <c r="AT237" s="176" t="s">
        <v>87</v>
      </c>
      <c r="AX237" s="4" t="s">
        <v>123</v>
      </c>
      <c r="BD237" s="177">
        <f>IF(N237="základní",K237,0)</f>
        <v>0</v>
      </c>
      <c r="BE237" s="177">
        <f>IF(N237="snížená",K237,0)</f>
        <v>0</v>
      </c>
      <c r="BF237" s="177">
        <f>IF(N237="zákl. přenesená",K237,0)</f>
        <v>0</v>
      </c>
      <c r="BG237" s="177">
        <f>IF(N237="sníž. přenesená",K237,0)</f>
        <v>0</v>
      </c>
      <c r="BH237" s="177">
        <f>IF(N237="nulová",K237,0)</f>
        <v>0</v>
      </c>
      <c r="BI237" s="4" t="s">
        <v>85</v>
      </c>
      <c r="BJ237" s="177">
        <f>ROUND(O237*H237,2)</f>
        <v>0</v>
      </c>
      <c r="BK237" s="4" t="s">
        <v>140</v>
      </c>
      <c r="BL237" s="176" t="s">
        <v>448</v>
      </c>
    </row>
    <row r="238" spans="1:64" s="28" customFormat="1" ht="48.75" customHeight="1">
      <c r="A238" s="23"/>
      <c r="B238" s="163"/>
      <c r="C238" s="164" t="s">
        <v>449</v>
      </c>
      <c r="D238" s="164" t="s">
        <v>127</v>
      </c>
      <c r="E238" s="165" t="s">
        <v>450</v>
      </c>
      <c r="F238" s="166" t="s">
        <v>451</v>
      </c>
      <c r="G238" s="167" t="s">
        <v>146</v>
      </c>
      <c r="H238" s="168">
        <v>22</v>
      </c>
      <c r="I238" s="169"/>
      <c r="J238" s="169"/>
      <c r="K238" s="170">
        <f>ROUND(O238*H238,2)</f>
        <v>0</v>
      </c>
      <c r="L238" s="24"/>
      <c r="M238" s="171"/>
      <c r="N238" s="172" t="s">
        <v>40</v>
      </c>
      <c r="O238" s="173">
        <f>I238+J238</f>
        <v>0</v>
      </c>
      <c r="P238" s="173">
        <f>ROUND(I238*H238,2)</f>
        <v>0</v>
      </c>
      <c r="Q238" s="173">
        <f>ROUND(J238*H238,2)</f>
        <v>0</v>
      </c>
      <c r="R238" s="61"/>
      <c r="S238" s="174">
        <f>R238*H238</f>
        <v>0</v>
      </c>
      <c r="T238" s="174">
        <v>0</v>
      </c>
      <c r="U238" s="174">
        <f>T238*H238</f>
        <v>0</v>
      </c>
      <c r="V238" s="174">
        <v>0</v>
      </c>
      <c r="W238" s="175">
        <f>V238*H238</f>
        <v>0</v>
      </c>
      <c r="X238" s="23"/>
      <c r="Y238" s="23"/>
      <c r="Z238" s="23"/>
      <c r="AA238" s="23"/>
      <c r="AB238" s="23"/>
      <c r="AC238" s="23"/>
      <c r="AD238" s="23"/>
      <c r="AQ238" s="176" t="s">
        <v>140</v>
      </c>
      <c r="AS238" s="176" t="s">
        <v>127</v>
      </c>
      <c r="AT238" s="176" t="s">
        <v>87</v>
      </c>
      <c r="AX238" s="4" t="s">
        <v>123</v>
      </c>
      <c r="BD238" s="177">
        <f>IF(N238="základní",K238,0)</f>
        <v>0</v>
      </c>
      <c r="BE238" s="177">
        <f>IF(N238="snížená",K238,0)</f>
        <v>0</v>
      </c>
      <c r="BF238" s="177">
        <f>IF(N238="zákl. přenesená",K238,0)</f>
        <v>0</v>
      </c>
      <c r="BG238" s="177">
        <f>IF(N238="sníž. přenesená",K238,0)</f>
        <v>0</v>
      </c>
      <c r="BH238" s="177">
        <f>IF(N238="nulová",K238,0)</f>
        <v>0</v>
      </c>
      <c r="BI238" s="4" t="s">
        <v>85</v>
      </c>
      <c r="BJ238" s="177">
        <f>ROUND(O238*H238,2)</f>
        <v>0</v>
      </c>
      <c r="BK238" s="4" t="s">
        <v>140</v>
      </c>
      <c r="BL238" s="176" t="s">
        <v>452</v>
      </c>
    </row>
    <row r="239" spans="1:46" s="28" customFormat="1" ht="12.75">
      <c r="A239" s="23"/>
      <c r="B239" s="24"/>
      <c r="C239" s="23"/>
      <c r="D239" s="188" t="s">
        <v>170</v>
      </c>
      <c r="E239" s="23"/>
      <c r="F239" s="189" t="s">
        <v>453</v>
      </c>
      <c r="G239" s="23"/>
      <c r="H239" s="23"/>
      <c r="I239" s="190"/>
      <c r="J239" s="190"/>
      <c r="K239" s="23"/>
      <c r="L239" s="24"/>
      <c r="M239" s="191"/>
      <c r="N239" s="192"/>
      <c r="O239" s="61"/>
      <c r="P239" s="61"/>
      <c r="Q239" s="61"/>
      <c r="R239" s="61"/>
      <c r="S239" s="61"/>
      <c r="T239" s="61"/>
      <c r="U239" s="61"/>
      <c r="V239" s="61"/>
      <c r="W239" s="62"/>
      <c r="X239" s="23"/>
      <c r="Y239" s="23"/>
      <c r="Z239" s="23"/>
      <c r="AA239" s="23"/>
      <c r="AB239" s="23"/>
      <c r="AC239" s="23"/>
      <c r="AD239" s="23"/>
      <c r="AS239" s="4" t="s">
        <v>170</v>
      </c>
      <c r="AT239" s="4" t="s">
        <v>87</v>
      </c>
    </row>
    <row r="240" spans="1:64" s="28" customFormat="1" ht="24" customHeight="1">
      <c r="A240" s="23"/>
      <c r="B240" s="163"/>
      <c r="C240" s="178" t="s">
        <v>454</v>
      </c>
      <c r="D240" s="178" t="s">
        <v>143</v>
      </c>
      <c r="E240" s="179" t="s">
        <v>455</v>
      </c>
      <c r="F240" s="180" t="s">
        <v>456</v>
      </c>
      <c r="G240" s="181" t="s">
        <v>146</v>
      </c>
      <c r="H240" s="182">
        <v>22</v>
      </c>
      <c r="I240" s="183"/>
      <c r="J240" s="184"/>
      <c r="K240" s="185">
        <f>ROUND(O240*H240,2)</f>
        <v>0</v>
      </c>
      <c r="L240" s="186"/>
      <c r="M240" s="187"/>
      <c r="N240" s="172" t="s">
        <v>40</v>
      </c>
      <c r="O240" s="173">
        <f>I240+J240</f>
        <v>0</v>
      </c>
      <c r="P240" s="173">
        <f>ROUND(I240*H240,2)</f>
        <v>0</v>
      </c>
      <c r="Q240" s="173">
        <f>ROUND(J240*H240,2)</f>
        <v>0</v>
      </c>
      <c r="R240" s="61"/>
      <c r="S240" s="174">
        <f>R240*H240</f>
        <v>0</v>
      </c>
      <c r="T240" s="174">
        <v>4E-05</v>
      </c>
      <c r="U240" s="174">
        <f>T240*H240</f>
        <v>0.00088</v>
      </c>
      <c r="V240" s="174">
        <v>0</v>
      </c>
      <c r="W240" s="175">
        <f>V240*H240</f>
        <v>0</v>
      </c>
      <c r="X240" s="23"/>
      <c r="Y240" s="23"/>
      <c r="Z240" s="23"/>
      <c r="AA240" s="23"/>
      <c r="AB240" s="23"/>
      <c r="AC240" s="23"/>
      <c r="AD240" s="23"/>
      <c r="AQ240" s="176" t="s">
        <v>147</v>
      </c>
      <c r="AS240" s="176" t="s">
        <v>143</v>
      </c>
      <c r="AT240" s="176" t="s">
        <v>87</v>
      </c>
      <c r="AX240" s="4" t="s">
        <v>123</v>
      </c>
      <c r="BD240" s="177">
        <f>IF(N240="základní",K240,0)</f>
        <v>0</v>
      </c>
      <c r="BE240" s="177">
        <f>IF(N240="snížená",K240,0)</f>
        <v>0</v>
      </c>
      <c r="BF240" s="177">
        <f>IF(N240="zákl. přenesená",K240,0)</f>
        <v>0</v>
      </c>
      <c r="BG240" s="177">
        <f>IF(N240="sníž. přenesená",K240,0)</f>
        <v>0</v>
      </c>
      <c r="BH240" s="177">
        <f>IF(N240="nulová",K240,0)</f>
        <v>0</v>
      </c>
      <c r="BI240" s="4" t="s">
        <v>85</v>
      </c>
      <c r="BJ240" s="177">
        <f>ROUND(O240*H240,2)</f>
        <v>0</v>
      </c>
      <c r="BK240" s="4" t="s">
        <v>140</v>
      </c>
      <c r="BL240" s="176" t="s">
        <v>457</v>
      </c>
    </row>
    <row r="241" spans="1:64" s="28" customFormat="1" ht="24" customHeight="1">
      <c r="A241" s="23"/>
      <c r="B241" s="163"/>
      <c r="C241" s="178" t="s">
        <v>458</v>
      </c>
      <c r="D241" s="178" t="s">
        <v>143</v>
      </c>
      <c r="E241" s="179" t="s">
        <v>442</v>
      </c>
      <c r="F241" s="180" t="s">
        <v>443</v>
      </c>
      <c r="G241" s="181" t="s">
        <v>146</v>
      </c>
      <c r="H241" s="182">
        <v>22</v>
      </c>
      <c r="I241" s="183"/>
      <c r="J241" s="184"/>
      <c r="K241" s="185">
        <f>ROUND(O241*H241,2)</f>
        <v>0</v>
      </c>
      <c r="L241" s="186"/>
      <c r="M241" s="187"/>
      <c r="N241" s="172" t="s">
        <v>40</v>
      </c>
      <c r="O241" s="173">
        <f>I241+J241</f>
        <v>0</v>
      </c>
      <c r="P241" s="173">
        <f>ROUND(I241*H241,2)</f>
        <v>0</v>
      </c>
      <c r="Q241" s="173">
        <f>ROUND(J241*H241,2)</f>
        <v>0</v>
      </c>
      <c r="R241" s="61"/>
      <c r="S241" s="174">
        <f>R241*H241</f>
        <v>0</v>
      </c>
      <c r="T241" s="174">
        <v>3.0000000000000004E-05</v>
      </c>
      <c r="U241" s="174">
        <f>T241*H241</f>
        <v>0.0006600000000000001</v>
      </c>
      <c r="V241" s="174">
        <v>0</v>
      </c>
      <c r="W241" s="175">
        <f>V241*H241</f>
        <v>0</v>
      </c>
      <c r="X241" s="23"/>
      <c r="Y241" s="23"/>
      <c r="Z241" s="23"/>
      <c r="AA241" s="23"/>
      <c r="AB241" s="23"/>
      <c r="AC241" s="23"/>
      <c r="AD241" s="23"/>
      <c r="AQ241" s="176" t="s">
        <v>147</v>
      </c>
      <c r="AS241" s="176" t="s">
        <v>143</v>
      </c>
      <c r="AT241" s="176" t="s">
        <v>87</v>
      </c>
      <c r="AX241" s="4" t="s">
        <v>123</v>
      </c>
      <c r="BD241" s="177">
        <f>IF(N241="základní",K241,0)</f>
        <v>0</v>
      </c>
      <c r="BE241" s="177">
        <f>IF(N241="snížená",K241,0)</f>
        <v>0</v>
      </c>
      <c r="BF241" s="177">
        <f>IF(N241="zákl. přenesená",K241,0)</f>
        <v>0</v>
      </c>
      <c r="BG241" s="177">
        <f>IF(N241="sníž. přenesená",K241,0)</f>
        <v>0</v>
      </c>
      <c r="BH241" s="177">
        <f>IF(N241="nulová",K241,0)</f>
        <v>0</v>
      </c>
      <c r="BI241" s="4" t="s">
        <v>85</v>
      </c>
      <c r="BJ241" s="177">
        <f>ROUND(O241*H241,2)</f>
        <v>0</v>
      </c>
      <c r="BK241" s="4" t="s">
        <v>140</v>
      </c>
      <c r="BL241" s="176" t="s">
        <v>459</v>
      </c>
    </row>
    <row r="242" spans="1:64" s="28" customFormat="1" ht="24" customHeight="1">
      <c r="A242" s="23"/>
      <c r="B242" s="163"/>
      <c r="C242" s="178" t="s">
        <v>460</v>
      </c>
      <c r="D242" s="178" t="s">
        <v>143</v>
      </c>
      <c r="E242" s="179" t="s">
        <v>446</v>
      </c>
      <c r="F242" s="180" t="s">
        <v>447</v>
      </c>
      <c r="G242" s="181" t="s">
        <v>146</v>
      </c>
      <c r="H242" s="182">
        <v>5</v>
      </c>
      <c r="I242" s="183"/>
      <c r="J242" s="184"/>
      <c r="K242" s="185">
        <f>ROUND(O242*H242,2)</f>
        <v>0</v>
      </c>
      <c r="L242" s="186"/>
      <c r="M242" s="187"/>
      <c r="N242" s="172" t="s">
        <v>40</v>
      </c>
      <c r="O242" s="173">
        <f>I242+J242</f>
        <v>0</v>
      </c>
      <c r="P242" s="173">
        <f>ROUND(I242*H242,2)</f>
        <v>0</v>
      </c>
      <c r="Q242" s="173">
        <f>ROUND(J242*H242,2)</f>
        <v>0</v>
      </c>
      <c r="R242" s="61"/>
      <c r="S242" s="174">
        <f>R242*H242</f>
        <v>0</v>
      </c>
      <c r="T242" s="174">
        <v>1E-05</v>
      </c>
      <c r="U242" s="174">
        <f>T242*H242</f>
        <v>5E-05</v>
      </c>
      <c r="V242" s="174">
        <v>0</v>
      </c>
      <c r="W242" s="175">
        <f>V242*H242</f>
        <v>0</v>
      </c>
      <c r="X242" s="23"/>
      <c r="Y242" s="23"/>
      <c r="Z242" s="23"/>
      <c r="AA242" s="23"/>
      <c r="AB242" s="23"/>
      <c r="AC242" s="23"/>
      <c r="AD242" s="23"/>
      <c r="AQ242" s="176" t="s">
        <v>147</v>
      </c>
      <c r="AS242" s="176" t="s">
        <v>143</v>
      </c>
      <c r="AT242" s="176" t="s">
        <v>87</v>
      </c>
      <c r="AX242" s="4" t="s">
        <v>123</v>
      </c>
      <c r="BD242" s="177">
        <f>IF(N242="základní",K242,0)</f>
        <v>0</v>
      </c>
      <c r="BE242" s="177">
        <f>IF(N242="snížená",K242,0)</f>
        <v>0</v>
      </c>
      <c r="BF242" s="177">
        <f>IF(N242="zákl. přenesená",K242,0)</f>
        <v>0</v>
      </c>
      <c r="BG242" s="177">
        <f>IF(N242="sníž. přenesená",K242,0)</f>
        <v>0</v>
      </c>
      <c r="BH242" s="177">
        <f>IF(N242="nulová",K242,0)</f>
        <v>0</v>
      </c>
      <c r="BI242" s="4" t="s">
        <v>85</v>
      </c>
      <c r="BJ242" s="177">
        <f>ROUND(O242*H242,2)</f>
        <v>0</v>
      </c>
      <c r="BK242" s="4" t="s">
        <v>140</v>
      </c>
      <c r="BL242" s="176" t="s">
        <v>461</v>
      </c>
    </row>
    <row r="243" spans="1:64" s="28" customFormat="1" ht="12.75">
      <c r="A243" s="23"/>
      <c r="B243" s="163"/>
      <c r="C243" s="178" t="s">
        <v>462</v>
      </c>
      <c r="D243" s="178" t="s">
        <v>143</v>
      </c>
      <c r="E243" s="179" t="s">
        <v>463</v>
      </c>
      <c r="F243" s="180" t="s">
        <v>464</v>
      </c>
      <c r="G243" s="181" t="s">
        <v>146</v>
      </c>
      <c r="H243" s="182">
        <v>4</v>
      </c>
      <c r="I243" s="183"/>
      <c r="J243" s="184"/>
      <c r="K243" s="185">
        <f>ROUND(O243*H243,2)</f>
        <v>0</v>
      </c>
      <c r="L243" s="186"/>
      <c r="M243" s="187"/>
      <c r="N243" s="172" t="s">
        <v>40</v>
      </c>
      <c r="O243" s="173">
        <f>I243+J243</f>
        <v>0</v>
      </c>
      <c r="P243" s="173">
        <f>ROUND(I243*H243,2)</f>
        <v>0</v>
      </c>
      <c r="Q243" s="173">
        <f>ROUND(J243*H243,2)</f>
        <v>0</v>
      </c>
      <c r="R243" s="61"/>
      <c r="S243" s="174">
        <f>R243*H243</f>
        <v>0</v>
      </c>
      <c r="T243" s="174">
        <v>2E-05</v>
      </c>
      <c r="U243" s="174">
        <f>T243*H243</f>
        <v>8E-05</v>
      </c>
      <c r="V243" s="174">
        <v>0</v>
      </c>
      <c r="W243" s="175">
        <f>V243*H243</f>
        <v>0</v>
      </c>
      <c r="X243" s="23"/>
      <c r="Y243" s="23"/>
      <c r="Z243" s="23"/>
      <c r="AA243" s="23"/>
      <c r="AB243" s="23"/>
      <c r="AC243" s="23"/>
      <c r="AD243" s="23"/>
      <c r="AQ243" s="176" t="s">
        <v>147</v>
      </c>
      <c r="AS243" s="176" t="s">
        <v>143</v>
      </c>
      <c r="AT243" s="176" t="s">
        <v>87</v>
      </c>
      <c r="AX243" s="4" t="s">
        <v>123</v>
      </c>
      <c r="BD243" s="177">
        <f>IF(N243="základní",K243,0)</f>
        <v>0</v>
      </c>
      <c r="BE243" s="177">
        <f>IF(N243="snížená",K243,0)</f>
        <v>0</v>
      </c>
      <c r="BF243" s="177">
        <f>IF(N243="zákl. přenesená",K243,0)</f>
        <v>0</v>
      </c>
      <c r="BG243" s="177">
        <f>IF(N243="sníž. přenesená",K243,0)</f>
        <v>0</v>
      </c>
      <c r="BH243" s="177">
        <f>IF(N243="nulová",K243,0)</f>
        <v>0</v>
      </c>
      <c r="BI243" s="4" t="s">
        <v>85</v>
      </c>
      <c r="BJ243" s="177">
        <f>ROUND(O243*H243,2)</f>
        <v>0</v>
      </c>
      <c r="BK243" s="4" t="s">
        <v>140</v>
      </c>
      <c r="BL243" s="176" t="s">
        <v>465</v>
      </c>
    </row>
    <row r="244" spans="1:64" s="28" customFormat="1" ht="12.75">
      <c r="A244" s="23"/>
      <c r="B244" s="163"/>
      <c r="C244" s="178" t="s">
        <v>466</v>
      </c>
      <c r="D244" s="178" t="s">
        <v>143</v>
      </c>
      <c r="E244" s="179" t="s">
        <v>467</v>
      </c>
      <c r="F244" s="180" t="s">
        <v>468</v>
      </c>
      <c r="G244" s="181" t="s">
        <v>146</v>
      </c>
      <c r="H244" s="182">
        <v>3</v>
      </c>
      <c r="I244" s="183"/>
      <c r="J244" s="184"/>
      <c r="K244" s="185">
        <f>ROUND(O244*H244,2)</f>
        <v>0</v>
      </c>
      <c r="L244" s="186"/>
      <c r="M244" s="187"/>
      <c r="N244" s="172" t="s">
        <v>40</v>
      </c>
      <c r="O244" s="173">
        <f>I244+J244</f>
        <v>0</v>
      </c>
      <c r="P244" s="173">
        <f>ROUND(I244*H244,2)</f>
        <v>0</v>
      </c>
      <c r="Q244" s="173">
        <f>ROUND(J244*H244,2)</f>
        <v>0</v>
      </c>
      <c r="R244" s="61"/>
      <c r="S244" s="174">
        <f>R244*H244</f>
        <v>0</v>
      </c>
      <c r="T244" s="174">
        <v>3.0000000000000004E-05</v>
      </c>
      <c r="U244" s="174">
        <f>T244*H244</f>
        <v>9.000000000000002E-05</v>
      </c>
      <c r="V244" s="174">
        <v>0</v>
      </c>
      <c r="W244" s="175">
        <f>V244*H244</f>
        <v>0</v>
      </c>
      <c r="X244" s="23"/>
      <c r="Y244" s="23"/>
      <c r="Z244" s="23"/>
      <c r="AA244" s="23"/>
      <c r="AB244" s="23"/>
      <c r="AC244" s="23"/>
      <c r="AD244" s="23"/>
      <c r="AQ244" s="176" t="s">
        <v>147</v>
      </c>
      <c r="AS244" s="176" t="s">
        <v>143</v>
      </c>
      <c r="AT244" s="176" t="s">
        <v>87</v>
      </c>
      <c r="AX244" s="4" t="s">
        <v>123</v>
      </c>
      <c r="BD244" s="177">
        <f>IF(N244="základní",K244,0)</f>
        <v>0</v>
      </c>
      <c r="BE244" s="177">
        <f>IF(N244="snížená",K244,0)</f>
        <v>0</v>
      </c>
      <c r="BF244" s="177">
        <f>IF(N244="zákl. přenesená",K244,0)</f>
        <v>0</v>
      </c>
      <c r="BG244" s="177">
        <f>IF(N244="sníž. přenesená",K244,0)</f>
        <v>0</v>
      </c>
      <c r="BH244" s="177">
        <f>IF(N244="nulová",K244,0)</f>
        <v>0</v>
      </c>
      <c r="BI244" s="4" t="s">
        <v>85</v>
      </c>
      <c r="BJ244" s="177">
        <f>ROUND(O244*H244,2)</f>
        <v>0</v>
      </c>
      <c r="BK244" s="4" t="s">
        <v>140</v>
      </c>
      <c r="BL244" s="176" t="s">
        <v>469</v>
      </c>
    </row>
    <row r="245" spans="1:64" s="28" customFormat="1" ht="48.75" customHeight="1">
      <c r="A245" s="23"/>
      <c r="B245" s="163"/>
      <c r="C245" s="164" t="s">
        <v>470</v>
      </c>
      <c r="D245" s="164" t="s">
        <v>127</v>
      </c>
      <c r="E245" s="165" t="s">
        <v>471</v>
      </c>
      <c r="F245" s="166" t="s">
        <v>472</v>
      </c>
      <c r="G245" s="167" t="s">
        <v>146</v>
      </c>
      <c r="H245" s="168">
        <v>12</v>
      </c>
      <c r="I245" s="169"/>
      <c r="J245" s="169"/>
      <c r="K245" s="170">
        <f>ROUND(O245*H245,2)</f>
        <v>0</v>
      </c>
      <c r="L245" s="24"/>
      <c r="M245" s="171"/>
      <c r="N245" s="172" t="s">
        <v>40</v>
      </c>
      <c r="O245" s="173">
        <f>I245+J245</f>
        <v>0</v>
      </c>
      <c r="P245" s="173">
        <f>ROUND(I245*H245,2)</f>
        <v>0</v>
      </c>
      <c r="Q245" s="173">
        <f>ROUND(J245*H245,2)</f>
        <v>0</v>
      </c>
      <c r="R245" s="61"/>
      <c r="S245" s="174">
        <f>R245*H245</f>
        <v>0</v>
      </c>
      <c r="T245" s="174">
        <v>0</v>
      </c>
      <c r="U245" s="174">
        <f>T245*H245</f>
        <v>0</v>
      </c>
      <c r="V245" s="174">
        <v>0</v>
      </c>
      <c r="W245" s="175">
        <f>V245*H245</f>
        <v>0</v>
      </c>
      <c r="X245" s="23"/>
      <c r="Y245" s="23"/>
      <c r="Z245" s="23"/>
      <c r="AA245" s="23"/>
      <c r="AB245" s="23"/>
      <c r="AC245" s="23"/>
      <c r="AD245" s="23"/>
      <c r="AQ245" s="176" t="s">
        <v>140</v>
      </c>
      <c r="AS245" s="176" t="s">
        <v>127</v>
      </c>
      <c r="AT245" s="176" t="s">
        <v>87</v>
      </c>
      <c r="AX245" s="4" t="s">
        <v>123</v>
      </c>
      <c r="BD245" s="177">
        <f>IF(N245="základní",K245,0)</f>
        <v>0</v>
      </c>
      <c r="BE245" s="177">
        <f>IF(N245="snížená",K245,0)</f>
        <v>0</v>
      </c>
      <c r="BF245" s="177">
        <f>IF(N245="zákl. přenesená",K245,0)</f>
        <v>0</v>
      </c>
      <c r="BG245" s="177">
        <f>IF(N245="sníž. přenesená",K245,0)</f>
        <v>0</v>
      </c>
      <c r="BH245" s="177">
        <f>IF(N245="nulová",K245,0)</f>
        <v>0</v>
      </c>
      <c r="BI245" s="4" t="s">
        <v>85</v>
      </c>
      <c r="BJ245" s="177">
        <f>ROUND(O245*H245,2)</f>
        <v>0</v>
      </c>
      <c r="BK245" s="4" t="s">
        <v>140</v>
      </c>
      <c r="BL245" s="176" t="s">
        <v>473</v>
      </c>
    </row>
    <row r="246" spans="1:46" s="28" customFormat="1" ht="12.75">
      <c r="A246" s="23"/>
      <c r="B246" s="24"/>
      <c r="C246" s="23"/>
      <c r="D246" s="188" t="s">
        <v>170</v>
      </c>
      <c r="E246" s="23"/>
      <c r="F246" s="189" t="s">
        <v>474</v>
      </c>
      <c r="G246" s="23"/>
      <c r="H246" s="23"/>
      <c r="I246" s="190"/>
      <c r="J246" s="190"/>
      <c r="K246" s="23"/>
      <c r="L246" s="24"/>
      <c r="M246" s="191"/>
      <c r="N246" s="192"/>
      <c r="O246" s="61"/>
      <c r="P246" s="61"/>
      <c r="Q246" s="61"/>
      <c r="R246" s="61"/>
      <c r="S246" s="61"/>
      <c r="T246" s="61"/>
      <c r="U246" s="61"/>
      <c r="V246" s="61"/>
      <c r="W246" s="62"/>
      <c r="X246" s="23"/>
      <c r="Y246" s="23"/>
      <c r="Z246" s="23"/>
      <c r="AA246" s="23"/>
      <c r="AB246" s="23"/>
      <c r="AC246" s="23"/>
      <c r="AD246" s="23"/>
      <c r="AS246" s="4" t="s">
        <v>170</v>
      </c>
      <c r="AT246" s="4" t="s">
        <v>87</v>
      </c>
    </row>
    <row r="247" spans="1:64" s="28" customFormat="1" ht="24" customHeight="1">
      <c r="A247" s="23"/>
      <c r="B247" s="163"/>
      <c r="C247" s="178" t="s">
        <v>475</v>
      </c>
      <c r="D247" s="178" t="s">
        <v>143</v>
      </c>
      <c r="E247" s="179" t="s">
        <v>476</v>
      </c>
      <c r="F247" s="180" t="s">
        <v>477</v>
      </c>
      <c r="G247" s="181" t="s">
        <v>146</v>
      </c>
      <c r="H247" s="182">
        <v>12</v>
      </c>
      <c r="I247" s="183"/>
      <c r="J247" s="184"/>
      <c r="K247" s="185">
        <f>ROUND(O247*H247,2)</f>
        <v>0</v>
      </c>
      <c r="L247" s="186"/>
      <c r="M247" s="187"/>
      <c r="N247" s="172" t="s">
        <v>40</v>
      </c>
      <c r="O247" s="173">
        <f>I247+J247</f>
        <v>0</v>
      </c>
      <c r="P247" s="173">
        <f>ROUND(I247*H247,2)</f>
        <v>0</v>
      </c>
      <c r="Q247" s="173">
        <f>ROUND(J247*H247,2)</f>
        <v>0</v>
      </c>
      <c r="R247" s="61"/>
      <c r="S247" s="174">
        <f>R247*H247</f>
        <v>0</v>
      </c>
      <c r="T247" s="174">
        <v>4E-05</v>
      </c>
      <c r="U247" s="174">
        <f>T247*H247</f>
        <v>0.00048000000000000007</v>
      </c>
      <c r="V247" s="174">
        <v>0</v>
      </c>
      <c r="W247" s="175">
        <f>V247*H247</f>
        <v>0</v>
      </c>
      <c r="X247" s="23"/>
      <c r="Y247" s="23"/>
      <c r="Z247" s="23"/>
      <c r="AA247" s="23"/>
      <c r="AB247" s="23"/>
      <c r="AC247" s="23"/>
      <c r="AD247" s="23"/>
      <c r="AQ247" s="176" t="s">
        <v>147</v>
      </c>
      <c r="AS247" s="176" t="s">
        <v>143</v>
      </c>
      <c r="AT247" s="176" t="s">
        <v>87</v>
      </c>
      <c r="AX247" s="4" t="s">
        <v>123</v>
      </c>
      <c r="BD247" s="177">
        <f>IF(N247="základní",K247,0)</f>
        <v>0</v>
      </c>
      <c r="BE247" s="177">
        <f>IF(N247="snížená",K247,0)</f>
        <v>0</v>
      </c>
      <c r="BF247" s="177">
        <f>IF(N247="zákl. přenesená",K247,0)</f>
        <v>0</v>
      </c>
      <c r="BG247" s="177">
        <f>IF(N247="sníž. přenesená",K247,0)</f>
        <v>0</v>
      </c>
      <c r="BH247" s="177">
        <f>IF(N247="nulová",K247,0)</f>
        <v>0</v>
      </c>
      <c r="BI247" s="4" t="s">
        <v>85</v>
      </c>
      <c r="BJ247" s="177">
        <f>ROUND(O247*H247,2)</f>
        <v>0</v>
      </c>
      <c r="BK247" s="4" t="s">
        <v>140</v>
      </c>
      <c r="BL247" s="176" t="s">
        <v>478</v>
      </c>
    </row>
    <row r="248" spans="1:64" s="28" customFormat="1" ht="24" customHeight="1">
      <c r="A248" s="23"/>
      <c r="B248" s="163"/>
      <c r="C248" s="178" t="s">
        <v>479</v>
      </c>
      <c r="D248" s="178" t="s">
        <v>143</v>
      </c>
      <c r="E248" s="179" t="s">
        <v>442</v>
      </c>
      <c r="F248" s="180" t="s">
        <v>443</v>
      </c>
      <c r="G248" s="181" t="s">
        <v>146</v>
      </c>
      <c r="H248" s="182">
        <v>12</v>
      </c>
      <c r="I248" s="183"/>
      <c r="J248" s="184"/>
      <c r="K248" s="185">
        <f>ROUND(O248*H248,2)</f>
        <v>0</v>
      </c>
      <c r="L248" s="186"/>
      <c r="M248" s="187"/>
      <c r="N248" s="172" t="s">
        <v>40</v>
      </c>
      <c r="O248" s="173">
        <f>I248+J248</f>
        <v>0</v>
      </c>
      <c r="P248" s="173">
        <f>ROUND(I248*H248,2)</f>
        <v>0</v>
      </c>
      <c r="Q248" s="173">
        <f>ROUND(J248*H248,2)</f>
        <v>0</v>
      </c>
      <c r="R248" s="61"/>
      <c r="S248" s="174">
        <f>R248*H248</f>
        <v>0</v>
      </c>
      <c r="T248" s="174">
        <v>3.0000000000000004E-05</v>
      </c>
      <c r="U248" s="174">
        <f>T248*H248</f>
        <v>0.0003600000000000001</v>
      </c>
      <c r="V248" s="174">
        <v>0</v>
      </c>
      <c r="W248" s="175">
        <f>V248*H248</f>
        <v>0</v>
      </c>
      <c r="X248" s="23"/>
      <c r="Y248" s="23"/>
      <c r="Z248" s="23"/>
      <c r="AA248" s="23"/>
      <c r="AB248" s="23"/>
      <c r="AC248" s="23"/>
      <c r="AD248" s="23"/>
      <c r="AQ248" s="176" t="s">
        <v>147</v>
      </c>
      <c r="AS248" s="176" t="s">
        <v>143</v>
      </c>
      <c r="AT248" s="176" t="s">
        <v>87</v>
      </c>
      <c r="AX248" s="4" t="s">
        <v>123</v>
      </c>
      <c r="BD248" s="177">
        <f>IF(N248="základní",K248,0)</f>
        <v>0</v>
      </c>
      <c r="BE248" s="177">
        <f>IF(N248="snížená",K248,0)</f>
        <v>0</v>
      </c>
      <c r="BF248" s="177">
        <f>IF(N248="zákl. přenesená",K248,0)</f>
        <v>0</v>
      </c>
      <c r="BG248" s="177">
        <f>IF(N248="sníž. přenesená",K248,0)</f>
        <v>0</v>
      </c>
      <c r="BH248" s="177">
        <f>IF(N248="nulová",K248,0)</f>
        <v>0</v>
      </c>
      <c r="BI248" s="4" t="s">
        <v>85</v>
      </c>
      <c r="BJ248" s="177">
        <f>ROUND(O248*H248,2)</f>
        <v>0</v>
      </c>
      <c r="BK248" s="4" t="s">
        <v>140</v>
      </c>
      <c r="BL248" s="176" t="s">
        <v>480</v>
      </c>
    </row>
    <row r="249" spans="1:64" s="28" customFormat="1" ht="24" customHeight="1">
      <c r="A249" s="23"/>
      <c r="B249" s="163"/>
      <c r="C249" s="178" t="s">
        <v>481</v>
      </c>
      <c r="D249" s="178" t="s">
        <v>143</v>
      </c>
      <c r="E249" s="179" t="s">
        <v>446</v>
      </c>
      <c r="F249" s="180" t="s">
        <v>447</v>
      </c>
      <c r="G249" s="181" t="s">
        <v>146</v>
      </c>
      <c r="H249" s="182">
        <v>12</v>
      </c>
      <c r="I249" s="183"/>
      <c r="J249" s="184"/>
      <c r="K249" s="185">
        <f>ROUND(O249*H249,2)</f>
        <v>0</v>
      </c>
      <c r="L249" s="186"/>
      <c r="M249" s="187"/>
      <c r="N249" s="172" t="s">
        <v>40</v>
      </c>
      <c r="O249" s="173">
        <f>I249+J249</f>
        <v>0</v>
      </c>
      <c r="P249" s="173">
        <f>ROUND(I249*H249,2)</f>
        <v>0</v>
      </c>
      <c r="Q249" s="173">
        <f>ROUND(J249*H249,2)</f>
        <v>0</v>
      </c>
      <c r="R249" s="61"/>
      <c r="S249" s="174">
        <f>R249*H249</f>
        <v>0</v>
      </c>
      <c r="T249" s="174">
        <v>1E-05</v>
      </c>
      <c r="U249" s="174">
        <f>T249*H249</f>
        <v>0.00012000000000000002</v>
      </c>
      <c r="V249" s="174">
        <v>0</v>
      </c>
      <c r="W249" s="175">
        <f>V249*H249</f>
        <v>0</v>
      </c>
      <c r="X249" s="23"/>
      <c r="Y249" s="23"/>
      <c r="Z249" s="23"/>
      <c r="AA249" s="23"/>
      <c r="AB249" s="23"/>
      <c r="AC249" s="23"/>
      <c r="AD249" s="23"/>
      <c r="AQ249" s="176" t="s">
        <v>147</v>
      </c>
      <c r="AS249" s="176" t="s">
        <v>143</v>
      </c>
      <c r="AT249" s="176" t="s">
        <v>87</v>
      </c>
      <c r="AX249" s="4" t="s">
        <v>123</v>
      </c>
      <c r="BD249" s="177">
        <f>IF(N249="základní",K249,0)</f>
        <v>0</v>
      </c>
      <c r="BE249" s="177">
        <f>IF(N249="snížená",K249,0)</f>
        <v>0</v>
      </c>
      <c r="BF249" s="177">
        <f>IF(N249="zákl. přenesená",K249,0)</f>
        <v>0</v>
      </c>
      <c r="BG249" s="177">
        <f>IF(N249="sníž. přenesená",K249,0)</f>
        <v>0</v>
      </c>
      <c r="BH249" s="177">
        <f>IF(N249="nulová",K249,0)</f>
        <v>0</v>
      </c>
      <c r="BI249" s="4" t="s">
        <v>85</v>
      </c>
      <c r="BJ249" s="177">
        <f>ROUND(O249*H249,2)</f>
        <v>0</v>
      </c>
      <c r="BK249" s="4" t="s">
        <v>140</v>
      </c>
      <c r="BL249" s="176" t="s">
        <v>482</v>
      </c>
    </row>
    <row r="250" spans="1:64" s="28" customFormat="1" ht="48.75" customHeight="1">
      <c r="A250" s="23"/>
      <c r="B250" s="163"/>
      <c r="C250" s="164" t="s">
        <v>483</v>
      </c>
      <c r="D250" s="164" t="s">
        <v>127</v>
      </c>
      <c r="E250" s="165" t="s">
        <v>484</v>
      </c>
      <c r="F250" s="166" t="s">
        <v>485</v>
      </c>
      <c r="G250" s="167" t="s">
        <v>146</v>
      </c>
      <c r="H250" s="168">
        <v>3</v>
      </c>
      <c r="I250" s="169"/>
      <c r="J250" s="169"/>
      <c r="K250" s="170">
        <f>ROUND(O250*H250,2)</f>
        <v>0</v>
      </c>
      <c r="L250" s="24"/>
      <c r="M250" s="171"/>
      <c r="N250" s="172" t="s">
        <v>40</v>
      </c>
      <c r="O250" s="173">
        <f>I250+J250</f>
        <v>0</v>
      </c>
      <c r="P250" s="173">
        <f>ROUND(I250*H250,2)</f>
        <v>0</v>
      </c>
      <c r="Q250" s="173">
        <f>ROUND(J250*H250,2)</f>
        <v>0</v>
      </c>
      <c r="R250" s="61"/>
      <c r="S250" s="174">
        <f>R250*H250</f>
        <v>0</v>
      </c>
      <c r="T250" s="174">
        <v>0</v>
      </c>
      <c r="U250" s="174">
        <f>T250*H250</f>
        <v>0</v>
      </c>
      <c r="V250" s="174">
        <v>0</v>
      </c>
      <c r="W250" s="175">
        <f>V250*H250</f>
        <v>0</v>
      </c>
      <c r="X250" s="23"/>
      <c r="Y250" s="23"/>
      <c r="Z250" s="23"/>
      <c r="AA250" s="23"/>
      <c r="AB250" s="23"/>
      <c r="AC250" s="23"/>
      <c r="AD250" s="23"/>
      <c r="AQ250" s="176" t="s">
        <v>140</v>
      </c>
      <c r="AS250" s="176" t="s">
        <v>127</v>
      </c>
      <c r="AT250" s="176" t="s">
        <v>87</v>
      </c>
      <c r="AX250" s="4" t="s">
        <v>123</v>
      </c>
      <c r="BD250" s="177">
        <f>IF(N250="základní",K250,0)</f>
        <v>0</v>
      </c>
      <c r="BE250" s="177">
        <f>IF(N250="snížená",K250,0)</f>
        <v>0</v>
      </c>
      <c r="BF250" s="177">
        <f>IF(N250="zákl. přenesená",K250,0)</f>
        <v>0</v>
      </c>
      <c r="BG250" s="177">
        <f>IF(N250="sníž. přenesená",K250,0)</f>
        <v>0</v>
      </c>
      <c r="BH250" s="177">
        <f>IF(N250="nulová",K250,0)</f>
        <v>0</v>
      </c>
      <c r="BI250" s="4" t="s">
        <v>85</v>
      </c>
      <c r="BJ250" s="177">
        <f>ROUND(O250*H250,2)</f>
        <v>0</v>
      </c>
      <c r="BK250" s="4" t="s">
        <v>140</v>
      </c>
      <c r="BL250" s="176" t="s">
        <v>486</v>
      </c>
    </row>
    <row r="251" spans="1:46" s="28" customFormat="1" ht="12.75">
      <c r="A251" s="23"/>
      <c r="B251" s="24"/>
      <c r="C251" s="23"/>
      <c r="D251" s="188" t="s">
        <v>170</v>
      </c>
      <c r="E251" s="23"/>
      <c r="F251" s="189" t="s">
        <v>487</v>
      </c>
      <c r="G251" s="23"/>
      <c r="H251" s="23"/>
      <c r="I251" s="190"/>
      <c r="J251" s="190"/>
      <c r="K251" s="23"/>
      <c r="L251" s="24"/>
      <c r="M251" s="191"/>
      <c r="N251" s="192"/>
      <c r="O251" s="61"/>
      <c r="P251" s="61"/>
      <c r="Q251" s="61"/>
      <c r="R251" s="61"/>
      <c r="S251" s="61"/>
      <c r="T251" s="61"/>
      <c r="U251" s="61"/>
      <c r="V251" s="61"/>
      <c r="W251" s="62"/>
      <c r="X251" s="23"/>
      <c r="Y251" s="23"/>
      <c r="Z251" s="23"/>
      <c r="AA251" s="23"/>
      <c r="AB251" s="23"/>
      <c r="AC251" s="23"/>
      <c r="AD251" s="23"/>
      <c r="AS251" s="4" t="s">
        <v>170</v>
      </c>
      <c r="AT251" s="4" t="s">
        <v>87</v>
      </c>
    </row>
    <row r="252" spans="1:64" s="28" customFormat="1" ht="16.5" customHeight="1">
      <c r="A252" s="23"/>
      <c r="B252" s="163"/>
      <c r="C252" s="178" t="s">
        <v>488</v>
      </c>
      <c r="D252" s="178" t="s">
        <v>143</v>
      </c>
      <c r="E252" s="179" t="s">
        <v>489</v>
      </c>
      <c r="F252" s="180" t="s">
        <v>490</v>
      </c>
      <c r="G252" s="181" t="s">
        <v>146</v>
      </c>
      <c r="H252" s="182">
        <v>3</v>
      </c>
      <c r="I252" s="183"/>
      <c r="J252" s="184"/>
      <c r="K252" s="185">
        <f>ROUND(O252*H252,2)</f>
        <v>0</v>
      </c>
      <c r="L252" s="186"/>
      <c r="M252" s="187"/>
      <c r="N252" s="172" t="s">
        <v>40</v>
      </c>
      <c r="O252" s="173">
        <f>I252+J252</f>
        <v>0</v>
      </c>
      <c r="P252" s="173">
        <f>ROUND(I252*H252,2)</f>
        <v>0</v>
      </c>
      <c r="Q252" s="173">
        <f>ROUND(J252*H252,2)</f>
        <v>0</v>
      </c>
      <c r="R252" s="61"/>
      <c r="S252" s="174">
        <f>R252*H252</f>
        <v>0</v>
      </c>
      <c r="T252" s="174">
        <v>0.00020999999999999998</v>
      </c>
      <c r="U252" s="174">
        <f>T252*H252</f>
        <v>0.0006299999999999999</v>
      </c>
      <c r="V252" s="174">
        <v>0</v>
      </c>
      <c r="W252" s="175">
        <f>V252*H252</f>
        <v>0</v>
      </c>
      <c r="X252" s="23"/>
      <c r="Y252" s="23"/>
      <c r="Z252" s="23"/>
      <c r="AA252" s="23"/>
      <c r="AB252" s="23"/>
      <c r="AC252" s="23"/>
      <c r="AD252" s="23"/>
      <c r="AQ252" s="176" t="s">
        <v>147</v>
      </c>
      <c r="AS252" s="176" t="s">
        <v>143</v>
      </c>
      <c r="AT252" s="176" t="s">
        <v>87</v>
      </c>
      <c r="AX252" s="4" t="s">
        <v>123</v>
      </c>
      <c r="BD252" s="177">
        <f>IF(N252="základní",K252,0)</f>
        <v>0</v>
      </c>
      <c r="BE252" s="177">
        <f>IF(N252="snížená",K252,0)</f>
        <v>0</v>
      </c>
      <c r="BF252" s="177">
        <f>IF(N252="zákl. přenesená",K252,0)</f>
        <v>0</v>
      </c>
      <c r="BG252" s="177">
        <f>IF(N252="sníž. přenesená",K252,0)</f>
        <v>0</v>
      </c>
      <c r="BH252" s="177">
        <f>IF(N252="nulová",K252,0)</f>
        <v>0</v>
      </c>
      <c r="BI252" s="4" t="s">
        <v>85</v>
      </c>
      <c r="BJ252" s="177">
        <f>ROUND(O252*H252,2)</f>
        <v>0</v>
      </c>
      <c r="BK252" s="4" t="s">
        <v>140</v>
      </c>
      <c r="BL252" s="176" t="s">
        <v>491</v>
      </c>
    </row>
    <row r="253" spans="1:64" s="28" customFormat="1" ht="24" customHeight="1">
      <c r="A253" s="23"/>
      <c r="B253" s="163"/>
      <c r="C253" s="164" t="s">
        <v>492</v>
      </c>
      <c r="D253" s="164" t="s">
        <v>127</v>
      </c>
      <c r="E253" s="165" t="s">
        <v>493</v>
      </c>
      <c r="F253" s="166" t="s">
        <v>494</v>
      </c>
      <c r="G253" s="167" t="s">
        <v>146</v>
      </c>
      <c r="H253" s="168">
        <v>25</v>
      </c>
      <c r="I253" s="169"/>
      <c r="J253" s="169"/>
      <c r="K253" s="170">
        <f>ROUND(O253*H253,2)</f>
        <v>0</v>
      </c>
      <c r="L253" s="24"/>
      <c r="M253" s="171"/>
      <c r="N253" s="172" t="s">
        <v>40</v>
      </c>
      <c r="O253" s="173">
        <f>I253+J253</f>
        <v>0</v>
      </c>
      <c r="P253" s="173">
        <f>ROUND(I253*H253,2)</f>
        <v>0</v>
      </c>
      <c r="Q253" s="173">
        <f>ROUND(J253*H253,2)</f>
        <v>0</v>
      </c>
      <c r="R253" s="61"/>
      <c r="S253" s="174">
        <f>R253*H253</f>
        <v>0</v>
      </c>
      <c r="T253" s="174">
        <v>0</v>
      </c>
      <c r="U253" s="174">
        <f>T253*H253</f>
        <v>0</v>
      </c>
      <c r="V253" s="174">
        <v>0</v>
      </c>
      <c r="W253" s="175">
        <f>V253*H253</f>
        <v>0</v>
      </c>
      <c r="X253" s="23"/>
      <c r="Y253" s="23"/>
      <c r="Z253" s="23"/>
      <c r="AA253" s="23"/>
      <c r="AB253" s="23"/>
      <c r="AC253" s="23"/>
      <c r="AD253" s="23"/>
      <c r="AQ253" s="176" t="s">
        <v>140</v>
      </c>
      <c r="AS253" s="176" t="s">
        <v>127</v>
      </c>
      <c r="AT253" s="176" t="s">
        <v>87</v>
      </c>
      <c r="AX253" s="4" t="s">
        <v>123</v>
      </c>
      <c r="BD253" s="177">
        <f>IF(N253="základní",K253,0)</f>
        <v>0</v>
      </c>
      <c r="BE253" s="177">
        <f>IF(N253="snížená",K253,0)</f>
        <v>0</v>
      </c>
      <c r="BF253" s="177">
        <f>IF(N253="zákl. přenesená",K253,0)</f>
        <v>0</v>
      </c>
      <c r="BG253" s="177">
        <f>IF(N253="sníž. přenesená",K253,0)</f>
        <v>0</v>
      </c>
      <c r="BH253" s="177">
        <f>IF(N253="nulová",K253,0)</f>
        <v>0</v>
      </c>
      <c r="BI253" s="4" t="s">
        <v>85</v>
      </c>
      <c r="BJ253" s="177">
        <f>ROUND(O253*H253,2)</f>
        <v>0</v>
      </c>
      <c r="BK253" s="4" t="s">
        <v>140</v>
      </c>
      <c r="BL253" s="176" t="s">
        <v>495</v>
      </c>
    </row>
    <row r="254" spans="1:46" s="28" customFormat="1" ht="12.75">
      <c r="A254" s="23"/>
      <c r="B254" s="24"/>
      <c r="C254" s="23"/>
      <c r="D254" s="188" t="s">
        <v>170</v>
      </c>
      <c r="E254" s="23"/>
      <c r="F254" s="189" t="s">
        <v>496</v>
      </c>
      <c r="G254" s="23"/>
      <c r="H254" s="23"/>
      <c r="I254" s="190"/>
      <c r="J254" s="190"/>
      <c r="K254" s="23"/>
      <c r="L254" s="24"/>
      <c r="M254" s="191"/>
      <c r="N254" s="192"/>
      <c r="O254" s="61"/>
      <c r="P254" s="61"/>
      <c r="Q254" s="61"/>
      <c r="R254" s="61"/>
      <c r="S254" s="61"/>
      <c r="T254" s="61"/>
      <c r="U254" s="61"/>
      <c r="V254" s="61"/>
      <c r="W254" s="62"/>
      <c r="X254" s="23"/>
      <c r="Y254" s="23"/>
      <c r="Z254" s="23"/>
      <c r="AA254" s="23"/>
      <c r="AB254" s="23"/>
      <c r="AC254" s="23"/>
      <c r="AD254" s="23"/>
      <c r="AS254" s="4" t="s">
        <v>170</v>
      </c>
      <c r="AT254" s="4" t="s">
        <v>87</v>
      </c>
    </row>
    <row r="255" spans="1:64" s="28" customFormat="1" ht="21.75" customHeight="1">
      <c r="A255" s="23"/>
      <c r="B255" s="163"/>
      <c r="C255" s="178" t="s">
        <v>497</v>
      </c>
      <c r="D255" s="178" t="s">
        <v>143</v>
      </c>
      <c r="E255" s="179" t="s">
        <v>498</v>
      </c>
      <c r="F255" s="180" t="s">
        <v>499</v>
      </c>
      <c r="G255" s="181" t="s">
        <v>146</v>
      </c>
      <c r="H255" s="182">
        <v>25</v>
      </c>
      <c r="I255" s="183"/>
      <c r="J255" s="184"/>
      <c r="K255" s="185">
        <f>ROUND(O255*H255,2)</f>
        <v>0</v>
      </c>
      <c r="L255" s="186"/>
      <c r="M255" s="187"/>
      <c r="N255" s="172" t="s">
        <v>40</v>
      </c>
      <c r="O255" s="173">
        <f>I255+J255</f>
        <v>0</v>
      </c>
      <c r="P255" s="173">
        <f>ROUND(I255*H255,2)</f>
        <v>0</v>
      </c>
      <c r="Q255" s="173">
        <f>ROUND(J255*H255,2)</f>
        <v>0</v>
      </c>
      <c r="R255" s="61"/>
      <c r="S255" s="174">
        <f>R255*H255</f>
        <v>0</v>
      </c>
      <c r="T255" s="174">
        <v>0.00025</v>
      </c>
      <c r="U255" s="174">
        <f>T255*H255</f>
        <v>0.00625</v>
      </c>
      <c r="V255" s="174">
        <v>0</v>
      </c>
      <c r="W255" s="175">
        <f>V255*H255</f>
        <v>0</v>
      </c>
      <c r="X255" s="23"/>
      <c r="Y255" s="23"/>
      <c r="Z255" s="23"/>
      <c r="AA255" s="23"/>
      <c r="AB255" s="23"/>
      <c r="AC255" s="23"/>
      <c r="AD255" s="23"/>
      <c r="AQ255" s="176" t="s">
        <v>147</v>
      </c>
      <c r="AS255" s="176" t="s">
        <v>143</v>
      </c>
      <c r="AT255" s="176" t="s">
        <v>87</v>
      </c>
      <c r="AX255" s="4" t="s">
        <v>123</v>
      </c>
      <c r="BD255" s="177">
        <f>IF(N255="základní",K255,0)</f>
        <v>0</v>
      </c>
      <c r="BE255" s="177">
        <f>IF(N255="snížená",K255,0)</f>
        <v>0</v>
      </c>
      <c r="BF255" s="177">
        <f>IF(N255="zákl. přenesená",K255,0)</f>
        <v>0</v>
      </c>
      <c r="BG255" s="177">
        <f>IF(N255="sníž. přenesená",K255,0)</f>
        <v>0</v>
      </c>
      <c r="BH255" s="177">
        <f>IF(N255="nulová",K255,0)</f>
        <v>0</v>
      </c>
      <c r="BI255" s="4" t="s">
        <v>85</v>
      </c>
      <c r="BJ255" s="177">
        <f>ROUND(O255*H255,2)</f>
        <v>0</v>
      </c>
      <c r="BK255" s="4" t="s">
        <v>140</v>
      </c>
      <c r="BL255" s="176" t="s">
        <v>500</v>
      </c>
    </row>
    <row r="256" spans="1:64" s="28" customFormat="1" ht="24" customHeight="1">
      <c r="A256" s="23"/>
      <c r="B256" s="163"/>
      <c r="C256" s="164" t="s">
        <v>501</v>
      </c>
      <c r="D256" s="164" t="s">
        <v>127</v>
      </c>
      <c r="E256" s="165" t="s">
        <v>502</v>
      </c>
      <c r="F256" s="166" t="s">
        <v>503</v>
      </c>
      <c r="G256" s="167" t="s">
        <v>146</v>
      </c>
      <c r="H256" s="168">
        <v>4</v>
      </c>
      <c r="I256" s="169"/>
      <c r="J256" s="169"/>
      <c r="K256" s="170">
        <f>ROUND(O256*H256,2)</f>
        <v>0</v>
      </c>
      <c r="L256" s="24"/>
      <c r="M256" s="171"/>
      <c r="N256" s="172" t="s">
        <v>40</v>
      </c>
      <c r="O256" s="173">
        <f>I256+J256</f>
        <v>0</v>
      </c>
      <c r="P256" s="173">
        <f>ROUND(I256*H256,2)</f>
        <v>0</v>
      </c>
      <c r="Q256" s="173">
        <f>ROUND(J256*H256,2)</f>
        <v>0</v>
      </c>
      <c r="R256" s="61"/>
      <c r="S256" s="174">
        <f>R256*H256</f>
        <v>0</v>
      </c>
      <c r="T256" s="174">
        <v>0</v>
      </c>
      <c r="U256" s="174">
        <f>T256*H256</f>
        <v>0</v>
      </c>
      <c r="V256" s="174">
        <v>0</v>
      </c>
      <c r="W256" s="175">
        <f>V256*H256</f>
        <v>0</v>
      </c>
      <c r="X256" s="23"/>
      <c r="Y256" s="23"/>
      <c r="Z256" s="23"/>
      <c r="AA256" s="23"/>
      <c r="AB256" s="23"/>
      <c r="AC256" s="23"/>
      <c r="AD256" s="23"/>
      <c r="AQ256" s="176" t="s">
        <v>140</v>
      </c>
      <c r="AS256" s="176" t="s">
        <v>127</v>
      </c>
      <c r="AT256" s="176" t="s">
        <v>87</v>
      </c>
      <c r="AX256" s="4" t="s">
        <v>123</v>
      </c>
      <c r="BD256" s="177">
        <f>IF(N256="základní",K256,0)</f>
        <v>0</v>
      </c>
      <c r="BE256" s="177">
        <f>IF(N256="snížená",K256,0)</f>
        <v>0</v>
      </c>
      <c r="BF256" s="177">
        <f>IF(N256="zákl. přenesená",K256,0)</f>
        <v>0</v>
      </c>
      <c r="BG256" s="177">
        <f>IF(N256="sníž. přenesená",K256,0)</f>
        <v>0</v>
      </c>
      <c r="BH256" s="177">
        <f>IF(N256="nulová",K256,0)</f>
        <v>0</v>
      </c>
      <c r="BI256" s="4" t="s">
        <v>85</v>
      </c>
      <c r="BJ256" s="177">
        <f>ROUND(O256*H256,2)</f>
        <v>0</v>
      </c>
      <c r="BK256" s="4" t="s">
        <v>140</v>
      </c>
      <c r="BL256" s="176" t="s">
        <v>504</v>
      </c>
    </row>
    <row r="257" spans="1:46" s="28" customFormat="1" ht="12.75">
      <c r="A257" s="23"/>
      <c r="B257" s="24"/>
      <c r="C257" s="23"/>
      <c r="D257" s="188" t="s">
        <v>170</v>
      </c>
      <c r="E257" s="23"/>
      <c r="F257" s="189" t="s">
        <v>505</v>
      </c>
      <c r="G257" s="23"/>
      <c r="H257" s="23"/>
      <c r="I257" s="190"/>
      <c r="J257" s="190"/>
      <c r="K257" s="23"/>
      <c r="L257" s="24"/>
      <c r="M257" s="191"/>
      <c r="N257" s="192"/>
      <c r="O257" s="61"/>
      <c r="P257" s="61"/>
      <c r="Q257" s="61"/>
      <c r="R257" s="61"/>
      <c r="S257" s="61"/>
      <c r="T257" s="61"/>
      <c r="U257" s="61"/>
      <c r="V257" s="61"/>
      <c r="W257" s="62"/>
      <c r="X257" s="23"/>
      <c r="Y257" s="23"/>
      <c r="Z257" s="23"/>
      <c r="AA257" s="23"/>
      <c r="AB257" s="23"/>
      <c r="AC257" s="23"/>
      <c r="AD257" s="23"/>
      <c r="AS257" s="4" t="s">
        <v>170</v>
      </c>
      <c r="AT257" s="4" t="s">
        <v>87</v>
      </c>
    </row>
    <row r="258" spans="1:64" s="28" customFormat="1" ht="24" customHeight="1">
      <c r="A258" s="23"/>
      <c r="B258" s="163"/>
      <c r="C258" s="178" t="s">
        <v>506</v>
      </c>
      <c r="D258" s="178" t="s">
        <v>143</v>
      </c>
      <c r="E258" s="179" t="s">
        <v>507</v>
      </c>
      <c r="F258" s="180" t="s">
        <v>508</v>
      </c>
      <c r="G258" s="181" t="s">
        <v>146</v>
      </c>
      <c r="H258" s="182">
        <v>4</v>
      </c>
      <c r="I258" s="183"/>
      <c r="J258" s="184"/>
      <c r="K258" s="185">
        <f>ROUND(O258*H258,2)</f>
        <v>0</v>
      </c>
      <c r="L258" s="186"/>
      <c r="M258" s="187"/>
      <c r="N258" s="172" t="s">
        <v>40</v>
      </c>
      <c r="O258" s="173">
        <f>I258+J258</f>
        <v>0</v>
      </c>
      <c r="P258" s="173">
        <f>ROUND(I258*H258,2)</f>
        <v>0</v>
      </c>
      <c r="Q258" s="173">
        <f>ROUND(J258*H258,2)</f>
        <v>0</v>
      </c>
      <c r="R258" s="61"/>
      <c r="S258" s="174">
        <f>R258*H258</f>
        <v>0</v>
      </c>
      <c r="T258" s="174">
        <v>0.00039999999999999996</v>
      </c>
      <c r="U258" s="174">
        <f>T258*H258</f>
        <v>0.0015999999999999999</v>
      </c>
      <c r="V258" s="174">
        <v>0</v>
      </c>
      <c r="W258" s="175">
        <f>V258*H258</f>
        <v>0</v>
      </c>
      <c r="X258" s="23"/>
      <c r="Y258" s="23"/>
      <c r="Z258" s="23"/>
      <c r="AA258" s="23"/>
      <c r="AB258" s="23"/>
      <c r="AC258" s="23"/>
      <c r="AD258" s="23"/>
      <c r="AQ258" s="176" t="s">
        <v>147</v>
      </c>
      <c r="AS258" s="176" t="s">
        <v>143</v>
      </c>
      <c r="AT258" s="176" t="s">
        <v>87</v>
      </c>
      <c r="AX258" s="4" t="s">
        <v>123</v>
      </c>
      <c r="BD258" s="177">
        <f>IF(N258="základní",K258,0)</f>
        <v>0</v>
      </c>
      <c r="BE258" s="177">
        <f>IF(N258="snížená",K258,0)</f>
        <v>0</v>
      </c>
      <c r="BF258" s="177">
        <f>IF(N258="zákl. přenesená",K258,0)</f>
        <v>0</v>
      </c>
      <c r="BG258" s="177">
        <f>IF(N258="sníž. přenesená",K258,0)</f>
        <v>0</v>
      </c>
      <c r="BH258" s="177">
        <f>IF(N258="nulová",K258,0)</f>
        <v>0</v>
      </c>
      <c r="BI258" s="4" t="s">
        <v>85</v>
      </c>
      <c r="BJ258" s="177">
        <f>ROUND(O258*H258,2)</f>
        <v>0</v>
      </c>
      <c r="BK258" s="4" t="s">
        <v>140</v>
      </c>
      <c r="BL258" s="176" t="s">
        <v>509</v>
      </c>
    </row>
    <row r="259" spans="1:64" s="28" customFormat="1" ht="48.75" customHeight="1">
      <c r="A259" s="23"/>
      <c r="B259" s="163"/>
      <c r="C259" s="164" t="s">
        <v>510</v>
      </c>
      <c r="D259" s="164" t="s">
        <v>127</v>
      </c>
      <c r="E259" s="165" t="s">
        <v>511</v>
      </c>
      <c r="F259" s="166" t="s">
        <v>512</v>
      </c>
      <c r="G259" s="167" t="s">
        <v>146</v>
      </c>
      <c r="H259" s="168">
        <v>139</v>
      </c>
      <c r="I259" s="169"/>
      <c r="J259" s="169"/>
      <c r="K259" s="170">
        <f>ROUND(O259*H259,2)</f>
        <v>0</v>
      </c>
      <c r="L259" s="24"/>
      <c r="M259" s="171"/>
      <c r="N259" s="172" t="s">
        <v>40</v>
      </c>
      <c r="O259" s="173">
        <f>I259+J259</f>
        <v>0</v>
      </c>
      <c r="P259" s="173">
        <f>ROUND(I259*H259,2)</f>
        <v>0</v>
      </c>
      <c r="Q259" s="173">
        <f>ROUND(J259*H259,2)</f>
        <v>0</v>
      </c>
      <c r="R259" s="61"/>
      <c r="S259" s="174">
        <f>R259*H259</f>
        <v>0</v>
      </c>
      <c r="T259" s="174">
        <v>0</v>
      </c>
      <c r="U259" s="174">
        <f>T259*H259</f>
        <v>0</v>
      </c>
      <c r="V259" s="174">
        <v>0</v>
      </c>
      <c r="W259" s="175">
        <f>V259*H259</f>
        <v>0</v>
      </c>
      <c r="X259" s="23"/>
      <c r="Y259" s="23"/>
      <c r="Z259" s="23"/>
      <c r="AA259" s="23"/>
      <c r="AB259" s="23"/>
      <c r="AC259" s="23"/>
      <c r="AD259" s="23"/>
      <c r="AQ259" s="176" t="s">
        <v>140</v>
      </c>
      <c r="AS259" s="176" t="s">
        <v>127</v>
      </c>
      <c r="AT259" s="176" t="s">
        <v>87</v>
      </c>
      <c r="AX259" s="4" t="s">
        <v>123</v>
      </c>
      <c r="BD259" s="177">
        <f>IF(N259="základní",K259,0)</f>
        <v>0</v>
      </c>
      <c r="BE259" s="177">
        <f>IF(N259="snížená",K259,0)</f>
        <v>0</v>
      </c>
      <c r="BF259" s="177">
        <f>IF(N259="zákl. přenesená",K259,0)</f>
        <v>0</v>
      </c>
      <c r="BG259" s="177">
        <f>IF(N259="sníž. přenesená",K259,0)</f>
        <v>0</v>
      </c>
      <c r="BH259" s="177">
        <f>IF(N259="nulová",K259,0)</f>
        <v>0</v>
      </c>
      <c r="BI259" s="4" t="s">
        <v>85</v>
      </c>
      <c r="BJ259" s="177">
        <f>ROUND(O259*H259,2)</f>
        <v>0</v>
      </c>
      <c r="BK259" s="4" t="s">
        <v>140</v>
      </c>
      <c r="BL259" s="176" t="s">
        <v>513</v>
      </c>
    </row>
    <row r="260" spans="1:46" s="28" customFormat="1" ht="12.75">
      <c r="A260" s="23"/>
      <c r="B260" s="24"/>
      <c r="C260" s="23"/>
      <c r="D260" s="188" t="s">
        <v>170</v>
      </c>
      <c r="E260" s="23"/>
      <c r="F260" s="189" t="s">
        <v>514</v>
      </c>
      <c r="G260" s="23"/>
      <c r="H260" s="23"/>
      <c r="I260" s="190"/>
      <c r="J260" s="190"/>
      <c r="K260" s="23"/>
      <c r="L260" s="24"/>
      <c r="M260" s="191"/>
      <c r="N260" s="192"/>
      <c r="O260" s="61"/>
      <c r="P260" s="61"/>
      <c r="Q260" s="61"/>
      <c r="R260" s="61"/>
      <c r="S260" s="61"/>
      <c r="T260" s="61"/>
      <c r="U260" s="61"/>
      <c r="V260" s="61"/>
      <c r="W260" s="62"/>
      <c r="X260" s="23"/>
      <c r="Y260" s="23"/>
      <c r="Z260" s="23"/>
      <c r="AA260" s="23"/>
      <c r="AB260" s="23"/>
      <c r="AC260" s="23"/>
      <c r="AD260" s="23"/>
      <c r="AS260" s="4" t="s">
        <v>170</v>
      </c>
      <c r="AT260" s="4" t="s">
        <v>87</v>
      </c>
    </row>
    <row r="261" spans="1:64" s="28" customFormat="1" ht="24" customHeight="1">
      <c r="A261" s="23"/>
      <c r="B261" s="163"/>
      <c r="C261" s="178" t="s">
        <v>515</v>
      </c>
      <c r="D261" s="178" t="s">
        <v>143</v>
      </c>
      <c r="E261" s="179" t="s">
        <v>516</v>
      </c>
      <c r="F261" s="180" t="s">
        <v>517</v>
      </c>
      <c r="G261" s="181" t="s">
        <v>146</v>
      </c>
      <c r="H261" s="182">
        <v>139</v>
      </c>
      <c r="I261" s="183"/>
      <c r="J261" s="184"/>
      <c r="K261" s="185">
        <f>ROUND(O261*H261,2)</f>
        <v>0</v>
      </c>
      <c r="L261" s="186"/>
      <c r="M261" s="187"/>
      <c r="N261" s="172" t="s">
        <v>40</v>
      </c>
      <c r="O261" s="173">
        <f>I261+J261</f>
        <v>0</v>
      </c>
      <c r="P261" s="173">
        <f>ROUND(I261*H261,2)</f>
        <v>0</v>
      </c>
      <c r="Q261" s="173">
        <f>ROUND(J261*H261,2)</f>
        <v>0</v>
      </c>
      <c r="R261" s="61"/>
      <c r="S261" s="174">
        <f>R261*H261</f>
        <v>0</v>
      </c>
      <c r="T261" s="174">
        <v>6.000000000000001E-05</v>
      </c>
      <c r="U261" s="174">
        <f>T261*H261</f>
        <v>0.008340000000000002</v>
      </c>
      <c r="V261" s="174">
        <v>0</v>
      </c>
      <c r="W261" s="175">
        <f>V261*H261</f>
        <v>0</v>
      </c>
      <c r="X261" s="23"/>
      <c r="Y261" s="23"/>
      <c r="Z261" s="23"/>
      <c r="AA261" s="23"/>
      <c r="AB261" s="23"/>
      <c r="AC261" s="23"/>
      <c r="AD261" s="23"/>
      <c r="AQ261" s="176" t="s">
        <v>147</v>
      </c>
      <c r="AS261" s="176" t="s">
        <v>143</v>
      </c>
      <c r="AT261" s="176" t="s">
        <v>87</v>
      </c>
      <c r="AX261" s="4" t="s">
        <v>123</v>
      </c>
      <c r="BD261" s="177">
        <f>IF(N261="základní",K261,0)</f>
        <v>0</v>
      </c>
      <c r="BE261" s="177">
        <f>IF(N261="snížená",K261,0)</f>
        <v>0</v>
      </c>
      <c r="BF261" s="177">
        <f>IF(N261="zákl. přenesená",K261,0)</f>
        <v>0</v>
      </c>
      <c r="BG261" s="177">
        <f>IF(N261="sníž. přenesená",K261,0)</f>
        <v>0</v>
      </c>
      <c r="BH261" s="177">
        <f>IF(N261="nulová",K261,0)</f>
        <v>0</v>
      </c>
      <c r="BI261" s="4" t="s">
        <v>85</v>
      </c>
      <c r="BJ261" s="177">
        <f>ROUND(O261*H261,2)</f>
        <v>0</v>
      </c>
      <c r="BK261" s="4" t="s">
        <v>140</v>
      </c>
      <c r="BL261" s="176" t="s">
        <v>518</v>
      </c>
    </row>
    <row r="262" spans="1:64" s="28" customFormat="1" ht="24" customHeight="1">
      <c r="A262" s="23"/>
      <c r="B262" s="163"/>
      <c r="C262" s="178" t="s">
        <v>519</v>
      </c>
      <c r="D262" s="178" t="s">
        <v>143</v>
      </c>
      <c r="E262" s="179" t="s">
        <v>446</v>
      </c>
      <c r="F262" s="180" t="s">
        <v>447</v>
      </c>
      <c r="G262" s="181" t="s">
        <v>146</v>
      </c>
      <c r="H262" s="182">
        <v>34</v>
      </c>
      <c r="I262" s="183"/>
      <c r="J262" s="184"/>
      <c r="K262" s="185">
        <f>ROUND(O262*H262,2)</f>
        <v>0</v>
      </c>
      <c r="L262" s="186"/>
      <c r="M262" s="187"/>
      <c r="N262" s="172" t="s">
        <v>40</v>
      </c>
      <c r="O262" s="173">
        <f>I262+J262</f>
        <v>0</v>
      </c>
      <c r="P262" s="173">
        <f>ROUND(I262*H262,2)</f>
        <v>0</v>
      </c>
      <c r="Q262" s="173">
        <f>ROUND(J262*H262,2)</f>
        <v>0</v>
      </c>
      <c r="R262" s="61"/>
      <c r="S262" s="174">
        <f>R262*H262</f>
        <v>0</v>
      </c>
      <c r="T262" s="174">
        <v>1E-05</v>
      </c>
      <c r="U262" s="174">
        <f>T262*H262</f>
        <v>0.00034</v>
      </c>
      <c r="V262" s="174">
        <v>0</v>
      </c>
      <c r="W262" s="175">
        <f>V262*H262</f>
        <v>0</v>
      </c>
      <c r="X262" s="23"/>
      <c r="Y262" s="23"/>
      <c r="Z262" s="23"/>
      <c r="AA262" s="23"/>
      <c r="AB262" s="23"/>
      <c r="AC262" s="23"/>
      <c r="AD262" s="23"/>
      <c r="AQ262" s="176" t="s">
        <v>147</v>
      </c>
      <c r="AS262" s="176" t="s">
        <v>143</v>
      </c>
      <c r="AT262" s="176" t="s">
        <v>87</v>
      </c>
      <c r="AX262" s="4" t="s">
        <v>123</v>
      </c>
      <c r="BD262" s="177">
        <f>IF(N262="základní",K262,0)</f>
        <v>0</v>
      </c>
      <c r="BE262" s="177">
        <f>IF(N262="snížená",K262,0)</f>
        <v>0</v>
      </c>
      <c r="BF262" s="177">
        <f>IF(N262="zákl. přenesená",K262,0)</f>
        <v>0</v>
      </c>
      <c r="BG262" s="177">
        <f>IF(N262="sníž. přenesená",K262,0)</f>
        <v>0</v>
      </c>
      <c r="BH262" s="177">
        <f>IF(N262="nulová",K262,0)</f>
        <v>0</v>
      </c>
      <c r="BI262" s="4" t="s">
        <v>85</v>
      </c>
      <c r="BJ262" s="177">
        <f>ROUND(O262*H262,2)</f>
        <v>0</v>
      </c>
      <c r="BK262" s="4" t="s">
        <v>140</v>
      </c>
      <c r="BL262" s="176" t="s">
        <v>520</v>
      </c>
    </row>
    <row r="263" spans="1:64" s="28" customFormat="1" ht="12.75">
      <c r="A263" s="23"/>
      <c r="B263" s="163"/>
      <c r="C263" s="178" t="s">
        <v>521</v>
      </c>
      <c r="D263" s="178" t="s">
        <v>143</v>
      </c>
      <c r="E263" s="179" t="s">
        <v>463</v>
      </c>
      <c r="F263" s="180" t="s">
        <v>464</v>
      </c>
      <c r="G263" s="181" t="s">
        <v>146</v>
      </c>
      <c r="H263" s="182">
        <v>36</v>
      </c>
      <c r="I263" s="183"/>
      <c r="J263" s="184"/>
      <c r="K263" s="185">
        <f>ROUND(O263*H263,2)</f>
        <v>0</v>
      </c>
      <c r="L263" s="186"/>
      <c r="M263" s="187"/>
      <c r="N263" s="172" t="s">
        <v>40</v>
      </c>
      <c r="O263" s="173">
        <f>I263+J263</f>
        <v>0</v>
      </c>
      <c r="P263" s="173">
        <f>ROUND(I263*H263,2)</f>
        <v>0</v>
      </c>
      <c r="Q263" s="173">
        <f>ROUND(J263*H263,2)</f>
        <v>0</v>
      </c>
      <c r="R263" s="61"/>
      <c r="S263" s="174">
        <f>R263*H263</f>
        <v>0</v>
      </c>
      <c r="T263" s="174">
        <v>2E-05</v>
      </c>
      <c r="U263" s="174">
        <f>T263*H263</f>
        <v>0.00072</v>
      </c>
      <c r="V263" s="174">
        <v>0</v>
      </c>
      <c r="W263" s="175">
        <f>V263*H263</f>
        <v>0</v>
      </c>
      <c r="X263" s="23"/>
      <c r="Y263" s="23"/>
      <c r="Z263" s="23"/>
      <c r="AA263" s="23"/>
      <c r="AB263" s="23"/>
      <c r="AC263" s="23"/>
      <c r="AD263" s="23"/>
      <c r="AQ263" s="176" t="s">
        <v>147</v>
      </c>
      <c r="AS263" s="176" t="s">
        <v>143</v>
      </c>
      <c r="AT263" s="176" t="s">
        <v>87</v>
      </c>
      <c r="AX263" s="4" t="s">
        <v>123</v>
      </c>
      <c r="BD263" s="177">
        <f>IF(N263="základní",K263,0)</f>
        <v>0</v>
      </c>
      <c r="BE263" s="177">
        <f>IF(N263="snížená",K263,0)</f>
        <v>0</v>
      </c>
      <c r="BF263" s="177">
        <f>IF(N263="zákl. přenesená",K263,0)</f>
        <v>0</v>
      </c>
      <c r="BG263" s="177">
        <f>IF(N263="sníž. přenesená",K263,0)</f>
        <v>0</v>
      </c>
      <c r="BH263" s="177">
        <f>IF(N263="nulová",K263,0)</f>
        <v>0</v>
      </c>
      <c r="BI263" s="4" t="s">
        <v>85</v>
      </c>
      <c r="BJ263" s="177">
        <f>ROUND(O263*H263,2)</f>
        <v>0</v>
      </c>
      <c r="BK263" s="4" t="s">
        <v>140</v>
      </c>
      <c r="BL263" s="176" t="s">
        <v>522</v>
      </c>
    </row>
    <row r="264" spans="1:64" s="28" customFormat="1" ht="12.75">
      <c r="A264" s="23"/>
      <c r="B264" s="163"/>
      <c r="C264" s="178" t="s">
        <v>523</v>
      </c>
      <c r="D264" s="178" t="s">
        <v>143</v>
      </c>
      <c r="E264" s="179" t="s">
        <v>467</v>
      </c>
      <c r="F264" s="180" t="s">
        <v>468</v>
      </c>
      <c r="G264" s="181" t="s">
        <v>146</v>
      </c>
      <c r="H264" s="182">
        <v>8</v>
      </c>
      <c r="I264" s="183"/>
      <c r="J264" s="184"/>
      <c r="K264" s="185">
        <f>ROUND(O264*H264,2)</f>
        <v>0</v>
      </c>
      <c r="L264" s="186"/>
      <c r="M264" s="187"/>
      <c r="N264" s="172" t="s">
        <v>40</v>
      </c>
      <c r="O264" s="173">
        <f>I264+J264</f>
        <v>0</v>
      </c>
      <c r="P264" s="173">
        <f>ROUND(I264*H264,2)</f>
        <v>0</v>
      </c>
      <c r="Q264" s="173">
        <f>ROUND(J264*H264,2)</f>
        <v>0</v>
      </c>
      <c r="R264" s="61"/>
      <c r="S264" s="174">
        <f>R264*H264</f>
        <v>0</v>
      </c>
      <c r="T264" s="174">
        <v>3.0000000000000004E-05</v>
      </c>
      <c r="U264" s="174">
        <f>T264*H264</f>
        <v>0.00024000000000000003</v>
      </c>
      <c r="V264" s="174">
        <v>0</v>
      </c>
      <c r="W264" s="175">
        <f>V264*H264</f>
        <v>0</v>
      </c>
      <c r="X264" s="23"/>
      <c r="Y264" s="23"/>
      <c r="Z264" s="23"/>
      <c r="AA264" s="23"/>
      <c r="AB264" s="23"/>
      <c r="AC264" s="23"/>
      <c r="AD264" s="23"/>
      <c r="AQ264" s="176" t="s">
        <v>147</v>
      </c>
      <c r="AS264" s="176" t="s">
        <v>143</v>
      </c>
      <c r="AT264" s="176" t="s">
        <v>87</v>
      </c>
      <c r="AX264" s="4" t="s">
        <v>123</v>
      </c>
      <c r="BD264" s="177">
        <f>IF(N264="základní",K264,0)</f>
        <v>0</v>
      </c>
      <c r="BE264" s="177">
        <f>IF(N264="snížená",K264,0)</f>
        <v>0</v>
      </c>
      <c r="BF264" s="177">
        <f>IF(N264="zákl. přenesená",K264,0)</f>
        <v>0</v>
      </c>
      <c r="BG264" s="177">
        <f>IF(N264="sníž. přenesená",K264,0)</f>
        <v>0</v>
      </c>
      <c r="BH264" s="177">
        <f>IF(N264="nulová",K264,0)</f>
        <v>0</v>
      </c>
      <c r="BI264" s="4" t="s">
        <v>85</v>
      </c>
      <c r="BJ264" s="177">
        <f>ROUND(O264*H264,2)</f>
        <v>0</v>
      </c>
      <c r="BK264" s="4" t="s">
        <v>140</v>
      </c>
      <c r="BL264" s="176" t="s">
        <v>524</v>
      </c>
    </row>
    <row r="265" spans="1:64" s="28" customFormat="1" ht="12.75">
      <c r="A265" s="23"/>
      <c r="B265" s="163"/>
      <c r="C265" s="178" t="s">
        <v>525</v>
      </c>
      <c r="D265" s="178" t="s">
        <v>143</v>
      </c>
      <c r="E265" s="179" t="s">
        <v>526</v>
      </c>
      <c r="F265" s="180" t="s">
        <v>527</v>
      </c>
      <c r="G265" s="181" t="s">
        <v>146</v>
      </c>
      <c r="H265" s="182">
        <v>4</v>
      </c>
      <c r="I265" s="183"/>
      <c r="J265" s="184"/>
      <c r="K265" s="185">
        <f>ROUND(O265*H265,2)</f>
        <v>0</v>
      </c>
      <c r="L265" s="186"/>
      <c r="M265" s="187"/>
      <c r="N265" s="172" t="s">
        <v>40</v>
      </c>
      <c r="O265" s="173">
        <f>I265+J265</f>
        <v>0</v>
      </c>
      <c r="P265" s="173">
        <f>ROUND(I265*H265,2)</f>
        <v>0</v>
      </c>
      <c r="Q265" s="173">
        <f>ROUND(J265*H265,2)</f>
        <v>0</v>
      </c>
      <c r="R265" s="61"/>
      <c r="S265" s="174">
        <f>R265*H265</f>
        <v>0</v>
      </c>
      <c r="T265" s="174">
        <v>6.000000000000001E-05</v>
      </c>
      <c r="U265" s="174">
        <f>T265*H265</f>
        <v>0.00024000000000000003</v>
      </c>
      <c r="V265" s="174">
        <v>0</v>
      </c>
      <c r="W265" s="175">
        <f>V265*H265</f>
        <v>0</v>
      </c>
      <c r="X265" s="23"/>
      <c r="Y265" s="23"/>
      <c r="Z265" s="23"/>
      <c r="AA265" s="23"/>
      <c r="AB265" s="23"/>
      <c r="AC265" s="23"/>
      <c r="AD265" s="23"/>
      <c r="AQ265" s="176" t="s">
        <v>147</v>
      </c>
      <c r="AS265" s="176" t="s">
        <v>143</v>
      </c>
      <c r="AT265" s="176" t="s">
        <v>87</v>
      </c>
      <c r="AX265" s="4" t="s">
        <v>123</v>
      </c>
      <c r="BD265" s="177">
        <f>IF(N265="základní",K265,0)</f>
        <v>0</v>
      </c>
      <c r="BE265" s="177">
        <f>IF(N265="snížená",K265,0)</f>
        <v>0</v>
      </c>
      <c r="BF265" s="177">
        <f>IF(N265="zákl. přenesená",K265,0)</f>
        <v>0</v>
      </c>
      <c r="BG265" s="177">
        <f>IF(N265="sníž. přenesená",K265,0)</f>
        <v>0</v>
      </c>
      <c r="BH265" s="177">
        <f>IF(N265="nulová",K265,0)</f>
        <v>0</v>
      </c>
      <c r="BI265" s="4" t="s">
        <v>85</v>
      </c>
      <c r="BJ265" s="177">
        <f>ROUND(O265*H265,2)</f>
        <v>0</v>
      </c>
      <c r="BK265" s="4" t="s">
        <v>140</v>
      </c>
      <c r="BL265" s="176" t="s">
        <v>528</v>
      </c>
    </row>
    <row r="266" spans="1:64" s="28" customFormat="1" ht="48.75" customHeight="1">
      <c r="A266" s="23"/>
      <c r="B266" s="163"/>
      <c r="C266" s="164" t="s">
        <v>529</v>
      </c>
      <c r="D266" s="164" t="s">
        <v>127</v>
      </c>
      <c r="E266" s="165" t="s">
        <v>530</v>
      </c>
      <c r="F266" s="166" t="s">
        <v>531</v>
      </c>
      <c r="G266" s="167" t="s">
        <v>146</v>
      </c>
      <c r="H266" s="168">
        <v>19</v>
      </c>
      <c r="I266" s="169"/>
      <c r="J266" s="169"/>
      <c r="K266" s="170">
        <f>ROUND(O266*H266,2)</f>
        <v>0</v>
      </c>
      <c r="L266" s="24"/>
      <c r="M266" s="171"/>
      <c r="N266" s="172" t="s">
        <v>40</v>
      </c>
      <c r="O266" s="173">
        <f>I266+J266</f>
        <v>0</v>
      </c>
      <c r="P266" s="173">
        <f>ROUND(I266*H266,2)</f>
        <v>0</v>
      </c>
      <c r="Q266" s="173">
        <f>ROUND(J266*H266,2)</f>
        <v>0</v>
      </c>
      <c r="R266" s="61"/>
      <c r="S266" s="174">
        <f>R266*H266</f>
        <v>0</v>
      </c>
      <c r="T266" s="174">
        <v>0</v>
      </c>
      <c r="U266" s="174">
        <f>T266*H266</f>
        <v>0</v>
      </c>
      <c r="V266" s="174">
        <v>0</v>
      </c>
      <c r="W266" s="175">
        <f>V266*H266</f>
        <v>0</v>
      </c>
      <c r="X266" s="23"/>
      <c r="Y266" s="23"/>
      <c r="Z266" s="23"/>
      <c r="AA266" s="23"/>
      <c r="AB266" s="23"/>
      <c r="AC266" s="23"/>
      <c r="AD266" s="23"/>
      <c r="AQ266" s="176" t="s">
        <v>140</v>
      </c>
      <c r="AS266" s="176" t="s">
        <v>127</v>
      </c>
      <c r="AT266" s="176" t="s">
        <v>87</v>
      </c>
      <c r="AX266" s="4" t="s">
        <v>123</v>
      </c>
      <c r="BD266" s="177">
        <f>IF(N266="základní",K266,0)</f>
        <v>0</v>
      </c>
      <c r="BE266" s="177">
        <f>IF(N266="snížená",K266,0)</f>
        <v>0</v>
      </c>
      <c r="BF266" s="177">
        <f>IF(N266="zákl. přenesená",K266,0)</f>
        <v>0</v>
      </c>
      <c r="BG266" s="177">
        <f>IF(N266="sníž. přenesená",K266,0)</f>
        <v>0</v>
      </c>
      <c r="BH266" s="177">
        <f>IF(N266="nulová",K266,0)</f>
        <v>0</v>
      </c>
      <c r="BI266" s="4" t="s">
        <v>85</v>
      </c>
      <c r="BJ266" s="177">
        <f>ROUND(O266*H266,2)</f>
        <v>0</v>
      </c>
      <c r="BK266" s="4" t="s">
        <v>140</v>
      </c>
      <c r="BL266" s="176" t="s">
        <v>532</v>
      </c>
    </row>
    <row r="267" spans="1:46" s="28" customFormat="1" ht="12.75">
      <c r="A267" s="23"/>
      <c r="B267" s="24"/>
      <c r="C267" s="23"/>
      <c r="D267" s="188" t="s">
        <v>170</v>
      </c>
      <c r="E267" s="23"/>
      <c r="F267" s="189" t="s">
        <v>533</v>
      </c>
      <c r="G267" s="23"/>
      <c r="H267" s="23"/>
      <c r="I267" s="190"/>
      <c r="J267" s="190"/>
      <c r="K267" s="23"/>
      <c r="L267" s="24"/>
      <c r="M267" s="191"/>
      <c r="N267" s="192"/>
      <c r="O267" s="61"/>
      <c r="P267" s="61"/>
      <c r="Q267" s="61"/>
      <c r="R267" s="61"/>
      <c r="S267" s="61"/>
      <c r="T267" s="61"/>
      <c r="U267" s="61"/>
      <c r="V267" s="61"/>
      <c r="W267" s="62"/>
      <c r="X267" s="23"/>
      <c r="Y267" s="23"/>
      <c r="Z267" s="23"/>
      <c r="AA267" s="23"/>
      <c r="AB267" s="23"/>
      <c r="AC267" s="23"/>
      <c r="AD267" s="23"/>
      <c r="AS267" s="4" t="s">
        <v>170</v>
      </c>
      <c r="AT267" s="4" t="s">
        <v>87</v>
      </c>
    </row>
    <row r="268" spans="1:64" s="28" customFormat="1" ht="24" customHeight="1">
      <c r="A268" s="23"/>
      <c r="B268" s="163"/>
      <c r="C268" s="178" t="s">
        <v>534</v>
      </c>
      <c r="D268" s="178" t="s">
        <v>143</v>
      </c>
      <c r="E268" s="179" t="s">
        <v>535</v>
      </c>
      <c r="F268" s="180" t="s">
        <v>536</v>
      </c>
      <c r="G268" s="181" t="s">
        <v>146</v>
      </c>
      <c r="H268" s="182">
        <v>19</v>
      </c>
      <c r="I268" s="183"/>
      <c r="J268" s="184"/>
      <c r="K268" s="185">
        <f>ROUND(O268*H268,2)</f>
        <v>0</v>
      </c>
      <c r="L268" s="186"/>
      <c r="M268" s="187"/>
      <c r="N268" s="172" t="s">
        <v>40</v>
      </c>
      <c r="O268" s="173">
        <f>I268+J268</f>
        <v>0</v>
      </c>
      <c r="P268" s="173">
        <f>ROUND(I268*H268,2)</f>
        <v>0</v>
      </c>
      <c r="Q268" s="173">
        <f>ROUND(J268*H268,2)</f>
        <v>0</v>
      </c>
      <c r="R268" s="61"/>
      <c r="S268" s="174">
        <f>R268*H268</f>
        <v>0</v>
      </c>
      <c r="T268" s="174">
        <v>9.999999999999999E-05</v>
      </c>
      <c r="U268" s="174">
        <f>T268*H268</f>
        <v>0.0018999999999999998</v>
      </c>
      <c r="V268" s="174">
        <v>0</v>
      </c>
      <c r="W268" s="175">
        <f>V268*H268</f>
        <v>0</v>
      </c>
      <c r="X268" s="23"/>
      <c r="Y268" s="23"/>
      <c r="Z268" s="23"/>
      <c r="AA268" s="23"/>
      <c r="AB268" s="23"/>
      <c r="AC268" s="23"/>
      <c r="AD268" s="23"/>
      <c r="AQ268" s="176" t="s">
        <v>147</v>
      </c>
      <c r="AS268" s="176" t="s">
        <v>143</v>
      </c>
      <c r="AT268" s="176" t="s">
        <v>87</v>
      </c>
      <c r="AX268" s="4" t="s">
        <v>123</v>
      </c>
      <c r="BD268" s="177">
        <f>IF(N268="základní",K268,0)</f>
        <v>0</v>
      </c>
      <c r="BE268" s="177">
        <f>IF(N268="snížená",K268,0)</f>
        <v>0</v>
      </c>
      <c r="BF268" s="177">
        <f>IF(N268="zákl. přenesená",K268,0)</f>
        <v>0</v>
      </c>
      <c r="BG268" s="177">
        <f>IF(N268="sníž. přenesená",K268,0)</f>
        <v>0</v>
      </c>
      <c r="BH268" s="177">
        <f>IF(N268="nulová",K268,0)</f>
        <v>0</v>
      </c>
      <c r="BI268" s="4" t="s">
        <v>85</v>
      </c>
      <c r="BJ268" s="177">
        <f>ROUND(O268*H268,2)</f>
        <v>0</v>
      </c>
      <c r="BK268" s="4" t="s">
        <v>140</v>
      </c>
      <c r="BL268" s="176" t="s">
        <v>537</v>
      </c>
    </row>
    <row r="269" spans="1:64" s="28" customFormat="1" ht="48.75" customHeight="1">
      <c r="A269" s="23"/>
      <c r="B269" s="163"/>
      <c r="C269" s="164" t="s">
        <v>538</v>
      </c>
      <c r="D269" s="164" t="s">
        <v>127</v>
      </c>
      <c r="E269" s="165" t="s">
        <v>539</v>
      </c>
      <c r="F269" s="166" t="s">
        <v>540</v>
      </c>
      <c r="G269" s="167" t="s">
        <v>146</v>
      </c>
      <c r="H269" s="168">
        <v>11</v>
      </c>
      <c r="I269" s="169"/>
      <c r="J269" s="169"/>
      <c r="K269" s="170">
        <f>ROUND(O269*H269,2)</f>
        <v>0</v>
      </c>
      <c r="L269" s="24"/>
      <c r="M269" s="171"/>
      <c r="N269" s="172" t="s">
        <v>40</v>
      </c>
      <c r="O269" s="173">
        <f>I269+J269</f>
        <v>0</v>
      </c>
      <c r="P269" s="173">
        <f>ROUND(I269*H269,2)</f>
        <v>0</v>
      </c>
      <c r="Q269" s="173">
        <f>ROUND(J269*H269,2)</f>
        <v>0</v>
      </c>
      <c r="R269" s="61"/>
      <c r="S269" s="174">
        <f>R269*H269</f>
        <v>0</v>
      </c>
      <c r="T269" s="174">
        <v>0</v>
      </c>
      <c r="U269" s="174">
        <f>T269*H269</f>
        <v>0</v>
      </c>
      <c r="V269" s="174">
        <v>0</v>
      </c>
      <c r="W269" s="175">
        <f>V269*H269</f>
        <v>0</v>
      </c>
      <c r="X269" s="23"/>
      <c r="Y269" s="23"/>
      <c r="Z269" s="23"/>
      <c r="AA269" s="23"/>
      <c r="AB269" s="23"/>
      <c r="AC269" s="23"/>
      <c r="AD269" s="23"/>
      <c r="AQ269" s="176" t="s">
        <v>140</v>
      </c>
      <c r="AS269" s="176" t="s">
        <v>127</v>
      </c>
      <c r="AT269" s="176" t="s">
        <v>87</v>
      </c>
      <c r="AX269" s="4" t="s">
        <v>123</v>
      </c>
      <c r="BD269" s="177">
        <f>IF(N269="základní",K269,0)</f>
        <v>0</v>
      </c>
      <c r="BE269" s="177">
        <f>IF(N269="snížená",K269,0)</f>
        <v>0</v>
      </c>
      <c r="BF269" s="177">
        <f>IF(N269="zákl. přenesená",K269,0)</f>
        <v>0</v>
      </c>
      <c r="BG269" s="177">
        <f>IF(N269="sníž. přenesená",K269,0)</f>
        <v>0</v>
      </c>
      <c r="BH269" s="177">
        <f>IF(N269="nulová",K269,0)</f>
        <v>0</v>
      </c>
      <c r="BI269" s="4" t="s">
        <v>85</v>
      </c>
      <c r="BJ269" s="177">
        <f>ROUND(O269*H269,2)</f>
        <v>0</v>
      </c>
      <c r="BK269" s="4" t="s">
        <v>140</v>
      </c>
      <c r="BL269" s="176" t="s">
        <v>541</v>
      </c>
    </row>
    <row r="270" spans="1:46" s="28" customFormat="1" ht="12.75">
      <c r="A270" s="23"/>
      <c r="B270" s="24"/>
      <c r="C270" s="23"/>
      <c r="D270" s="188" t="s">
        <v>170</v>
      </c>
      <c r="E270" s="23"/>
      <c r="F270" s="189" t="s">
        <v>542</v>
      </c>
      <c r="G270" s="23"/>
      <c r="H270" s="23"/>
      <c r="I270" s="190"/>
      <c r="J270" s="190"/>
      <c r="K270" s="23"/>
      <c r="L270" s="24"/>
      <c r="M270" s="191"/>
      <c r="N270" s="192"/>
      <c r="O270" s="61"/>
      <c r="P270" s="61"/>
      <c r="Q270" s="61"/>
      <c r="R270" s="61"/>
      <c r="S270" s="61"/>
      <c r="T270" s="61"/>
      <c r="U270" s="61"/>
      <c r="V270" s="61"/>
      <c r="W270" s="62"/>
      <c r="X270" s="23"/>
      <c r="Y270" s="23"/>
      <c r="Z270" s="23"/>
      <c r="AA270" s="23"/>
      <c r="AB270" s="23"/>
      <c r="AC270" s="23"/>
      <c r="AD270" s="23"/>
      <c r="AS270" s="4" t="s">
        <v>170</v>
      </c>
      <c r="AT270" s="4" t="s">
        <v>87</v>
      </c>
    </row>
    <row r="271" spans="1:64" s="28" customFormat="1" ht="37.5" customHeight="1">
      <c r="A271" s="23"/>
      <c r="B271" s="163"/>
      <c r="C271" s="178" t="s">
        <v>543</v>
      </c>
      <c r="D271" s="178" t="s">
        <v>143</v>
      </c>
      <c r="E271" s="179" t="s">
        <v>544</v>
      </c>
      <c r="F271" s="180" t="s">
        <v>545</v>
      </c>
      <c r="G271" s="181" t="s">
        <v>146</v>
      </c>
      <c r="H271" s="182">
        <v>11</v>
      </c>
      <c r="I271" s="183"/>
      <c r="J271" s="184"/>
      <c r="K271" s="185">
        <f>ROUND(O271*H271,2)</f>
        <v>0</v>
      </c>
      <c r="L271" s="186"/>
      <c r="M271" s="187"/>
      <c r="N271" s="172" t="s">
        <v>40</v>
      </c>
      <c r="O271" s="173">
        <f>I271+J271</f>
        <v>0</v>
      </c>
      <c r="P271" s="173">
        <f>ROUND(I271*H271,2)</f>
        <v>0</v>
      </c>
      <c r="Q271" s="173">
        <f>ROUND(J271*H271,2)</f>
        <v>0</v>
      </c>
      <c r="R271" s="61"/>
      <c r="S271" s="174">
        <f>R271*H271</f>
        <v>0</v>
      </c>
      <c r="T271" s="174">
        <v>7E-05</v>
      </c>
      <c r="U271" s="174">
        <f>T271*H271</f>
        <v>0.00077</v>
      </c>
      <c r="V271" s="174">
        <v>0</v>
      </c>
      <c r="W271" s="175">
        <f>V271*H271</f>
        <v>0</v>
      </c>
      <c r="X271" s="23"/>
      <c r="Y271" s="23"/>
      <c r="Z271" s="23"/>
      <c r="AA271" s="23"/>
      <c r="AB271" s="23"/>
      <c r="AC271" s="23"/>
      <c r="AD271" s="23"/>
      <c r="AQ271" s="176" t="s">
        <v>147</v>
      </c>
      <c r="AS271" s="176" t="s">
        <v>143</v>
      </c>
      <c r="AT271" s="176" t="s">
        <v>87</v>
      </c>
      <c r="AX271" s="4" t="s">
        <v>123</v>
      </c>
      <c r="BD271" s="177">
        <f>IF(N271="základní",K271,0)</f>
        <v>0</v>
      </c>
      <c r="BE271" s="177">
        <f>IF(N271="snížená",K271,0)</f>
        <v>0</v>
      </c>
      <c r="BF271" s="177">
        <f>IF(N271="zákl. přenesená",K271,0)</f>
        <v>0</v>
      </c>
      <c r="BG271" s="177">
        <f>IF(N271="sníž. přenesená",K271,0)</f>
        <v>0</v>
      </c>
      <c r="BH271" s="177">
        <f>IF(N271="nulová",K271,0)</f>
        <v>0</v>
      </c>
      <c r="BI271" s="4" t="s">
        <v>85</v>
      </c>
      <c r="BJ271" s="177">
        <f>ROUND(O271*H271,2)</f>
        <v>0</v>
      </c>
      <c r="BK271" s="4" t="s">
        <v>140</v>
      </c>
      <c r="BL271" s="176" t="s">
        <v>546</v>
      </c>
    </row>
    <row r="272" spans="1:64" s="28" customFormat="1" ht="37.5" customHeight="1">
      <c r="A272" s="23"/>
      <c r="B272" s="163"/>
      <c r="C272" s="164" t="s">
        <v>547</v>
      </c>
      <c r="D272" s="164" t="s">
        <v>127</v>
      </c>
      <c r="E272" s="165" t="s">
        <v>548</v>
      </c>
      <c r="F272" s="166" t="s">
        <v>549</v>
      </c>
      <c r="G272" s="167" t="s">
        <v>146</v>
      </c>
      <c r="H272" s="168">
        <v>26</v>
      </c>
      <c r="I272" s="169"/>
      <c r="J272" s="169"/>
      <c r="K272" s="170">
        <f>ROUND(O272*H272,2)</f>
        <v>0</v>
      </c>
      <c r="L272" s="24"/>
      <c r="M272" s="171"/>
      <c r="N272" s="172" t="s">
        <v>40</v>
      </c>
      <c r="O272" s="173">
        <f>I272+J272</f>
        <v>0</v>
      </c>
      <c r="P272" s="173">
        <f>ROUND(I272*H272,2)</f>
        <v>0</v>
      </c>
      <c r="Q272" s="173">
        <f>ROUND(J272*H272,2)</f>
        <v>0</v>
      </c>
      <c r="R272" s="61"/>
      <c r="S272" s="174">
        <f>R272*H272</f>
        <v>0</v>
      </c>
      <c r="T272" s="174">
        <v>0</v>
      </c>
      <c r="U272" s="174">
        <f>T272*H272</f>
        <v>0</v>
      </c>
      <c r="V272" s="174">
        <v>0</v>
      </c>
      <c r="W272" s="175">
        <f>V272*H272</f>
        <v>0</v>
      </c>
      <c r="X272" s="23"/>
      <c r="Y272" s="23"/>
      <c r="Z272" s="23"/>
      <c r="AA272" s="23"/>
      <c r="AB272" s="23"/>
      <c r="AC272" s="23"/>
      <c r="AD272" s="23"/>
      <c r="AQ272" s="176" t="s">
        <v>140</v>
      </c>
      <c r="AS272" s="176" t="s">
        <v>127</v>
      </c>
      <c r="AT272" s="176" t="s">
        <v>87</v>
      </c>
      <c r="AX272" s="4" t="s">
        <v>123</v>
      </c>
      <c r="BD272" s="177">
        <f>IF(N272="základní",K272,0)</f>
        <v>0</v>
      </c>
      <c r="BE272" s="177">
        <f>IF(N272="snížená",K272,0)</f>
        <v>0</v>
      </c>
      <c r="BF272" s="177">
        <f>IF(N272="zákl. přenesená",K272,0)</f>
        <v>0</v>
      </c>
      <c r="BG272" s="177">
        <f>IF(N272="sníž. přenesená",K272,0)</f>
        <v>0</v>
      </c>
      <c r="BH272" s="177">
        <f>IF(N272="nulová",K272,0)</f>
        <v>0</v>
      </c>
      <c r="BI272" s="4" t="s">
        <v>85</v>
      </c>
      <c r="BJ272" s="177">
        <f>ROUND(O272*H272,2)</f>
        <v>0</v>
      </c>
      <c r="BK272" s="4" t="s">
        <v>140</v>
      </c>
      <c r="BL272" s="176" t="s">
        <v>550</v>
      </c>
    </row>
    <row r="273" spans="1:46" s="28" customFormat="1" ht="12.75">
      <c r="A273" s="23"/>
      <c r="B273" s="24"/>
      <c r="C273" s="23"/>
      <c r="D273" s="188" t="s">
        <v>170</v>
      </c>
      <c r="E273" s="23"/>
      <c r="F273" s="189" t="s">
        <v>551</v>
      </c>
      <c r="G273" s="23"/>
      <c r="H273" s="23"/>
      <c r="I273" s="190"/>
      <c r="J273" s="190"/>
      <c r="K273" s="23"/>
      <c r="L273" s="24"/>
      <c r="M273" s="191"/>
      <c r="N273" s="192"/>
      <c r="O273" s="61"/>
      <c r="P273" s="61"/>
      <c r="Q273" s="61"/>
      <c r="R273" s="61"/>
      <c r="S273" s="61"/>
      <c r="T273" s="61"/>
      <c r="U273" s="61"/>
      <c r="V273" s="61"/>
      <c r="W273" s="62"/>
      <c r="X273" s="23"/>
      <c r="Y273" s="23"/>
      <c r="Z273" s="23"/>
      <c r="AA273" s="23"/>
      <c r="AB273" s="23"/>
      <c r="AC273" s="23"/>
      <c r="AD273" s="23"/>
      <c r="AS273" s="4" t="s">
        <v>170</v>
      </c>
      <c r="AT273" s="4" t="s">
        <v>87</v>
      </c>
    </row>
    <row r="274" spans="1:64" s="28" customFormat="1" ht="24" customHeight="1">
      <c r="A274" s="23"/>
      <c r="B274" s="163"/>
      <c r="C274" s="178" t="s">
        <v>552</v>
      </c>
      <c r="D274" s="178" t="s">
        <v>143</v>
      </c>
      <c r="E274" s="179" t="s">
        <v>553</v>
      </c>
      <c r="F274" s="180" t="s">
        <v>554</v>
      </c>
      <c r="G274" s="181" t="s">
        <v>146</v>
      </c>
      <c r="H274" s="182">
        <v>26</v>
      </c>
      <c r="I274" s="183"/>
      <c r="J274" s="184"/>
      <c r="K274" s="185">
        <f>ROUND(O274*H274,2)</f>
        <v>0</v>
      </c>
      <c r="L274" s="186"/>
      <c r="M274" s="187"/>
      <c r="N274" s="172" t="s">
        <v>40</v>
      </c>
      <c r="O274" s="173">
        <f>I274+J274</f>
        <v>0</v>
      </c>
      <c r="P274" s="173">
        <f>ROUND(I274*H274,2)</f>
        <v>0</v>
      </c>
      <c r="Q274" s="173">
        <f>ROUND(J274*H274,2)</f>
        <v>0</v>
      </c>
      <c r="R274" s="61"/>
      <c r="S274" s="174">
        <f>R274*H274</f>
        <v>0</v>
      </c>
      <c r="T274" s="174">
        <v>9.999999999999999E-05</v>
      </c>
      <c r="U274" s="174">
        <f>T274*H274</f>
        <v>0.0026</v>
      </c>
      <c r="V274" s="174">
        <v>0</v>
      </c>
      <c r="W274" s="175">
        <f>V274*H274</f>
        <v>0</v>
      </c>
      <c r="X274" s="23"/>
      <c r="Y274" s="23"/>
      <c r="Z274" s="23"/>
      <c r="AA274" s="23"/>
      <c r="AB274" s="23"/>
      <c r="AC274" s="23"/>
      <c r="AD274" s="23"/>
      <c r="AQ274" s="176" t="s">
        <v>147</v>
      </c>
      <c r="AS274" s="176" t="s">
        <v>143</v>
      </c>
      <c r="AT274" s="176" t="s">
        <v>87</v>
      </c>
      <c r="AX274" s="4" t="s">
        <v>123</v>
      </c>
      <c r="BD274" s="177">
        <f>IF(N274="základní",K274,0)</f>
        <v>0</v>
      </c>
      <c r="BE274" s="177">
        <f>IF(N274="snížená",K274,0)</f>
        <v>0</v>
      </c>
      <c r="BF274" s="177">
        <f>IF(N274="zákl. přenesená",K274,0)</f>
        <v>0</v>
      </c>
      <c r="BG274" s="177">
        <f>IF(N274="sníž. přenesená",K274,0)</f>
        <v>0</v>
      </c>
      <c r="BH274" s="177">
        <f>IF(N274="nulová",K274,0)</f>
        <v>0</v>
      </c>
      <c r="BI274" s="4" t="s">
        <v>85</v>
      </c>
      <c r="BJ274" s="177">
        <f>ROUND(O274*H274,2)</f>
        <v>0</v>
      </c>
      <c r="BK274" s="4" t="s">
        <v>140</v>
      </c>
      <c r="BL274" s="176" t="s">
        <v>555</v>
      </c>
    </row>
    <row r="275" spans="1:64" s="28" customFormat="1" ht="33" customHeight="1">
      <c r="A275" s="23"/>
      <c r="B275" s="163"/>
      <c r="C275" s="164" t="s">
        <v>556</v>
      </c>
      <c r="D275" s="164" t="s">
        <v>127</v>
      </c>
      <c r="E275" s="165" t="s">
        <v>557</v>
      </c>
      <c r="F275" s="166" t="s">
        <v>558</v>
      </c>
      <c r="G275" s="167" t="s">
        <v>146</v>
      </c>
      <c r="H275" s="168">
        <v>1</v>
      </c>
      <c r="I275" s="169"/>
      <c r="J275" s="169"/>
      <c r="K275" s="170">
        <f>ROUND(O275*H275,2)</f>
        <v>0</v>
      </c>
      <c r="L275" s="24"/>
      <c r="M275" s="171"/>
      <c r="N275" s="172" t="s">
        <v>40</v>
      </c>
      <c r="O275" s="173">
        <f>I275+J275</f>
        <v>0</v>
      </c>
      <c r="P275" s="173">
        <f>ROUND(I275*H275,2)</f>
        <v>0</v>
      </c>
      <c r="Q275" s="173">
        <f>ROUND(J275*H275,2)</f>
        <v>0</v>
      </c>
      <c r="R275" s="61"/>
      <c r="S275" s="174">
        <f>R275*H275</f>
        <v>0</v>
      </c>
      <c r="T275" s="174">
        <v>0</v>
      </c>
      <c r="U275" s="174">
        <f>T275*H275</f>
        <v>0</v>
      </c>
      <c r="V275" s="174">
        <v>0</v>
      </c>
      <c r="W275" s="175">
        <f>V275*H275</f>
        <v>0</v>
      </c>
      <c r="X275" s="23"/>
      <c r="Y275" s="23"/>
      <c r="Z275" s="23"/>
      <c r="AA275" s="23"/>
      <c r="AB275" s="23"/>
      <c r="AC275" s="23"/>
      <c r="AD275" s="23"/>
      <c r="AQ275" s="176" t="s">
        <v>140</v>
      </c>
      <c r="AS275" s="176" t="s">
        <v>127</v>
      </c>
      <c r="AT275" s="176" t="s">
        <v>87</v>
      </c>
      <c r="AX275" s="4" t="s">
        <v>123</v>
      </c>
      <c r="BD275" s="177">
        <f>IF(N275="základní",K275,0)</f>
        <v>0</v>
      </c>
      <c r="BE275" s="177">
        <f>IF(N275="snížená",K275,0)</f>
        <v>0</v>
      </c>
      <c r="BF275" s="177">
        <f>IF(N275="zákl. přenesená",K275,0)</f>
        <v>0</v>
      </c>
      <c r="BG275" s="177">
        <f>IF(N275="sníž. přenesená",K275,0)</f>
        <v>0</v>
      </c>
      <c r="BH275" s="177">
        <f>IF(N275="nulová",K275,0)</f>
        <v>0</v>
      </c>
      <c r="BI275" s="4" t="s">
        <v>85</v>
      </c>
      <c r="BJ275" s="177">
        <f>ROUND(O275*H275,2)</f>
        <v>0</v>
      </c>
      <c r="BK275" s="4" t="s">
        <v>140</v>
      </c>
      <c r="BL275" s="176" t="s">
        <v>559</v>
      </c>
    </row>
    <row r="276" spans="1:46" s="28" customFormat="1" ht="12.75">
      <c r="A276" s="23"/>
      <c r="B276" s="24"/>
      <c r="C276" s="23"/>
      <c r="D276" s="188" t="s">
        <v>170</v>
      </c>
      <c r="E276" s="23"/>
      <c r="F276" s="189" t="s">
        <v>560</v>
      </c>
      <c r="G276" s="23"/>
      <c r="H276" s="23"/>
      <c r="I276" s="190"/>
      <c r="J276" s="190"/>
      <c r="K276" s="23"/>
      <c r="L276" s="24"/>
      <c r="M276" s="191"/>
      <c r="N276" s="192"/>
      <c r="O276" s="61"/>
      <c r="P276" s="61"/>
      <c r="Q276" s="61"/>
      <c r="R276" s="61"/>
      <c r="S276" s="61"/>
      <c r="T276" s="61"/>
      <c r="U276" s="61"/>
      <c r="V276" s="61"/>
      <c r="W276" s="62"/>
      <c r="X276" s="23"/>
      <c r="Y276" s="23"/>
      <c r="Z276" s="23"/>
      <c r="AA276" s="23"/>
      <c r="AB276" s="23"/>
      <c r="AC276" s="23"/>
      <c r="AD276" s="23"/>
      <c r="AS276" s="4" t="s">
        <v>170</v>
      </c>
      <c r="AT276" s="4" t="s">
        <v>87</v>
      </c>
    </row>
    <row r="277" spans="1:64" s="28" customFormat="1" ht="24" customHeight="1">
      <c r="A277" s="23"/>
      <c r="B277" s="163"/>
      <c r="C277" s="178" t="s">
        <v>561</v>
      </c>
      <c r="D277" s="178" t="s">
        <v>143</v>
      </c>
      <c r="E277" s="179" t="s">
        <v>562</v>
      </c>
      <c r="F277" s="180" t="s">
        <v>563</v>
      </c>
      <c r="G277" s="181" t="s">
        <v>146</v>
      </c>
      <c r="H277" s="182">
        <v>1</v>
      </c>
      <c r="I277" s="183"/>
      <c r="J277" s="184"/>
      <c r="K277" s="185">
        <f>ROUND(O277*H277,2)</f>
        <v>0</v>
      </c>
      <c r="L277" s="186"/>
      <c r="M277" s="187"/>
      <c r="N277" s="172" t="s">
        <v>40</v>
      </c>
      <c r="O277" s="173">
        <f>I277+J277</f>
        <v>0</v>
      </c>
      <c r="P277" s="173">
        <f>ROUND(I277*H277,2)</f>
        <v>0</v>
      </c>
      <c r="Q277" s="173">
        <f>ROUND(J277*H277,2)</f>
        <v>0</v>
      </c>
      <c r="R277" s="61"/>
      <c r="S277" s="174">
        <f>R277*H277</f>
        <v>0</v>
      </c>
      <c r="T277" s="174">
        <v>0.00021999999999999998</v>
      </c>
      <c r="U277" s="174">
        <f>T277*H277</f>
        <v>0.00021999999999999998</v>
      </c>
      <c r="V277" s="174">
        <v>0</v>
      </c>
      <c r="W277" s="175">
        <f>V277*H277</f>
        <v>0</v>
      </c>
      <c r="X277" s="23"/>
      <c r="Y277" s="23"/>
      <c r="Z277" s="23"/>
      <c r="AA277" s="23"/>
      <c r="AB277" s="23"/>
      <c r="AC277" s="23"/>
      <c r="AD277" s="23"/>
      <c r="AQ277" s="176" t="s">
        <v>147</v>
      </c>
      <c r="AS277" s="176" t="s">
        <v>143</v>
      </c>
      <c r="AT277" s="176" t="s">
        <v>87</v>
      </c>
      <c r="AX277" s="4" t="s">
        <v>123</v>
      </c>
      <c r="BD277" s="177">
        <f>IF(N277="základní",K277,0)</f>
        <v>0</v>
      </c>
      <c r="BE277" s="177">
        <f>IF(N277="snížená",K277,0)</f>
        <v>0</v>
      </c>
      <c r="BF277" s="177">
        <f>IF(N277="zákl. přenesená",K277,0)</f>
        <v>0</v>
      </c>
      <c r="BG277" s="177">
        <f>IF(N277="sníž. přenesená",K277,0)</f>
        <v>0</v>
      </c>
      <c r="BH277" s="177">
        <f>IF(N277="nulová",K277,0)</f>
        <v>0</v>
      </c>
      <c r="BI277" s="4" t="s">
        <v>85</v>
      </c>
      <c r="BJ277" s="177">
        <f>ROUND(O277*H277,2)</f>
        <v>0</v>
      </c>
      <c r="BK277" s="4" t="s">
        <v>140</v>
      </c>
      <c r="BL277" s="176" t="s">
        <v>564</v>
      </c>
    </row>
    <row r="278" spans="1:64" s="28" customFormat="1" ht="37.5" customHeight="1">
      <c r="A278" s="23"/>
      <c r="B278" s="163"/>
      <c r="C278" s="164" t="s">
        <v>565</v>
      </c>
      <c r="D278" s="164" t="s">
        <v>127</v>
      </c>
      <c r="E278" s="165" t="s">
        <v>566</v>
      </c>
      <c r="F278" s="166" t="s">
        <v>567</v>
      </c>
      <c r="G278" s="167" t="s">
        <v>146</v>
      </c>
      <c r="H278" s="168">
        <v>18</v>
      </c>
      <c r="I278" s="169"/>
      <c r="J278" s="169"/>
      <c r="K278" s="170">
        <f>ROUND(O278*H278,2)</f>
        <v>0</v>
      </c>
      <c r="L278" s="24"/>
      <c r="M278" s="171"/>
      <c r="N278" s="172" t="s">
        <v>40</v>
      </c>
      <c r="O278" s="173">
        <f>I278+J278</f>
        <v>0</v>
      </c>
      <c r="P278" s="173">
        <f>ROUND(I278*H278,2)</f>
        <v>0</v>
      </c>
      <c r="Q278" s="173">
        <f>ROUND(J278*H278,2)</f>
        <v>0</v>
      </c>
      <c r="R278" s="61"/>
      <c r="S278" s="174">
        <f>R278*H278</f>
        <v>0</v>
      </c>
      <c r="T278" s="174">
        <v>0</v>
      </c>
      <c r="U278" s="174">
        <f>T278*H278</f>
        <v>0</v>
      </c>
      <c r="V278" s="174">
        <v>0</v>
      </c>
      <c r="W278" s="175">
        <f>V278*H278</f>
        <v>0</v>
      </c>
      <c r="X278" s="23"/>
      <c r="Y278" s="23"/>
      <c r="Z278" s="23"/>
      <c r="AA278" s="23"/>
      <c r="AB278" s="23"/>
      <c r="AC278" s="23"/>
      <c r="AD278" s="23"/>
      <c r="AQ278" s="176" t="s">
        <v>140</v>
      </c>
      <c r="AS278" s="176" t="s">
        <v>127</v>
      </c>
      <c r="AT278" s="176" t="s">
        <v>87</v>
      </c>
      <c r="AX278" s="4" t="s">
        <v>123</v>
      </c>
      <c r="BD278" s="177">
        <f>IF(N278="základní",K278,0)</f>
        <v>0</v>
      </c>
      <c r="BE278" s="177">
        <f>IF(N278="snížená",K278,0)</f>
        <v>0</v>
      </c>
      <c r="BF278" s="177">
        <f>IF(N278="zákl. přenesená",K278,0)</f>
        <v>0</v>
      </c>
      <c r="BG278" s="177">
        <f>IF(N278="sníž. přenesená",K278,0)</f>
        <v>0</v>
      </c>
      <c r="BH278" s="177">
        <f>IF(N278="nulová",K278,0)</f>
        <v>0</v>
      </c>
      <c r="BI278" s="4" t="s">
        <v>85</v>
      </c>
      <c r="BJ278" s="177">
        <f>ROUND(O278*H278,2)</f>
        <v>0</v>
      </c>
      <c r="BK278" s="4" t="s">
        <v>140</v>
      </c>
      <c r="BL278" s="176" t="s">
        <v>568</v>
      </c>
    </row>
    <row r="279" spans="1:46" s="28" customFormat="1" ht="12.75">
      <c r="A279" s="23"/>
      <c r="B279" s="24"/>
      <c r="C279" s="23"/>
      <c r="D279" s="188" t="s">
        <v>170</v>
      </c>
      <c r="E279" s="23"/>
      <c r="F279" s="189" t="s">
        <v>569</v>
      </c>
      <c r="G279" s="23"/>
      <c r="H279" s="23"/>
      <c r="I279" s="190"/>
      <c r="J279" s="190"/>
      <c r="K279" s="23"/>
      <c r="L279" s="24"/>
      <c r="M279" s="191"/>
      <c r="N279" s="192"/>
      <c r="O279" s="61"/>
      <c r="P279" s="61"/>
      <c r="Q279" s="61"/>
      <c r="R279" s="61"/>
      <c r="S279" s="61"/>
      <c r="T279" s="61"/>
      <c r="U279" s="61"/>
      <c r="V279" s="61"/>
      <c r="W279" s="62"/>
      <c r="X279" s="23"/>
      <c r="Y279" s="23"/>
      <c r="Z279" s="23"/>
      <c r="AA279" s="23"/>
      <c r="AB279" s="23"/>
      <c r="AC279" s="23"/>
      <c r="AD279" s="23"/>
      <c r="AS279" s="4" t="s">
        <v>170</v>
      </c>
      <c r="AT279" s="4" t="s">
        <v>87</v>
      </c>
    </row>
    <row r="280" spans="1:64" s="28" customFormat="1" ht="51.75" customHeight="1">
      <c r="A280" s="23"/>
      <c r="B280" s="163"/>
      <c r="C280" s="178" t="s">
        <v>570</v>
      </c>
      <c r="D280" s="178" t="s">
        <v>143</v>
      </c>
      <c r="E280" s="179" t="s">
        <v>571</v>
      </c>
      <c r="F280" s="180" t="s">
        <v>572</v>
      </c>
      <c r="G280" s="181" t="s">
        <v>146</v>
      </c>
      <c r="H280" s="182">
        <v>13</v>
      </c>
      <c r="I280" s="183"/>
      <c r="J280" s="184"/>
      <c r="K280" s="185">
        <f>ROUND(O280*H280,2)</f>
        <v>0</v>
      </c>
      <c r="L280" s="186"/>
      <c r="M280" s="187"/>
      <c r="N280" s="172" t="s">
        <v>40</v>
      </c>
      <c r="O280" s="173">
        <f>I280+J280</f>
        <v>0</v>
      </c>
      <c r="P280" s="173">
        <f>ROUND(I280*H280,2)</f>
        <v>0</v>
      </c>
      <c r="Q280" s="173">
        <f>ROUND(J280*H280,2)</f>
        <v>0</v>
      </c>
      <c r="R280" s="61"/>
      <c r="S280" s="174">
        <f>R280*H280</f>
        <v>0</v>
      </c>
      <c r="T280" s="174">
        <v>0</v>
      </c>
      <c r="U280" s="174">
        <f>T280*H280</f>
        <v>0</v>
      </c>
      <c r="V280" s="174">
        <v>0</v>
      </c>
      <c r="W280" s="175">
        <f>V280*H280</f>
        <v>0</v>
      </c>
      <c r="X280" s="23"/>
      <c r="Y280" s="23"/>
      <c r="Z280" s="23"/>
      <c r="AA280" s="23"/>
      <c r="AB280" s="23"/>
      <c r="AC280" s="23"/>
      <c r="AD280" s="23"/>
      <c r="AQ280" s="176" t="s">
        <v>147</v>
      </c>
      <c r="AS280" s="176" t="s">
        <v>143</v>
      </c>
      <c r="AT280" s="176" t="s">
        <v>87</v>
      </c>
      <c r="AX280" s="4" t="s">
        <v>123</v>
      </c>
      <c r="BD280" s="177">
        <f>IF(N280="základní",K280,0)</f>
        <v>0</v>
      </c>
      <c r="BE280" s="177">
        <f>IF(N280="snížená",K280,0)</f>
        <v>0</v>
      </c>
      <c r="BF280" s="177">
        <f>IF(N280="zákl. přenesená",K280,0)</f>
        <v>0</v>
      </c>
      <c r="BG280" s="177">
        <f>IF(N280="sníž. přenesená",K280,0)</f>
        <v>0</v>
      </c>
      <c r="BH280" s="177">
        <f>IF(N280="nulová",K280,0)</f>
        <v>0</v>
      </c>
      <c r="BI280" s="4" t="s">
        <v>85</v>
      </c>
      <c r="BJ280" s="177">
        <f>ROUND(O280*H280,2)</f>
        <v>0</v>
      </c>
      <c r="BK280" s="4" t="s">
        <v>140</v>
      </c>
      <c r="BL280" s="176" t="s">
        <v>573</v>
      </c>
    </row>
    <row r="281" spans="1:64" s="28" customFormat="1" ht="44.25" customHeight="1">
      <c r="A281" s="23"/>
      <c r="B281" s="163"/>
      <c r="C281" s="178" t="s">
        <v>574</v>
      </c>
      <c r="D281" s="178" t="s">
        <v>143</v>
      </c>
      <c r="E281" s="179" t="s">
        <v>575</v>
      </c>
      <c r="F281" s="180" t="s">
        <v>576</v>
      </c>
      <c r="G281" s="181" t="s">
        <v>146</v>
      </c>
      <c r="H281" s="182">
        <v>5</v>
      </c>
      <c r="I281" s="183"/>
      <c r="J281" s="184"/>
      <c r="K281" s="185">
        <f>ROUND(O281*H281,2)</f>
        <v>0</v>
      </c>
      <c r="L281" s="186"/>
      <c r="M281" s="187"/>
      <c r="N281" s="172" t="s">
        <v>40</v>
      </c>
      <c r="O281" s="173">
        <f>I281+J281</f>
        <v>0</v>
      </c>
      <c r="P281" s="173">
        <f>ROUND(I281*H281,2)</f>
        <v>0</v>
      </c>
      <c r="Q281" s="173">
        <f>ROUND(J281*H281,2)</f>
        <v>0</v>
      </c>
      <c r="R281" s="61"/>
      <c r="S281" s="174">
        <f>R281*H281</f>
        <v>0</v>
      </c>
      <c r="T281" s="174">
        <v>0</v>
      </c>
      <c r="U281" s="174">
        <f>T281*H281</f>
        <v>0</v>
      </c>
      <c r="V281" s="174">
        <v>0</v>
      </c>
      <c r="W281" s="175">
        <f>V281*H281</f>
        <v>0</v>
      </c>
      <c r="X281" s="23"/>
      <c r="Y281" s="23"/>
      <c r="Z281" s="23"/>
      <c r="AA281" s="23"/>
      <c r="AB281" s="23"/>
      <c r="AC281" s="23"/>
      <c r="AD281" s="23"/>
      <c r="AQ281" s="176" t="s">
        <v>147</v>
      </c>
      <c r="AS281" s="176" t="s">
        <v>143</v>
      </c>
      <c r="AT281" s="176" t="s">
        <v>87</v>
      </c>
      <c r="AX281" s="4" t="s">
        <v>123</v>
      </c>
      <c r="BD281" s="177">
        <f>IF(N281="základní",K281,0)</f>
        <v>0</v>
      </c>
      <c r="BE281" s="177">
        <f>IF(N281="snížená",K281,0)</f>
        <v>0</v>
      </c>
      <c r="BF281" s="177">
        <f>IF(N281="zákl. přenesená",K281,0)</f>
        <v>0</v>
      </c>
      <c r="BG281" s="177">
        <f>IF(N281="sníž. přenesená",K281,0)</f>
        <v>0</v>
      </c>
      <c r="BH281" s="177">
        <f>IF(N281="nulová",K281,0)</f>
        <v>0</v>
      </c>
      <c r="BI281" s="4" t="s">
        <v>85</v>
      </c>
      <c r="BJ281" s="177">
        <f>ROUND(O281*H281,2)</f>
        <v>0</v>
      </c>
      <c r="BK281" s="4" t="s">
        <v>140</v>
      </c>
      <c r="BL281" s="176" t="s">
        <v>577</v>
      </c>
    </row>
    <row r="282" spans="1:64" s="28" customFormat="1" ht="33" customHeight="1">
      <c r="A282" s="23"/>
      <c r="B282" s="163"/>
      <c r="C282" s="164" t="s">
        <v>7</v>
      </c>
      <c r="D282" s="164" t="s">
        <v>127</v>
      </c>
      <c r="E282" s="165" t="s">
        <v>578</v>
      </c>
      <c r="F282" s="166" t="s">
        <v>579</v>
      </c>
      <c r="G282" s="167" t="s">
        <v>146</v>
      </c>
      <c r="H282" s="168">
        <v>41</v>
      </c>
      <c r="I282" s="169"/>
      <c r="J282" s="169"/>
      <c r="K282" s="170">
        <f>ROUND(O282*H282,2)</f>
        <v>0</v>
      </c>
      <c r="L282" s="24"/>
      <c r="M282" s="171"/>
      <c r="N282" s="172" t="s">
        <v>40</v>
      </c>
      <c r="O282" s="173">
        <f>I282+J282</f>
        <v>0</v>
      </c>
      <c r="P282" s="173">
        <f>ROUND(I282*H282,2)</f>
        <v>0</v>
      </c>
      <c r="Q282" s="173">
        <f>ROUND(J282*H282,2)</f>
        <v>0</v>
      </c>
      <c r="R282" s="61"/>
      <c r="S282" s="174">
        <f>R282*H282</f>
        <v>0</v>
      </c>
      <c r="T282" s="174">
        <v>0</v>
      </c>
      <c r="U282" s="174">
        <f>T282*H282</f>
        <v>0</v>
      </c>
      <c r="V282" s="174">
        <v>0</v>
      </c>
      <c r="W282" s="175">
        <f>V282*H282</f>
        <v>0</v>
      </c>
      <c r="X282" s="23"/>
      <c r="Y282" s="23"/>
      <c r="Z282" s="23"/>
      <c r="AA282" s="23"/>
      <c r="AB282" s="23"/>
      <c r="AC282" s="23"/>
      <c r="AD282" s="23"/>
      <c r="AQ282" s="176" t="s">
        <v>140</v>
      </c>
      <c r="AS282" s="176" t="s">
        <v>127</v>
      </c>
      <c r="AT282" s="176" t="s">
        <v>87</v>
      </c>
      <c r="AX282" s="4" t="s">
        <v>123</v>
      </c>
      <c r="BD282" s="177">
        <f>IF(N282="základní",K282,0)</f>
        <v>0</v>
      </c>
      <c r="BE282" s="177">
        <f>IF(N282="snížená",K282,0)</f>
        <v>0</v>
      </c>
      <c r="BF282" s="177">
        <f>IF(N282="zákl. přenesená",K282,0)</f>
        <v>0</v>
      </c>
      <c r="BG282" s="177">
        <f>IF(N282="sníž. přenesená",K282,0)</f>
        <v>0</v>
      </c>
      <c r="BH282" s="177">
        <f>IF(N282="nulová",K282,0)</f>
        <v>0</v>
      </c>
      <c r="BI282" s="4" t="s">
        <v>85</v>
      </c>
      <c r="BJ282" s="177">
        <f>ROUND(O282*H282,2)</f>
        <v>0</v>
      </c>
      <c r="BK282" s="4" t="s">
        <v>140</v>
      </c>
      <c r="BL282" s="176" t="s">
        <v>580</v>
      </c>
    </row>
    <row r="283" spans="1:46" s="28" customFormat="1" ht="12.75">
      <c r="A283" s="23"/>
      <c r="B283" s="24"/>
      <c r="C283" s="23"/>
      <c r="D283" s="188" t="s">
        <v>170</v>
      </c>
      <c r="E283" s="23"/>
      <c r="F283" s="189" t="s">
        <v>581</v>
      </c>
      <c r="G283" s="23"/>
      <c r="H283" s="23"/>
      <c r="I283" s="190"/>
      <c r="J283" s="190"/>
      <c r="K283" s="23"/>
      <c r="L283" s="24"/>
      <c r="M283" s="191"/>
      <c r="N283" s="192"/>
      <c r="O283" s="61"/>
      <c r="P283" s="61"/>
      <c r="Q283" s="61"/>
      <c r="R283" s="61"/>
      <c r="S283" s="61"/>
      <c r="T283" s="61"/>
      <c r="U283" s="61"/>
      <c r="V283" s="61"/>
      <c r="W283" s="62"/>
      <c r="X283" s="23"/>
      <c r="Y283" s="23"/>
      <c r="Z283" s="23"/>
      <c r="AA283" s="23"/>
      <c r="AB283" s="23"/>
      <c r="AC283" s="23"/>
      <c r="AD283" s="23"/>
      <c r="AS283" s="4" t="s">
        <v>170</v>
      </c>
      <c r="AT283" s="4" t="s">
        <v>87</v>
      </c>
    </row>
    <row r="284" spans="1:64" s="28" customFormat="1" ht="38.25" customHeight="1">
      <c r="A284" s="23"/>
      <c r="B284" s="163"/>
      <c r="C284" s="178" t="s">
        <v>582</v>
      </c>
      <c r="D284" s="178" t="s">
        <v>143</v>
      </c>
      <c r="E284" s="179" t="s">
        <v>583</v>
      </c>
      <c r="F284" s="180" t="s">
        <v>584</v>
      </c>
      <c r="G284" s="181" t="s">
        <v>146</v>
      </c>
      <c r="H284" s="182">
        <v>33</v>
      </c>
      <c r="I284" s="183"/>
      <c r="J284" s="184"/>
      <c r="K284" s="185">
        <f>ROUND(O284*H284,2)</f>
        <v>0</v>
      </c>
      <c r="L284" s="186"/>
      <c r="M284" s="187"/>
      <c r="N284" s="172" t="s">
        <v>40</v>
      </c>
      <c r="O284" s="173">
        <f>I284+J284</f>
        <v>0</v>
      </c>
      <c r="P284" s="173">
        <f>ROUND(I284*H284,2)</f>
        <v>0</v>
      </c>
      <c r="Q284" s="173">
        <f>ROUND(J284*H284,2)</f>
        <v>0</v>
      </c>
      <c r="R284" s="61"/>
      <c r="S284" s="174">
        <f>R284*H284</f>
        <v>0</v>
      </c>
      <c r="T284" s="174">
        <v>0</v>
      </c>
      <c r="U284" s="174">
        <f>T284*H284</f>
        <v>0</v>
      </c>
      <c r="V284" s="174">
        <v>0</v>
      </c>
      <c r="W284" s="175">
        <f>V284*H284</f>
        <v>0</v>
      </c>
      <c r="X284" s="23"/>
      <c r="Y284" s="23"/>
      <c r="Z284" s="23"/>
      <c r="AA284" s="23"/>
      <c r="AB284" s="23"/>
      <c r="AC284" s="23"/>
      <c r="AD284" s="23"/>
      <c r="AQ284" s="176" t="s">
        <v>147</v>
      </c>
      <c r="AS284" s="176" t="s">
        <v>143</v>
      </c>
      <c r="AT284" s="176" t="s">
        <v>87</v>
      </c>
      <c r="AX284" s="4" t="s">
        <v>123</v>
      </c>
      <c r="BD284" s="177">
        <f>IF(N284="základní",K284,0)</f>
        <v>0</v>
      </c>
      <c r="BE284" s="177">
        <f>IF(N284="snížená",K284,0)</f>
        <v>0</v>
      </c>
      <c r="BF284" s="177">
        <f>IF(N284="zákl. přenesená",K284,0)</f>
        <v>0</v>
      </c>
      <c r="BG284" s="177">
        <f>IF(N284="sníž. přenesená",K284,0)</f>
        <v>0</v>
      </c>
      <c r="BH284" s="177">
        <f>IF(N284="nulová",K284,0)</f>
        <v>0</v>
      </c>
      <c r="BI284" s="4" t="s">
        <v>85</v>
      </c>
      <c r="BJ284" s="177">
        <f>ROUND(O284*H284,2)</f>
        <v>0</v>
      </c>
      <c r="BK284" s="4" t="s">
        <v>140</v>
      </c>
      <c r="BL284" s="176" t="s">
        <v>585</v>
      </c>
    </row>
    <row r="285" spans="1:64" s="28" customFormat="1" ht="24" customHeight="1">
      <c r="A285" s="23"/>
      <c r="B285" s="163"/>
      <c r="C285" s="178" t="s">
        <v>586</v>
      </c>
      <c r="D285" s="178" t="s">
        <v>143</v>
      </c>
      <c r="E285" s="179" t="s">
        <v>587</v>
      </c>
      <c r="F285" s="180" t="s">
        <v>588</v>
      </c>
      <c r="G285" s="181" t="s">
        <v>146</v>
      </c>
      <c r="H285" s="182">
        <v>8</v>
      </c>
      <c r="I285" s="183"/>
      <c r="J285" s="184"/>
      <c r="K285" s="185">
        <f>ROUND(O285*H285,2)</f>
        <v>0</v>
      </c>
      <c r="L285" s="186"/>
      <c r="M285" s="187"/>
      <c r="N285" s="172" t="s">
        <v>40</v>
      </c>
      <c r="O285" s="173">
        <f>I285+J285</f>
        <v>0</v>
      </c>
      <c r="P285" s="173">
        <f>ROUND(I285*H285,2)</f>
        <v>0</v>
      </c>
      <c r="Q285" s="173">
        <f>ROUND(J285*H285,2)</f>
        <v>0</v>
      </c>
      <c r="R285" s="61"/>
      <c r="S285" s="174">
        <f>R285*H285</f>
        <v>0</v>
      </c>
      <c r="T285" s="174">
        <v>0</v>
      </c>
      <c r="U285" s="174">
        <f>T285*H285</f>
        <v>0</v>
      </c>
      <c r="V285" s="174">
        <v>0</v>
      </c>
      <c r="W285" s="175">
        <f>V285*H285</f>
        <v>0</v>
      </c>
      <c r="X285" s="23"/>
      <c r="Y285" s="23"/>
      <c r="Z285" s="23"/>
      <c r="AA285" s="23"/>
      <c r="AB285" s="23"/>
      <c r="AC285" s="23"/>
      <c r="AD285" s="23"/>
      <c r="AQ285" s="176" t="s">
        <v>147</v>
      </c>
      <c r="AS285" s="176" t="s">
        <v>143</v>
      </c>
      <c r="AT285" s="176" t="s">
        <v>87</v>
      </c>
      <c r="AX285" s="4" t="s">
        <v>123</v>
      </c>
      <c r="BD285" s="177">
        <f>IF(N285="základní",K285,0)</f>
        <v>0</v>
      </c>
      <c r="BE285" s="177">
        <f>IF(N285="snížená",K285,0)</f>
        <v>0</v>
      </c>
      <c r="BF285" s="177">
        <f>IF(N285="zákl. přenesená",K285,0)</f>
        <v>0</v>
      </c>
      <c r="BG285" s="177">
        <f>IF(N285="sníž. přenesená",K285,0)</f>
        <v>0</v>
      </c>
      <c r="BH285" s="177">
        <f>IF(N285="nulová",K285,0)</f>
        <v>0</v>
      </c>
      <c r="BI285" s="4" t="s">
        <v>85</v>
      </c>
      <c r="BJ285" s="177">
        <f>ROUND(O285*H285,2)</f>
        <v>0</v>
      </c>
      <c r="BK285" s="4" t="s">
        <v>140</v>
      </c>
      <c r="BL285" s="176" t="s">
        <v>589</v>
      </c>
    </row>
    <row r="286" spans="1:64" s="28" customFormat="1" ht="37.5" customHeight="1">
      <c r="A286" s="23"/>
      <c r="B286" s="163"/>
      <c r="C286" s="164" t="s">
        <v>85</v>
      </c>
      <c r="D286" s="164" t="s">
        <v>127</v>
      </c>
      <c r="E286" s="165" t="s">
        <v>590</v>
      </c>
      <c r="F286" s="166" t="s">
        <v>591</v>
      </c>
      <c r="G286" s="167" t="s">
        <v>146</v>
      </c>
      <c r="H286" s="168">
        <v>189</v>
      </c>
      <c r="I286" s="169"/>
      <c r="J286" s="169"/>
      <c r="K286" s="170">
        <f>ROUND(O286*H286,2)</f>
        <v>0</v>
      </c>
      <c r="L286" s="24"/>
      <c r="M286" s="171"/>
      <c r="N286" s="172" t="s">
        <v>40</v>
      </c>
      <c r="O286" s="173">
        <f>I286+J286</f>
        <v>0</v>
      </c>
      <c r="P286" s="173">
        <f>ROUND(I286*H286,2)</f>
        <v>0</v>
      </c>
      <c r="Q286" s="173">
        <f>ROUND(J286*H286,2)</f>
        <v>0</v>
      </c>
      <c r="R286" s="61"/>
      <c r="S286" s="174">
        <f>R286*H286</f>
        <v>0</v>
      </c>
      <c r="T286" s="174">
        <v>0</v>
      </c>
      <c r="U286" s="174">
        <f>T286*H286</f>
        <v>0</v>
      </c>
      <c r="V286" s="174">
        <v>0</v>
      </c>
      <c r="W286" s="175">
        <f>V286*H286</f>
        <v>0</v>
      </c>
      <c r="X286" s="23"/>
      <c r="Y286" s="23"/>
      <c r="Z286" s="23"/>
      <c r="AA286" s="23"/>
      <c r="AB286" s="23"/>
      <c r="AC286" s="23"/>
      <c r="AD286" s="23"/>
      <c r="AQ286" s="176" t="s">
        <v>140</v>
      </c>
      <c r="AS286" s="176" t="s">
        <v>127</v>
      </c>
      <c r="AT286" s="176" t="s">
        <v>87</v>
      </c>
      <c r="AX286" s="4" t="s">
        <v>123</v>
      </c>
      <c r="BD286" s="177">
        <f>IF(N286="základní",K286,0)</f>
        <v>0</v>
      </c>
      <c r="BE286" s="177">
        <f>IF(N286="snížená",K286,0)</f>
        <v>0</v>
      </c>
      <c r="BF286" s="177">
        <f>IF(N286="zákl. přenesená",K286,0)</f>
        <v>0</v>
      </c>
      <c r="BG286" s="177">
        <f>IF(N286="sníž. přenesená",K286,0)</f>
        <v>0</v>
      </c>
      <c r="BH286" s="177">
        <f>IF(N286="nulová",K286,0)</f>
        <v>0</v>
      </c>
      <c r="BI286" s="4" t="s">
        <v>85</v>
      </c>
      <c r="BJ286" s="177">
        <f>ROUND(O286*H286,2)</f>
        <v>0</v>
      </c>
      <c r="BK286" s="4" t="s">
        <v>140</v>
      </c>
      <c r="BL286" s="176" t="s">
        <v>592</v>
      </c>
    </row>
    <row r="287" spans="1:46" s="28" customFormat="1" ht="12.75">
      <c r="A287" s="23"/>
      <c r="B287" s="24"/>
      <c r="C287" s="23"/>
      <c r="D287" s="188" t="s">
        <v>170</v>
      </c>
      <c r="E287" s="23"/>
      <c r="F287" s="189" t="s">
        <v>593</v>
      </c>
      <c r="G287" s="23"/>
      <c r="H287" s="23"/>
      <c r="I287" s="190"/>
      <c r="J287" s="190"/>
      <c r="K287" s="23"/>
      <c r="L287" s="24"/>
      <c r="M287" s="191"/>
      <c r="N287" s="192"/>
      <c r="O287" s="61"/>
      <c r="P287" s="61"/>
      <c r="Q287" s="61"/>
      <c r="R287" s="61"/>
      <c r="S287" s="61"/>
      <c r="T287" s="61"/>
      <c r="U287" s="61"/>
      <c r="V287" s="61"/>
      <c r="W287" s="62"/>
      <c r="X287" s="23"/>
      <c r="Y287" s="23"/>
      <c r="Z287" s="23"/>
      <c r="AA287" s="23"/>
      <c r="AB287" s="23"/>
      <c r="AC287" s="23"/>
      <c r="AD287" s="23"/>
      <c r="AS287" s="4" t="s">
        <v>170</v>
      </c>
      <c r="AT287" s="4" t="s">
        <v>87</v>
      </c>
    </row>
    <row r="288" spans="1:64" s="28" customFormat="1" ht="24" customHeight="1">
      <c r="A288" s="23"/>
      <c r="B288" s="163"/>
      <c r="C288" s="178" t="s">
        <v>87</v>
      </c>
      <c r="D288" s="178" t="s">
        <v>143</v>
      </c>
      <c r="E288" s="179" t="s">
        <v>594</v>
      </c>
      <c r="F288" s="180" t="s">
        <v>595</v>
      </c>
      <c r="G288" s="181" t="s">
        <v>146</v>
      </c>
      <c r="H288" s="182">
        <v>56</v>
      </c>
      <c r="I288" s="183"/>
      <c r="J288" s="184"/>
      <c r="K288" s="185">
        <f>ROUND(O288*H288,2)</f>
        <v>0</v>
      </c>
      <c r="L288" s="186"/>
      <c r="M288" s="187"/>
      <c r="N288" s="172" t="s">
        <v>40</v>
      </c>
      <c r="O288" s="173">
        <f>I288+J288</f>
        <v>0</v>
      </c>
      <c r="P288" s="173">
        <f>ROUND(I288*H288,2)</f>
        <v>0</v>
      </c>
      <c r="Q288" s="173">
        <f>ROUND(J288*H288,2)</f>
        <v>0</v>
      </c>
      <c r="R288" s="61"/>
      <c r="S288" s="174">
        <f>R288*H288</f>
        <v>0</v>
      </c>
      <c r="T288" s="174">
        <v>0</v>
      </c>
      <c r="U288" s="174">
        <f>T288*H288</f>
        <v>0</v>
      </c>
      <c r="V288" s="174">
        <v>0</v>
      </c>
      <c r="W288" s="175">
        <f>V288*H288</f>
        <v>0</v>
      </c>
      <c r="X288" s="23"/>
      <c r="Y288" s="23"/>
      <c r="Z288" s="23"/>
      <c r="AA288" s="23"/>
      <c r="AB288" s="23"/>
      <c r="AC288" s="23"/>
      <c r="AD288" s="23"/>
      <c r="AQ288" s="176" t="s">
        <v>147</v>
      </c>
      <c r="AS288" s="176" t="s">
        <v>143</v>
      </c>
      <c r="AT288" s="176" t="s">
        <v>87</v>
      </c>
      <c r="AX288" s="4" t="s">
        <v>123</v>
      </c>
      <c r="BD288" s="177">
        <f>IF(N288="základní",K288,0)</f>
        <v>0</v>
      </c>
      <c r="BE288" s="177">
        <f>IF(N288="snížená",K288,0)</f>
        <v>0</v>
      </c>
      <c r="BF288" s="177">
        <f>IF(N288="zákl. přenesená",K288,0)</f>
        <v>0</v>
      </c>
      <c r="BG288" s="177">
        <f>IF(N288="sníž. přenesená",K288,0)</f>
        <v>0</v>
      </c>
      <c r="BH288" s="177">
        <f>IF(N288="nulová",K288,0)</f>
        <v>0</v>
      </c>
      <c r="BI288" s="4" t="s">
        <v>85</v>
      </c>
      <c r="BJ288" s="177">
        <f>ROUND(O288*H288,2)</f>
        <v>0</v>
      </c>
      <c r="BK288" s="4" t="s">
        <v>140</v>
      </c>
      <c r="BL288" s="176" t="s">
        <v>596</v>
      </c>
    </row>
    <row r="289" spans="1:64" s="28" customFormat="1" ht="24" customHeight="1">
      <c r="A289" s="23"/>
      <c r="B289" s="163"/>
      <c r="C289" s="178" t="s">
        <v>597</v>
      </c>
      <c r="D289" s="178" t="s">
        <v>143</v>
      </c>
      <c r="E289" s="179" t="s">
        <v>76</v>
      </c>
      <c r="F289" s="180" t="s">
        <v>598</v>
      </c>
      <c r="G289" s="181" t="s">
        <v>146</v>
      </c>
      <c r="H289" s="182">
        <v>8</v>
      </c>
      <c r="I289" s="183"/>
      <c r="J289" s="184"/>
      <c r="K289" s="185">
        <f>ROUND(O289*H289,2)</f>
        <v>0</v>
      </c>
      <c r="L289" s="186"/>
      <c r="M289" s="187"/>
      <c r="N289" s="172" t="s">
        <v>40</v>
      </c>
      <c r="O289" s="173">
        <f>I289+J289</f>
        <v>0</v>
      </c>
      <c r="P289" s="173">
        <f>ROUND(I289*H289,2)</f>
        <v>0</v>
      </c>
      <c r="Q289" s="173">
        <f>ROUND(J289*H289,2)</f>
        <v>0</v>
      </c>
      <c r="R289" s="61"/>
      <c r="S289" s="174">
        <f>R289*H289</f>
        <v>0</v>
      </c>
      <c r="T289" s="174">
        <v>0</v>
      </c>
      <c r="U289" s="174">
        <f>T289*H289</f>
        <v>0</v>
      </c>
      <c r="V289" s="174">
        <v>0</v>
      </c>
      <c r="W289" s="175">
        <f>V289*H289</f>
        <v>0</v>
      </c>
      <c r="X289" s="23"/>
      <c r="Y289" s="23"/>
      <c r="Z289" s="23"/>
      <c r="AA289" s="23"/>
      <c r="AB289" s="23"/>
      <c r="AC289" s="23"/>
      <c r="AD289" s="23"/>
      <c r="AQ289" s="176" t="s">
        <v>147</v>
      </c>
      <c r="AS289" s="176" t="s">
        <v>143</v>
      </c>
      <c r="AT289" s="176" t="s">
        <v>87</v>
      </c>
      <c r="AX289" s="4" t="s">
        <v>123</v>
      </c>
      <c r="BD289" s="177">
        <f>IF(N289="základní",K289,0)</f>
        <v>0</v>
      </c>
      <c r="BE289" s="177">
        <f>IF(N289="snížená",K289,0)</f>
        <v>0</v>
      </c>
      <c r="BF289" s="177">
        <f>IF(N289="zákl. přenesená",K289,0)</f>
        <v>0</v>
      </c>
      <c r="BG289" s="177">
        <f>IF(N289="sníž. přenesená",K289,0)</f>
        <v>0</v>
      </c>
      <c r="BH289" s="177">
        <f>IF(N289="nulová",K289,0)</f>
        <v>0</v>
      </c>
      <c r="BI289" s="4" t="s">
        <v>85</v>
      </c>
      <c r="BJ289" s="177">
        <f>ROUND(O289*H289,2)</f>
        <v>0</v>
      </c>
      <c r="BK289" s="4" t="s">
        <v>140</v>
      </c>
      <c r="BL289" s="176" t="s">
        <v>599</v>
      </c>
    </row>
    <row r="290" spans="1:64" s="28" customFormat="1" ht="55.5" customHeight="1">
      <c r="A290" s="23"/>
      <c r="B290" s="163"/>
      <c r="C290" s="178" t="s">
        <v>131</v>
      </c>
      <c r="D290" s="178" t="s">
        <v>143</v>
      </c>
      <c r="E290" s="179" t="s">
        <v>600</v>
      </c>
      <c r="F290" s="180" t="s">
        <v>601</v>
      </c>
      <c r="G290" s="181" t="s">
        <v>146</v>
      </c>
      <c r="H290" s="182">
        <v>75</v>
      </c>
      <c r="I290" s="183"/>
      <c r="J290" s="184"/>
      <c r="K290" s="185">
        <f>ROUND(O290*H290,2)</f>
        <v>0</v>
      </c>
      <c r="L290" s="186"/>
      <c r="M290" s="187"/>
      <c r="N290" s="172" t="s">
        <v>40</v>
      </c>
      <c r="O290" s="173">
        <f>I290+J290</f>
        <v>0</v>
      </c>
      <c r="P290" s="173">
        <f>ROUND(I290*H290,2)</f>
        <v>0</v>
      </c>
      <c r="Q290" s="173">
        <f>ROUND(J290*H290,2)</f>
        <v>0</v>
      </c>
      <c r="R290" s="61"/>
      <c r="S290" s="174">
        <f>R290*H290</f>
        <v>0</v>
      </c>
      <c r="T290" s="174">
        <v>0</v>
      </c>
      <c r="U290" s="174">
        <f>T290*H290</f>
        <v>0</v>
      </c>
      <c r="V290" s="174">
        <v>0</v>
      </c>
      <c r="W290" s="175">
        <f>V290*H290</f>
        <v>0</v>
      </c>
      <c r="X290" s="23"/>
      <c r="Y290" s="23"/>
      <c r="Z290" s="23"/>
      <c r="AA290" s="23"/>
      <c r="AB290" s="23"/>
      <c r="AC290" s="23"/>
      <c r="AD290" s="23"/>
      <c r="AQ290" s="176" t="s">
        <v>147</v>
      </c>
      <c r="AS290" s="176" t="s">
        <v>143</v>
      </c>
      <c r="AT290" s="176" t="s">
        <v>87</v>
      </c>
      <c r="AX290" s="4" t="s">
        <v>123</v>
      </c>
      <c r="BD290" s="177">
        <f>IF(N290="základní",K290,0)</f>
        <v>0</v>
      </c>
      <c r="BE290" s="177">
        <f>IF(N290="snížená",K290,0)</f>
        <v>0</v>
      </c>
      <c r="BF290" s="177">
        <f>IF(N290="zákl. přenesená",K290,0)</f>
        <v>0</v>
      </c>
      <c r="BG290" s="177">
        <f>IF(N290="sníž. přenesená",K290,0)</f>
        <v>0</v>
      </c>
      <c r="BH290" s="177">
        <f>IF(N290="nulová",K290,0)</f>
        <v>0</v>
      </c>
      <c r="BI290" s="4" t="s">
        <v>85</v>
      </c>
      <c r="BJ290" s="177">
        <f>ROUND(O290*H290,2)</f>
        <v>0</v>
      </c>
      <c r="BK290" s="4" t="s">
        <v>140</v>
      </c>
      <c r="BL290" s="176" t="s">
        <v>602</v>
      </c>
    </row>
    <row r="291" spans="1:64" s="28" customFormat="1" ht="24" customHeight="1">
      <c r="A291" s="23"/>
      <c r="B291" s="163"/>
      <c r="C291" s="178" t="s">
        <v>603</v>
      </c>
      <c r="D291" s="178" t="s">
        <v>143</v>
      </c>
      <c r="E291" s="179" t="s">
        <v>604</v>
      </c>
      <c r="F291" s="180" t="s">
        <v>605</v>
      </c>
      <c r="G291" s="181" t="s">
        <v>146</v>
      </c>
      <c r="H291" s="182">
        <v>29</v>
      </c>
      <c r="I291" s="183"/>
      <c r="J291" s="184"/>
      <c r="K291" s="185">
        <f>ROUND(O291*H291,2)</f>
        <v>0</v>
      </c>
      <c r="L291" s="186"/>
      <c r="M291" s="187"/>
      <c r="N291" s="172" t="s">
        <v>40</v>
      </c>
      <c r="O291" s="173">
        <f>I291+J291</f>
        <v>0</v>
      </c>
      <c r="P291" s="173">
        <f>ROUND(I291*H291,2)</f>
        <v>0</v>
      </c>
      <c r="Q291" s="173">
        <f>ROUND(J291*H291,2)</f>
        <v>0</v>
      </c>
      <c r="R291" s="61"/>
      <c r="S291" s="174">
        <f>R291*H291</f>
        <v>0</v>
      </c>
      <c r="T291" s="174">
        <v>0</v>
      </c>
      <c r="U291" s="174">
        <f>T291*H291</f>
        <v>0</v>
      </c>
      <c r="V291" s="174">
        <v>0</v>
      </c>
      <c r="W291" s="175">
        <f>V291*H291</f>
        <v>0</v>
      </c>
      <c r="X291" s="23"/>
      <c r="Y291" s="23"/>
      <c r="Z291" s="23"/>
      <c r="AA291" s="23"/>
      <c r="AB291" s="23"/>
      <c r="AC291" s="23"/>
      <c r="AD291" s="23"/>
      <c r="AQ291" s="176" t="s">
        <v>147</v>
      </c>
      <c r="AS291" s="176" t="s">
        <v>143</v>
      </c>
      <c r="AT291" s="176" t="s">
        <v>87</v>
      </c>
      <c r="AX291" s="4" t="s">
        <v>123</v>
      </c>
      <c r="BD291" s="177">
        <f>IF(N291="základní",K291,0)</f>
        <v>0</v>
      </c>
      <c r="BE291" s="177">
        <f>IF(N291="snížená",K291,0)</f>
        <v>0</v>
      </c>
      <c r="BF291" s="177">
        <f>IF(N291="zákl. přenesená",K291,0)</f>
        <v>0</v>
      </c>
      <c r="BG291" s="177">
        <f>IF(N291="sníž. přenesená",K291,0)</f>
        <v>0</v>
      </c>
      <c r="BH291" s="177">
        <f>IF(N291="nulová",K291,0)</f>
        <v>0</v>
      </c>
      <c r="BI291" s="4" t="s">
        <v>85</v>
      </c>
      <c r="BJ291" s="177">
        <f>ROUND(O291*H291,2)</f>
        <v>0</v>
      </c>
      <c r="BK291" s="4" t="s">
        <v>140</v>
      </c>
      <c r="BL291" s="176" t="s">
        <v>606</v>
      </c>
    </row>
    <row r="292" spans="1:64" s="28" customFormat="1" ht="24" customHeight="1">
      <c r="A292" s="23"/>
      <c r="B292" s="163"/>
      <c r="C292" s="178" t="s">
        <v>607</v>
      </c>
      <c r="D292" s="178" t="s">
        <v>143</v>
      </c>
      <c r="E292" s="179" t="s">
        <v>608</v>
      </c>
      <c r="F292" s="180" t="s">
        <v>609</v>
      </c>
      <c r="G292" s="181" t="s">
        <v>146</v>
      </c>
      <c r="H292" s="182">
        <v>3</v>
      </c>
      <c r="I292" s="183"/>
      <c r="J292" s="184"/>
      <c r="K292" s="185">
        <f>ROUND(O292*H292,2)</f>
        <v>0</v>
      </c>
      <c r="L292" s="186"/>
      <c r="M292" s="187"/>
      <c r="N292" s="172" t="s">
        <v>40</v>
      </c>
      <c r="O292" s="173">
        <f>I292+J292</f>
        <v>0</v>
      </c>
      <c r="P292" s="173">
        <f>ROUND(I292*H292,2)</f>
        <v>0</v>
      </c>
      <c r="Q292" s="173">
        <f>ROUND(J292*H292,2)</f>
        <v>0</v>
      </c>
      <c r="R292" s="61"/>
      <c r="S292" s="174">
        <f>R292*H292</f>
        <v>0</v>
      </c>
      <c r="T292" s="174">
        <v>0</v>
      </c>
      <c r="U292" s="174">
        <f>T292*H292</f>
        <v>0</v>
      </c>
      <c r="V292" s="174">
        <v>0</v>
      </c>
      <c r="W292" s="175">
        <f>V292*H292</f>
        <v>0</v>
      </c>
      <c r="X292" s="23"/>
      <c r="Y292" s="23"/>
      <c r="Z292" s="23"/>
      <c r="AA292" s="23"/>
      <c r="AB292" s="23"/>
      <c r="AC292" s="23"/>
      <c r="AD292" s="23"/>
      <c r="AQ292" s="176" t="s">
        <v>147</v>
      </c>
      <c r="AS292" s="176" t="s">
        <v>143</v>
      </c>
      <c r="AT292" s="176" t="s">
        <v>87</v>
      </c>
      <c r="AX292" s="4" t="s">
        <v>123</v>
      </c>
      <c r="BD292" s="177">
        <f>IF(N292="základní",K292,0)</f>
        <v>0</v>
      </c>
      <c r="BE292" s="177">
        <f>IF(N292="snížená",K292,0)</f>
        <v>0</v>
      </c>
      <c r="BF292" s="177">
        <f>IF(N292="zákl. přenesená",K292,0)</f>
        <v>0</v>
      </c>
      <c r="BG292" s="177">
        <f>IF(N292="sníž. přenesená",K292,0)</f>
        <v>0</v>
      </c>
      <c r="BH292" s="177">
        <f>IF(N292="nulová",K292,0)</f>
        <v>0</v>
      </c>
      <c r="BI292" s="4" t="s">
        <v>85</v>
      </c>
      <c r="BJ292" s="177">
        <f>ROUND(O292*H292,2)</f>
        <v>0</v>
      </c>
      <c r="BK292" s="4" t="s">
        <v>140</v>
      </c>
      <c r="BL292" s="176" t="s">
        <v>610</v>
      </c>
    </row>
    <row r="293" spans="1:64" s="28" customFormat="1" ht="24" customHeight="1">
      <c r="A293" s="23"/>
      <c r="B293" s="163"/>
      <c r="C293" s="178" t="s">
        <v>611</v>
      </c>
      <c r="D293" s="178" t="s">
        <v>143</v>
      </c>
      <c r="E293" s="179" t="s">
        <v>143</v>
      </c>
      <c r="F293" s="180" t="s">
        <v>612</v>
      </c>
      <c r="G293" s="181" t="s">
        <v>146</v>
      </c>
      <c r="H293" s="182">
        <v>2</v>
      </c>
      <c r="I293" s="183"/>
      <c r="J293" s="184"/>
      <c r="K293" s="185">
        <f>ROUND(O293*H293,2)</f>
        <v>0</v>
      </c>
      <c r="L293" s="186"/>
      <c r="M293" s="187"/>
      <c r="N293" s="172" t="s">
        <v>40</v>
      </c>
      <c r="O293" s="173">
        <f>I293+J293</f>
        <v>0</v>
      </c>
      <c r="P293" s="173">
        <f>ROUND(I293*H293,2)</f>
        <v>0</v>
      </c>
      <c r="Q293" s="173">
        <f>ROUND(J293*H293,2)</f>
        <v>0</v>
      </c>
      <c r="R293" s="61"/>
      <c r="S293" s="174">
        <f>R293*H293</f>
        <v>0</v>
      </c>
      <c r="T293" s="174">
        <v>0</v>
      </c>
      <c r="U293" s="174">
        <f>T293*H293</f>
        <v>0</v>
      </c>
      <c r="V293" s="174">
        <v>0</v>
      </c>
      <c r="W293" s="175">
        <f>V293*H293</f>
        <v>0</v>
      </c>
      <c r="X293" s="23"/>
      <c r="Y293" s="23"/>
      <c r="Z293" s="23"/>
      <c r="AA293" s="23"/>
      <c r="AB293" s="23"/>
      <c r="AC293" s="23"/>
      <c r="AD293" s="23"/>
      <c r="AQ293" s="176" t="s">
        <v>147</v>
      </c>
      <c r="AS293" s="176" t="s">
        <v>143</v>
      </c>
      <c r="AT293" s="176" t="s">
        <v>87</v>
      </c>
      <c r="AX293" s="4" t="s">
        <v>123</v>
      </c>
      <c r="BD293" s="177">
        <f>IF(N293="základní",K293,0)</f>
        <v>0</v>
      </c>
      <c r="BE293" s="177">
        <f>IF(N293="snížená",K293,0)</f>
        <v>0</v>
      </c>
      <c r="BF293" s="177">
        <f>IF(N293="zákl. přenesená",K293,0)</f>
        <v>0</v>
      </c>
      <c r="BG293" s="177">
        <f>IF(N293="sníž. přenesená",K293,0)</f>
        <v>0</v>
      </c>
      <c r="BH293" s="177">
        <f>IF(N293="nulová",K293,0)</f>
        <v>0</v>
      </c>
      <c r="BI293" s="4" t="s">
        <v>85</v>
      </c>
      <c r="BJ293" s="177">
        <f>ROUND(O293*H293,2)</f>
        <v>0</v>
      </c>
      <c r="BK293" s="4" t="s">
        <v>140</v>
      </c>
      <c r="BL293" s="176" t="s">
        <v>613</v>
      </c>
    </row>
    <row r="294" spans="1:64" s="28" customFormat="1" ht="24" customHeight="1">
      <c r="A294" s="23"/>
      <c r="B294" s="163"/>
      <c r="C294" s="178" t="s">
        <v>614</v>
      </c>
      <c r="D294" s="178" t="s">
        <v>143</v>
      </c>
      <c r="E294" s="179" t="s">
        <v>615</v>
      </c>
      <c r="F294" s="180" t="s">
        <v>616</v>
      </c>
      <c r="G294" s="181" t="s">
        <v>146</v>
      </c>
      <c r="H294" s="182">
        <v>5</v>
      </c>
      <c r="I294" s="183"/>
      <c r="J294" s="184"/>
      <c r="K294" s="185">
        <f>ROUND(O294*H294,2)</f>
        <v>0</v>
      </c>
      <c r="L294" s="186"/>
      <c r="M294" s="187"/>
      <c r="N294" s="172" t="s">
        <v>40</v>
      </c>
      <c r="O294" s="173">
        <f>I294+J294</f>
        <v>0</v>
      </c>
      <c r="P294" s="173">
        <f>ROUND(I294*H294,2)</f>
        <v>0</v>
      </c>
      <c r="Q294" s="173">
        <f>ROUND(J294*H294,2)</f>
        <v>0</v>
      </c>
      <c r="R294" s="61"/>
      <c r="S294" s="174">
        <f>R294*H294</f>
        <v>0</v>
      </c>
      <c r="T294" s="174">
        <v>0</v>
      </c>
      <c r="U294" s="174">
        <f>T294*H294</f>
        <v>0</v>
      </c>
      <c r="V294" s="174">
        <v>0</v>
      </c>
      <c r="W294" s="175">
        <f>V294*H294</f>
        <v>0</v>
      </c>
      <c r="X294" s="23"/>
      <c r="Y294" s="23"/>
      <c r="Z294" s="23"/>
      <c r="AA294" s="23"/>
      <c r="AB294" s="23"/>
      <c r="AC294" s="23"/>
      <c r="AD294" s="23"/>
      <c r="AQ294" s="176" t="s">
        <v>147</v>
      </c>
      <c r="AS294" s="176" t="s">
        <v>143</v>
      </c>
      <c r="AT294" s="176" t="s">
        <v>87</v>
      </c>
      <c r="AX294" s="4" t="s">
        <v>123</v>
      </c>
      <c r="BD294" s="177">
        <f>IF(N294="základní",K294,0)</f>
        <v>0</v>
      </c>
      <c r="BE294" s="177">
        <f>IF(N294="snížená",K294,0)</f>
        <v>0</v>
      </c>
      <c r="BF294" s="177">
        <f>IF(N294="zákl. přenesená",K294,0)</f>
        <v>0</v>
      </c>
      <c r="BG294" s="177">
        <f>IF(N294="sníž. přenesená",K294,0)</f>
        <v>0</v>
      </c>
      <c r="BH294" s="177">
        <f>IF(N294="nulová",K294,0)</f>
        <v>0</v>
      </c>
      <c r="BI294" s="4" t="s">
        <v>85</v>
      </c>
      <c r="BJ294" s="177">
        <f>ROUND(O294*H294,2)</f>
        <v>0</v>
      </c>
      <c r="BK294" s="4" t="s">
        <v>140</v>
      </c>
      <c r="BL294" s="176" t="s">
        <v>617</v>
      </c>
    </row>
    <row r="295" spans="1:64" s="28" customFormat="1" ht="38.25" customHeight="1">
      <c r="A295" s="23"/>
      <c r="B295" s="163"/>
      <c r="C295" s="178" t="s">
        <v>618</v>
      </c>
      <c r="D295" s="178" t="s">
        <v>143</v>
      </c>
      <c r="E295" s="179" t="s">
        <v>619</v>
      </c>
      <c r="F295" s="180" t="s">
        <v>620</v>
      </c>
      <c r="G295" s="181" t="s">
        <v>146</v>
      </c>
      <c r="H295" s="182">
        <v>3</v>
      </c>
      <c r="I295" s="183"/>
      <c r="J295" s="184"/>
      <c r="K295" s="185">
        <f>ROUND(O295*H295,2)</f>
        <v>0</v>
      </c>
      <c r="L295" s="186"/>
      <c r="M295" s="187"/>
      <c r="N295" s="172" t="s">
        <v>40</v>
      </c>
      <c r="O295" s="173">
        <f>I295+J295</f>
        <v>0</v>
      </c>
      <c r="P295" s="173">
        <f>ROUND(I295*H295,2)</f>
        <v>0</v>
      </c>
      <c r="Q295" s="173">
        <f>ROUND(J295*H295,2)</f>
        <v>0</v>
      </c>
      <c r="R295" s="61"/>
      <c r="S295" s="174">
        <f>R295*H295</f>
        <v>0</v>
      </c>
      <c r="T295" s="174">
        <v>0</v>
      </c>
      <c r="U295" s="174">
        <f>T295*H295</f>
        <v>0</v>
      </c>
      <c r="V295" s="174">
        <v>0</v>
      </c>
      <c r="W295" s="175">
        <f>V295*H295</f>
        <v>0</v>
      </c>
      <c r="X295" s="23"/>
      <c r="Y295" s="23"/>
      <c r="Z295" s="23"/>
      <c r="AA295" s="23"/>
      <c r="AB295" s="23"/>
      <c r="AC295" s="23"/>
      <c r="AD295" s="23"/>
      <c r="AQ295" s="176" t="s">
        <v>147</v>
      </c>
      <c r="AS295" s="176" t="s">
        <v>143</v>
      </c>
      <c r="AT295" s="176" t="s">
        <v>87</v>
      </c>
      <c r="AX295" s="4" t="s">
        <v>123</v>
      </c>
      <c r="BD295" s="177">
        <f>IF(N295="základní",K295,0)</f>
        <v>0</v>
      </c>
      <c r="BE295" s="177">
        <f>IF(N295="snížená",K295,0)</f>
        <v>0</v>
      </c>
      <c r="BF295" s="177">
        <f>IF(N295="zákl. přenesená",K295,0)</f>
        <v>0</v>
      </c>
      <c r="BG295" s="177">
        <f>IF(N295="sníž. přenesená",K295,0)</f>
        <v>0</v>
      </c>
      <c r="BH295" s="177">
        <f>IF(N295="nulová",K295,0)</f>
        <v>0</v>
      </c>
      <c r="BI295" s="4" t="s">
        <v>85</v>
      </c>
      <c r="BJ295" s="177">
        <f>ROUND(O295*H295,2)</f>
        <v>0</v>
      </c>
      <c r="BK295" s="4" t="s">
        <v>140</v>
      </c>
      <c r="BL295" s="176" t="s">
        <v>621</v>
      </c>
    </row>
    <row r="296" spans="1:64" s="28" customFormat="1" ht="37.5" customHeight="1">
      <c r="A296" s="23"/>
      <c r="B296" s="163"/>
      <c r="C296" s="164" t="s">
        <v>622</v>
      </c>
      <c r="D296" s="164" t="s">
        <v>127</v>
      </c>
      <c r="E296" s="165" t="s">
        <v>623</v>
      </c>
      <c r="F296" s="166" t="s">
        <v>624</v>
      </c>
      <c r="G296" s="167" t="s">
        <v>146</v>
      </c>
      <c r="H296" s="168">
        <v>8</v>
      </c>
      <c r="I296" s="169"/>
      <c r="J296" s="169"/>
      <c r="K296" s="170">
        <f>ROUND(O296*H296,2)</f>
        <v>0</v>
      </c>
      <c r="L296" s="24"/>
      <c r="M296" s="171"/>
      <c r="N296" s="172" t="s">
        <v>40</v>
      </c>
      <c r="O296" s="173">
        <f>I296+J296</f>
        <v>0</v>
      </c>
      <c r="P296" s="173">
        <f>ROUND(I296*H296,2)</f>
        <v>0</v>
      </c>
      <c r="Q296" s="173">
        <f>ROUND(J296*H296,2)</f>
        <v>0</v>
      </c>
      <c r="R296" s="61"/>
      <c r="S296" s="174">
        <f>R296*H296</f>
        <v>0</v>
      </c>
      <c r="T296" s="174">
        <v>0</v>
      </c>
      <c r="U296" s="174">
        <f>T296*H296</f>
        <v>0</v>
      </c>
      <c r="V296" s="174">
        <v>0</v>
      </c>
      <c r="W296" s="175">
        <f>V296*H296</f>
        <v>0</v>
      </c>
      <c r="X296" s="23"/>
      <c r="Y296" s="23"/>
      <c r="Z296" s="23"/>
      <c r="AA296" s="23"/>
      <c r="AB296" s="23"/>
      <c r="AC296" s="23"/>
      <c r="AD296" s="23"/>
      <c r="AQ296" s="176" t="s">
        <v>140</v>
      </c>
      <c r="AS296" s="176" t="s">
        <v>127</v>
      </c>
      <c r="AT296" s="176" t="s">
        <v>87</v>
      </c>
      <c r="AX296" s="4" t="s">
        <v>123</v>
      </c>
      <c r="BD296" s="177">
        <f>IF(N296="základní",K296,0)</f>
        <v>0</v>
      </c>
      <c r="BE296" s="177">
        <f>IF(N296="snížená",K296,0)</f>
        <v>0</v>
      </c>
      <c r="BF296" s="177">
        <f>IF(N296="zákl. přenesená",K296,0)</f>
        <v>0</v>
      </c>
      <c r="BG296" s="177">
        <f>IF(N296="sníž. přenesená",K296,0)</f>
        <v>0</v>
      </c>
      <c r="BH296" s="177">
        <f>IF(N296="nulová",K296,0)</f>
        <v>0</v>
      </c>
      <c r="BI296" s="4" t="s">
        <v>85</v>
      </c>
      <c r="BJ296" s="177">
        <f>ROUND(O296*H296,2)</f>
        <v>0</v>
      </c>
      <c r="BK296" s="4" t="s">
        <v>140</v>
      </c>
      <c r="BL296" s="176" t="s">
        <v>625</v>
      </c>
    </row>
    <row r="297" spans="1:46" s="28" customFormat="1" ht="12.75">
      <c r="A297" s="23"/>
      <c r="B297" s="24"/>
      <c r="C297" s="23"/>
      <c r="D297" s="188" t="s">
        <v>170</v>
      </c>
      <c r="E297" s="23"/>
      <c r="F297" s="189" t="s">
        <v>626</v>
      </c>
      <c r="G297" s="23"/>
      <c r="H297" s="23"/>
      <c r="I297" s="190"/>
      <c r="J297" s="190"/>
      <c r="K297" s="23"/>
      <c r="L297" s="24"/>
      <c r="M297" s="191"/>
      <c r="N297" s="192"/>
      <c r="O297" s="61"/>
      <c r="P297" s="61"/>
      <c r="Q297" s="61"/>
      <c r="R297" s="61"/>
      <c r="S297" s="61"/>
      <c r="T297" s="61"/>
      <c r="U297" s="61"/>
      <c r="V297" s="61"/>
      <c r="W297" s="62"/>
      <c r="X297" s="23"/>
      <c r="Y297" s="23"/>
      <c r="Z297" s="23"/>
      <c r="AA297" s="23"/>
      <c r="AB297" s="23"/>
      <c r="AC297" s="23"/>
      <c r="AD297" s="23"/>
      <c r="AS297" s="4" t="s">
        <v>170</v>
      </c>
      <c r="AT297" s="4" t="s">
        <v>87</v>
      </c>
    </row>
    <row r="298" spans="1:64" s="28" customFormat="1" ht="55.5" customHeight="1">
      <c r="A298" s="23"/>
      <c r="B298" s="163"/>
      <c r="C298" s="178" t="s">
        <v>627</v>
      </c>
      <c r="D298" s="178" t="s">
        <v>143</v>
      </c>
      <c r="E298" s="179" t="s">
        <v>628</v>
      </c>
      <c r="F298" s="180" t="s">
        <v>629</v>
      </c>
      <c r="G298" s="181" t="s">
        <v>146</v>
      </c>
      <c r="H298" s="182">
        <v>4</v>
      </c>
      <c r="I298" s="183"/>
      <c r="J298" s="184"/>
      <c r="K298" s="185">
        <f>ROUND(O298*H298,2)</f>
        <v>0</v>
      </c>
      <c r="L298" s="186"/>
      <c r="M298" s="187"/>
      <c r="N298" s="172" t="s">
        <v>40</v>
      </c>
      <c r="O298" s="173">
        <f>I298+J298</f>
        <v>0</v>
      </c>
      <c r="P298" s="173">
        <f>ROUND(I298*H298,2)</f>
        <v>0</v>
      </c>
      <c r="Q298" s="173">
        <f>ROUND(J298*H298,2)</f>
        <v>0</v>
      </c>
      <c r="R298" s="61"/>
      <c r="S298" s="174">
        <f>R298*H298</f>
        <v>0</v>
      </c>
      <c r="T298" s="174">
        <v>0</v>
      </c>
      <c r="U298" s="174">
        <f>T298*H298</f>
        <v>0</v>
      </c>
      <c r="V298" s="174">
        <v>0</v>
      </c>
      <c r="W298" s="175">
        <f>V298*H298</f>
        <v>0</v>
      </c>
      <c r="X298" s="23"/>
      <c r="Y298" s="23"/>
      <c r="Z298" s="23"/>
      <c r="AA298" s="23"/>
      <c r="AB298" s="23"/>
      <c r="AC298" s="23"/>
      <c r="AD298" s="23"/>
      <c r="AQ298" s="176" t="s">
        <v>147</v>
      </c>
      <c r="AS298" s="176" t="s">
        <v>143</v>
      </c>
      <c r="AT298" s="176" t="s">
        <v>87</v>
      </c>
      <c r="AX298" s="4" t="s">
        <v>123</v>
      </c>
      <c r="BD298" s="177">
        <f>IF(N298="základní",K298,0)</f>
        <v>0</v>
      </c>
      <c r="BE298" s="177">
        <f>IF(N298="snížená",K298,0)</f>
        <v>0</v>
      </c>
      <c r="BF298" s="177">
        <f>IF(N298="zákl. přenesená",K298,0)</f>
        <v>0</v>
      </c>
      <c r="BG298" s="177">
        <f>IF(N298="sníž. přenesená",K298,0)</f>
        <v>0</v>
      </c>
      <c r="BH298" s="177">
        <f>IF(N298="nulová",K298,0)</f>
        <v>0</v>
      </c>
      <c r="BI298" s="4" t="s">
        <v>85</v>
      </c>
      <c r="BJ298" s="177">
        <f>ROUND(O298*H298,2)</f>
        <v>0</v>
      </c>
      <c r="BK298" s="4" t="s">
        <v>140</v>
      </c>
      <c r="BL298" s="176" t="s">
        <v>630</v>
      </c>
    </row>
    <row r="299" spans="1:64" s="28" customFormat="1" ht="38.25" customHeight="1">
      <c r="A299" s="23"/>
      <c r="B299" s="163"/>
      <c r="C299" s="178" t="s">
        <v>631</v>
      </c>
      <c r="D299" s="178" t="s">
        <v>143</v>
      </c>
      <c r="E299" s="179" t="s">
        <v>632</v>
      </c>
      <c r="F299" s="180" t="s">
        <v>633</v>
      </c>
      <c r="G299" s="181" t="s">
        <v>146</v>
      </c>
      <c r="H299" s="182">
        <v>8</v>
      </c>
      <c r="I299" s="183"/>
      <c r="J299" s="184"/>
      <c r="K299" s="185">
        <f>ROUND(O299*H299,2)</f>
        <v>0</v>
      </c>
      <c r="L299" s="186"/>
      <c r="M299" s="187"/>
      <c r="N299" s="172" t="s">
        <v>40</v>
      </c>
      <c r="O299" s="173">
        <f>I299+J299</f>
        <v>0</v>
      </c>
      <c r="P299" s="173">
        <f>ROUND(I299*H299,2)</f>
        <v>0</v>
      </c>
      <c r="Q299" s="173">
        <f>ROUND(J299*H299,2)</f>
        <v>0</v>
      </c>
      <c r="R299" s="61"/>
      <c r="S299" s="174">
        <f>R299*H299</f>
        <v>0</v>
      </c>
      <c r="T299" s="174">
        <v>0</v>
      </c>
      <c r="U299" s="174">
        <f>T299*H299</f>
        <v>0</v>
      </c>
      <c r="V299" s="174">
        <v>0</v>
      </c>
      <c r="W299" s="175">
        <f>V299*H299</f>
        <v>0</v>
      </c>
      <c r="X299" s="23"/>
      <c r="Y299" s="23"/>
      <c r="Z299" s="23"/>
      <c r="AA299" s="23"/>
      <c r="AB299" s="23"/>
      <c r="AC299" s="23"/>
      <c r="AD299" s="23"/>
      <c r="AQ299" s="176" t="s">
        <v>147</v>
      </c>
      <c r="AS299" s="176" t="s">
        <v>143</v>
      </c>
      <c r="AT299" s="176" t="s">
        <v>87</v>
      </c>
      <c r="AX299" s="4" t="s">
        <v>123</v>
      </c>
      <c r="BD299" s="177">
        <f>IF(N299="základní",K299,0)</f>
        <v>0</v>
      </c>
      <c r="BE299" s="177">
        <f>IF(N299="snížená",K299,0)</f>
        <v>0</v>
      </c>
      <c r="BF299" s="177">
        <f>IF(N299="zákl. přenesená",K299,0)</f>
        <v>0</v>
      </c>
      <c r="BG299" s="177">
        <f>IF(N299="sníž. přenesená",K299,0)</f>
        <v>0</v>
      </c>
      <c r="BH299" s="177">
        <f>IF(N299="nulová",K299,0)</f>
        <v>0</v>
      </c>
      <c r="BI299" s="4" t="s">
        <v>85</v>
      </c>
      <c r="BJ299" s="177">
        <f>ROUND(O299*H299,2)</f>
        <v>0</v>
      </c>
      <c r="BK299" s="4" t="s">
        <v>140</v>
      </c>
      <c r="BL299" s="176" t="s">
        <v>634</v>
      </c>
    </row>
    <row r="300" spans="1:64" s="28" customFormat="1" ht="48.75" customHeight="1">
      <c r="A300" s="23"/>
      <c r="B300" s="163"/>
      <c r="C300" s="178" t="s">
        <v>635</v>
      </c>
      <c r="D300" s="178" t="s">
        <v>143</v>
      </c>
      <c r="E300" s="179" t="s">
        <v>636</v>
      </c>
      <c r="F300" s="180" t="s">
        <v>637</v>
      </c>
      <c r="G300" s="181" t="s">
        <v>146</v>
      </c>
      <c r="H300" s="182">
        <v>4</v>
      </c>
      <c r="I300" s="183"/>
      <c r="J300" s="184"/>
      <c r="K300" s="185">
        <f>ROUND(O300*H300,2)</f>
        <v>0</v>
      </c>
      <c r="L300" s="186"/>
      <c r="M300" s="187"/>
      <c r="N300" s="172" t="s">
        <v>40</v>
      </c>
      <c r="O300" s="173">
        <f>I300+J300</f>
        <v>0</v>
      </c>
      <c r="P300" s="173">
        <f>ROUND(I300*H300,2)</f>
        <v>0</v>
      </c>
      <c r="Q300" s="173">
        <f>ROUND(J300*H300,2)</f>
        <v>0</v>
      </c>
      <c r="R300" s="61"/>
      <c r="S300" s="174">
        <f>R300*H300</f>
        <v>0</v>
      </c>
      <c r="T300" s="174">
        <v>0</v>
      </c>
      <c r="U300" s="174">
        <f>T300*H300</f>
        <v>0</v>
      </c>
      <c r="V300" s="174">
        <v>0</v>
      </c>
      <c r="W300" s="175">
        <f>V300*H300</f>
        <v>0</v>
      </c>
      <c r="X300" s="23"/>
      <c r="Y300" s="23"/>
      <c r="Z300" s="23"/>
      <c r="AA300" s="23"/>
      <c r="AB300" s="23"/>
      <c r="AC300" s="23"/>
      <c r="AD300" s="23"/>
      <c r="AQ300" s="176" t="s">
        <v>147</v>
      </c>
      <c r="AS300" s="176" t="s">
        <v>143</v>
      </c>
      <c r="AT300" s="176" t="s">
        <v>87</v>
      </c>
      <c r="AX300" s="4" t="s">
        <v>123</v>
      </c>
      <c r="BD300" s="177">
        <f>IF(N300="základní",K300,0)</f>
        <v>0</v>
      </c>
      <c r="BE300" s="177">
        <f>IF(N300="snížená",K300,0)</f>
        <v>0</v>
      </c>
      <c r="BF300" s="177">
        <f>IF(N300="zákl. přenesená",K300,0)</f>
        <v>0</v>
      </c>
      <c r="BG300" s="177">
        <f>IF(N300="sníž. přenesená",K300,0)</f>
        <v>0</v>
      </c>
      <c r="BH300" s="177">
        <f>IF(N300="nulová",K300,0)</f>
        <v>0</v>
      </c>
      <c r="BI300" s="4" t="s">
        <v>85</v>
      </c>
      <c r="BJ300" s="177">
        <f>ROUND(O300*H300,2)</f>
        <v>0</v>
      </c>
      <c r="BK300" s="4" t="s">
        <v>140</v>
      </c>
      <c r="BL300" s="176" t="s">
        <v>638</v>
      </c>
    </row>
    <row r="301" spans="1:64" s="28" customFormat="1" ht="33" customHeight="1">
      <c r="A301" s="23"/>
      <c r="B301" s="163"/>
      <c r="C301" s="164" t="s">
        <v>639</v>
      </c>
      <c r="D301" s="164" t="s">
        <v>127</v>
      </c>
      <c r="E301" s="165" t="s">
        <v>640</v>
      </c>
      <c r="F301" s="166" t="s">
        <v>641</v>
      </c>
      <c r="G301" s="167" t="s">
        <v>146</v>
      </c>
      <c r="H301" s="168">
        <v>8</v>
      </c>
      <c r="I301" s="169"/>
      <c r="J301" s="169"/>
      <c r="K301" s="170">
        <f>ROUND(O301*H301,2)</f>
        <v>0</v>
      </c>
      <c r="L301" s="24"/>
      <c r="M301" s="171"/>
      <c r="N301" s="172" t="s">
        <v>40</v>
      </c>
      <c r="O301" s="173">
        <f>I301+J301</f>
        <v>0</v>
      </c>
      <c r="P301" s="173">
        <f>ROUND(I301*H301,2)</f>
        <v>0</v>
      </c>
      <c r="Q301" s="173">
        <f>ROUND(J301*H301,2)</f>
        <v>0</v>
      </c>
      <c r="R301" s="61"/>
      <c r="S301" s="174">
        <f>R301*H301</f>
        <v>0</v>
      </c>
      <c r="T301" s="174">
        <v>0</v>
      </c>
      <c r="U301" s="174">
        <f>T301*H301</f>
        <v>0</v>
      </c>
      <c r="V301" s="174">
        <v>0</v>
      </c>
      <c r="W301" s="175">
        <f>V301*H301</f>
        <v>0</v>
      </c>
      <c r="X301" s="23"/>
      <c r="Y301" s="23"/>
      <c r="Z301" s="23"/>
      <c r="AA301" s="23"/>
      <c r="AB301" s="23"/>
      <c r="AC301" s="23"/>
      <c r="AD301" s="23"/>
      <c r="AQ301" s="176" t="s">
        <v>140</v>
      </c>
      <c r="AS301" s="176" t="s">
        <v>127</v>
      </c>
      <c r="AT301" s="176" t="s">
        <v>87</v>
      </c>
      <c r="AX301" s="4" t="s">
        <v>123</v>
      </c>
      <c r="BD301" s="177">
        <f>IF(N301="základní",K301,0)</f>
        <v>0</v>
      </c>
      <c r="BE301" s="177">
        <f>IF(N301="snížená",K301,0)</f>
        <v>0</v>
      </c>
      <c r="BF301" s="177">
        <f>IF(N301="zákl. přenesená",K301,0)</f>
        <v>0</v>
      </c>
      <c r="BG301" s="177">
        <f>IF(N301="sníž. přenesená",K301,0)</f>
        <v>0</v>
      </c>
      <c r="BH301" s="177">
        <f>IF(N301="nulová",K301,0)</f>
        <v>0</v>
      </c>
      <c r="BI301" s="4" t="s">
        <v>85</v>
      </c>
      <c r="BJ301" s="177">
        <f>ROUND(O301*H301,2)</f>
        <v>0</v>
      </c>
      <c r="BK301" s="4" t="s">
        <v>140</v>
      </c>
      <c r="BL301" s="176" t="s">
        <v>642</v>
      </c>
    </row>
    <row r="302" spans="1:46" s="28" customFormat="1" ht="12.75">
      <c r="A302" s="23"/>
      <c r="B302" s="24"/>
      <c r="C302" s="23"/>
      <c r="D302" s="188" t="s">
        <v>170</v>
      </c>
      <c r="E302" s="23"/>
      <c r="F302" s="189" t="s">
        <v>643</v>
      </c>
      <c r="G302" s="23"/>
      <c r="H302" s="23"/>
      <c r="I302" s="190"/>
      <c r="J302" s="190"/>
      <c r="K302" s="23"/>
      <c r="L302" s="24"/>
      <c r="M302" s="191"/>
      <c r="N302" s="192"/>
      <c r="O302" s="61"/>
      <c r="P302" s="61"/>
      <c r="Q302" s="61"/>
      <c r="R302" s="61"/>
      <c r="S302" s="61"/>
      <c r="T302" s="61"/>
      <c r="U302" s="61"/>
      <c r="V302" s="61"/>
      <c r="W302" s="62"/>
      <c r="X302" s="23"/>
      <c r="Y302" s="23"/>
      <c r="Z302" s="23"/>
      <c r="AA302" s="23"/>
      <c r="AB302" s="23"/>
      <c r="AC302" s="23"/>
      <c r="AD302" s="23"/>
      <c r="AS302" s="4" t="s">
        <v>170</v>
      </c>
      <c r="AT302" s="4" t="s">
        <v>87</v>
      </c>
    </row>
    <row r="303" spans="1:64" s="28" customFormat="1" ht="24" customHeight="1">
      <c r="A303" s="23"/>
      <c r="B303" s="163"/>
      <c r="C303" s="178" t="s">
        <v>8</v>
      </c>
      <c r="D303" s="178" t="s">
        <v>143</v>
      </c>
      <c r="E303" s="179" t="s">
        <v>644</v>
      </c>
      <c r="F303" s="180" t="s">
        <v>645</v>
      </c>
      <c r="G303" s="181" t="s">
        <v>146</v>
      </c>
      <c r="H303" s="182">
        <v>8</v>
      </c>
      <c r="I303" s="183"/>
      <c r="J303" s="184"/>
      <c r="K303" s="185">
        <f>ROUND(O303*H303,2)</f>
        <v>0</v>
      </c>
      <c r="L303" s="186"/>
      <c r="M303" s="187"/>
      <c r="N303" s="172" t="s">
        <v>40</v>
      </c>
      <c r="O303" s="173">
        <f>I303+J303</f>
        <v>0</v>
      </c>
      <c r="P303" s="173">
        <f>ROUND(I303*H303,2)</f>
        <v>0</v>
      </c>
      <c r="Q303" s="173">
        <f>ROUND(J303*H303,2)</f>
        <v>0</v>
      </c>
      <c r="R303" s="61"/>
      <c r="S303" s="174">
        <f>R303*H303</f>
        <v>0</v>
      </c>
      <c r="T303" s="174">
        <v>0</v>
      </c>
      <c r="U303" s="174">
        <f>T303*H303</f>
        <v>0</v>
      </c>
      <c r="V303" s="174">
        <v>0</v>
      </c>
      <c r="W303" s="175">
        <f>V303*H303</f>
        <v>0</v>
      </c>
      <c r="X303" s="23"/>
      <c r="Y303" s="23"/>
      <c r="Z303" s="23"/>
      <c r="AA303" s="23"/>
      <c r="AB303" s="23"/>
      <c r="AC303" s="23"/>
      <c r="AD303" s="23"/>
      <c r="AQ303" s="176" t="s">
        <v>147</v>
      </c>
      <c r="AS303" s="176" t="s">
        <v>143</v>
      </c>
      <c r="AT303" s="176" t="s">
        <v>87</v>
      </c>
      <c r="AX303" s="4" t="s">
        <v>123</v>
      </c>
      <c r="BD303" s="177">
        <f>IF(N303="základní",K303,0)</f>
        <v>0</v>
      </c>
      <c r="BE303" s="177">
        <f>IF(N303="snížená",K303,0)</f>
        <v>0</v>
      </c>
      <c r="BF303" s="177">
        <f>IF(N303="zákl. přenesená",K303,0)</f>
        <v>0</v>
      </c>
      <c r="BG303" s="177">
        <f>IF(N303="sníž. přenesená",K303,0)</f>
        <v>0</v>
      </c>
      <c r="BH303" s="177">
        <f>IF(N303="nulová",K303,0)</f>
        <v>0</v>
      </c>
      <c r="BI303" s="4" t="s">
        <v>85</v>
      </c>
      <c r="BJ303" s="177">
        <f>ROUND(O303*H303,2)</f>
        <v>0</v>
      </c>
      <c r="BK303" s="4" t="s">
        <v>140</v>
      </c>
      <c r="BL303" s="176" t="s">
        <v>646</v>
      </c>
    </row>
    <row r="304" spans="1:64" s="28" customFormat="1" ht="44.25" customHeight="1">
      <c r="A304" s="23"/>
      <c r="B304" s="163"/>
      <c r="C304" s="164" t="s">
        <v>647</v>
      </c>
      <c r="D304" s="164" t="s">
        <v>127</v>
      </c>
      <c r="E304" s="165" t="s">
        <v>648</v>
      </c>
      <c r="F304" s="166" t="s">
        <v>649</v>
      </c>
      <c r="G304" s="167" t="s">
        <v>650</v>
      </c>
      <c r="H304" s="168">
        <v>1.839</v>
      </c>
      <c r="I304" s="169"/>
      <c r="J304" s="169"/>
      <c r="K304" s="170">
        <f>ROUND(O304*H304,2)</f>
        <v>0</v>
      </c>
      <c r="L304" s="24"/>
      <c r="M304" s="171"/>
      <c r="N304" s="172" t="s">
        <v>40</v>
      </c>
      <c r="O304" s="173">
        <f>I304+J304</f>
        <v>0</v>
      </c>
      <c r="P304" s="173">
        <f>ROUND(I304*H304,2)</f>
        <v>0</v>
      </c>
      <c r="Q304" s="173">
        <f>ROUND(J304*H304,2)</f>
        <v>0</v>
      </c>
      <c r="R304" s="61"/>
      <c r="S304" s="174">
        <f>R304*H304</f>
        <v>0</v>
      </c>
      <c r="T304" s="174">
        <v>0</v>
      </c>
      <c r="U304" s="174">
        <f>T304*H304</f>
        <v>0</v>
      </c>
      <c r="V304" s="174">
        <v>0</v>
      </c>
      <c r="W304" s="175">
        <f>V304*H304</f>
        <v>0</v>
      </c>
      <c r="X304" s="23"/>
      <c r="Y304" s="23"/>
      <c r="Z304" s="23"/>
      <c r="AA304" s="23"/>
      <c r="AB304" s="23"/>
      <c r="AC304" s="23"/>
      <c r="AD304" s="23"/>
      <c r="AQ304" s="176" t="s">
        <v>140</v>
      </c>
      <c r="AS304" s="176" t="s">
        <v>127</v>
      </c>
      <c r="AT304" s="176" t="s">
        <v>87</v>
      </c>
      <c r="AX304" s="4" t="s">
        <v>123</v>
      </c>
      <c r="BD304" s="177">
        <f>IF(N304="základní",K304,0)</f>
        <v>0</v>
      </c>
      <c r="BE304" s="177">
        <f>IF(N304="snížená",K304,0)</f>
        <v>0</v>
      </c>
      <c r="BF304" s="177">
        <f>IF(N304="zákl. přenesená",K304,0)</f>
        <v>0</v>
      </c>
      <c r="BG304" s="177">
        <f>IF(N304="sníž. přenesená",K304,0)</f>
        <v>0</v>
      </c>
      <c r="BH304" s="177">
        <f>IF(N304="nulová",K304,0)</f>
        <v>0</v>
      </c>
      <c r="BI304" s="4" t="s">
        <v>85</v>
      </c>
      <c r="BJ304" s="177">
        <f>ROUND(O304*H304,2)</f>
        <v>0</v>
      </c>
      <c r="BK304" s="4" t="s">
        <v>140</v>
      </c>
      <c r="BL304" s="176" t="s">
        <v>651</v>
      </c>
    </row>
    <row r="305" spans="1:46" s="28" customFormat="1" ht="12.75">
      <c r="A305" s="23"/>
      <c r="B305" s="24"/>
      <c r="C305" s="23"/>
      <c r="D305" s="188" t="s">
        <v>170</v>
      </c>
      <c r="E305" s="23"/>
      <c r="F305" s="189" t="s">
        <v>652</v>
      </c>
      <c r="G305" s="23"/>
      <c r="H305" s="23"/>
      <c r="I305" s="190"/>
      <c r="J305" s="190"/>
      <c r="K305" s="23"/>
      <c r="L305" s="24"/>
      <c r="M305" s="191"/>
      <c r="N305" s="192"/>
      <c r="O305" s="61"/>
      <c r="P305" s="61"/>
      <c r="Q305" s="61"/>
      <c r="R305" s="61"/>
      <c r="S305" s="61"/>
      <c r="T305" s="61"/>
      <c r="U305" s="61"/>
      <c r="V305" s="61"/>
      <c r="W305" s="62"/>
      <c r="X305" s="23"/>
      <c r="Y305" s="23"/>
      <c r="Z305" s="23"/>
      <c r="AA305" s="23"/>
      <c r="AB305" s="23"/>
      <c r="AC305" s="23"/>
      <c r="AD305" s="23"/>
      <c r="AS305" s="4" t="s">
        <v>170</v>
      </c>
      <c r="AT305" s="4" t="s">
        <v>87</v>
      </c>
    </row>
    <row r="306" spans="1:46" s="28" customFormat="1" ht="12.75">
      <c r="A306" s="23"/>
      <c r="B306" s="24"/>
      <c r="C306" s="23"/>
      <c r="D306" s="195" t="s">
        <v>653</v>
      </c>
      <c r="E306" s="23"/>
      <c r="F306" s="203" t="s">
        <v>654</v>
      </c>
      <c r="G306" s="23"/>
      <c r="H306" s="23"/>
      <c r="I306" s="190"/>
      <c r="J306" s="190"/>
      <c r="K306" s="23"/>
      <c r="L306" s="24"/>
      <c r="M306" s="191"/>
      <c r="N306" s="192"/>
      <c r="O306" s="61"/>
      <c r="P306" s="61"/>
      <c r="Q306" s="61"/>
      <c r="R306" s="61"/>
      <c r="S306" s="61"/>
      <c r="T306" s="61"/>
      <c r="U306" s="61"/>
      <c r="V306" s="61"/>
      <c r="W306" s="62"/>
      <c r="X306" s="23"/>
      <c r="Y306" s="23"/>
      <c r="Z306" s="23"/>
      <c r="AA306" s="23"/>
      <c r="AB306" s="23"/>
      <c r="AC306" s="23"/>
      <c r="AD306" s="23"/>
      <c r="AS306" s="4" t="s">
        <v>653</v>
      </c>
      <c r="AT306" s="4" t="s">
        <v>87</v>
      </c>
    </row>
    <row r="307" spans="1:64" s="28" customFormat="1" ht="16.5" customHeight="1">
      <c r="A307" s="23"/>
      <c r="B307" s="163"/>
      <c r="C307" s="164" t="s">
        <v>655</v>
      </c>
      <c r="D307" s="164" t="s">
        <v>127</v>
      </c>
      <c r="E307" s="165" t="s">
        <v>656</v>
      </c>
      <c r="F307" s="166" t="s">
        <v>657</v>
      </c>
      <c r="G307" s="167" t="s">
        <v>130</v>
      </c>
      <c r="H307" s="168">
        <v>1</v>
      </c>
      <c r="I307" s="169"/>
      <c r="J307" s="169"/>
      <c r="K307" s="170">
        <f>ROUND(O307*H307,2)</f>
        <v>0</v>
      </c>
      <c r="L307" s="24"/>
      <c r="M307" s="171"/>
      <c r="N307" s="172" t="s">
        <v>40</v>
      </c>
      <c r="O307" s="173">
        <f>I307+J307</f>
        <v>0</v>
      </c>
      <c r="P307" s="173">
        <f>ROUND(I307*H307,2)</f>
        <v>0</v>
      </c>
      <c r="Q307" s="173">
        <f>ROUND(J307*H307,2)</f>
        <v>0</v>
      </c>
      <c r="R307" s="61"/>
      <c r="S307" s="174">
        <f>R307*H307</f>
        <v>0</v>
      </c>
      <c r="T307" s="174">
        <v>0</v>
      </c>
      <c r="U307" s="174">
        <f>T307*H307</f>
        <v>0</v>
      </c>
      <c r="V307" s="174">
        <v>0</v>
      </c>
      <c r="W307" s="175">
        <f>V307*H307</f>
        <v>0</v>
      </c>
      <c r="X307" s="23"/>
      <c r="Y307" s="23"/>
      <c r="Z307" s="23"/>
      <c r="AA307" s="23"/>
      <c r="AB307" s="23"/>
      <c r="AC307" s="23"/>
      <c r="AD307" s="23"/>
      <c r="AQ307" s="176" t="s">
        <v>140</v>
      </c>
      <c r="AS307" s="176" t="s">
        <v>127</v>
      </c>
      <c r="AT307" s="176" t="s">
        <v>87</v>
      </c>
      <c r="AX307" s="4" t="s">
        <v>123</v>
      </c>
      <c r="BD307" s="177">
        <f>IF(N307="základní",K307,0)</f>
        <v>0</v>
      </c>
      <c r="BE307" s="177">
        <f>IF(N307="snížená",K307,0)</f>
        <v>0</v>
      </c>
      <c r="BF307" s="177">
        <f>IF(N307="zákl. přenesená",K307,0)</f>
        <v>0</v>
      </c>
      <c r="BG307" s="177">
        <f>IF(N307="sníž. přenesená",K307,0)</f>
        <v>0</v>
      </c>
      <c r="BH307" s="177">
        <f>IF(N307="nulová",K307,0)</f>
        <v>0</v>
      </c>
      <c r="BI307" s="4" t="s">
        <v>85</v>
      </c>
      <c r="BJ307" s="177">
        <f>ROUND(O307*H307,2)</f>
        <v>0</v>
      </c>
      <c r="BK307" s="4" t="s">
        <v>140</v>
      </c>
      <c r="BL307" s="176" t="s">
        <v>658</v>
      </c>
    </row>
    <row r="308" spans="1:64" s="28" customFormat="1" ht="16.5" customHeight="1">
      <c r="A308" s="23"/>
      <c r="B308" s="163"/>
      <c r="C308" s="178" t="s">
        <v>659</v>
      </c>
      <c r="D308" s="178" t="s">
        <v>143</v>
      </c>
      <c r="E308" s="179" t="s">
        <v>660</v>
      </c>
      <c r="F308" s="180" t="s">
        <v>661</v>
      </c>
      <c r="G308" s="181" t="s">
        <v>146</v>
      </c>
      <c r="H308" s="182">
        <v>2</v>
      </c>
      <c r="I308" s="183"/>
      <c r="J308" s="184"/>
      <c r="K308" s="185">
        <f>ROUND(O308*H308,2)</f>
        <v>0</v>
      </c>
      <c r="L308" s="186"/>
      <c r="M308" s="187"/>
      <c r="N308" s="172" t="s">
        <v>40</v>
      </c>
      <c r="O308" s="173">
        <f>I308+J308</f>
        <v>0</v>
      </c>
      <c r="P308" s="173">
        <f>ROUND(I308*H308,2)</f>
        <v>0</v>
      </c>
      <c r="Q308" s="173">
        <f>ROUND(J308*H308,2)</f>
        <v>0</v>
      </c>
      <c r="R308" s="61"/>
      <c r="S308" s="174">
        <f>R308*H308</f>
        <v>0</v>
      </c>
      <c r="T308" s="174">
        <v>0</v>
      </c>
      <c r="U308" s="174">
        <f>T308*H308</f>
        <v>0</v>
      </c>
      <c r="V308" s="174">
        <v>0</v>
      </c>
      <c r="W308" s="175">
        <f>V308*H308</f>
        <v>0</v>
      </c>
      <c r="X308" s="23"/>
      <c r="Y308" s="23"/>
      <c r="Z308" s="23"/>
      <c r="AA308" s="23"/>
      <c r="AB308" s="23"/>
      <c r="AC308" s="23"/>
      <c r="AD308" s="23"/>
      <c r="AQ308" s="176" t="s">
        <v>147</v>
      </c>
      <c r="AS308" s="176" t="s">
        <v>143</v>
      </c>
      <c r="AT308" s="176" t="s">
        <v>87</v>
      </c>
      <c r="AX308" s="4" t="s">
        <v>123</v>
      </c>
      <c r="BD308" s="177">
        <f>IF(N308="základní",K308,0)</f>
        <v>0</v>
      </c>
      <c r="BE308" s="177">
        <f>IF(N308="snížená",K308,0)</f>
        <v>0</v>
      </c>
      <c r="BF308" s="177">
        <f>IF(N308="zákl. přenesená",K308,0)</f>
        <v>0</v>
      </c>
      <c r="BG308" s="177">
        <f>IF(N308="sníž. přenesená",K308,0)</f>
        <v>0</v>
      </c>
      <c r="BH308" s="177">
        <f>IF(N308="nulová",K308,0)</f>
        <v>0</v>
      </c>
      <c r="BI308" s="4" t="s">
        <v>85</v>
      </c>
      <c r="BJ308" s="177">
        <f>ROUND(O308*H308,2)</f>
        <v>0</v>
      </c>
      <c r="BK308" s="4" t="s">
        <v>140</v>
      </c>
      <c r="BL308" s="176" t="s">
        <v>662</v>
      </c>
    </row>
    <row r="309" spans="1:64" s="28" customFormat="1" ht="21.75" customHeight="1">
      <c r="A309" s="23"/>
      <c r="B309" s="163"/>
      <c r="C309" s="178" t="s">
        <v>663</v>
      </c>
      <c r="D309" s="178" t="s">
        <v>143</v>
      </c>
      <c r="E309" s="179" t="s">
        <v>664</v>
      </c>
      <c r="F309" s="180" t="s">
        <v>665</v>
      </c>
      <c r="G309" s="181" t="s">
        <v>146</v>
      </c>
      <c r="H309" s="182">
        <v>11</v>
      </c>
      <c r="I309" s="183"/>
      <c r="J309" s="184"/>
      <c r="K309" s="185">
        <f>ROUND(O309*H309,2)</f>
        <v>0</v>
      </c>
      <c r="L309" s="186"/>
      <c r="M309" s="187"/>
      <c r="N309" s="172" t="s">
        <v>40</v>
      </c>
      <c r="O309" s="173">
        <f>I309+J309</f>
        <v>0</v>
      </c>
      <c r="P309" s="173">
        <f>ROUND(I309*H309,2)</f>
        <v>0</v>
      </c>
      <c r="Q309" s="173">
        <f>ROUND(J309*H309,2)</f>
        <v>0</v>
      </c>
      <c r="R309" s="61"/>
      <c r="S309" s="174">
        <f>R309*H309</f>
        <v>0</v>
      </c>
      <c r="T309" s="174">
        <v>0</v>
      </c>
      <c r="U309" s="174">
        <f>T309*H309</f>
        <v>0</v>
      </c>
      <c r="V309" s="174">
        <v>0</v>
      </c>
      <c r="W309" s="175">
        <f>V309*H309</f>
        <v>0</v>
      </c>
      <c r="X309" s="23"/>
      <c r="Y309" s="23"/>
      <c r="Z309" s="23"/>
      <c r="AA309" s="23"/>
      <c r="AB309" s="23"/>
      <c r="AC309" s="23"/>
      <c r="AD309" s="23"/>
      <c r="AQ309" s="176" t="s">
        <v>147</v>
      </c>
      <c r="AS309" s="176" t="s">
        <v>143</v>
      </c>
      <c r="AT309" s="176" t="s">
        <v>87</v>
      </c>
      <c r="AX309" s="4" t="s">
        <v>123</v>
      </c>
      <c r="BD309" s="177">
        <f>IF(N309="základní",K309,0)</f>
        <v>0</v>
      </c>
      <c r="BE309" s="177">
        <f>IF(N309="snížená",K309,0)</f>
        <v>0</v>
      </c>
      <c r="BF309" s="177">
        <f>IF(N309="zákl. přenesená",K309,0)</f>
        <v>0</v>
      </c>
      <c r="BG309" s="177">
        <f>IF(N309="sníž. přenesená",K309,0)</f>
        <v>0</v>
      </c>
      <c r="BH309" s="177">
        <f>IF(N309="nulová",K309,0)</f>
        <v>0</v>
      </c>
      <c r="BI309" s="4" t="s">
        <v>85</v>
      </c>
      <c r="BJ309" s="177">
        <f>ROUND(O309*H309,2)</f>
        <v>0</v>
      </c>
      <c r="BK309" s="4" t="s">
        <v>140</v>
      </c>
      <c r="BL309" s="176" t="s">
        <v>666</v>
      </c>
    </row>
    <row r="310" spans="1:64" s="28" customFormat="1" ht="16.5" customHeight="1">
      <c r="A310" s="23"/>
      <c r="B310" s="163"/>
      <c r="C310" s="178" t="s">
        <v>667</v>
      </c>
      <c r="D310" s="178" t="s">
        <v>143</v>
      </c>
      <c r="E310" s="179" t="s">
        <v>668</v>
      </c>
      <c r="F310" s="180" t="s">
        <v>669</v>
      </c>
      <c r="G310" s="181" t="s">
        <v>146</v>
      </c>
      <c r="H310" s="182">
        <v>12</v>
      </c>
      <c r="I310" s="183"/>
      <c r="J310" s="184"/>
      <c r="K310" s="185">
        <f>ROUND(O310*H310,2)</f>
        <v>0</v>
      </c>
      <c r="L310" s="186"/>
      <c r="M310" s="187"/>
      <c r="N310" s="172" t="s">
        <v>40</v>
      </c>
      <c r="O310" s="173">
        <f>I310+J310</f>
        <v>0</v>
      </c>
      <c r="P310" s="173">
        <f>ROUND(I310*H310,2)</f>
        <v>0</v>
      </c>
      <c r="Q310" s="173">
        <f>ROUND(J310*H310,2)</f>
        <v>0</v>
      </c>
      <c r="R310" s="61"/>
      <c r="S310" s="174">
        <f>R310*H310</f>
        <v>0</v>
      </c>
      <c r="T310" s="174">
        <v>0</v>
      </c>
      <c r="U310" s="174">
        <f>T310*H310</f>
        <v>0</v>
      </c>
      <c r="V310" s="174">
        <v>0</v>
      </c>
      <c r="W310" s="175">
        <f>V310*H310</f>
        <v>0</v>
      </c>
      <c r="X310" s="23"/>
      <c r="Y310" s="23"/>
      <c r="Z310" s="23"/>
      <c r="AA310" s="23"/>
      <c r="AB310" s="23"/>
      <c r="AC310" s="23"/>
      <c r="AD310" s="23"/>
      <c r="AQ310" s="176" t="s">
        <v>147</v>
      </c>
      <c r="AS310" s="176" t="s">
        <v>143</v>
      </c>
      <c r="AT310" s="176" t="s">
        <v>87</v>
      </c>
      <c r="AX310" s="4" t="s">
        <v>123</v>
      </c>
      <c r="BD310" s="177">
        <f>IF(N310="základní",K310,0)</f>
        <v>0</v>
      </c>
      <c r="BE310" s="177">
        <f>IF(N310="snížená",K310,0)</f>
        <v>0</v>
      </c>
      <c r="BF310" s="177">
        <f>IF(N310="zákl. přenesená",K310,0)</f>
        <v>0</v>
      </c>
      <c r="BG310" s="177">
        <f>IF(N310="sníž. přenesená",K310,0)</f>
        <v>0</v>
      </c>
      <c r="BH310" s="177">
        <f>IF(N310="nulová",K310,0)</f>
        <v>0</v>
      </c>
      <c r="BI310" s="4" t="s">
        <v>85</v>
      </c>
      <c r="BJ310" s="177">
        <f>ROUND(O310*H310,2)</f>
        <v>0</v>
      </c>
      <c r="BK310" s="4" t="s">
        <v>140</v>
      </c>
      <c r="BL310" s="176" t="s">
        <v>670</v>
      </c>
    </row>
    <row r="311" spans="1:64" s="28" customFormat="1" ht="16.5" customHeight="1">
      <c r="A311" s="23"/>
      <c r="B311" s="163"/>
      <c r="C311" s="178" t="s">
        <v>671</v>
      </c>
      <c r="D311" s="178" t="s">
        <v>143</v>
      </c>
      <c r="E311" s="179" t="s">
        <v>672</v>
      </c>
      <c r="F311" s="180" t="s">
        <v>673</v>
      </c>
      <c r="G311" s="181" t="s">
        <v>146</v>
      </c>
      <c r="H311" s="182">
        <v>1</v>
      </c>
      <c r="I311" s="183"/>
      <c r="J311" s="184"/>
      <c r="K311" s="185">
        <f>ROUND(O311*H311,2)</f>
        <v>0</v>
      </c>
      <c r="L311" s="186"/>
      <c r="M311" s="187"/>
      <c r="N311" s="172" t="s">
        <v>40</v>
      </c>
      <c r="O311" s="173">
        <f>I311+J311</f>
        <v>0</v>
      </c>
      <c r="P311" s="173">
        <f>ROUND(I311*H311,2)</f>
        <v>0</v>
      </c>
      <c r="Q311" s="173">
        <f>ROUND(J311*H311,2)</f>
        <v>0</v>
      </c>
      <c r="R311" s="61"/>
      <c r="S311" s="174">
        <f>R311*H311</f>
        <v>0</v>
      </c>
      <c r="T311" s="174">
        <v>0</v>
      </c>
      <c r="U311" s="174">
        <f>T311*H311</f>
        <v>0</v>
      </c>
      <c r="V311" s="174">
        <v>0</v>
      </c>
      <c r="W311" s="175">
        <f>V311*H311</f>
        <v>0</v>
      </c>
      <c r="X311" s="23"/>
      <c r="Y311" s="23"/>
      <c r="Z311" s="23"/>
      <c r="AA311" s="23"/>
      <c r="AB311" s="23"/>
      <c r="AC311" s="23"/>
      <c r="AD311" s="23"/>
      <c r="AQ311" s="176" t="s">
        <v>147</v>
      </c>
      <c r="AS311" s="176" t="s">
        <v>143</v>
      </c>
      <c r="AT311" s="176" t="s">
        <v>87</v>
      </c>
      <c r="AX311" s="4" t="s">
        <v>123</v>
      </c>
      <c r="BD311" s="177">
        <f>IF(N311="základní",K311,0)</f>
        <v>0</v>
      </c>
      <c r="BE311" s="177">
        <f>IF(N311="snížená",K311,0)</f>
        <v>0</v>
      </c>
      <c r="BF311" s="177">
        <f>IF(N311="zákl. přenesená",K311,0)</f>
        <v>0</v>
      </c>
      <c r="BG311" s="177">
        <f>IF(N311="sníž. přenesená",K311,0)</f>
        <v>0</v>
      </c>
      <c r="BH311" s="177">
        <f>IF(N311="nulová",K311,0)</f>
        <v>0</v>
      </c>
      <c r="BI311" s="4" t="s">
        <v>85</v>
      </c>
      <c r="BJ311" s="177">
        <f>ROUND(O311*H311,2)</f>
        <v>0</v>
      </c>
      <c r="BK311" s="4" t="s">
        <v>140</v>
      </c>
      <c r="BL311" s="176" t="s">
        <v>674</v>
      </c>
    </row>
    <row r="312" spans="1:64" s="28" customFormat="1" ht="16.5" customHeight="1">
      <c r="A312" s="23"/>
      <c r="B312" s="163"/>
      <c r="C312" s="178" t="s">
        <v>675</v>
      </c>
      <c r="D312" s="178" t="s">
        <v>143</v>
      </c>
      <c r="E312" s="179" t="s">
        <v>676</v>
      </c>
      <c r="F312" s="180" t="s">
        <v>677</v>
      </c>
      <c r="G312" s="181" t="s">
        <v>146</v>
      </c>
      <c r="H312" s="182">
        <v>1</v>
      </c>
      <c r="I312" s="183"/>
      <c r="J312" s="184"/>
      <c r="K312" s="185">
        <f>ROUND(O312*H312,2)</f>
        <v>0</v>
      </c>
      <c r="L312" s="186"/>
      <c r="M312" s="187"/>
      <c r="N312" s="172" t="s">
        <v>40</v>
      </c>
      <c r="O312" s="173">
        <f>I312+J312</f>
        <v>0</v>
      </c>
      <c r="P312" s="173">
        <f>ROUND(I312*H312,2)</f>
        <v>0</v>
      </c>
      <c r="Q312" s="173">
        <f>ROUND(J312*H312,2)</f>
        <v>0</v>
      </c>
      <c r="R312" s="61"/>
      <c r="S312" s="174">
        <f>R312*H312</f>
        <v>0</v>
      </c>
      <c r="T312" s="174">
        <v>0</v>
      </c>
      <c r="U312" s="174">
        <f>T312*H312</f>
        <v>0</v>
      </c>
      <c r="V312" s="174">
        <v>0</v>
      </c>
      <c r="W312" s="175">
        <f>V312*H312</f>
        <v>0</v>
      </c>
      <c r="X312" s="23"/>
      <c r="Y312" s="23"/>
      <c r="Z312" s="23"/>
      <c r="AA312" s="23"/>
      <c r="AB312" s="23"/>
      <c r="AC312" s="23"/>
      <c r="AD312" s="23"/>
      <c r="AQ312" s="176" t="s">
        <v>147</v>
      </c>
      <c r="AS312" s="176" t="s">
        <v>143</v>
      </c>
      <c r="AT312" s="176" t="s">
        <v>87</v>
      </c>
      <c r="AX312" s="4" t="s">
        <v>123</v>
      </c>
      <c r="BD312" s="177">
        <f>IF(N312="základní",K312,0)</f>
        <v>0</v>
      </c>
      <c r="BE312" s="177">
        <f>IF(N312="snížená",K312,0)</f>
        <v>0</v>
      </c>
      <c r="BF312" s="177">
        <f>IF(N312="zákl. přenesená",K312,0)</f>
        <v>0</v>
      </c>
      <c r="BG312" s="177">
        <f>IF(N312="sníž. přenesená",K312,0)</f>
        <v>0</v>
      </c>
      <c r="BH312" s="177">
        <f>IF(N312="nulová",K312,0)</f>
        <v>0</v>
      </c>
      <c r="BI312" s="4" t="s">
        <v>85</v>
      </c>
      <c r="BJ312" s="177">
        <f>ROUND(O312*H312,2)</f>
        <v>0</v>
      </c>
      <c r="BK312" s="4" t="s">
        <v>140</v>
      </c>
      <c r="BL312" s="176" t="s">
        <v>678</v>
      </c>
    </row>
    <row r="313" spans="1:64" s="28" customFormat="1" ht="16.5" customHeight="1">
      <c r="A313" s="23"/>
      <c r="B313" s="163"/>
      <c r="C313" s="178" t="s">
        <v>679</v>
      </c>
      <c r="D313" s="178" t="s">
        <v>143</v>
      </c>
      <c r="E313" s="179" t="s">
        <v>680</v>
      </c>
      <c r="F313" s="180" t="s">
        <v>681</v>
      </c>
      <c r="G313" s="181" t="s">
        <v>146</v>
      </c>
      <c r="H313" s="182">
        <v>2</v>
      </c>
      <c r="I313" s="183"/>
      <c r="J313" s="184"/>
      <c r="K313" s="185">
        <f>ROUND(O313*H313,2)</f>
        <v>0</v>
      </c>
      <c r="L313" s="186"/>
      <c r="M313" s="187"/>
      <c r="N313" s="172" t="s">
        <v>40</v>
      </c>
      <c r="O313" s="173">
        <f>I313+J313</f>
        <v>0</v>
      </c>
      <c r="P313" s="173">
        <f>ROUND(I313*H313,2)</f>
        <v>0</v>
      </c>
      <c r="Q313" s="173">
        <f>ROUND(J313*H313,2)</f>
        <v>0</v>
      </c>
      <c r="R313" s="61"/>
      <c r="S313" s="174">
        <f>R313*H313</f>
        <v>0</v>
      </c>
      <c r="T313" s="174">
        <v>0</v>
      </c>
      <c r="U313" s="174">
        <f>T313*H313</f>
        <v>0</v>
      </c>
      <c r="V313" s="174">
        <v>0</v>
      </c>
      <c r="W313" s="175">
        <f>V313*H313</f>
        <v>0</v>
      </c>
      <c r="X313" s="23"/>
      <c r="Y313" s="23"/>
      <c r="Z313" s="23"/>
      <c r="AA313" s="23"/>
      <c r="AB313" s="23"/>
      <c r="AC313" s="23"/>
      <c r="AD313" s="23"/>
      <c r="AQ313" s="176" t="s">
        <v>147</v>
      </c>
      <c r="AS313" s="176" t="s">
        <v>143</v>
      </c>
      <c r="AT313" s="176" t="s">
        <v>87</v>
      </c>
      <c r="AX313" s="4" t="s">
        <v>123</v>
      </c>
      <c r="BD313" s="177">
        <f>IF(N313="základní",K313,0)</f>
        <v>0</v>
      </c>
      <c r="BE313" s="177">
        <f>IF(N313="snížená",K313,0)</f>
        <v>0</v>
      </c>
      <c r="BF313" s="177">
        <f>IF(N313="zákl. přenesená",K313,0)</f>
        <v>0</v>
      </c>
      <c r="BG313" s="177">
        <f>IF(N313="sníž. přenesená",K313,0)</f>
        <v>0</v>
      </c>
      <c r="BH313" s="177">
        <f>IF(N313="nulová",K313,0)</f>
        <v>0</v>
      </c>
      <c r="BI313" s="4" t="s">
        <v>85</v>
      </c>
      <c r="BJ313" s="177">
        <f>ROUND(O313*H313,2)</f>
        <v>0</v>
      </c>
      <c r="BK313" s="4" t="s">
        <v>140</v>
      </c>
      <c r="BL313" s="176" t="s">
        <v>682</v>
      </c>
    </row>
    <row r="314" spans="1:64" s="28" customFormat="1" ht="16.5" customHeight="1">
      <c r="A314" s="23"/>
      <c r="B314" s="163"/>
      <c r="C314" s="178" t="s">
        <v>683</v>
      </c>
      <c r="D314" s="178" t="s">
        <v>143</v>
      </c>
      <c r="E314" s="179" t="s">
        <v>684</v>
      </c>
      <c r="F314" s="180" t="s">
        <v>685</v>
      </c>
      <c r="G314" s="181" t="s">
        <v>146</v>
      </c>
      <c r="H314" s="182">
        <v>12</v>
      </c>
      <c r="I314" s="183"/>
      <c r="J314" s="184"/>
      <c r="K314" s="185">
        <f>ROUND(O314*H314,2)</f>
        <v>0</v>
      </c>
      <c r="L314" s="186"/>
      <c r="M314" s="187"/>
      <c r="N314" s="172" t="s">
        <v>40</v>
      </c>
      <c r="O314" s="173">
        <f>I314+J314</f>
        <v>0</v>
      </c>
      <c r="P314" s="173">
        <f>ROUND(I314*H314,2)</f>
        <v>0</v>
      </c>
      <c r="Q314" s="173">
        <f>ROUND(J314*H314,2)</f>
        <v>0</v>
      </c>
      <c r="R314" s="61"/>
      <c r="S314" s="174">
        <f>R314*H314</f>
        <v>0</v>
      </c>
      <c r="T314" s="174">
        <v>0</v>
      </c>
      <c r="U314" s="174">
        <f>T314*H314</f>
        <v>0</v>
      </c>
      <c r="V314" s="174">
        <v>0</v>
      </c>
      <c r="W314" s="175">
        <f>V314*H314</f>
        <v>0</v>
      </c>
      <c r="X314" s="23"/>
      <c r="Y314" s="23"/>
      <c r="Z314" s="23"/>
      <c r="AA314" s="23"/>
      <c r="AB314" s="23"/>
      <c r="AC314" s="23"/>
      <c r="AD314" s="23"/>
      <c r="AQ314" s="176" t="s">
        <v>147</v>
      </c>
      <c r="AS314" s="176" t="s">
        <v>143</v>
      </c>
      <c r="AT314" s="176" t="s">
        <v>87</v>
      </c>
      <c r="AX314" s="4" t="s">
        <v>123</v>
      </c>
      <c r="BD314" s="177">
        <f>IF(N314="základní",K314,0)</f>
        <v>0</v>
      </c>
      <c r="BE314" s="177">
        <f>IF(N314="snížená",K314,0)</f>
        <v>0</v>
      </c>
      <c r="BF314" s="177">
        <f>IF(N314="zákl. přenesená",K314,0)</f>
        <v>0</v>
      </c>
      <c r="BG314" s="177">
        <f>IF(N314="sníž. přenesená",K314,0)</f>
        <v>0</v>
      </c>
      <c r="BH314" s="177">
        <f>IF(N314="nulová",K314,0)</f>
        <v>0</v>
      </c>
      <c r="BI314" s="4" t="s">
        <v>85</v>
      </c>
      <c r="BJ314" s="177">
        <f>ROUND(O314*H314,2)</f>
        <v>0</v>
      </c>
      <c r="BK314" s="4" t="s">
        <v>140</v>
      </c>
      <c r="BL314" s="176" t="s">
        <v>686</v>
      </c>
    </row>
    <row r="315" spans="1:64" s="28" customFormat="1" ht="16.5" customHeight="1">
      <c r="A315" s="23"/>
      <c r="B315" s="163"/>
      <c r="C315" s="164" t="s">
        <v>687</v>
      </c>
      <c r="D315" s="164" t="s">
        <v>127</v>
      </c>
      <c r="E315" s="165" t="s">
        <v>688</v>
      </c>
      <c r="F315" s="166" t="s">
        <v>689</v>
      </c>
      <c r="G315" s="167" t="s">
        <v>130</v>
      </c>
      <c r="H315" s="168">
        <v>1</v>
      </c>
      <c r="I315" s="169"/>
      <c r="J315" s="169"/>
      <c r="K315" s="170">
        <f>ROUND(O315*H315,2)</f>
        <v>0</v>
      </c>
      <c r="L315" s="24"/>
      <c r="M315" s="171"/>
      <c r="N315" s="172" t="s">
        <v>40</v>
      </c>
      <c r="O315" s="173">
        <f>I315+J315</f>
        <v>0</v>
      </c>
      <c r="P315" s="173">
        <f>ROUND(I315*H315,2)</f>
        <v>0</v>
      </c>
      <c r="Q315" s="173">
        <f>ROUND(J315*H315,2)</f>
        <v>0</v>
      </c>
      <c r="R315" s="61"/>
      <c r="S315" s="174">
        <f>R315*H315</f>
        <v>0</v>
      </c>
      <c r="T315" s="174">
        <v>0</v>
      </c>
      <c r="U315" s="174">
        <f>T315*H315</f>
        <v>0</v>
      </c>
      <c r="V315" s="174">
        <v>0</v>
      </c>
      <c r="W315" s="175">
        <f>V315*H315</f>
        <v>0</v>
      </c>
      <c r="X315" s="23"/>
      <c r="Y315" s="23"/>
      <c r="Z315" s="23"/>
      <c r="AA315" s="23"/>
      <c r="AB315" s="23"/>
      <c r="AC315" s="23"/>
      <c r="AD315" s="23"/>
      <c r="AQ315" s="176" t="s">
        <v>140</v>
      </c>
      <c r="AS315" s="176" t="s">
        <v>127</v>
      </c>
      <c r="AT315" s="176" t="s">
        <v>87</v>
      </c>
      <c r="AX315" s="4" t="s">
        <v>123</v>
      </c>
      <c r="BD315" s="177">
        <f>IF(N315="základní",K315,0)</f>
        <v>0</v>
      </c>
      <c r="BE315" s="177">
        <f>IF(N315="snížená",K315,0)</f>
        <v>0</v>
      </c>
      <c r="BF315" s="177">
        <f>IF(N315="zákl. přenesená",K315,0)</f>
        <v>0</v>
      </c>
      <c r="BG315" s="177">
        <f>IF(N315="sníž. přenesená",K315,0)</f>
        <v>0</v>
      </c>
      <c r="BH315" s="177">
        <f>IF(N315="nulová",K315,0)</f>
        <v>0</v>
      </c>
      <c r="BI315" s="4" t="s">
        <v>85</v>
      </c>
      <c r="BJ315" s="177">
        <f>ROUND(O315*H315,2)</f>
        <v>0</v>
      </c>
      <c r="BK315" s="4" t="s">
        <v>140</v>
      </c>
      <c r="BL315" s="176" t="s">
        <v>690</v>
      </c>
    </row>
    <row r="316" spans="1:64" s="28" customFormat="1" ht="16.5" customHeight="1">
      <c r="A316" s="23"/>
      <c r="B316" s="163"/>
      <c r="C316" s="164" t="s">
        <v>691</v>
      </c>
      <c r="D316" s="164" t="s">
        <v>127</v>
      </c>
      <c r="E316" s="165" t="s">
        <v>692</v>
      </c>
      <c r="F316" s="166" t="s">
        <v>693</v>
      </c>
      <c r="G316" s="167" t="s">
        <v>130</v>
      </c>
      <c r="H316" s="168">
        <v>1</v>
      </c>
      <c r="I316" s="169"/>
      <c r="J316" s="169"/>
      <c r="K316" s="170">
        <f>ROUND(O316*H316,2)</f>
        <v>0</v>
      </c>
      <c r="L316" s="24"/>
      <c r="M316" s="171"/>
      <c r="N316" s="172" t="s">
        <v>40</v>
      </c>
      <c r="O316" s="173">
        <f>I316+J316</f>
        <v>0</v>
      </c>
      <c r="P316" s="173">
        <f>ROUND(I316*H316,2)</f>
        <v>0</v>
      </c>
      <c r="Q316" s="173">
        <f>ROUND(J316*H316,2)</f>
        <v>0</v>
      </c>
      <c r="R316" s="61"/>
      <c r="S316" s="174">
        <f>R316*H316</f>
        <v>0</v>
      </c>
      <c r="T316" s="174">
        <v>0</v>
      </c>
      <c r="U316" s="174">
        <f>T316*H316</f>
        <v>0</v>
      </c>
      <c r="V316" s="174">
        <v>0</v>
      </c>
      <c r="W316" s="175">
        <f>V316*H316</f>
        <v>0</v>
      </c>
      <c r="X316" s="23"/>
      <c r="Y316" s="23"/>
      <c r="Z316" s="23"/>
      <c r="AA316" s="23"/>
      <c r="AB316" s="23"/>
      <c r="AC316" s="23"/>
      <c r="AD316" s="23"/>
      <c r="AQ316" s="176" t="s">
        <v>140</v>
      </c>
      <c r="AS316" s="176" t="s">
        <v>127</v>
      </c>
      <c r="AT316" s="176" t="s">
        <v>87</v>
      </c>
      <c r="AX316" s="4" t="s">
        <v>123</v>
      </c>
      <c r="BD316" s="177">
        <f>IF(N316="základní",K316,0)</f>
        <v>0</v>
      </c>
      <c r="BE316" s="177">
        <f>IF(N316="snížená",K316,0)</f>
        <v>0</v>
      </c>
      <c r="BF316" s="177">
        <f>IF(N316="zákl. přenesená",K316,0)</f>
        <v>0</v>
      </c>
      <c r="BG316" s="177">
        <f>IF(N316="sníž. přenesená",K316,0)</f>
        <v>0</v>
      </c>
      <c r="BH316" s="177">
        <f>IF(N316="nulová",K316,0)</f>
        <v>0</v>
      </c>
      <c r="BI316" s="4" t="s">
        <v>85</v>
      </c>
      <c r="BJ316" s="177">
        <f>ROUND(O316*H316,2)</f>
        <v>0</v>
      </c>
      <c r="BK316" s="4" t="s">
        <v>140</v>
      </c>
      <c r="BL316" s="176" t="s">
        <v>694</v>
      </c>
    </row>
    <row r="317" spans="2:62" s="148" customFormat="1" ht="22.5" customHeight="1">
      <c r="B317" s="149"/>
      <c r="D317" s="150" t="s">
        <v>76</v>
      </c>
      <c r="E317" s="161" t="s">
        <v>695</v>
      </c>
      <c r="F317" s="161" t="s">
        <v>696</v>
      </c>
      <c r="I317" s="152"/>
      <c r="J317" s="152"/>
      <c r="K317" s="162">
        <f>BJ317</f>
        <v>0</v>
      </c>
      <c r="L317" s="149"/>
      <c r="M317" s="154"/>
      <c r="N317" s="155"/>
      <c r="O317" s="155"/>
      <c r="P317" s="156">
        <f>SUM(P318:P322)</f>
        <v>0</v>
      </c>
      <c r="Q317" s="156">
        <f>SUM(Q318:Q322)</f>
        <v>0</v>
      </c>
      <c r="R317" s="155"/>
      <c r="S317" s="157">
        <f>SUM(S318:S322)</f>
        <v>0</v>
      </c>
      <c r="T317" s="155"/>
      <c r="U317" s="157">
        <f>SUM(U318:U322)</f>
        <v>0</v>
      </c>
      <c r="V317" s="155"/>
      <c r="W317" s="158">
        <f>SUM(W318:W322)</f>
        <v>0</v>
      </c>
      <c r="AQ317" s="150" t="s">
        <v>87</v>
      </c>
      <c r="AS317" s="159" t="s">
        <v>76</v>
      </c>
      <c r="AT317" s="159" t="s">
        <v>85</v>
      </c>
      <c r="AX317" s="150" t="s">
        <v>123</v>
      </c>
      <c r="BJ317" s="160">
        <f>SUM(BJ318:BJ322)</f>
        <v>0</v>
      </c>
    </row>
    <row r="318" spans="1:64" s="28" customFormat="1" ht="24" customHeight="1">
      <c r="A318" s="23"/>
      <c r="B318" s="163"/>
      <c r="C318" s="164" t="s">
        <v>697</v>
      </c>
      <c r="D318" s="164" t="s">
        <v>127</v>
      </c>
      <c r="E318" s="165" t="s">
        <v>698</v>
      </c>
      <c r="F318" s="166" t="s">
        <v>699</v>
      </c>
      <c r="G318" s="167" t="s">
        <v>168</v>
      </c>
      <c r="H318" s="168">
        <v>250</v>
      </c>
      <c r="I318" s="169"/>
      <c r="J318" s="169"/>
      <c r="K318" s="170">
        <f>ROUND(O318*H318,2)</f>
        <v>0</v>
      </c>
      <c r="L318" s="24"/>
      <c r="M318" s="171"/>
      <c r="N318" s="172" t="s">
        <v>40</v>
      </c>
      <c r="O318" s="173">
        <f>I318+J318</f>
        <v>0</v>
      </c>
      <c r="P318" s="173">
        <f>ROUND(I318*H318,2)</f>
        <v>0</v>
      </c>
      <c r="Q318" s="173">
        <f>ROUND(J318*H318,2)</f>
        <v>0</v>
      </c>
      <c r="R318" s="61"/>
      <c r="S318" s="174">
        <f>R318*H318</f>
        <v>0</v>
      </c>
      <c r="T318" s="174">
        <v>0</v>
      </c>
      <c r="U318" s="174">
        <f>T318*H318</f>
        <v>0</v>
      </c>
      <c r="V318" s="174">
        <v>0</v>
      </c>
      <c r="W318" s="175">
        <f>V318*H318</f>
        <v>0</v>
      </c>
      <c r="X318" s="23"/>
      <c r="Y318" s="23"/>
      <c r="Z318" s="23"/>
      <c r="AA318" s="23"/>
      <c r="AB318" s="23"/>
      <c r="AC318" s="23"/>
      <c r="AD318" s="23"/>
      <c r="AQ318" s="176" t="s">
        <v>140</v>
      </c>
      <c r="AS318" s="176" t="s">
        <v>127</v>
      </c>
      <c r="AT318" s="176" t="s">
        <v>87</v>
      </c>
      <c r="AX318" s="4" t="s">
        <v>123</v>
      </c>
      <c r="BD318" s="177">
        <f>IF(N318="základní",K318,0)</f>
        <v>0</v>
      </c>
      <c r="BE318" s="177">
        <f>IF(N318="snížená",K318,0)</f>
        <v>0</v>
      </c>
      <c r="BF318" s="177">
        <f>IF(N318="zákl. přenesená",K318,0)</f>
        <v>0</v>
      </c>
      <c r="BG318" s="177">
        <f>IF(N318="sníž. přenesená",K318,0)</f>
        <v>0</v>
      </c>
      <c r="BH318" s="177">
        <f>IF(N318="nulová",K318,0)</f>
        <v>0</v>
      </c>
      <c r="BI318" s="4" t="s">
        <v>85</v>
      </c>
      <c r="BJ318" s="177">
        <f>ROUND(O318*H318,2)</f>
        <v>0</v>
      </c>
      <c r="BK318" s="4" t="s">
        <v>140</v>
      </c>
      <c r="BL318" s="176" t="s">
        <v>700</v>
      </c>
    </row>
    <row r="319" spans="1:46" s="28" customFormat="1" ht="12.75">
      <c r="A319" s="23"/>
      <c r="B319" s="24"/>
      <c r="C319" s="23"/>
      <c r="D319" s="188" t="s">
        <v>170</v>
      </c>
      <c r="E319" s="23"/>
      <c r="F319" s="189" t="s">
        <v>701</v>
      </c>
      <c r="G319" s="23"/>
      <c r="H319" s="23"/>
      <c r="I319" s="190"/>
      <c r="J319" s="190"/>
      <c r="K319" s="23"/>
      <c r="L319" s="24"/>
      <c r="M319" s="191"/>
      <c r="N319" s="192"/>
      <c r="O319" s="61"/>
      <c r="P319" s="61"/>
      <c r="Q319" s="61"/>
      <c r="R319" s="61"/>
      <c r="S319" s="61"/>
      <c r="T319" s="61"/>
      <c r="U319" s="61"/>
      <c r="V319" s="61"/>
      <c r="W319" s="62"/>
      <c r="X319" s="23"/>
      <c r="Y319" s="23"/>
      <c r="Z319" s="23"/>
      <c r="AA319" s="23"/>
      <c r="AB319" s="23"/>
      <c r="AC319" s="23"/>
      <c r="AD319" s="23"/>
      <c r="AS319" s="4" t="s">
        <v>170</v>
      </c>
      <c r="AT319" s="4" t="s">
        <v>87</v>
      </c>
    </row>
    <row r="320" spans="1:46" s="28" customFormat="1" ht="12.75">
      <c r="A320" s="23"/>
      <c r="B320" s="24"/>
      <c r="C320" s="23"/>
      <c r="D320" s="195" t="s">
        <v>653</v>
      </c>
      <c r="E320" s="23"/>
      <c r="F320" s="203" t="s">
        <v>702</v>
      </c>
      <c r="G320" s="23"/>
      <c r="H320" s="23"/>
      <c r="I320" s="190"/>
      <c r="J320" s="190"/>
      <c r="K320" s="23"/>
      <c r="L320" s="24"/>
      <c r="M320" s="191"/>
      <c r="N320" s="192"/>
      <c r="O320" s="61"/>
      <c r="P320" s="61"/>
      <c r="Q320" s="61"/>
      <c r="R320" s="61"/>
      <c r="S320" s="61"/>
      <c r="T320" s="61"/>
      <c r="U320" s="61"/>
      <c r="V320" s="61"/>
      <c r="W320" s="62"/>
      <c r="X320" s="23"/>
      <c r="Y320" s="23"/>
      <c r="Z320" s="23"/>
      <c r="AA320" s="23"/>
      <c r="AB320" s="23"/>
      <c r="AC320" s="23"/>
      <c r="AD320" s="23"/>
      <c r="AS320" s="4" t="s">
        <v>653</v>
      </c>
      <c r="AT320" s="4" t="s">
        <v>87</v>
      </c>
    </row>
    <row r="321" spans="1:64" s="28" customFormat="1" ht="21.75" customHeight="1">
      <c r="A321" s="23"/>
      <c r="B321" s="163"/>
      <c r="C321" s="178" t="s">
        <v>703</v>
      </c>
      <c r="D321" s="178" t="s">
        <v>143</v>
      </c>
      <c r="E321" s="179" t="s">
        <v>704</v>
      </c>
      <c r="F321" s="180" t="s">
        <v>705</v>
      </c>
      <c r="G321" s="181" t="s">
        <v>168</v>
      </c>
      <c r="H321" s="182">
        <v>300</v>
      </c>
      <c r="I321" s="183"/>
      <c r="J321" s="184"/>
      <c r="K321" s="185">
        <f>ROUND(O321*H321,2)</f>
        <v>0</v>
      </c>
      <c r="L321" s="186"/>
      <c r="M321" s="187"/>
      <c r="N321" s="172" t="s">
        <v>40</v>
      </c>
      <c r="O321" s="173">
        <f>I321+J321</f>
        <v>0</v>
      </c>
      <c r="P321" s="173">
        <f>ROUND(I321*H321,2)</f>
        <v>0</v>
      </c>
      <c r="Q321" s="173">
        <f>ROUND(J321*H321,2)</f>
        <v>0</v>
      </c>
      <c r="R321" s="61"/>
      <c r="S321" s="174">
        <f>R321*H321</f>
        <v>0</v>
      </c>
      <c r="T321" s="174">
        <v>0</v>
      </c>
      <c r="U321" s="174">
        <f>T321*H321</f>
        <v>0</v>
      </c>
      <c r="V321" s="174">
        <v>0</v>
      </c>
      <c r="W321" s="175">
        <f>V321*H321</f>
        <v>0</v>
      </c>
      <c r="X321" s="23"/>
      <c r="Y321" s="23"/>
      <c r="Z321" s="23"/>
      <c r="AA321" s="23"/>
      <c r="AB321" s="23"/>
      <c r="AC321" s="23"/>
      <c r="AD321" s="23"/>
      <c r="AQ321" s="176" t="s">
        <v>147</v>
      </c>
      <c r="AS321" s="176" t="s">
        <v>143</v>
      </c>
      <c r="AT321" s="176" t="s">
        <v>87</v>
      </c>
      <c r="AX321" s="4" t="s">
        <v>123</v>
      </c>
      <c r="BD321" s="177">
        <f>IF(N321="základní",K321,0)</f>
        <v>0</v>
      </c>
      <c r="BE321" s="177">
        <f>IF(N321="snížená",K321,0)</f>
        <v>0</v>
      </c>
      <c r="BF321" s="177">
        <f>IF(N321="zákl. přenesená",K321,0)</f>
        <v>0</v>
      </c>
      <c r="BG321" s="177">
        <f>IF(N321="sníž. přenesená",K321,0)</f>
        <v>0</v>
      </c>
      <c r="BH321" s="177">
        <f>IF(N321="nulová",K321,0)</f>
        <v>0</v>
      </c>
      <c r="BI321" s="4" t="s">
        <v>85</v>
      </c>
      <c r="BJ321" s="177">
        <f>ROUND(O321*H321,2)</f>
        <v>0</v>
      </c>
      <c r="BK321" s="4" t="s">
        <v>140</v>
      </c>
      <c r="BL321" s="176" t="s">
        <v>706</v>
      </c>
    </row>
    <row r="322" spans="2:50" s="193" customFormat="1" ht="12.75">
      <c r="B322" s="194"/>
      <c r="D322" s="195" t="s">
        <v>176</v>
      </c>
      <c r="F322" s="196" t="s">
        <v>707</v>
      </c>
      <c r="H322" s="197">
        <v>300</v>
      </c>
      <c r="I322" s="198"/>
      <c r="J322" s="198"/>
      <c r="L322" s="194"/>
      <c r="M322" s="199"/>
      <c r="N322" s="200"/>
      <c r="O322" s="200"/>
      <c r="P322" s="200"/>
      <c r="Q322" s="200"/>
      <c r="R322" s="200"/>
      <c r="S322" s="200"/>
      <c r="T322" s="200"/>
      <c r="U322" s="200"/>
      <c r="V322" s="200"/>
      <c r="W322" s="201"/>
      <c r="AS322" s="202" t="s">
        <v>176</v>
      </c>
      <c r="AT322" s="202" t="s">
        <v>87</v>
      </c>
      <c r="AU322" s="193" t="s">
        <v>87</v>
      </c>
      <c r="AV322" s="193" t="s">
        <v>2</v>
      </c>
      <c r="AW322" s="193" t="s">
        <v>85</v>
      </c>
      <c r="AX322" s="202" t="s">
        <v>123</v>
      </c>
    </row>
    <row r="323" spans="2:62" s="148" customFormat="1" ht="25.5" customHeight="1">
      <c r="B323" s="149"/>
      <c r="D323" s="150" t="s">
        <v>76</v>
      </c>
      <c r="E323" s="151" t="s">
        <v>708</v>
      </c>
      <c r="F323" s="151" t="s">
        <v>709</v>
      </c>
      <c r="I323" s="152"/>
      <c r="J323" s="152"/>
      <c r="K323" s="153">
        <f>BJ323</f>
        <v>0</v>
      </c>
      <c r="L323" s="149"/>
      <c r="M323" s="154"/>
      <c r="N323" s="155"/>
      <c r="O323" s="155"/>
      <c r="P323" s="156">
        <f>SUM(P324:P333)</f>
        <v>0</v>
      </c>
      <c r="Q323" s="156">
        <f>SUM(Q324:Q333)</f>
        <v>0</v>
      </c>
      <c r="R323" s="155"/>
      <c r="S323" s="157">
        <f>SUM(S324:S333)</f>
        <v>0</v>
      </c>
      <c r="T323" s="155"/>
      <c r="U323" s="157">
        <f>SUM(U324:U333)</f>
        <v>0</v>
      </c>
      <c r="V323" s="155"/>
      <c r="W323" s="158">
        <f>SUM(W324:W333)</f>
        <v>0</v>
      </c>
      <c r="AQ323" s="150" t="s">
        <v>131</v>
      </c>
      <c r="AS323" s="159" t="s">
        <v>76</v>
      </c>
      <c r="AT323" s="159" t="s">
        <v>77</v>
      </c>
      <c r="AX323" s="150" t="s">
        <v>123</v>
      </c>
      <c r="BJ323" s="160">
        <f>SUM(BJ324:BJ333)</f>
        <v>0</v>
      </c>
    </row>
    <row r="324" spans="1:64" s="28" customFormat="1" ht="16.5" customHeight="1">
      <c r="A324" s="23"/>
      <c r="B324" s="163"/>
      <c r="C324" s="164" t="s">
        <v>710</v>
      </c>
      <c r="D324" s="164" t="s">
        <v>127</v>
      </c>
      <c r="E324" s="165" t="s">
        <v>711</v>
      </c>
      <c r="F324" s="166" t="s">
        <v>712</v>
      </c>
      <c r="G324" s="167" t="s">
        <v>130</v>
      </c>
      <c r="H324" s="168">
        <v>1</v>
      </c>
      <c r="I324" s="169"/>
      <c r="J324" s="169"/>
      <c r="K324" s="170">
        <f>ROUND(O324*H324,2)</f>
        <v>0</v>
      </c>
      <c r="L324" s="24"/>
      <c r="M324" s="171"/>
      <c r="N324" s="172" t="s">
        <v>40</v>
      </c>
      <c r="O324" s="173">
        <f>I324+J324</f>
        <v>0</v>
      </c>
      <c r="P324" s="173">
        <f>ROUND(I324*H324,2)</f>
        <v>0</v>
      </c>
      <c r="Q324" s="173">
        <f>ROUND(J324*H324,2)</f>
        <v>0</v>
      </c>
      <c r="R324" s="61"/>
      <c r="S324" s="174">
        <f>R324*H324</f>
        <v>0</v>
      </c>
      <c r="T324" s="174">
        <v>0</v>
      </c>
      <c r="U324" s="174">
        <f>T324*H324</f>
        <v>0</v>
      </c>
      <c r="V324" s="174">
        <v>0</v>
      </c>
      <c r="W324" s="175">
        <f>V324*H324</f>
        <v>0</v>
      </c>
      <c r="X324" s="23"/>
      <c r="Y324" s="23"/>
      <c r="Z324" s="23"/>
      <c r="AA324" s="23"/>
      <c r="AB324" s="23"/>
      <c r="AC324" s="23"/>
      <c r="AD324" s="23"/>
      <c r="AQ324" s="176" t="s">
        <v>713</v>
      </c>
      <c r="AS324" s="176" t="s">
        <v>127</v>
      </c>
      <c r="AT324" s="176" t="s">
        <v>85</v>
      </c>
      <c r="AX324" s="4" t="s">
        <v>123</v>
      </c>
      <c r="BD324" s="177">
        <f>IF(N324="základní",K324,0)</f>
        <v>0</v>
      </c>
      <c r="BE324" s="177">
        <f>IF(N324="snížená",K324,0)</f>
        <v>0</v>
      </c>
      <c r="BF324" s="177">
        <f>IF(N324="zákl. přenesená",K324,0)</f>
        <v>0</v>
      </c>
      <c r="BG324" s="177">
        <f>IF(N324="sníž. přenesená",K324,0)</f>
        <v>0</v>
      </c>
      <c r="BH324" s="177">
        <f>IF(N324="nulová",K324,0)</f>
        <v>0</v>
      </c>
      <c r="BI324" s="4" t="s">
        <v>85</v>
      </c>
      <c r="BJ324" s="177">
        <f>ROUND(O324*H324,2)</f>
        <v>0</v>
      </c>
      <c r="BK324" s="4" t="s">
        <v>713</v>
      </c>
      <c r="BL324" s="176" t="s">
        <v>714</v>
      </c>
    </row>
    <row r="325" spans="2:50" s="193" customFormat="1" ht="12.75">
      <c r="B325" s="194"/>
      <c r="D325" s="195" t="s">
        <v>176</v>
      </c>
      <c r="F325" s="196" t="s">
        <v>715</v>
      </c>
      <c r="H325" s="197">
        <v>1</v>
      </c>
      <c r="I325" s="198"/>
      <c r="J325" s="198"/>
      <c r="L325" s="194"/>
      <c r="M325" s="199"/>
      <c r="N325" s="200"/>
      <c r="O325" s="200"/>
      <c r="P325" s="200"/>
      <c r="Q325" s="200"/>
      <c r="R325" s="200"/>
      <c r="S325" s="200"/>
      <c r="T325" s="200"/>
      <c r="U325" s="200"/>
      <c r="V325" s="200"/>
      <c r="W325" s="201"/>
      <c r="AS325" s="202" t="s">
        <v>176</v>
      </c>
      <c r="AT325" s="202" t="s">
        <v>85</v>
      </c>
      <c r="AU325" s="193" t="s">
        <v>87</v>
      </c>
      <c r="AV325" s="193" t="s">
        <v>2</v>
      </c>
      <c r="AW325" s="193" t="s">
        <v>85</v>
      </c>
      <c r="AX325" s="202" t="s">
        <v>123</v>
      </c>
    </row>
    <row r="326" spans="1:64" s="28" customFormat="1" ht="16.5" customHeight="1">
      <c r="A326" s="23"/>
      <c r="B326" s="163"/>
      <c r="C326" s="164" t="s">
        <v>716</v>
      </c>
      <c r="D326" s="164" t="s">
        <v>127</v>
      </c>
      <c r="E326" s="165" t="s">
        <v>717</v>
      </c>
      <c r="F326" s="166" t="s">
        <v>718</v>
      </c>
      <c r="G326" s="167" t="s">
        <v>719</v>
      </c>
      <c r="H326" s="168">
        <v>80</v>
      </c>
      <c r="I326" s="169"/>
      <c r="J326" s="169"/>
      <c r="K326" s="170">
        <f>ROUND(O326*H326,2)</f>
        <v>0</v>
      </c>
      <c r="L326" s="24"/>
      <c r="M326" s="171"/>
      <c r="N326" s="172" t="s">
        <v>40</v>
      </c>
      <c r="O326" s="173">
        <f>I326+J326</f>
        <v>0</v>
      </c>
      <c r="P326" s="173">
        <f>ROUND(I326*H326,2)</f>
        <v>0</v>
      </c>
      <c r="Q326" s="173">
        <f>ROUND(J326*H326,2)</f>
        <v>0</v>
      </c>
      <c r="R326" s="61"/>
      <c r="S326" s="174">
        <f>R326*H326</f>
        <v>0</v>
      </c>
      <c r="T326" s="174">
        <v>0</v>
      </c>
      <c r="U326" s="174">
        <f>T326*H326</f>
        <v>0</v>
      </c>
      <c r="V326" s="174">
        <v>0</v>
      </c>
      <c r="W326" s="175">
        <f>V326*H326</f>
        <v>0</v>
      </c>
      <c r="X326" s="23"/>
      <c r="Y326" s="23"/>
      <c r="Z326" s="23"/>
      <c r="AA326" s="23"/>
      <c r="AB326" s="23"/>
      <c r="AC326" s="23"/>
      <c r="AD326" s="23"/>
      <c r="AQ326" s="176" t="s">
        <v>713</v>
      </c>
      <c r="AS326" s="176" t="s">
        <v>127</v>
      </c>
      <c r="AT326" s="176" t="s">
        <v>85</v>
      </c>
      <c r="AX326" s="4" t="s">
        <v>123</v>
      </c>
      <c r="BD326" s="177">
        <f>IF(N326="základní",K326,0)</f>
        <v>0</v>
      </c>
      <c r="BE326" s="177">
        <f>IF(N326="snížená",K326,0)</f>
        <v>0</v>
      </c>
      <c r="BF326" s="177">
        <f>IF(N326="zákl. přenesená",K326,0)</f>
        <v>0</v>
      </c>
      <c r="BG326" s="177">
        <f>IF(N326="sníž. přenesená",K326,0)</f>
        <v>0</v>
      </c>
      <c r="BH326" s="177">
        <f>IF(N326="nulová",K326,0)</f>
        <v>0</v>
      </c>
      <c r="BI326" s="4" t="s">
        <v>85</v>
      </c>
      <c r="BJ326" s="177">
        <f>ROUND(O326*H326,2)</f>
        <v>0</v>
      </c>
      <c r="BK326" s="4" t="s">
        <v>713</v>
      </c>
      <c r="BL326" s="176" t="s">
        <v>720</v>
      </c>
    </row>
    <row r="327" spans="1:64" s="28" customFormat="1" ht="16.5" customHeight="1">
      <c r="A327" s="23"/>
      <c r="B327" s="163"/>
      <c r="C327" s="164" t="s">
        <v>721</v>
      </c>
      <c r="D327" s="164" t="s">
        <v>127</v>
      </c>
      <c r="E327" s="165" t="s">
        <v>722</v>
      </c>
      <c r="F327" s="166" t="s">
        <v>723</v>
      </c>
      <c r="G327" s="167" t="s">
        <v>719</v>
      </c>
      <c r="H327" s="168">
        <v>30</v>
      </c>
      <c r="I327" s="169"/>
      <c r="J327" s="169"/>
      <c r="K327" s="170">
        <f>ROUND(O327*H327,2)</f>
        <v>0</v>
      </c>
      <c r="L327" s="24"/>
      <c r="M327" s="171"/>
      <c r="N327" s="172" t="s">
        <v>40</v>
      </c>
      <c r="O327" s="173">
        <f>I327+J327</f>
        <v>0</v>
      </c>
      <c r="P327" s="173">
        <f>ROUND(I327*H327,2)</f>
        <v>0</v>
      </c>
      <c r="Q327" s="173">
        <f>ROUND(J327*H327,2)</f>
        <v>0</v>
      </c>
      <c r="R327" s="61"/>
      <c r="S327" s="174">
        <f>R327*H327</f>
        <v>0</v>
      </c>
      <c r="T327" s="174">
        <v>0</v>
      </c>
      <c r="U327" s="174">
        <f>T327*H327</f>
        <v>0</v>
      </c>
      <c r="V327" s="174">
        <v>0</v>
      </c>
      <c r="W327" s="175">
        <f>V327*H327</f>
        <v>0</v>
      </c>
      <c r="X327" s="23"/>
      <c r="Y327" s="23"/>
      <c r="Z327" s="23"/>
      <c r="AA327" s="23"/>
      <c r="AB327" s="23"/>
      <c r="AC327" s="23"/>
      <c r="AD327" s="23"/>
      <c r="AQ327" s="176" t="s">
        <v>713</v>
      </c>
      <c r="AS327" s="176" t="s">
        <v>127</v>
      </c>
      <c r="AT327" s="176" t="s">
        <v>85</v>
      </c>
      <c r="AX327" s="4" t="s">
        <v>123</v>
      </c>
      <c r="BD327" s="177">
        <f>IF(N327="základní",K327,0)</f>
        <v>0</v>
      </c>
      <c r="BE327" s="177">
        <f>IF(N327="snížená",K327,0)</f>
        <v>0</v>
      </c>
      <c r="BF327" s="177">
        <f>IF(N327="zákl. přenesená",K327,0)</f>
        <v>0</v>
      </c>
      <c r="BG327" s="177">
        <f>IF(N327="sníž. přenesená",K327,0)</f>
        <v>0</v>
      </c>
      <c r="BH327" s="177">
        <f>IF(N327="nulová",K327,0)</f>
        <v>0</v>
      </c>
      <c r="BI327" s="4" t="s">
        <v>85</v>
      </c>
      <c r="BJ327" s="177">
        <f>ROUND(O327*H327,2)</f>
        <v>0</v>
      </c>
      <c r="BK327" s="4" t="s">
        <v>713</v>
      </c>
      <c r="BL327" s="176" t="s">
        <v>724</v>
      </c>
    </row>
    <row r="328" spans="1:64" s="28" customFormat="1" ht="16.5" customHeight="1">
      <c r="A328" s="23"/>
      <c r="B328" s="163"/>
      <c r="C328" s="164" t="s">
        <v>725</v>
      </c>
      <c r="D328" s="164" t="s">
        <v>127</v>
      </c>
      <c r="E328" s="165" t="s">
        <v>726</v>
      </c>
      <c r="F328" s="166" t="s">
        <v>727</v>
      </c>
      <c r="G328" s="167" t="s">
        <v>130</v>
      </c>
      <c r="H328" s="168">
        <v>1</v>
      </c>
      <c r="I328" s="169"/>
      <c r="J328" s="169"/>
      <c r="K328" s="170">
        <f>ROUND(O328*H328,2)</f>
        <v>0</v>
      </c>
      <c r="L328" s="24"/>
      <c r="M328" s="171"/>
      <c r="N328" s="172" t="s">
        <v>40</v>
      </c>
      <c r="O328" s="173">
        <f>I328+J328</f>
        <v>0</v>
      </c>
      <c r="P328" s="173">
        <f>ROUND(I328*H328,2)</f>
        <v>0</v>
      </c>
      <c r="Q328" s="173">
        <f>ROUND(J328*H328,2)</f>
        <v>0</v>
      </c>
      <c r="R328" s="61"/>
      <c r="S328" s="174">
        <f>R328*H328</f>
        <v>0</v>
      </c>
      <c r="T328" s="174">
        <v>0</v>
      </c>
      <c r="U328" s="174">
        <f>T328*H328</f>
        <v>0</v>
      </c>
      <c r="V328" s="174">
        <v>0</v>
      </c>
      <c r="W328" s="175">
        <f>V328*H328</f>
        <v>0</v>
      </c>
      <c r="X328" s="23"/>
      <c r="Y328" s="23"/>
      <c r="Z328" s="23"/>
      <c r="AA328" s="23"/>
      <c r="AB328" s="23"/>
      <c r="AC328" s="23"/>
      <c r="AD328" s="23"/>
      <c r="AQ328" s="176" t="s">
        <v>713</v>
      </c>
      <c r="AS328" s="176" t="s">
        <v>127</v>
      </c>
      <c r="AT328" s="176" t="s">
        <v>85</v>
      </c>
      <c r="AX328" s="4" t="s">
        <v>123</v>
      </c>
      <c r="BD328" s="177">
        <f>IF(N328="základní",K328,0)</f>
        <v>0</v>
      </c>
      <c r="BE328" s="177">
        <f>IF(N328="snížená",K328,0)</f>
        <v>0</v>
      </c>
      <c r="BF328" s="177">
        <f>IF(N328="zákl. přenesená",K328,0)</f>
        <v>0</v>
      </c>
      <c r="BG328" s="177">
        <f>IF(N328="sníž. přenesená",K328,0)</f>
        <v>0</v>
      </c>
      <c r="BH328" s="177">
        <f>IF(N328="nulová",K328,0)</f>
        <v>0</v>
      </c>
      <c r="BI328" s="4" t="s">
        <v>85</v>
      </c>
      <c r="BJ328" s="177">
        <f>ROUND(O328*H328,2)</f>
        <v>0</v>
      </c>
      <c r="BK328" s="4" t="s">
        <v>713</v>
      </c>
      <c r="BL328" s="176" t="s">
        <v>728</v>
      </c>
    </row>
    <row r="329" spans="1:64" s="28" customFormat="1" ht="21.75" customHeight="1">
      <c r="A329" s="23"/>
      <c r="B329" s="163"/>
      <c r="C329" s="164" t="s">
        <v>729</v>
      </c>
      <c r="D329" s="164" t="s">
        <v>127</v>
      </c>
      <c r="E329" s="165" t="s">
        <v>730</v>
      </c>
      <c r="F329" s="166" t="s">
        <v>731</v>
      </c>
      <c r="G329" s="167" t="s">
        <v>130</v>
      </c>
      <c r="H329" s="168">
        <v>1</v>
      </c>
      <c r="I329" s="169"/>
      <c r="J329" s="169"/>
      <c r="K329" s="170">
        <f>ROUND(O329*H329,2)</f>
        <v>0</v>
      </c>
      <c r="L329" s="24"/>
      <c r="M329" s="171"/>
      <c r="N329" s="172" t="s">
        <v>40</v>
      </c>
      <c r="O329" s="173">
        <f>I329+J329</f>
        <v>0</v>
      </c>
      <c r="P329" s="173">
        <f>ROUND(I329*H329,2)</f>
        <v>0</v>
      </c>
      <c r="Q329" s="173">
        <f>ROUND(J329*H329,2)</f>
        <v>0</v>
      </c>
      <c r="R329" s="61"/>
      <c r="S329" s="174">
        <f>R329*H329</f>
        <v>0</v>
      </c>
      <c r="T329" s="174">
        <v>0</v>
      </c>
      <c r="U329" s="174">
        <f>T329*H329</f>
        <v>0</v>
      </c>
      <c r="V329" s="174">
        <v>0</v>
      </c>
      <c r="W329" s="175">
        <f>V329*H329</f>
        <v>0</v>
      </c>
      <c r="X329" s="23"/>
      <c r="Y329" s="23"/>
      <c r="Z329" s="23"/>
      <c r="AA329" s="23"/>
      <c r="AB329" s="23"/>
      <c r="AC329" s="23"/>
      <c r="AD329" s="23"/>
      <c r="AQ329" s="176" t="s">
        <v>713</v>
      </c>
      <c r="AS329" s="176" t="s">
        <v>127</v>
      </c>
      <c r="AT329" s="176" t="s">
        <v>85</v>
      </c>
      <c r="AX329" s="4" t="s">
        <v>123</v>
      </c>
      <c r="BD329" s="177">
        <f>IF(N329="základní",K329,0)</f>
        <v>0</v>
      </c>
      <c r="BE329" s="177">
        <f>IF(N329="snížená",K329,0)</f>
        <v>0</v>
      </c>
      <c r="BF329" s="177">
        <f>IF(N329="zákl. přenesená",K329,0)</f>
        <v>0</v>
      </c>
      <c r="BG329" s="177">
        <f>IF(N329="sníž. přenesená",K329,0)</f>
        <v>0</v>
      </c>
      <c r="BH329" s="177">
        <f>IF(N329="nulová",K329,0)</f>
        <v>0</v>
      </c>
      <c r="BI329" s="4" t="s">
        <v>85</v>
      </c>
      <c r="BJ329" s="177">
        <f>ROUND(O329*H329,2)</f>
        <v>0</v>
      </c>
      <c r="BK329" s="4" t="s">
        <v>713</v>
      </c>
      <c r="BL329" s="176" t="s">
        <v>732</v>
      </c>
    </row>
    <row r="330" spans="1:64" s="28" customFormat="1" ht="37.5" customHeight="1">
      <c r="A330" s="23"/>
      <c r="B330" s="163"/>
      <c r="C330" s="164" t="s">
        <v>733</v>
      </c>
      <c r="D330" s="164" t="s">
        <v>127</v>
      </c>
      <c r="E330" s="165" t="s">
        <v>734</v>
      </c>
      <c r="F330" s="166" t="s">
        <v>735</v>
      </c>
      <c r="G330" s="167" t="s">
        <v>719</v>
      </c>
      <c r="H330" s="168">
        <v>50</v>
      </c>
      <c r="I330" s="169"/>
      <c r="J330" s="169"/>
      <c r="K330" s="170">
        <f>ROUND(O330*H330,2)</f>
        <v>0</v>
      </c>
      <c r="L330" s="24"/>
      <c r="M330" s="171"/>
      <c r="N330" s="172" t="s">
        <v>40</v>
      </c>
      <c r="O330" s="173">
        <f>I330+J330</f>
        <v>0</v>
      </c>
      <c r="P330" s="173">
        <f>ROUND(I330*H330,2)</f>
        <v>0</v>
      </c>
      <c r="Q330" s="173">
        <f>ROUND(J330*H330,2)</f>
        <v>0</v>
      </c>
      <c r="R330" s="61"/>
      <c r="S330" s="174">
        <f>R330*H330</f>
        <v>0</v>
      </c>
      <c r="T330" s="174">
        <v>0</v>
      </c>
      <c r="U330" s="174">
        <f>T330*H330</f>
        <v>0</v>
      </c>
      <c r="V330" s="174">
        <v>0</v>
      </c>
      <c r="W330" s="175">
        <f>V330*H330</f>
        <v>0</v>
      </c>
      <c r="X330" s="23"/>
      <c r="Y330" s="23"/>
      <c r="Z330" s="23"/>
      <c r="AA330" s="23"/>
      <c r="AB330" s="23"/>
      <c r="AC330" s="23"/>
      <c r="AD330" s="23"/>
      <c r="AQ330" s="176" t="s">
        <v>713</v>
      </c>
      <c r="AS330" s="176" t="s">
        <v>127</v>
      </c>
      <c r="AT330" s="176" t="s">
        <v>85</v>
      </c>
      <c r="AX330" s="4" t="s">
        <v>123</v>
      </c>
      <c r="BD330" s="177">
        <f>IF(N330="základní",K330,0)</f>
        <v>0</v>
      </c>
      <c r="BE330" s="177">
        <f>IF(N330="snížená",K330,0)</f>
        <v>0</v>
      </c>
      <c r="BF330" s="177">
        <f>IF(N330="zákl. přenesená",K330,0)</f>
        <v>0</v>
      </c>
      <c r="BG330" s="177">
        <f>IF(N330="sníž. přenesená",K330,0)</f>
        <v>0</v>
      </c>
      <c r="BH330" s="177">
        <f>IF(N330="nulová",K330,0)</f>
        <v>0</v>
      </c>
      <c r="BI330" s="4" t="s">
        <v>85</v>
      </c>
      <c r="BJ330" s="177">
        <f>ROUND(O330*H330,2)</f>
        <v>0</v>
      </c>
      <c r="BK330" s="4" t="s">
        <v>713</v>
      </c>
      <c r="BL330" s="176" t="s">
        <v>736</v>
      </c>
    </row>
    <row r="331" spans="1:46" s="28" customFormat="1" ht="12.75">
      <c r="A331" s="23"/>
      <c r="B331" s="24"/>
      <c r="C331" s="23"/>
      <c r="D331" s="188" t="s">
        <v>170</v>
      </c>
      <c r="E331" s="23"/>
      <c r="F331" s="189" t="s">
        <v>737</v>
      </c>
      <c r="G331" s="23"/>
      <c r="H331" s="23"/>
      <c r="I331" s="190"/>
      <c r="J331" s="190"/>
      <c r="K331" s="23"/>
      <c r="L331" s="24"/>
      <c r="M331" s="191"/>
      <c r="N331" s="192"/>
      <c r="O331" s="61"/>
      <c r="P331" s="61"/>
      <c r="Q331" s="61"/>
      <c r="R331" s="61"/>
      <c r="S331" s="61"/>
      <c r="T331" s="61"/>
      <c r="U331" s="61"/>
      <c r="V331" s="61"/>
      <c r="W331" s="62"/>
      <c r="X331" s="23"/>
      <c r="Y331" s="23"/>
      <c r="Z331" s="23"/>
      <c r="AA331" s="23"/>
      <c r="AB331" s="23"/>
      <c r="AC331" s="23"/>
      <c r="AD331" s="23"/>
      <c r="AS331" s="4" t="s">
        <v>170</v>
      </c>
      <c r="AT331" s="4" t="s">
        <v>85</v>
      </c>
    </row>
    <row r="332" spans="1:64" s="28" customFormat="1" ht="33" customHeight="1">
      <c r="A332" s="23"/>
      <c r="B332" s="163"/>
      <c r="C332" s="164" t="s">
        <v>738</v>
      </c>
      <c r="D332" s="164" t="s">
        <v>127</v>
      </c>
      <c r="E332" s="165" t="s">
        <v>739</v>
      </c>
      <c r="F332" s="166" t="s">
        <v>740</v>
      </c>
      <c r="G332" s="167" t="s">
        <v>719</v>
      </c>
      <c r="H332" s="168">
        <v>50</v>
      </c>
      <c r="I332" s="169"/>
      <c r="J332" s="169"/>
      <c r="K332" s="170">
        <f>ROUND(O332*H332,2)</f>
        <v>0</v>
      </c>
      <c r="L332" s="24"/>
      <c r="M332" s="171"/>
      <c r="N332" s="172" t="s">
        <v>40</v>
      </c>
      <c r="O332" s="173">
        <f>I332+J332</f>
        <v>0</v>
      </c>
      <c r="P332" s="173">
        <f>ROUND(I332*H332,2)</f>
        <v>0</v>
      </c>
      <c r="Q332" s="173">
        <f>ROUND(J332*H332,2)</f>
        <v>0</v>
      </c>
      <c r="R332" s="61"/>
      <c r="S332" s="174">
        <f>R332*H332</f>
        <v>0</v>
      </c>
      <c r="T332" s="174">
        <v>0</v>
      </c>
      <c r="U332" s="174">
        <f>T332*H332</f>
        <v>0</v>
      </c>
      <c r="V332" s="174">
        <v>0</v>
      </c>
      <c r="W332" s="175">
        <f>V332*H332</f>
        <v>0</v>
      </c>
      <c r="X332" s="23"/>
      <c r="Y332" s="23"/>
      <c r="Z332" s="23"/>
      <c r="AA332" s="23"/>
      <c r="AB332" s="23"/>
      <c r="AC332" s="23"/>
      <c r="AD332" s="23"/>
      <c r="AQ332" s="176" t="s">
        <v>713</v>
      </c>
      <c r="AS332" s="176" t="s">
        <v>127</v>
      </c>
      <c r="AT332" s="176" t="s">
        <v>85</v>
      </c>
      <c r="AX332" s="4" t="s">
        <v>123</v>
      </c>
      <c r="BD332" s="177">
        <f>IF(N332="základní",K332,0)</f>
        <v>0</v>
      </c>
      <c r="BE332" s="177">
        <f>IF(N332="snížená",K332,0)</f>
        <v>0</v>
      </c>
      <c r="BF332" s="177">
        <f>IF(N332="zákl. přenesená",K332,0)</f>
        <v>0</v>
      </c>
      <c r="BG332" s="177">
        <f>IF(N332="sníž. přenesená",K332,0)</f>
        <v>0</v>
      </c>
      <c r="BH332" s="177">
        <f>IF(N332="nulová",K332,0)</f>
        <v>0</v>
      </c>
      <c r="BI332" s="4" t="s">
        <v>85</v>
      </c>
      <c r="BJ332" s="177">
        <f>ROUND(O332*H332,2)</f>
        <v>0</v>
      </c>
      <c r="BK332" s="4" t="s">
        <v>713</v>
      </c>
      <c r="BL332" s="176" t="s">
        <v>741</v>
      </c>
    </row>
    <row r="333" spans="1:46" s="28" customFormat="1" ht="12.75">
      <c r="A333" s="23"/>
      <c r="B333" s="24"/>
      <c r="C333" s="23"/>
      <c r="D333" s="188" t="s">
        <v>170</v>
      </c>
      <c r="E333" s="23"/>
      <c r="F333" s="189" t="s">
        <v>742</v>
      </c>
      <c r="G333" s="23"/>
      <c r="H333" s="23"/>
      <c r="I333" s="190"/>
      <c r="J333" s="190"/>
      <c r="K333" s="23"/>
      <c r="L333" s="24"/>
      <c r="M333" s="204"/>
      <c r="N333" s="205"/>
      <c r="O333" s="206"/>
      <c r="P333" s="206"/>
      <c r="Q333" s="206"/>
      <c r="R333" s="206"/>
      <c r="S333" s="206"/>
      <c r="T333" s="206"/>
      <c r="U333" s="206"/>
      <c r="V333" s="206"/>
      <c r="W333" s="207"/>
      <c r="X333" s="23"/>
      <c r="Y333" s="23"/>
      <c r="Z333" s="23"/>
      <c r="AA333" s="23"/>
      <c r="AB333" s="23"/>
      <c r="AC333" s="23"/>
      <c r="AD333" s="23"/>
      <c r="AS333" s="4" t="s">
        <v>170</v>
      </c>
      <c r="AT333" s="4" t="s">
        <v>85</v>
      </c>
    </row>
    <row r="334" spans="1:30" s="28" customFormat="1" ht="6.75" customHeight="1">
      <c r="A334" s="23"/>
      <c r="B334" s="45"/>
      <c r="C334" s="46"/>
      <c r="D334" s="46"/>
      <c r="E334" s="46"/>
      <c r="F334" s="46"/>
      <c r="G334" s="46"/>
      <c r="H334" s="46"/>
      <c r="I334" s="46"/>
      <c r="J334" s="46"/>
      <c r="K334" s="46"/>
      <c r="L334" s="24"/>
      <c r="M334" s="23"/>
      <c r="O334" s="23"/>
      <c r="P334" s="23"/>
      <c r="Q334" s="23"/>
      <c r="R334" s="23"/>
      <c r="S334" s="23"/>
      <c r="T334" s="23"/>
      <c r="U334" s="23"/>
      <c r="V334" s="23"/>
      <c r="W334" s="23"/>
      <c r="X334" s="23"/>
      <c r="Y334" s="23"/>
      <c r="Z334" s="23"/>
      <c r="AA334" s="23"/>
      <c r="AB334" s="23"/>
      <c r="AC334" s="23"/>
      <c r="AD334" s="23"/>
    </row>
  </sheetData>
  <sheetProtection selectLockedCells="1" selectUnlockedCells="1"/>
  <autoFilter ref="C121:K333"/>
  <mergeCells count="9">
    <mergeCell ref="L2:Y2"/>
    <mergeCell ref="E7:H7"/>
    <mergeCell ref="E9:H9"/>
    <mergeCell ref="E18:H18"/>
    <mergeCell ref="E27:H27"/>
    <mergeCell ref="E85:H85"/>
    <mergeCell ref="E87:H87"/>
    <mergeCell ref="E112:H112"/>
    <mergeCell ref="E114:H114"/>
  </mergeCells>
  <hyperlinks>
    <hyperlink ref="F135" r:id="rId1" display="https://podminky.urs.cz/item/CS_URS_2021_02/741110062"/>
    <hyperlink ref="F139" r:id="rId2" display="https://podminky.urs.cz/item/CS_URS_2021_02/741110511"/>
    <hyperlink ref="F143" r:id="rId3" display="https://podminky.urs.cz/item/CS_URS_2021_02/741110512"/>
    <hyperlink ref="F147" r:id="rId4" display="https://podminky.urs.cz/item/CS_URS_2021_02/741110513"/>
    <hyperlink ref="F154" r:id="rId5" display="https://podminky.urs.cz/item/CS_URS_2021_02/741110514"/>
    <hyperlink ref="F157" r:id="rId6" display="https://podminky.urs.cz/item/CS_URS_2021_02/741110541"/>
    <hyperlink ref="F160" r:id="rId7" display="https://podminky.urs.cz/item/CS_URS_2021_02/741112061"/>
    <hyperlink ref="F163" r:id="rId8" display="https://podminky.urs.cz/item/CS_URS_2021_02/741112071"/>
    <hyperlink ref="F166" r:id="rId9" display="https://podminky.urs.cz/item/CS_URS_2021_02/741112101"/>
    <hyperlink ref="F169" r:id="rId10" display="https://podminky.urs.cz/item/CS_URS_2021_02/741120001"/>
    <hyperlink ref="F173" r:id="rId11" display="https://podminky.urs.cz/item/CS_URS_2021_02/741120005"/>
    <hyperlink ref="F177" r:id="rId12" display="https://podminky.urs.cz/item/CS_URS_2021_02/741122011"/>
    <hyperlink ref="F181" r:id="rId13" display="https://podminky.urs.cz/item/CS_URS_2021_02/741122015"/>
    <hyperlink ref="F187" r:id="rId14" display="https://podminky.urs.cz/item/CS_URS_2021_02/741122016"/>
    <hyperlink ref="F191" r:id="rId15" display="https://podminky.urs.cz/item/CS_URS_2021_02/741122031"/>
    <hyperlink ref="F197" r:id="rId16" display="https://podminky.urs.cz/item/CS_URS_2021_02/741122032"/>
    <hyperlink ref="F203" r:id="rId17" display="https://podminky.urs.cz/item/CS_URS_2021_02/741122033"/>
    <hyperlink ref="F207" r:id="rId18" display="https://podminky.urs.cz/item/CS_URS_2021_02/741122041"/>
    <hyperlink ref="F211" r:id="rId19" display="https://podminky.urs.cz/item/CS_URS_2021_02/741122625"/>
    <hyperlink ref="F215" r:id="rId20" display="https://podminky.urs.cz/item/CS_URS_2021_02/741130001"/>
    <hyperlink ref="F217" r:id="rId21" display="https://podminky.urs.cz/item/CS_URS_2021_02/741130004"/>
    <hyperlink ref="F219" r:id="rId22" display="https://podminky.urs.cz/item/CS_URS_2021_02/741130005"/>
    <hyperlink ref="F221" r:id="rId23" display="https://podminky.urs.cz/item/CS_URS_2021_02/741130008"/>
    <hyperlink ref="F223" r:id="rId24" display="https://podminky.urs.cz/item/CS_URS_2021_02/741210001"/>
    <hyperlink ref="F226" r:id="rId25" display="https://podminky.urs.cz/item/CS_URS_2021_02/741210003"/>
    <hyperlink ref="F231" r:id="rId26" display="https://podminky.urs.cz/item/CS_URS_2021_02/741310001"/>
    <hyperlink ref="F234" r:id="rId27" display="https://podminky.urs.cz/item/CS_URS_2021_02/741310101"/>
    <hyperlink ref="F239" r:id="rId28" display="https://podminky.urs.cz/item/CS_URS_2021_02/741310112"/>
    <hyperlink ref="F246" r:id="rId29" display="https://podminky.urs.cz/item/CS_URS_2021_02/741310122"/>
    <hyperlink ref="F251" r:id="rId30" display="https://podminky.urs.cz/item/CS_URS_2021_02/741310222"/>
    <hyperlink ref="F254" r:id="rId31" display="https://podminky.urs.cz/item/CS_URS_2021_02/741311004"/>
    <hyperlink ref="F257" r:id="rId32" display="https://podminky.urs.cz/item/CS_URS_2021_02/741311021"/>
    <hyperlink ref="F260" r:id="rId33" display="https://podminky.urs.cz/item/CS_URS_2021_02/741313002"/>
    <hyperlink ref="F267" r:id="rId34" display="https://podminky.urs.cz/item/CS_URS_2021_02/741313004"/>
    <hyperlink ref="F270" r:id="rId35" display="https://podminky.urs.cz/item/CS_URS_2021_02/741313005"/>
    <hyperlink ref="F273" r:id="rId36" display="https://podminky.urs.cz/item/CS_URS_2021_02/741313082"/>
    <hyperlink ref="F276" r:id="rId37" display="https://podminky.urs.cz/item/CS_URS_2021_02/741313151"/>
    <hyperlink ref="F279" r:id="rId38" display="https://podminky.urs.cz/item/CS_URS_2021_02/741370034"/>
    <hyperlink ref="F283" r:id="rId39" display="https://podminky.urs.cz/item/CS_URS_2021_02/741370101"/>
    <hyperlink ref="F287" r:id="rId40" display="https://podminky.urs.cz/item/CS_URS_2021_02/741371002"/>
    <hyperlink ref="F297" r:id="rId41" display="https://podminky.urs.cz/item/CS_URS_2021_02/741371031"/>
    <hyperlink ref="F302" r:id="rId42" display="https://podminky.urs.cz/item/CS_URS_2021_02/741371102"/>
    <hyperlink ref="F305" r:id="rId43" display="https://podminky.urs.cz/item/CS_URS_2021_02/998741103"/>
    <hyperlink ref="F319" r:id="rId44" display="https://podminky.urs.cz/item/CS_URS_2021_02/742121001"/>
    <hyperlink ref="F331" r:id="rId45" display="https://podminky.urs.cz/item/CS_URS_2021_02/HZS2491"/>
    <hyperlink ref="F333" r:id="rId46" display="https://podminky.urs.cz/item/CS_URS_2021_02/HZS4212"/>
  </hyperlinks>
  <printOptions/>
  <pageMargins left="0.39375" right="0.39375" top="0.39375" bottom="0.39375" header="0.5118055555555555" footer="0"/>
  <pageSetup fitToHeight="100" fitToWidth="1" horizontalDpi="300" verticalDpi="300" orientation="portrait" paperSize="9"/>
  <headerFooter alignWithMargins="0">
    <oddFooter>&amp;C&amp;"Arial CE,obyčejné"&amp;8Strana &amp;P z &amp;N</oddFooter>
  </headerFooter>
  <drawing r:id="rId47"/>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Miroslava Klimešová</cp:lastModifiedBy>
  <dcterms:modified xsi:type="dcterms:W3CDTF">2023-02-27T08:52:59Z</dcterms:modified>
  <cp:category/>
  <cp:version/>
  <cp:contentType/>
  <cp:contentStatus/>
  <cp:revision>3</cp:revision>
</cp:coreProperties>
</file>