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firstSheet="3" activeTab="7"/>
  </bookViews>
  <sheets>
    <sheet name="Rekapitulace stavby" sheetId="1" r:id="rId1"/>
    <sheet name="D.1.1.1. - Půdní vestavba" sheetId="2" r:id="rId2"/>
    <sheet name="D.1.4.1a2 - Kanalizace a ..." sheetId="3" r:id="rId3"/>
    <sheet name="D.1.4.3 - Ústřední vytápění" sheetId="4" r:id="rId4"/>
    <sheet name="01 - VZT Zař. č. 1" sheetId="5" r:id="rId5"/>
    <sheet name="02 - VZT Zař. č. 2" sheetId="6" r:id="rId6"/>
    <sheet name="03 - VZT Zař. č. 3" sheetId="7" r:id="rId7"/>
    <sheet name="D.1.4.5 - Silnoproudá el...." sheetId="8" r:id="rId8"/>
    <sheet name="D.1.4.6-1A - Elektronické..." sheetId="9" r:id="rId9"/>
    <sheet name="VON - Vedlejší a ostatní ..." sheetId="10" r:id="rId10"/>
  </sheets>
  <definedNames>
    <definedName name="_xlnm._FilterDatabase" localSheetId="4" hidden="1">'01 - VZT Zař. č. 1'!$C$126:$K$159</definedName>
    <definedName name="_xlnm._FilterDatabase" localSheetId="5" hidden="1">'02 - VZT Zař. č. 2'!$C$126:$K$157</definedName>
    <definedName name="_xlnm._FilterDatabase" localSheetId="6" hidden="1">'03 - VZT Zař. č. 3'!$C$126:$K$155</definedName>
    <definedName name="_xlnm._FilterDatabase" localSheetId="1" hidden="1">'D.1.1.1. - Půdní vestavba'!$C$145:$K$1333</definedName>
    <definedName name="_xlnm._FilterDatabase" localSheetId="2" hidden="1">'D.1.4.1a2 - Kanalizace a ...'!$C$130:$K$417</definedName>
    <definedName name="_xlnm._FilterDatabase" localSheetId="3" hidden="1">'D.1.4.3 - Ústřední vytápění'!$C$128:$K$176</definedName>
    <definedName name="_xlnm._FilterDatabase" localSheetId="7" hidden="1">'D.1.4.5 - Silnoproudá el....'!$C$127:$K$302</definedName>
    <definedName name="_xlnm._FilterDatabase" localSheetId="8" hidden="1">'D.1.4.6-1A - Elektronické...'!$C$127:$K$263</definedName>
    <definedName name="_xlnm._FilterDatabase" localSheetId="9" hidden="1">'VON - Vedlejší a ostatní ...'!$C$121:$K$141</definedName>
    <definedName name="_xlnm.Print_Titles" localSheetId="4">'01 - VZT Zař. č. 1'!$126:$126</definedName>
    <definedName name="_xlnm.Print_Titles" localSheetId="5">'02 - VZT Zař. č. 2'!$126:$126</definedName>
    <definedName name="_xlnm.Print_Titles" localSheetId="6">'03 - VZT Zař. č. 3'!$126:$126</definedName>
    <definedName name="_xlnm.Print_Titles" localSheetId="1">'D.1.1.1. - Půdní vestavba'!$145:$145</definedName>
    <definedName name="_xlnm.Print_Titles" localSheetId="2">'D.1.4.1a2 - Kanalizace a ...'!$130:$130</definedName>
    <definedName name="_xlnm.Print_Titles" localSheetId="3">'D.1.4.3 - Ústřední vytápění'!$128:$128</definedName>
    <definedName name="_xlnm.Print_Titles" localSheetId="7">'D.1.4.5 - Silnoproudá el....'!$127:$127</definedName>
    <definedName name="_xlnm.Print_Titles" localSheetId="8">'D.1.4.6-1A - Elektronické...'!$127:$127</definedName>
    <definedName name="_xlnm.Print_Titles" localSheetId="0">'Rekapitulace stavby'!$92:$92</definedName>
    <definedName name="_xlnm.Print_Titles" localSheetId="9">'VON - Vedlejší a ostatní ...'!$121:$121</definedName>
    <definedName name="_xlnm.Print_Area" localSheetId="4">'01 - VZT Zař. č. 1'!$C$4:$J$43,'01 - VZT Zař. č. 1'!$C$50:$J$76,'01 - VZT Zař. č. 1'!$C$82:$J$104,'01 - VZT Zař. č. 1'!$C$110:$K$159</definedName>
    <definedName name="_xlnm.Print_Area" localSheetId="5">'02 - VZT Zař. č. 2'!$C$4:$J$43,'02 - VZT Zař. č. 2'!$C$50:$J$76,'02 - VZT Zař. č. 2'!$C$82:$J$104,'02 - VZT Zař. č. 2'!$C$110:$K$157</definedName>
    <definedName name="_xlnm.Print_Area" localSheetId="6">'03 - VZT Zař. č. 3'!$C$4:$J$43,'03 - VZT Zař. č. 3'!$C$50:$J$76,'03 - VZT Zař. č. 3'!$C$82:$J$104,'03 - VZT Zař. č. 3'!$C$110:$K$155</definedName>
    <definedName name="_xlnm.Print_Area" localSheetId="1">'D.1.1.1. - Půdní vestavba'!$C$4:$J$41,'D.1.1.1. - Půdní vestavba'!$C$50:$J$76,'D.1.1.1. - Půdní vestavba'!$C$82:$J$125,'D.1.1.1. - Půdní vestavba'!$C$131:$K$1333</definedName>
    <definedName name="_xlnm.Print_Area" localSheetId="2">'D.1.4.1a2 - Kanalizace a ...'!$C$4:$J$41,'D.1.4.1a2 - Kanalizace a ...'!$C$50:$J$76,'D.1.4.1a2 - Kanalizace a ...'!$C$82:$J$110,'D.1.4.1a2 - Kanalizace a ...'!$C$116:$K$417</definedName>
    <definedName name="_xlnm.Print_Area" localSheetId="3">'D.1.4.3 - Ústřední vytápění'!$C$4:$J$41,'D.1.4.3 - Ústřední vytápění'!$C$50:$J$76,'D.1.4.3 - Ústřední vytápění'!$C$82:$J$108,'D.1.4.3 - Ústřední vytápění'!$C$114:$K$176</definedName>
    <definedName name="_xlnm.Print_Area" localSheetId="7">'D.1.4.5 - Silnoproudá el....'!$C$4:$J$41,'D.1.4.5 - Silnoproudá el....'!$C$50:$J$76,'D.1.4.5 - Silnoproudá el....'!$C$82:$J$107,'D.1.4.5 - Silnoproudá el....'!$C$113:$K$302</definedName>
    <definedName name="_xlnm.Print_Area" localSheetId="8">'D.1.4.6-1A - Elektronické...'!$C$4:$J$41,'D.1.4.6-1A - Elektronické...'!$C$50:$J$76,'D.1.4.6-1A - Elektronické...'!$C$82:$J$107,'D.1.4.6-1A - Elektronické...'!$C$113:$K$263</definedName>
    <definedName name="_xlnm.Print_Area" localSheetId="0">'Rekapitulace stavby'!$D$4:$AO$76,'Rekapitulace stavby'!$C$82:$AQ$107</definedName>
    <definedName name="_xlnm.Print_Area" localSheetId="9">'VON - Vedlejší a ostatní ...'!$C$4:$J$39,'VON - Vedlejší a ostatní ...'!$C$50:$J$76,'VON - Vedlejší a ostatní ...'!$C$82:$J$103,'VON - Vedlejší a ostatní ...'!$C$109:$K$141</definedName>
  </definedNames>
  <calcPr calcId="124519"/>
</workbook>
</file>

<file path=xl/calcChain.xml><?xml version="1.0" encoding="utf-8"?>
<calcChain xmlns="http://schemas.openxmlformats.org/spreadsheetml/2006/main">
  <c r="J37" i="10"/>
  <c r="J36"/>
  <c r="AY106" i="1"/>
  <c r="J35" i="10"/>
  <c r="AX106" i="1" s="1"/>
  <c r="BI140" i="1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 s="1"/>
  <c r="P125"/>
  <c r="P124"/>
  <c r="J119"/>
  <c r="J118"/>
  <c r="F118"/>
  <c r="F116"/>
  <c r="E114"/>
  <c r="J92"/>
  <c r="J91"/>
  <c r="F91"/>
  <c r="F89"/>
  <c r="E87"/>
  <c r="J18"/>
  <c r="E18"/>
  <c r="F119" s="1"/>
  <c r="J17"/>
  <c r="J12"/>
  <c r="J116" s="1"/>
  <c r="E7"/>
  <c r="E112" s="1"/>
  <c r="J39" i="9"/>
  <c r="J38"/>
  <c r="AY105" i="1" s="1"/>
  <c r="J37" i="9"/>
  <c r="AX105" i="1"/>
  <c r="BI263" i="9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J124"/>
  <c r="F124"/>
  <c r="F122"/>
  <c r="E120"/>
  <c r="J94"/>
  <c r="J93"/>
  <c r="F93"/>
  <c r="F91"/>
  <c r="E89"/>
  <c r="J20"/>
  <c r="E20"/>
  <c r="F94"/>
  <c r="J19"/>
  <c r="J14"/>
  <c r="J122" s="1"/>
  <c r="E7"/>
  <c r="E85" s="1"/>
  <c r="J39" i="8"/>
  <c r="J38"/>
  <c r="AY104" i="1"/>
  <c r="J37" i="8"/>
  <c r="AX104" i="1" s="1"/>
  <c r="BI302" i="8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4"/>
  <c r="F124"/>
  <c r="F122"/>
  <c r="E120"/>
  <c r="J93"/>
  <c r="F93"/>
  <c r="F91"/>
  <c r="E89"/>
  <c r="J26"/>
  <c r="E26"/>
  <c r="J125" s="1"/>
  <c r="J25"/>
  <c r="J20"/>
  <c r="E20"/>
  <c r="F94" s="1"/>
  <c r="J19"/>
  <c r="J14"/>
  <c r="J122"/>
  <c r="E7"/>
  <c r="E85"/>
  <c r="J41" i="7"/>
  <c r="J40"/>
  <c r="AY103" i="1" s="1"/>
  <c r="J39" i="7"/>
  <c r="AX103" i="1" s="1"/>
  <c r="BI155" i="7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 s="1"/>
  <c r="J27"/>
  <c r="J22"/>
  <c r="E22"/>
  <c r="F96" s="1"/>
  <c r="J21"/>
  <c r="J16"/>
  <c r="J121"/>
  <c r="E7"/>
  <c r="E85" s="1"/>
  <c r="J41" i="6"/>
  <c r="J40"/>
  <c r="AY102" i="1" s="1"/>
  <c r="J39" i="6"/>
  <c r="AX102" i="1"/>
  <c r="BI157" i="6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 s="1"/>
  <c r="J27"/>
  <c r="J22"/>
  <c r="E22"/>
  <c r="F124" s="1"/>
  <c r="J21"/>
  <c r="J16"/>
  <c r="J121"/>
  <c r="E7"/>
  <c r="E113" s="1"/>
  <c r="J41" i="5"/>
  <c r="J40"/>
  <c r="AY101" i="1" s="1"/>
  <c r="J39" i="5"/>
  <c r="AX101" i="1"/>
  <c r="BI159" i="5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 s="1"/>
  <c r="J27"/>
  <c r="J22"/>
  <c r="E22"/>
  <c r="F124" s="1"/>
  <c r="J21"/>
  <c r="J16"/>
  <c r="J93"/>
  <c r="E7"/>
  <c r="E113"/>
  <c r="J39" i="4"/>
  <c r="J38"/>
  <c r="AY99" i="1" s="1"/>
  <c r="J37" i="4"/>
  <c r="AX99" i="1" s="1"/>
  <c r="BI176" i="4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 s="1"/>
  <c r="T131" s="1"/>
  <c r="R133"/>
  <c r="R132"/>
  <c r="R131" s="1"/>
  <c r="P133"/>
  <c r="P132" s="1"/>
  <c r="P131" s="1"/>
  <c r="J125"/>
  <c r="F125"/>
  <c r="F123"/>
  <c r="E121"/>
  <c r="J93"/>
  <c r="F93"/>
  <c r="F91"/>
  <c r="E89"/>
  <c r="J26"/>
  <c r="E26"/>
  <c r="J126" s="1"/>
  <c r="J25"/>
  <c r="J20"/>
  <c r="E20"/>
  <c r="F94" s="1"/>
  <c r="J19"/>
  <c r="J14"/>
  <c r="J91" s="1"/>
  <c r="E7"/>
  <c r="E117"/>
  <c r="J39" i="3"/>
  <c r="J38"/>
  <c r="AY98" i="1"/>
  <c r="J37" i="3"/>
  <c r="AX98" i="1" s="1"/>
  <c r="BI417" i="3"/>
  <c r="BH417"/>
  <c r="BG417"/>
  <c r="BF417"/>
  <c r="T417"/>
  <c r="T416"/>
  <c r="R417"/>
  <c r="R416" s="1"/>
  <c r="P417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T144"/>
  <c r="R145"/>
  <c r="R144" s="1"/>
  <c r="P145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 s="1"/>
  <c r="J25"/>
  <c r="J20"/>
  <c r="E20"/>
  <c r="F94" s="1"/>
  <c r="J19"/>
  <c r="J14"/>
  <c r="J91" s="1"/>
  <c r="E7"/>
  <c r="E119"/>
  <c r="J39" i="2"/>
  <c r="J38"/>
  <c r="AY96" i="1"/>
  <c r="J37" i="2"/>
  <c r="AX96" i="1" s="1"/>
  <c r="BI1285" i="2"/>
  <c r="BH1285"/>
  <c r="BG1285"/>
  <c r="BF1285"/>
  <c r="T1285"/>
  <c r="R1285"/>
  <c r="P1285"/>
  <c r="BI1257"/>
  <c r="BH1257"/>
  <c r="BG1257"/>
  <c r="BF1257"/>
  <c r="T1257"/>
  <c r="R1257"/>
  <c r="P1257"/>
  <c r="BI1253"/>
  <c r="BH1253"/>
  <c r="BG1253"/>
  <c r="BF1253"/>
  <c r="T1253"/>
  <c r="R1253"/>
  <c r="P1253"/>
  <c r="BI1252"/>
  <c r="BH1252"/>
  <c r="BG1252"/>
  <c r="BF1252"/>
  <c r="T1252"/>
  <c r="R1252"/>
  <c r="P1252"/>
  <c r="BI1251"/>
  <c r="BH1251"/>
  <c r="BG1251"/>
  <c r="BF1251"/>
  <c r="T1251"/>
  <c r="R1251"/>
  <c r="P1251"/>
  <c r="BI1248"/>
  <c r="BH1248"/>
  <c r="BG1248"/>
  <c r="BF1248"/>
  <c r="T1248"/>
  <c r="R1248"/>
  <c r="P1248"/>
  <c r="BI1247"/>
  <c r="BH1247"/>
  <c r="BG1247"/>
  <c r="BF1247"/>
  <c r="T1247"/>
  <c r="R1247"/>
  <c r="P1247"/>
  <c r="BI1246"/>
  <c r="BH1246"/>
  <c r="BG1246"/>
  <c r="BF1246"/>
  <c r="T1246"/>
  <c r="R1246"/>
  <c r="P1246"/>
  <c r="BI1230"/>
  <c r="BH1230"/>
  <c r="BG1230"/>
  <c r="BF1230"/>
  <c r="T1230"/>
  <c r="R1230"/>
  <c r="P1230"/>
  <c r="BI1228"/>
  <c r="BH1228"/>
  <c r="BG1228"/>
  <c r="BF1228"/>
  <c r="T1228"/>
  <c r="R1228"/>
  <c r="P1228"/>
  <c r="BI1225"/>
  <c r="BH1225"/>
  <c r="BG1225"/>
  <c r="BF1225"/>
  <c r="T1225"/>
  <c r="R1225"/>
  <c r="P1225"/>
  <c r="BI1221"/>
  <c r="BH1221"/>
  <c r="BG1221"/>
  <c r="BF1221"/>
  <c r="T1221"/>
  <c r="R1221"/>
  <c r="P1221"/>
  <c r="BI1217"/>
  <c r="BH1217"/>
  <c r="BG1217"/>
  <c r="BF1217"/>
  <c r="T1217"/>
  <c r="R1217"/>
  <c r="P1217"/>
  <c r="BI1210"/>
  <c r="BH1210"/>
  <c r="BG1210"/>
  <c r="BF1210"/>
  <c r="T1210"/>
  <c r="R1210"/>
  <c r="P1210"/>
  <c r="BI1207"/>
  <c r="BH1207"/>
  <c r="BG1207"/>
  <c r="BF1207"/>
  <c r="T1207"/>
  <c r="R1207"/>
  <c r="P1207"/>
  <c r="BI1206"/>
  <c r="BH1206"/>
  <c r="BG1206"/>
  <c r="BF1206"/>
  <c r="T1206"/>
  <c r="R1206"/>
  <c r="P1206"/>
  <c r="BI1196"/>
  <c r="BH1196"/>
  <c r="BG1196"/>
  <c r="BF1196"/>
  <c r="T1196"/>
  <c r="R1196"/>
  <c r="P1196"/>
  <c r="BI1187"/>
  <c r="BH1187"/>
  <c r="BG1187"/>
  <c r="BF1187"/>
  <c r="T1187"/>
  <c r="R1187"/>
  <c r="P1187"/>
  <c r="BI1186"/>
  <c r="BH1186"/>
  <c r="BG1186"/>
  <c r="BF1186"/>
  <c r="T1186"/>
  <c r="R1186"/>
  <c r="P1186"/>
  <c r="BI1185"/>
  <c r="BH1185"/>
  <c r="BG1185"/>
  <c r="BF1185"/>
  <c r="T1185"/>
  <c r="R1185"/>
  <c r="P1185"/>
  <c r="BI1183"/>
  <c r="BH1183"/>
  <c r="BG1183"/>
  <c r="BF1183"/>
  <c r="T1183"/>
  <c r="R1183"/>
  <c r="P1183"/>
  <c r="BI1181"/>
  <c r="BH1181"/>
  <c r="BG1181"/>
  <c r="BF1181"/>
  <c r="T1181"/>
  <c r="R1181"/>
  <c r="P1181"/>
  <c r="BI1176"/>
  <c r="BH1176"/>
  <c r="BG1176"/>
  <c r="BF1176"/>
  <c r="T1176"/>
  <c r="R1176"/>
  <c r="P1176"/>
  <c r="BI1173"/>
  <c r="BH1173"/>
  <c r="BG1173"/>
  <c r="BF1173"/>
  <c r="T1173"/>
  <c r="R1173"/>
  <c r="P1173"/>
  <c r="BI1170"/>
  <c r="BH1170"/>
  <c r="BG1170"/>
  <c r="BF1170"/>
  <c r="T1170"/>
  <c r="R1170"/>
  <c r="P1170"/>
  <c r="BI1168"/>
  <c r="BH1168"/>
  <c r="BG1168"/>
  <c r="BF1168"/>
  <c r="T1168"/>
  <c r="R1168"/>
  <c r="P1168"/>
  <c r="BI1163"/>
  <c r="BH1163"/>
  <c r="BG1163"/>
  <c r="BF1163"/>
  <c r="T1163"/>
  <c r="R1163"/>
  <c r="P1163"/>
  <c r="BI1158"/>
  <c r="BH1158"/>
  <c r="BG1158"/>
  <c r="BF1158"/>
  <c r="T1158"/>
  <c r="R1158"/>
  <c r="P1158"/>
  <c r="BI1155"/>
  <c r="BH1155"/>
  <c r="BG1155"/>
  <c r="BF1155"/>
  <c r="T1155"/>
  <c r="R1155"/>
  <c r="P1155"/>
  <c r="BI1154"/>
  <c r="BH1154"/>
  <c r="BG1154"/>
  <c r="BF1154"/>
  <c r="T1154"/>
  <c r="R1154"/>
  <c r="P1154"/>
  <c r="BI1153"/>
  <c r="BH1153"/>
  <c r="BG1153"/>
  <c r="BF1153"/>
  <c r="T1153"/>
  <c r="R1153"/>
  <c r="P1153"/>
  <c r="BI1152"/>
  <c r="BH1152"/>
  <c r="BG1152"/>
  <c r="BF1152"/>
  <c r="T1152"/>
  <c r="R1152"/>
  <c r="P1152"/>
  <c r="BI1147"/>
  <c r="BH1147"/>
  <c r="BG1147"/>
  <c r="BF1147"/>
  <c r="T1147"/>
  <c r="R1147"/>
  <c r="P1147"/>
  <c r="BI1145"/>
  <c r="BH1145"/>
  <c r="BG1145"/>
  <c r="BF1145"/>
  <c r="T1145"/>
  <c r="R1145"/>
  <c r="P1145"/>
  <c r="BI1140"/>
  <c r="BH1140"/>
  <c r="BG1140"/>
  <c r="BF1140"/>
  <c r="T1140"/>
  <c r="R1140"/>
  <c r="P1140"/>
  <c r="BI1137"/>
  <c r="BH1137"/>
  <c r="BG1137"/>
  <c r="BF1137"/>
  <c r="T1137"/>
  <c r="R1137"/>
  <c r="P1137"/>
  <c r="BI1134"/>
  <c r="BH1134"/>
  <c r="BG1134"/>
  <c r="BF1134"/>
  <c r="T1134"/>
  <c r="R1134"/>
  <c r="P1134"/>
  <c r="BI1131"/>
  <c r="BH1131"/>
  <c r="BG1131"/>
  <c r="BF1131"/>
  <c r="T1131"/>
  <c r="R1131"/>
  <c r="P1131"/>
  <c r="BI1127"/>
  <c r="BH1127"/>
  <c r="BG1127"/>
  <c r="BF1127"/>
  <c r="T1127"/>
  <c r="R1127"/>
  <c r="P1127"/>
  <c r="BI1124"/>
  <c r="BH1124"/>
  <c r="BG1124"/>
  <c r="BF1124"/>
  <c r="T1124"/>
  <c r="R1124"/>
  <c r="P1124"/>
  <c r="BI1121"/>
  <c r="BH1121"/>
  <c r="BG1121"/>
  <c r="BF1121"/>
  <c r="T1121"/>
  <c r="R1121"/>
  <c r="P1121"/>
  <c r="BI1111"/>
  <c r="BH1111"/>
  <c r="BG1111"/>
  <c r="BF1111"/>
  <c r="T1111"/>
  <c r="R1111"/>
  <c r="P1111"/>
  <c r="BI1105"/>
  <c r="BH1105"/>
  <c r="BG1105"/>
  <c r="BF1105"/>
  <c r="T1105"/>
  <c r="R1105"/>
  <c r="P1105"/>
  <c r="BI1100"/>
  <c r="BH1100"/>
  <c r="BG1100"/>
  <c r="BF1100"/>
  <c r="T1100"/>
  <c r="R1100"/>
  <c r="P1100"/>
  <c r="BI1097"/>
  <c r="BH1097"/>
  <c r="BG1097"/>
  <c r="BF1097"/>
  <c r="T1097"/>
  <c r="R1097"/>
  <c r="P1097"/>
  <c r="BI1092"/>
  <c r="BH1092"/>
  <c r="BG1092"/>
  <c r="BF1092"/>
  <c r="T1092"/>
  <c r="R1092"/>
  <c r="P1092"/>
  <c r="BI1089"/>
  <c r="BH1089"/>
  <c r="BG1089"/>
  <c r="BF1089"/>
  <c r="T1089"/>
  <c r="R1089"/>
  <c r="P1089"/>
  <c r="BI1088"/>
  <c r="BH1088"/>
  <c r="BG1088"/>
  <c r="BF1088"/>
  <c r="T1088"/>
  <c r="R1088"/>
  <c r="P1088"/>
  <c r="BI1085"/>
  <c r="BH1085"/>
  <c r="BG1085"/>
  <c r="BF1085"/>
  <c r="T1085"/>
  <c r="R1085"/>
  <c r="P1085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76"/>
  <c r="BH1076"/>
  <c r="BG1076"/>
  <c r="BF1076"/>
  <c r="T1076"/>
  <c r="R1076"/>
  <c r="P1076"/>
  <c r="BI1073"/>
  <c r="BH1073"/>
  <c r="BG1073"/>
  <c r="BF1073"/>
  <c r="T1073"/>
  <c r="R1073"/>
  <c r="P1073"/>
  <c r="BI1068"/>
  <c r="BH1068"/>
  <c r="BG1068"/>
  <c r="BF1068"/>
  <c r="T1068"/>
  <c r="R1068"/>
  <c r="P1068"/>
  <c r="BI1065"/>
  <c r="BH1065"/>
  <c r="BG1065"/>
  <c r="BF1065"/>
  <c r="T1065"/>
  <c r="R1065"/>
  <c r="P1065"/>
  <c r="BI1062"/>
  <c r="BH1062"/>
  <c r="BG1062"/>
  <c r="BF1062"/>
  <c r="T1062"/>
  <c r="R1062"/>
  <c r="P1062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6"/>
  <c r="BH1046"/>
  <c r="BG1046"/>
  <c r="BF1046"/>
  <c r="T1046"/>
  <c r="R1046"/>
  <c r="P1046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1"/>
  <c r="BH1011"/>
  <c r="BG1011"/>
  <c r="BF1011"/>
  <c r="T1011"/>
  <c r="R1011"/>
  <c r="P1011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6"/>
  <c r="BH1006"/>
  <c r="BG1006"/>
  <c r="BF1006"/>
  <c r="T1006"/>
  <c r="R1006"/>
  <c r="P1006"/>
  <c r="BI1005"/>
  <c r="BH1005"/>
  <c r="BG1005"/>
  <c r="BF1005"/>
  <c r="T1005"/>
  <c r="R1005"/>
  <c r="P1005"/>
  <c r="BI1004"/>
  <c r="BH1004"/>
  <c r="BG1004"/>
  <c r="BF1004"/>
  <c r="T1004"/>
  <c r="R1004"/>
  <c r="P1004"/>
  <c r="BI1002"/>
  <c r="BH1002"/>
  <c r="BG1002"/>
  <c r="BF1002"/>
  <c r="T1002"/>
  <c r="R1002"/>
  <c r="P1002"/>
  <c r="BI999"/>
  <c r="BH999"/>
  <c r="BG999"/>
  <c r="BF999"/>
  <c r="T999"/>
  <c r="R999"/>
  <c r="P999"/>
  <c r="BI997"/>
  <c r="BH997"/>
  <c r="BG997"/>
  <c r="BF997"/>
  <c r="T997"/>
  <c r="R997"/>
  <c r="P997"/>
  <c r="BI996"/>
  <c r="BH996"/>
  <c r="BG996"/>
  <c r="BF996"/>
  <c r="T996"/>
  <c r="R996"/>
  <c r="P996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86"/>
  <c r="BH986"/>
  <c r="BG986"/>
  <c r="BF986"/>
  <c r="T986"/>
  <c r="R986"/>
  <c r="P986"/>
  <c r="BI985"/>
  <c r="BH985"/>
  <c r="BG985"/>
  <c r="BF985"/>
  <c r="T985"/>
  <c r="R985"/>
  <c r="P985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68"/>
  <c r="BH968"/>
  <c r="BG968"/>
  <c r="BF968"/>
  <c r="T968"/>
  <c r="R968"/>
  <c r="P968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34"/>
  <c r="BH934"/>
  <c r="BG934"/>
  <c r="BF934"/>
  <c r="T934"/>
  <c r="R934"/>
  <c r="P934"/>
  <c r="BI927"/>
  <c r="BH927"/>
  <c r="BG927"/>
  <c r="BF927"/>
  <c r="T927"/>
  <c r="R927"/>
  <c r="P927"/>
  <c r="BI920"/>
  <c r="BH920"/>
  <c r="BG920"/>
  <c r="BF920"/>
  <c r="T920"/>
  <c r="R920"/>
  <c r="P920"/>
  <c r="BI918"/>
  <c r="BH918"/>
  <c r="BG918"/>
  <c r="BF918"/>
  <c r="T918"/>
  <c r="R918"/>
  <c r="P918"/>
  <c r="BI913"/>
  <c r="BH913"/>
  <c r="BG913"/>
  <c r="BF913"/>
  <c r="T913"/>
  <c r="R913"/>
  <c r="P913"/>
  <c r="BI910"/>
  <c r="BH910"/>
  <c r="BG910"/>
  <c r="BF910"/>
  <c r="T910"/>
  <c r="R910"/>
  <c r="P910"/>
  <c r="BI907"/>
  <c r="BH907"/>
  <c r="BG907"/>
  <c r="BF907"/>
  <c r="T907"/>
  <c r="R907"/>
  <c r="P907"/>
  <c r="BI902"/>
  <c r="BH902"/>
  <c r="BG902"/>
  <c r="BF902"/>
  <c r="T902"/>
  <c r="R902"/>
  <c r="P902"/>
  <c r="BI897"/>
  <c r="BH897"/>
  <c r="BG897"/>
  <c r="BF897"/>
  <c r="T897"/>
  <c r="R897"/>
  <c r="P897"/>
  <c r="BI892"/>
  <c r="BH892"/>
  <c r="BG892"/>
  <c r="BF892"/>
  <c r="T892"/>
  <c r="R892"/>
  <c r="P892"/>
  <c r="BI865"/>
  <c r="BH865"/>
  <c r="BG865"/>
  <c r="BF865"/>
  <c r="T865"/>
  <c r="R865"/>
  <c r="P865"/>
  <c r="BI864"/>
  <c r="BH864"/>
  <c r="BG864"/>
  <c r="BF864"/>
  <c r="T864"/>
  <c r="R864"/>
  <c r="P864"/>
  <c r="BI857"/>
  <c r="BH857"/>
  <c r="BG857"/>
  <c r="BF857"/>
  <c r="T857"/>
  <c r="R857"/>
  <c r="P857"/>
  <c r="BI852"/>
  <c r="BH852"/>
  <c r="BG852"/>
  <c r="BF852"/>
  <c r="T852"/>
  <c r="R852"/>
  <c r="P852"/>
  <c r="BI848"/>
  <c r="BH848"/>
  <c r="BG848"/>
  <c r="BF848"/>
  <c r="T848"/>
  <c r="R848"/>
  <c r="P848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28"/>
  <c r="BH828"/>
  <c r="BG828"/>
  <c r="BF828"/>
  <c r="T828"/>
  <c r="R828"/>
  <c r="P828"/>
  <c r="BI817"/>
  <c r="BH817"/>
  <c r="BG817"/>
  <c r="BF817"/>
  <c r="T817"/>
  <c r="R817"/>
  <c r="P817"/>
  <c r="BI815"/>
  <c r="BH815"/>
  <c r="BG815"/>
  <c r="BF815"/>
  <c r="T815"/>
  <c r="R815"/>
  <c r="P815"/>
  <c r="BI801"/>
  <c r="BH801"/>
  <c r="BG801"/>
  <c r="BF801"/>
  <c r="T801"/>
  <c r="R801"/>
  <c r="P801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6"/>
  <c r="BH776"/>
  <c r="BG776"/>
  <c r="BF776"/>
  <c r="T776"/>
  <c r="R776"/>
  <c r="P776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58"/>
  <c r="BH758"/>
  <c r="BG758"/>
  <c r="BF758"/>
  <c r="T758"/>
  <c r="R758"/>
  <c r="P758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2"/>
  <c r="BH702"/>
  <c r="BG702"/>
  <c r="BF702"/>
  <c r="T702"/>
  <c r="R702"/>
  <c r="P702"/>
  <c r="BI696"/>
  <c r="BH696"/>
  <c r="BG696"/>
  <c r="BF696"/>
  <c r="T696"/>
  <c r="R696"/>
  <c r="P696"/>
  <c r="BI693"/>
  <c r="BH693"/>
  <c r="BG693"/>
  <c r="BF693"/>
  <c r="T693"/>
  <c r="T692"/>
  <c r="R693"/>
  <c r="R692" s="1"/>
  <c r="P693"/>
  <c r="P692"/>
  <c r="BI689"/>
  <c r="BH689"/>
  <c r="BG689"/>
  <c r="BF689"/>
  <c r="T689"/>
  <c r="R689"/>
  <c r="P689"/>
  <c r="BI684"/>
  <c r="BH684"/>
  <c r="BG684"/>
  <c r="BF684"/>
  <c r="T684"/>
  <c r="R684"/>
  <c r="P684"/>
  <c r="BI681"/>
  <c r="BH681"/>
  <c r="BG681"/>
  <c r="BF681"/>
  <c r="T681"/>
  <c r="R681"/>
  <c r="P681"/>
  <c r="BI680"/>
  <c r="BH680"/>
  <c r="BG680"/>
  <c r="BF680"/>
  <c r="T680"/>
  <c r="R680"/>
  <c r="P680"/>
  <c r="BI677"/>
  <c r="BH677"/>
  <c r="BG677"/>
  <c r="BF677"/>
  <c r="T677"/>
  <c r="R677"/>
  <c r="P677"/>
  <c r="BI676"/>
  <c r="BH676"/>
  <c r="BG676"/>
  <c r="BF676"/>
  <c r="T676"/>
  <c r="T675" s="1"/>
  <c r="R676"/>
  <c r="R675" s="1"/>
  <c r="P676"/>
  <c r="P675" s="1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49"/>
  <c r="BH649"/>
  <c r="BG649"/>
  <c r="BF649"/>
  <c r="T649"/>
  <c r="R649"/>
  <c r="P649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2"/>
  <c r="BH622"/>
  <c r="BG622"/>
  <c r="BF622"/>
  <c r="T622"/>
  <c r="R622"/>
  <c r="P622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45"/>
  <c r="BH545"/>
  <c r="BG545"/>
  <c r="BF545"/>
  <c r="T545"/>
  <c r="R545"/>
  <c r="P545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04"/>
  <c r="BH504"/>
  <c r="BG504"/>
  <c r="BF504"/>
  <c r="T504"/>
  <c r="R504"/>
  <c r="P504"/>
  <c r="BI495"/>
  <c r="BH495"/>
  <c r="BG495"/>
  <c r="BF495"/>
  <c r="T495"/>
  <c r="R495"/>
  <c r="P495"/>
  <c r="BI486"/>
  <c r="BH486"/>
  <c r="BG486"/>
  <c r="BF486"/>
  <c r="T486"/>
  <c r="R486"/>
  <c r="P486"/>
  <c r="BI485"/>
  <c r="BH485"/>
  <c r="BG485"/>
  <c r="BF485"/>
  <c r="T485"/>
  <c r="R485"/>
  <c r="P485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0"/>
  <c r="BH460"/>
  <c r="BG460"/>
  <c r="BF460"/>
  <c r="T460"/>
  <c r="R460"/>
  <c r="P460"/>
  <c r="BI455"/>
  <c r="BH455"/>
  <c r="BG455"/>
  <c r="BF455"/>
  <c r="T455"/>
  <c r="R455"/>
  <c r="P455"/>
  <c r="BI446"/>
  <c r="BH446"/>
  <c r="BG446"/>
  <c r="BF446"/>
  <c r="T446"/>
  <c r="R446"/>
  <c r="P446"/>
  <c r="BI442"/>
  <c r="BH442"/>
  <c r="BG442"/>
  <c r="BF442"/>
  <c r="T442"/>
  <c r="R442"/>
  <c r="P442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R400"/>
  <c r="P400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4"/>
  <c r="BH354"/>
  <c r="BG354"/>
  <c r="BF354"/>
  <c r="T354"/>
  <c r="R354"/>
  <c r="P354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292"/>
  <c r="BH292"/>
  <c r="BG292"/>
  <c r="BF292"/>
  <c r="T292"/>
  <c r="R292"/>
  <c r="P292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94" s="1"/>
  <c r="J19"/>
  <c r="J14"/>
  <c r="J91" s="1"/>
  <c r="E7"/>
  <c r="E134"/>
  <c r="L90" i="1"/>
  <c r="AM90"/>
  <c r="AM89"/>
  <c r="L89"/>
  <c r="AM87"/>
  <c r="L87"/>
  <c r="L85"/>
  <c r="L84"/>
  <c r="BK1285" i="2"/>
  <c r="J1252"/>
  <c r="J1248"/>
  <c r="BK1246"/>
  <c r="J1230"/>
  <c r="J1225"/>
  <c r="BK1181"/>
  <c r="BK1168"/>
  <c r="BK1140"/>
  <c r="J1131"/>
  <c r="J1089"/>
  <c r="BK1054"/>
  <c r="J1046"/>
  <c r="J1036"/>
  <c r="BK1008"/>
  <c r="J999"/>
  <c r="J980"/>
  <c r="J934"/>
  <c r="BK902"/>
  <c r="J793"/>
  <c r="BK766"/>
  <c r="BK739"/>
  <c r="BK721"/>
  <c r="J684"/>
  <c r="J661"/>
  <c r="J630"/>
  <c r="J572"/>
  <c r="J560"/>
  <c r="J476"/>
  <c r="BK410"/>
  <c r="BK370"/>
  <c r="BK263"/>
  <c r="J249"/>
  <c r="BK236"/>
  <c r="J221"/>
  <c r="J179"/>
  <c r="J1186"/>
  <c r="BK1170"/>
  <c r="BK1155"/>
  <c r="J1140"/>
  <c r="BK1134"/>
  <c r="BK1089"/>
  <c r="BK1076"/>
  <c r="J1056"/>
  <c r="J1038"/>
  <c r="J1024"/>
  <c r="J1006"/>
  <c r="BK986"/>
  <c r="BK977"/>
  <c r="BK920"/>
  <c r="BK892"/>
  <c r="J848"/>
  <c r="J828"/>
  <c r="BK796"/>
  <c r="J753"/>
  <c r="J724"/>
  <c r="J716"/>
  <c r="J664"/>
  <c r="BK646"/>
  <c r="BK612"/>
  <c r="BK576"/>
  <c r="BK527"/>
  <c r="BK473"/>
  <c r="J410"/>
  <c r="J367"/>
  <c r="J331"/>
  <c r="BK252"/>
  <c r="BK230"/>
  <c r="J194"/>
  <c r="BK179"/>
  <c r="BK1221"/>
  <c r="BK1186"/>
  <c r="J1163"/>
  <c r="BK1147"/>
  <c r="BK1111"/>
  <c r="J1088"/>
  <c r="J1062"/>
  <c r="BK1055"/>
  <c r="BK1036"/>
  <c r="J1026"/>
  <c r="J1020"/>
  <c r="BK1012"/>
  <c r="BK1006"/>
  <c r="J986"/>
  <c r="J965"/>
  <c r="J892"/>
  <c r="BK801"/>
  <c r="BK787"/>
  <c r="J750"/>
  <c r="BK733"/>
  <c r="BK696"/>
  <c r="BK680"/>
  <c r="J676"/>
  <c r="BK661"/>
  <c r="BK649"/>
  <c r="BK630"/>
  <c r="J622"/>
  <c r="J609"/>
  <c r="BK575"/>
  <c r="BK560"/>
  <c r="J527"/>
  <c r="BK523"/>
  <c r="J504"/>
  <c r="BK476"/>
  <c r="J436"/>
  <c r="J416"/>
  <c r="BK381"/>
  <c r="J363"/>
  <c r="J324"/>
  <c r="BK246"/>
  <c r="BK221"/>
  <c r="J183"/>
  <c r="BK1217"/>
  <c r="J1183"/>
  <c r="BK1121"/>
  <c r="J1057"/>
  <c r="J1042"/>
  <c r="J1032"/>
  <c r="J1014"/>
  <c r="J1002"/>
  <c r="J981"/>
  <c r="BK965"/>
  <c r="BK865"/>
  <c r="BK848"/>
  <c r="BK815"/>
  <c r="J744"/>
  <c r="BK730"/>
  <c r="J702"/>
  <c r="BK684"/>
  <c r="BK671"/>
  <c r="BK639"/>
  <c r="BK574"/>
  <c r="BK524"/>
  <c r="BK485"/>
  <c r="BK446"/>
  <c r="BK416"/>
  <c r="BK391"/>
  <c r="BK363"/>
  <c r="J263"/>
  <c r="J224"/>
  <c r="BK174"/>
  <c r="J417" i="3"/>
  <c r="J392"/>
  <c r="BK388"/>
  <c r="J387"/>
  <c r="BK385"/>
  <c r="BK384"/>
  <c r="BK380"/>
  <c r="BK379"/>
  <c r="BK370"/>
  <c r="J366"/>
  <c r="BK355"/>
  <c r="BK347"/>
  <c r="J340"/>
  <c r="J315"/>
  <c r="BK302"/>
  <c r="BK287"/>
  <c r="J239"/>
  <c r="J228"/>
  <c r="J215"/>
  <c r="BK181"/>
  <c r="J169"/>
  <c r="J157"/>
  <c r="BK151"/>
  <c r="BK414"/>
  <c r="J400"/>
  <c r="BK366"/>
  <c r="BK340"/>
  <c r="J333"/>
  <c r="BK315"/>
  <c r="J284"/>
  <c r="J250"/>
  <c r="BK233"/>
  <c r="BK227"/>
  <c r="BK213"/>
  <c r="J185"/>
  <c r="BK152"/>
  <c r="BK137"/>
  <c r="J414"/>
  <c r="J411"/>
  <c r="BK400"/>
  <c r="BK392"/>
  <c r="BK383"/>
  <c r="J370"/>
  <c r="J355"/>
  <c r="BK346"/>
  <c r="BK330"/>
  <c r="J323"/>
  <c r="BK312"/>
  <c r="J298"/>
  <c r="J290"/>
  <c r="J256"/>
  <c r="BK229"/>
  <c r="J213"/>
  <c r="BK200"/>
  <c r="BK185"/>
  <c r="BK172"/>
  <c r="J166"/>
  <c r="J137"/>
  <c r="J402"/>
  <c r="J357"/>
  <c r="BK339"/>
  <c r="BK333"/>
  <c r="BK317"/>
  <c r="BK298"/>
  <c r="J280"/>
  <c r="BK242"/>
  <c r="J231"/>
  <c r="J229"/>
  <c r="J218"/>
  <c r="BK194"/>
  <c r="J178"/>
  <c r="J167"/>
  <c r="BK157"/>
  <c r="BK145"/>
  <c r="BK138"/>
  <c r="BK167" i="4"/>
  <c r="J154"/>
  <c r="J150"/>
  <c r="J145"/>
  <c r="J176"/>
  <c r="BK165"/>
  <c r="BK160"/>
  <c r="BK140"/>
  <c r="BK133"/>
  <c r="J171"/>
  <c r="J162"/>
  <c r="J153"/>
  <c r="BK144"/>
  <c r="BK137"/>
  <c r="J173"/>
  <c r="J159"/>
  <c r="BK150"/>
  <c r="BK143"/>
  <c r="BK159" i="5"/>
  <c r="J146"/>
  <c r="J159"/>
  <c r="J150"/>
  <c r="BK134"/>
  <c r="J151"/>
  <c r="J140"/>
  <c r="J131"/>
  <c r="J138"/>
  <c r="BK156" i="6"/>
  <c r="BK146"/>
  <c r="BK150"/>
  <c r="BK133"/>
  <c r="BK149"/>
  <c r="BK142"/>
  <c r="BK134"/>
  <c r="BK152"/>
  <c r="J145"/>
  <c r="BK147" i="7"/>
  <c r="J148"/>
  <c r="BK134"/>
  <c r="BK148"/>
  <c r="BK133"/>
  <c r="J145"/>
  <c r="J138"/>
  <c r="BK302" i="8"/>
  <c r="J301"/>
  <c r="J293"/>
  <c r="BK286"/>
  <c r="J279"/>
  <c r="J264"/>
  <c r="BK250"/>
  <c r="J238"/>
  <c r="BK226"/>
  <c r="J213"/>
  <c r="J205"/>
  <c r="BK193"/>
  <c r="BK190"/>
  <c r="J187"/>
  <c r="BK172"/>
  <c r="BK165"/>
  <c r="J158"/>
  <c r="BK153"/>
  <c r="BK144"/>
  <c r="J139"/>
  <c r="BK292"/>
  <c r="J282"/>
  <c r="J276"/>
  <c r="BK270"/>
  <c r="J262"/>
  <c r="BK253"/>
  <c r="BK249"/>
  <c r="J247"/>
  <c r="J237"/>
  <c r="J233"/>
  <c r="BK224"/>
  <c r="BK206"/>
  <c r="J195"/>
  <c r="J184"/>
  <c r="J174"/>
  <c r="BK163"/>
  <c r="BK155"/>
  <c r="BK146"/>
  <c r="J300"/>
  <c r="BK298"/>
  <c r="J283"/>
  <c r="BK272"/>
  <c r="J266"/>
  <c r="J260"/>
  <c r="BK252"/>
  <c r="J245"/>
  <c r="BK239"/>
  <c r="BK232"/>
  <c r="J227"/>
  <c r="BK220"/>
  <c r="BK216"/>
  <c r="BK207"/>
  <c r="BK202"/>
  <c r="J197"/>
  <c r="J193"/>
  <c r="BK178"/>
  <c r="BK169"/>
  <c r="J155"/>
  <c r="J150"/>
  <c r="J132"/>
  <c r="BK293"/>
  <c r="J289"/>
  <c r="J275"/>
  <c r="J270"/>
  <c r="J265"/>
  <c r="BK261"/>
  <c r="BK258"/>
  <c r="BK246"/>
  <c r="J241"/>
  <c r="BK230"/>
  <c r="BK223"/>
  <c r="J216"/>
  <c r="J210"/>
  <c r="J202"/>
  <c r="BK186"/>
  <c r="J180"/>
  <c r="J173"/>
  <c r="J170"/>
  <c r="BK167"/>
  <c r="J160"/>
  <c r="J152"/>
  <c r="J258" i="9"/>
  <c r="J251"/>
  <c r="BK245"/>
  <c r="BK231"/>
  <c r="J222"/>
  <c r="J216"/>
  <c r="J211"/>
  <c r="J202"/>
  <c r="J191"/>
  <c r="BK176"/>
  <c r="J169"/>
  <c r="BK164"/>
  <c r="J159"/>
  <c r="J155"/>
  <c r="J143"/>
  <c r="BK138"/>
  <c r="J262"/>
  <c r="BK256"/>
  <c r="BK246"/>
  <c r="BK240"/>
  <c r="J228"/>
  <c r="J224"/>
  <c r="BK213"/>
  <c r="BK202"/>
  <c r="J196"/>
  <c r="BK189"/>
  <c r="J185"/>
  <c r="J179"/>
  <c r="J167"/>
  <c r="J162"/>
  <c r="BK155"/>
  <c r="J135"/>
  <c r="BK259"/>
  <c r="J254"/>
  <c r="BK247"/>
  <c r="BK243"/>
  <c r="J231"/>
  <c r="J213"/>
  <c r="BK198"/>
  <c r="BK195"/>
  <c r="BK185"/>
  <c r="J178"/>
  <c r="BK162"/>
  <c r="J154"/>
  <c r="J146"/>
  <c r="J138"/>
  <c r="J132"/>
  <c r="J257"/>
  <c r="J236"/>
  <c r="J225"/>
  <c r="BK215"/>
  <c r="J205"/>
  <c r="BK199"/>
  <c r="J181"/>
  <c r="BK177"/>
  <c r="BK170"/>
  <c r="J152"/>
  <c r="J145"/>
  <c r="J142"/>
  <c r="BK135"/>
  <c r="BK140" i="10"/>
  <c r="J130"/>
  <c r="BK134"/>
  <c r="J137"/>
  <c r="BK128"/>
  <c r="J1285" i="2"/>
  <c r="BK1252"/>
  <c r="J1251"/>
  <c r="J1246"/>
  <c r="J1228"/>
  <c r="BK1210"/>
  <c r="J1176"/>
  <c r="BK1158"/>
  <c r="BK1137"/>
  <c r="J1121"/>
  <c r="BK1088"/>
  <c r="J1050"/>
  <c r="BK1040"/>
  <c r="BK1025"/>
  <c r="BK1002"/>
  <c r="BK993"/>
  <c r="J977"/>
  <c r="BK927"/>
  <c r="J907"/>
  <c r="BK817"/>
  <c r="BK781"/>
  <c r="BK753"/>
  <c r="BK724"/>
  <c r="J707"/>
  <c r="BK664"/>
  <c r="BK633"/>
  <c r="BK622"/>
  <c r="J566"/>
  <c r="J523"/>
  <c r="J446"/>
  <c r="J391"/>
  <c r="J354"/>
  <c r="J328"/>
  <c r="BK255"/>
  <c r="J246"/>
  <c r="J233"/>
  <c r="J216"/>
  <c r="J174"/>
  <c r="J1185"/>
  <c r="J1168"/>
  <c r="J1153"/>
  <c r="J1137"/>
  <c r="BK1100"/>
  <c r="BK1080"/>
  <c r="BK1068"/>
  <c r="J1054"/>
  <c r="J1030"/>
  <c r="J1012"/>
  <c r="BK985"/>
  <c r="BK978"/>
  <c r="J927"/>
  <c r="BK913"/>
  <c r="BK857"/>
  <c r="J815"/>
  <c r="J787"/>
  <c r="BK776"/>
  <c r="BK747"/>
  <c r="J719"/>
  <c r="BK702"/>
  <c r="J658"/>
  <c r="BK615"/>
  <c r="J575"/>
  <c r="BK528"/>
  <c r="J495"/>
  <c r="J425"/>
  <c r="J377"/>
  <c r="BK347"/>
  <c r="BK328"/>
  <c r="BK292"/>
  <c r="BK233"/>
  <c r="BK224"/>
  <c r="BK183"/>
  <c r="AS100" i="1"/>
  <c r="J1080" i="2"/>
  <c r="J1065"/>
  <c r="BK1056"/>
  <c r="BK1031"/>
  <c r="BK1024"/>
  <c r="J1016"/>
  <c r="BK1009"/>
  <c r="J992"/>
  <c r="BK981"/>
  <c r="BK968"/>
  <c r="J910"/>
  <c r="J835"/>
  <c r="J776"/>
  <c r="J747"/>
  <c r="J730"/>
  <c r="BK707"/>
  <c r="J689"/>
  <c r="J671"/>
  <c r="J636"/>
  <c r="BK619"/>
  <c r="J574"/>
  <c r="J525"/>
  <c r="J518"/>
  <c r="J485"/>
  <c r="BK442"/>
  <c r="J421"/>
  <c r="BK394"/>
  <c r="BK367"/>
  <c r="BK336"/>
  <c r="J255"/>
  <c r="J236"/>
  <c r="J206"/>
  <c r="BK167"/>
  <c r="J1210"/>
  <c r="J1181"/>
  <c r="J1152"/>
  <c r="J1111"/>
  <c r="J1076"/>
  <c r="BK1050"/>
  <c r="BK1034"/>
  <c r="J1022"/>
  <c r="J1009"/>
  <c r="BK999"/>
  <c r="BK982"/>
  <c r="J962"/>
  <c r="BK864"/>
  <c r="BK841"/>
  <c r="J790"/>
  <c r="BK736"/>
  <c r="J727"/>
  <c r="J696"/>
  <c r="BK681"/>
  <c r="J668"/>
  <c r="J619"/>
  <c r="BK563"/>
  <c r="BK518"/>
  <c r="BK469"/>
  <c r="BK436"/>
  <c r="BK404"/>
  <c r="J381"/>
  <c r="BK354"/>
  <c r="BK327"/>
  <c r="BK260"/>
  <c r="BK216"/>
  <c r="BK185"/>
  <c r="J149"/>
  <c r="J404" i="3"/>
  <c r="BK350"/>
  <c r="J346"/>
  <c r="J334"/>
  <c r="J314"/>
  <c r="J299"/>
  <c r="BK256"/>
  <c r="J233"/>
  <c r="J217"/>
  <c r="J188"/>
  <c r="BK175"/>
  <c r="BK170"/>
  <c r="BK160"/>
  <c r="J155"/>
  <c r="J139"/>
  <c r="J406"/>
  <c r="J383"/>
  <c r="BK351"/>
  <c r="J327"/>
  <c r="BK314"/>
  <c r="BK280"/>
  <c r="J243"/>
  <c r="J232"/>
  <c r="J221"/>
  <c r="J209"/>
  <c r="J194"/>
  <c r="J164"/>
  <c r="J148"/>
  <c r="BK417"/>
  <c r="J412"/>
  <c r="BK404"/>
  <c r="J390"/>
  <c r="J380"/>
  <c r="BK357"/>
  <c r="J349"/>
  <c r="J344"/>
  <c r="BK329"/>
  <c r="BK320"/>
  <c r="BK308"/>
  <c r="BK301"/>
  <c r="BK296"/>
  <c r="J287"/>
  <c r="BK250"/>
  <c r="BK224"/>
  <c r="BK209"/>
  <c r="J189"/>
  <c r="J175"/>
  <c r="J168"/>
  <c r="J160"/>
  <c r="J138"/>
  <c r="BK412"/>
  <c r="BK387"/>
  <c r="J350"/>
  <c r="BK334"/>
  <c r="BK327"/>
  <c r="BK305"/>
  <c r="J296"/>
  <c r="J264"/>
  <c r="J237"/>
  <c r="BK228"/>
  <c r="BK215"/>
  <c r="BK190"/>
  <c r="J170"/>
  <c r="BK164"/>
  <c r="BK143"/>
  <c r="J134"/>
  <c r="BK168" i="4"/>
  <c r="J157"/>
  <c r="J152"/>
  <c r="BK147"/>
  <c r="BK139"/>
  <c r="BK171"/>
  <c r="BK164"/>
  <c r="J158"/>
  <c r="J138"/>
  <c r="BK176"/>
  <c r="BK170"/>
  <c r="J160"/>
  <c r="BK152"/>
  <c r="J140"/>
  <c r="J136"/>
  <c r="J168"/>
  <c r="BK157"/>
  <c r="BK154"/>
  <c r="J144"/>
  <c r="BK150" i="5"/>
  <c r="J144"/>
  <c r="J158"/>
  <c r="BK149"/>
  <c r="BK158"/>
  <c r="J154"/>
  <c r="BK146"/>
  <c r="J136"/>
  <c r="BK142"/>
  <c r="BK131"/>
  <c r="J154" i="6"/>
  <c r="J142"/>
  <c r="BK145"/>
  <c r="J157"/>
  <c r="J147"/>
  <c r="J138"/>
  <c r="J156"/>
  <c r="J146"/>
  <c r="J136"/>
  <c r="J150" i="7"/>
  <c r="J136"/>
  <c r="BK138"/>
  <c r="BK152"/>
  <c r="J142"/>
  <c r="J152"/>
  <c r="J140"/>
  <c r="J131"/>
  <c r="BK301" i="8"/>
  <c r="J290"/>
  <c r="J285"/>
  <c r="J277"/>
  <c r="J258"/>
  <c r="BK245"/>
  <c r="J235"/>
  <c r="J225"/>
  <c r="BK209"/>
  <c r="J198"/>
  <c r="BK191"/>
  <c r="BK188"/>
  <c r="J176"/>
  <c r="J167"/>
  <c r="BK161"/>
  <c r="J157"/>
  <c r="J148"/>
  <c r="J297"/>
  <c r="BK289"/>
  <c r="J268"/>
  <c r="J256"/>
  <c r="J252"/>
  <c r="J239"/>
  <c r="J234"/>
  <c r="J217"/>
  <c r="J208"/>
  <c r="BK201"/>
  <c r="J192"/>
  <c r="J175"/>
  <c r="J164"/>
  <c r="BK159"/>
  <c r="BK150"/>
  <c r="BK140"/>
  <c r="J134"/>
  <c r="J296"/>
  <c r="BK279"/>
  <c r="BK277"/>
  <c r="J271"/>
  <c r="BK267"/>
  <c r="J261"/>
  <c r="J254"/>
  <c r="J244"/>
  <c r="BK238"/>
  <c r="J229"/>
  <c r="J226"/>
  <c r="J219"/>
  <c r="BK215"/>
  <c r="BK203"/>
  <c r="BK199"/>
  <c r="BK195"/>
  <c r="BK189"/>
  <c r="J181"/>
  <c r="BK170"/>
  <c r="BK158"/>
  <c r="BK139"/>
  <c r="BK299"/>
  <c r="BK290"/>
  <c r="J287"/>
  <c r="BK271"/>
  <c r="BK266"/>
  <c r="BK262"/>
  <c r="J259"/>
  <c r="BK248"/>
  <c r="BK242"/>
  <c r="BK234"/>
  <c r="BK225"/>
  <c r="J220"/>
  <c r="J212"/>
  <c r="J209"/>
  <c r="J199"/>
  <c r="J185"/>
  <c r="J182"/>
  <c r="BK176"/>
  <c r="BK168"/>
  <c r="BK164"/>
  <c r="J153"/>
  <c r="BK132"/>
  <c r="BK252" i="9"/>
  <c r="J247"/>
  <c r="BK239"/>
  <c r="J230"/>
  <c r="BK221"/>
  <c r="J215"/>
  <c r="J210"/>
  <c r="BK201"/>
  <c r="BK192"/>
  <c r="BK181"/>
  <c r="J174"/>
  <c r="BK168"/>
  <c r="BK161"/>
  <c r="BK157"/>
  <c r="BK149"/>
  <c r="J141"/>
  <c r="J136"/>
  <c r="BK257"/>
  <c r="J248"/>
  <c r="BK241"/>
  <c r="BK230"/>
  <c r="BK227"/>
  <c r="BK222"/>
  <c r="J212"/>
  <c r="J201"/>
  <c r="J195"/>
  <c r="BK186"/>
  <c r="BK182"/>
  <c r="J170"/>
  <c r="BK165"/>
  <c r="BK160"/>
  <c r="BK152"/>
  <c r="BK134"/>
  <c r="BK258"/>
  <c r="BK251"/>
  <c r="BK244"/>
  <c r="J234"/>
  <c r="BK219"/>
  <c r="J214"/>
  <c r="BK204"/>
  <c r="BK191"/>
  <c r="BK184"/>
  <c r="BK172"/>
  <c r="J168"/>
  <c r="J157"/>
  <c r="J149"/>
  <c r="J144"/>
  <c r="J134"/>
  <c r="J260"/>
  <c r="J241"/>
  <c r="BK233"/>
  <c r="BK216"/>
  <c r="BK209"/>
  <c r="J204"/>
  <c r="BK194"/>
  <c r="J186"/>
  <c r="J176"/>
  <c r="J163"/>
  <c r="J148"/>
  <c r="BK144"/>
  <c r="J140"/>
  <c r="BK132"/>
  <c r="J134" i="10"/>
  <c r="J140"/>
  <c r="J128"/>
  <c r="BK125"/>
  <c r="BK1257" i="2"/>
  <c r="J1253"/>
  <c r="BK1251"/>
  <c r="BK1247"/>
  <c r="BK1230"/>
  <c r="BK1225"/>
  <c r="BK1207"/>
  <c r="J1170"/>
  <c r="J1155"/>
  <c r="BK1124"/>
  <c r="J1092"/>
  <c r="BK1053"/>
  <c r="BK1042"/>
  <c r="J1034"/>
  <c r="J1004"/>
  <c r="J996"/>
  <c r="J982"/>
  <c r="BK959"/>
  <c r="BK910"/>
  <c r="J864"/>
  <c r="J784"/>
  <c r="BK758"/>
  <c r="J733"/>
  <c r="J710"/>
  <c r="J681"/>
  <c r="J655"/>
  <c r="J627"/>
  <c r="J571"/>
  <c r="BK545"/>
  <c r="J460"/>
  <c r="J442"/>
  <c r="J387"/>
  <c r="BK331"/>
  <c r="BK258"/>
  <c r="J242"/>
  <c r="J230"/>
  <c r="BK206"/>
  <c r="J1187"/>
  <c r="J1173"/>
  <c r="J1158"/>
  <c r="J1147"/>
  <c r="J1105"/>
  <c r="BK1092"/>
  <c r="BK1077"/>
  <c r="BK1062"/>
  <c r="J1049"/>
  <c r="J1028"/>
  <c r="BK1016"/>
  <c r="BK996"/>
  <c r="BK983"/>
  <c r="BK934"/>
  <c r="BK918"/>
  <c r="J865"/>
  <c r="BK838"/>
  <c r="J801"/>
  <c r="J781"/>
  <c r="BK750"/>
  <c r="J721"/>
  <c r="BK713"/>
  <c r="BK668"/>
  <c r="J639"/>
  <c r="BK609"/>
  <c r="BK571"/>
  <c r="BK529"/>
  <c r="J519"/>
  <c r="J428"/>
  <c r="J404"/>
  <c r="J342"/>
  <c r="J327"/>
  <c r="BK239"/>
  <c r="J227"/>
  <c r="J191"/>
  <c r="BK149"/>
  <c r="BK1187"/>
  <c r="BK1176"/>
  <c r="BK1152"/>
  <c r="BK1127"/>
  <c r="BK1105"/>
  <c r="J1085"/>
  <c r="J1068"/>
  <c r="J1051"/>
  <c r="BK1030"/>
  <c r="J1025"/>
  <c r="BK1018"/>
  <c r="J1011"/>
  <c r="J1007"/>
  <c r="BK991"/>
  <c r="BK980"/>
  <c r="BK962"/>
  <c r="J841"/>
  <c r="BK793"/>
  <c r="BK769"/>
  <c r="J736"/>
  <c r="BK710"/>
  <c r="BK495"/>
  <c r="J473"/>
  <c r="J431"/>
  <c r="BK414"/>
  <c r="BK377"/>
  <c r="BK361"/>
  <c r="BK323"/>
  <c r="BK243"/>
  <c r="BK194"/>
  <c r="J1221"/>
  <c r="J1196"/>
  <c r="BK1153"/>
  <c r="BK1131"/>
  <c r="BK1083"/>
  <c r="BK1065"/>
  <c r="BK1049"/>
  <c r="J1031"/>
  <c r="BK1020"/>
  <c r="BK1007"/>
  <c r="J997"/>
  <c r="BK979"/>
  <c r="BK907"/>
  <c r="J857"/>
  <c r="BK828"/>
  <c r="J769"/>
  <c r="J739"/>
  <c r="BK719"/>
  <c r="BK693"/>
  <c r="BK676"/>
  <c r="J646"/>
  <c r="J615"/>
  <c r="J528"/>
  <c r="BK504"/>
  <c r="BK460"/>
  <c r="BK425"/>
  <c r="J400"/>
  <c r="BK373"/>
  <c r="J347"/>
  <c r="BK324"/>
  <c r="J243"/>
  <c r="J199"/>
  <c r="J167"/>
  <c r="BK409" i="3"/>
  <c r="BK402"/>
  <c r="J354"/>
  <c r="BK344"/>
  <c r="BK324"/>
  <c r="J308"/>
  <c r="J293"/>
  <c r="BK237"/>
  <c r="J227"/>
  <c r="BK189"/>
  <c r="BK176"/>
  <c r="BK174"/>
  <c r="BK168"/>
  <c r="BK156"/>
  <c r="J140"/>
  <c r="BK408"/>
  <c r="J388"/>
  <c r="BK360"/>
  <c r="J339"/>
  <c r="J320"/>
  <c r="BK290"/>
  <c r="BK260"/>
  <c r="J242"/>
  <c r="J230"/>
  <c r="BK214"/>
  <c r="J198"/>
  <c r="J171"/>
  <c r="J151"/>
  <c r="J409"/>
  <c r="BK396"/>
  <c r="J385"/>
  <c r="J379"/>
  <c r="J360"/>
  <c r="J351"/>
  <c r="J338"/>
  <c r="J324"/>
  <c r="J317"/>
  <c r="J305"/>
  <c r="J297"/>
  <c r="J274"/>
  <c r="BK244"/>
  <c r="BK217"/>
  <c r="J205"/>
  <c r="BK188"/>
  <c r="J174"/>
  <c r="BK171"/>
  <c r="BK165"/>
  <c r="J143"/>
  <c r="BK411"/>
  <c r="J372"/>
  <c r="BK338"/>
  <c r="J329"/>
  <c r="J312"/>
  <c r="BK297"/>
  <c r="J260"/>
  <c r="BK239"/>
  <c r="BK230"/>
  <c r="BK221"/>
  <c r="J214"/>
  <c r="BK182"/>
  <c r="J172"/>
  <c r="BK166"/>
  <c r="BK148"/>
  <c r="BK139"/>
  <c r="BK173" i="4"/>
  <c r="BK159"/>
  <c r="BK153"/>
  <c r="J149"/>
  <c r="J143"/>
  <c r="J175"/>
  <c r="BK162"/>
  <c r="BK142"/>
  <c r="BK135"/>
  <c r="BK175"/>
  <c r="J166"/>
  <c r="BK158"/>
  <c r="BK151"/>
  <c r="J139"/>
  <c r="J133"/>
  <c r="J167"/>
  <c r="J165"/>
  <c r="J156"/>
  <c r="BK146"/>
  <c r="J142"/>
  <c r="BK154" i="5"/>
  <c r="J149"/>
  <c r="J142"/>
  <c r="BK152"/>
  <c r="BK140"/>
  <c r="BK148"/>
  <c r="BK138"/>
  <c r="J133"/>
  <c r="BK144"/>
  <c r="J134"/>
  <c r="J148" i="6"/>
  <c r="J134"/>
  <c r="BK144"/>
  <c r="BK154"/>
  <c r="BK148"/>
  <c r="J140"/>
  <c r="BK131"/>
  <c r="J149"/>
  <c r="BK138"/>
  <c r="J154" i="7"/>
  <c r="BK144"/>
  <c r="BK136"/>
  <c r="BK150"/>
  <c r="BK140"/>
  <c r="J147"/>
  <c r="J144"/>
  <c r="J134"/>
  <c r="BK300" i="8"/>
  <c r="BK288"/>
  <c r="BK281"/>
  <c r="J274"/>
  <c r="BK251"/>
  <c r="J240"/>
  <c r="BK227"/>
  <c r="BK219"/>
  <c r="BK208"/>
  <c r="BK197"/>
  <c r="J189"/>
  <c r="BK180"/>
  <c r="BK174"/>
  <c r="J166"/>
  <c r="J159"/>
  <c r="J154"/>
  <c r="J147"/>
  <c r="J136"/>
  <c r="J295"/>
  <c r="J286"/>
  <c r="J281"/>
  <c r="BK273"/>
  <c r="J267"/>
  <c r="BK254"/>
  <c r="J251"/>
  <c r="BK244"/>
  <c r="J236"/>
  <c r="J230"/>
  <c r="J215"/>
  <c r="J207"/>
  <c r="J200"/>
  <c r="BK177"/>
  <c r="J165"/>
  <c r="BK156"/>
  <c r="BK151"/>
  <c r="J144"/>
  <c r="BK136"/>
  <c r="BK295"/>
  <c r="J284"/>
  <c r="BK278"/>
  <c r="J273"/>
  <c r="BK268"/>
  <c r="BK263"/>
  <c r="BK256"/>
  <c r="J253"/>
  <c r="J246"/>
  <c r="J243"/>
  <c r="BK237"/>
  <c r="BK231"/>
  <c r="J221"/>
  <c r="BK217"/>
  <c r="BK205"/>
  <c r="J201"/>
  <c r="BK198"/>
  <c r="BK194"/>
  <c r="J188"/>
  <c r="J177"/>
  <c r="J168"/>
  <c r="BK152"/>
  <c r="BK148"/>
  <c r="J249"/>
  <c r="J231"/>
  <c r="J224"/>
  <c r="J218"/>
  <c r="BK211"/>
  <c r="J203"/>
  <c r="BK187"/>
  <c r="J183"/>
  <c r="J179"/>
  <c r="BK175"/>
  <c r="BK171"/>
  <c r="J162"/>
  <c r="BK142"/>
  <c r="BK255" i="9"/>
  <c r="BK250"/>
  <c r="J242"/>
  <c r="J233"/>
  <c r="J226"/>
  <c r="J219"/>
  <c r="BK212"/>
  <c r="J207"/>
  <c r="J198"/>
  <c r="BK190"/>
  <c r="J177"/>
  <c r="J171"/>
  <c r="J165"/>
  <c r="BK158"/>
  <c r="J150"/>
  <c r="BK142"/>
  <c r="J137"/>
  <c r="BK261"/>
  <c r="J250"/>
  <c r="J244"/>
  <c r="J237"/>
  <c r="BK226"/>
  <c r="BK218"/>
  <c r="BK203"/>
  <c r="J199"/>
  <c r="BK187"/>
  <c r="J183"/>
  <c r="J173"/>
  <c r="BK166"/>
  <c r="J164"/>
  <c r="BK154"/>
  <c r="BK263"/>
  <c r="J256"/>
  <c r="J252"/>
  <c r="J245"/>
  <c r="BK236"/>
  <c r="J218"/>
  <c r="J209"/>
  <c r="BK196"/>
  <c r="J187"/>
  <c r="BK183"/>
  <c r="BK173"/>
  <c r="BK169"/>
  <c r="J158"/>
  <c r="BK150"/>
  <c r="BK145"/>
  <c r="BK137"/>
  <c r="BK262"/>
  <c r="J259"/>
  <c r="J240"/>
  <c r="J227"/>
  <c r="BK224"/>
  <c r="BK207"/>
  <c r="J203"/>
  <c r="BK193"/>
  <c r="BK179"/>
  <c r="BK174"/>
  <c r="BK159"/>
  <c r="J147"/>
  <c r="BK141"/>
  <c r="BK133"/>
  <c r="BK137" i="10"/>
  <c r="BK135"/>
  <c r="J132"/>
  <c r="BK132"/>
  <c r="J1257" i="2"/>
  <c r="BK1253"/>
  <c r="BK1248"/>
  <c r="J1247"/>
  <c r="BK1228"/>
  <c r="J1217"/>
  <c r="J1206"/>
  <c r="BK1173"/>
  <c r="BK1145"/>
  <c r="J1134"/>
  <c r="BK1097"/>
  <c r="J1083"/>
  <c r="BK1051"/>
  <c r="BK1038"/>
  <c r="BK1005"/>
  <c r="BK997"/>
  <c r="J983"/>
  <c r="J968"/>
  <c r="J918"/>
  <c r="BK897"/>
  <c r="BK790"/>
  <c r="BK763"/>
  <c r="BK727"/>
  <c r="J713"/>
  <c r="J680"/>
  <c r="J649"/>
  <c r="BK578"/>
  <c r="J563"/>
  <c r="J521"/>
  <c r="BK455"/>
  <c r="J394"/>
  <c r="J336"/>
  <c r="J292"/>
  <c r="J252"/>
  <c r="J239"/>
  <c r="BK227"/>
  <c r="BK202"/>
  <c r="J1207"/>
  <c r="BK1183"/>
  <c r="BK1163"/>
  <c r="J1145"/>
  <c r="J1097"/>
  <c r="BK1085"/>
  <c r="BK1073"/>
  <c r="J1055"/>
  <c r="BK1032"/>
  <c r="J1018"/>
  <c r="BK1004"/>
  <c r="J991"/>
  <c r="J959"/>
  <c r="J920"/>
  <c r="J897"/>
  <c r="J852"/>
  <c r="BK835"/>
  <c r="BK784"/>
  <c r="J758"/>
  <c r="BK744"/>
  <c r="J718"/>
  <c r="J677"/>
  <c r="BK636"/>
  <c r="J578"/>
  <c r="J545"/>
  <c r="BK521"/>
  <c r="BK431"/>
  <c r="J414"/>
  <c r="J370"/>
  <c r="J338"/>
  <c r="J323"/>
  <c r="BK249"/>
  <c r="BK199"/>
  <c r="J185"/>
  <c r="AS95" i="1"/>
  <c r="BK1196" i="2"/>
  <c r="BK1185"/>
  <c r="BK1154"/>
  <c r="J1124"/>
  <c r="J1100"/>
  <c r="J1073"/>
  <c r="BK1057"/>
  <c r="BK1046"/>
  <c r="BK1028"/>
  <c r="BK1022"/>
  <c r="BK1014"/>
  <c r="J1008"/>
  <c r="J993"/>
  <c r="J985"/>
  <c r="J979"/>
  <c r="J913"/>
  <c r="J838"/>
  <c r="J796"/>
  <c r="J766"/>
  <c r="BK716"/>
  <c r="J693"/>
  <c r="BK677"/>
  <c r="J674"/>
  <c r="BK658"/>
  <c r="BK655"/>
  <c r="BK627"/>
  <c r="J612"/>
  <c r="J576"/>
  <c r="BK566"/>
  <c r="J529"/>
  <c r="J524"/>
  <c r="BK519"/>
  <c r="J486"/>
  <c r="J469"/>
  <c r="BK428"/>
  <c r="BK400"/>
  <c r="J373"/>
  <c r="BK338"/>
  <c r="J260"/>
  <c r="BK242"/>
  <c r="J202"/>
  <c r="J160"/>
  <c r="BK1206"/>
  <c r="J1154"/>
  <c r="J1127"/>
  <c r="J1077"/>
  <c r="J1053"/>
  <c r="J1040"/>
  <c r="BK1026"/>
  <c r="BK1011"/>
  <c r="J1005"/>
  <c r="BK992"/>
  <c r="J978"/>
  <c r="J902"/>
  <c r="BK852"/>
  <c r="J817"/>
  <c r="J763"/>
  <c r="BK718"/>
  <c r="BK689"/>
  <c r="BK674"/>
  <c r="J633"/>
  <c r="BK572"/>
  <c r="BK525"/>
  <c r="BK486"/>
  <c r="J455"/>
  <c r="BK421"/>
  <c r="BK387"/>
  <c r="J361"/>
  <c r="BK342"/>
  <c r="J258"/>
  <c r="BK191"/>
  <c r="BK160"/>
  <c r="J408" i="3"/>
  <c r="J396"/>
  <c r="BK349"/>
  <c r="BK343"/>
  <c r="BK319"/>
  <c r="J301"/>
  <c r="BK284"/>
  <c r="J236"/>
  <c r="BK218"/>
  <c r="BK205"/>
  <c r="BK178"/>
  <c r="BK173"/>
  <c r="BK163"/>
  <c r="J152"/>
  <c r="BK134"/>
  <c r="BK390"/>
  <c r="BK354"/>
  <c r="BK323"/>
  <c r="J306"/>
  <c r="BK274"/>
  <c r="BK236"/>
  <c r="BK231"/>
  <c r="BK216"/>
  <c r="J200"/>
  <c r="J182"/>
  <c r="J163"/>
  <c r="J145"/>
  <c r="BK415"/>
  <c r="BK406"/>
  <c r="BK394"/>
  <c r="J384"/>
  <c r="BK372"/>
  <c r="BK356"/>
  <c r="J347"/>
  <c r="J343"/>
  <c r="J326"/>
  <c r="J319"/>
  <c r="BK306"/>
  <c r="BK299"/>
  <c r="BK293"/>
  <c r="BK264"/>
  <c r="BK243"/>
  <c r="J216"/>
  <c r="J190"/>
  <c r="J176"/>
  <c r="J173"/>
  <c r="BK167"/>
  <c r="BK155"/>
  <c r="J415"/>
  <c r="J394"/>
  <c r="J356"/>
  <c r="J330"/>
  <c r="BK326"/>
  <c r="J302"/>
  <c r="J244"/>
  <c r="BK232"/>
  <c r="J224"/>
  <c r="BK198"/>
  <c r="J181"/>
  <c r="BK169"/>
  <c r="J165"/>
  <c r="J156"/>
  <c r="BK140"/>
  <c r="BK155" i="4"/>
  <c r="J151"/>
  <c r="J146"/>
  <c r="J135"/>
  <c r="J170"/>
  <c r="J163"/>
  <c r="BK149"/>
  <c r="BK136"/>
  <c r="J174"/>
  <c r="BK163"/>
  <c r="BK156"/>
  <c r="J147"/>
  <c r="BK138"/>
  <c r="BK174"/>
  <c r="BK166"/>
  <c r="J164"/>
  <c r="J155"/>
  <c r="BK145"/>
  <c r="J137"/>
  <c r="BK151" i="5"/>
  <c r="J148"/>
  <c r="BK133"/>
  <c r="BK156"/>
  <c r="J147"/>
  <c r="J156"/>
  <c r="BK147"/>
  <c r="J152"/>
  <c r="BK136"/>
  <c r="BK157" i="6"/>
  <c r="BK136"/>
  <c r="BK147"/>
  <c r="J131"/>
  <c r="J152"/>
  <c r="J144"/>
  <c r="J133"/>
  <c r="J150"/>
  <c r="BK140"/>
  <c r="BK155" i="7"/>
  <c r="BK146"/>
  <c r="BK131"/>
  <c r="J155"/>
  <c r="BK145"/>
  <c r="BK154"/>
  <c r="J146"/>
  <c r="BK142"/>
  <c r="J133"/>
  <c r="J302" i="8"/>
  <c r="J298"/>
  <c r="BK287"/>
  <c r="BK283"/>
  <c r="BK275"/>
  <c r="BK257"/>
  <c r="BK241"/>
  <c r="BK228"/>
  <c r="J222"/>
  <c r="J211"/>
  <c r="J204"/>
  <c r="BK192"/>
  <c r="J186"/>
  <c r="BK182"/>
  <c r="BK181"/>
  <c r="BK179"/>
  <c r="BK173"/>
  <c r="BK160"/>
  <c r="J156"/>
  <c r="J146"/>
  <c r="J142"/>
  <c r="J140"/>
  <c r="BK296"/>
  <c r="BK284"/>
  <c r="J278"/>
  <c r="J272"/>
  <c r="BK265"/>
  <c r="BK255"/>
  <c r="J250"/>
  <c r="J248"/>
  <c r="BK240"/>
  <c r="BK235"/>
  <c r="J232"/>
  <c r="J223"/>
  <c r="BK210"/>
  <c r="J196"/>
  <c r="J191"/>
  <c r="BK183"/>
  <c r="BK166"/>
  <c r="BK162"/>
  <c r="BK154"/>
  <c r="BK147"/>
  <c r="BK138"/>
  <c r="J299"/>
  <c r="BK285"/>
  <c r="BK282"/>
  <c r="BK276"/>
  <c r="J269"/>
  <c r="BK264"/>
  <c r="BK259"/>
  <c r="J255"/>
  <c r="BK247"/>
  <c r="J242"/>
  <c r="BK233"/>
  <c r="J228"/>
  <c r="BK222"/>
  <c r="BK218"/>
  <c r="BK212"/>
  <c r="BK204"/>
  <c r="BK200"/>
  <c r="BK196"/>
  <c r="J190"/>
  <c r="BK185"/>
  <c r="J171"/>
  <c r="J161"/>
  <c r="J151"/>
  <c r="J138"/>
  <c r="BK297"/>
  <c r="J292"/>
  <c r="J288"/>
  <c r="BK274"/>
  <c r="BK269"/>
  <c r="J263"/>
  <c r="BK260"/>
  <c r="J257"/>
  <c r="BK243"/>
  <c r="BK236"/>
  <c r="BK229"/>
  <c r="BK221"/>
  <c r="BK213"/>
  <c r="J206"/>
  <c r="J194"/>
  <c r="BK184"/>
  <c r="J178"/>
  <c r="J172"/>
  <c r="J169"/>
  <c r="J163"/>
  <c r="BK157"/>
  <c r="BK134"/>
  <c r="BK254" i="9"/>
  <c r="BK248"/>
  <c r="J246"/>
  <c r="BK234"/>
  <c r="J229"/>
  <c r="J220"/>
  <c r="BK214"/>
  <c r="BK208"/>
  <c r="J206"/>
  <c r="J194"/>
  <c r="J189"/>
  <c r="BK175"/>
  <c r="BK167"/>
  <c r="J160"/>
  <c r="BK156"/>
  <c r="BK148"/>
  <c r="BK140"/>
  <c r="J263"/>
  <c r="BK260"/>
  <c r="BK249"/>
  <c r="J239"/>
  <c r="BK229"/>
  <c r="BK225"/>
  <c r="J217"/>
  <c r="J208"/>
  <c r="J197"/>
  <c r="J193"/>
  <c r="J184"/>
  <c r="J175"/>
  <c r="J172"/>
  <c r="BK163"/>
  <c r="J156"/>
  <c r="J139"/>
  <c r="J261"/>
  <c r="J255"/>
  <c r="J249"/>
  <c r="BK242"/>
  <c r="BK220"/>
  <c r="BK217"/>
  <c r="BK211"/>
  <c r="BK205"/>
  <c r="BK197"/>
  <c r="J190"/>
  <c r="J182"/>
  <c r="BK171"/>
  <c r="J161"/>
  <c r="BK151"/>
  <c r="BK147"/>
  <c r="BK139"/>
  <c r="J133"/>
  <c r="J243"/>
  <c r="BK237"/>
  <c r="BK228"/>
  <c r="J221"/>
  <c r="BK210"/>
  <c r="BK206"/>
  <c r="J192"/>
  <c r="BK178"/>
  <c r="J166"/>
  <c r="J151"/>
  <c r="BK146"/>
  <c r="BK143"/>
  <c r="BK136"/>
  <c r="J125" i="10"/>
  <c r="BK130"/>
  <c r="J135"/>
  <c r="T148" i="2" l="1"/>
  <c r="P215"/>
  <c r="R262"/>
  <c r="P341"/>
  <c r="R362"/>
  <c r="P517"/>
  <c r="T544"/>
  <c r="BK577"/>
  <c r="J577"/>
  <c r="J109" s="1"/>
  <c r="R695"/>
  <c r="BK720"/>
  <c r="J720"/>
  <c r="J115" s="1"/>
  <c r="T816"/>
  <c r="T998"/>
  <c r="BK1003"/>
  <c r="J1003" s="1"/>
  <c r="J118" s="1"/>
  <c r="T1037"/>
  <c r="T1084"/>
  <c r="T1146"/>
  <c r="R1184"/>
  <c r="T1229"/>
  <c r="BK1256"/>
  <c r="J1256" s="1"/>
  <c r="J124" s="1"/>
  <c r="T133" i="3"/>
  <c r="T132"/>
  <c r="T147"/>
  <c r="T177"/>
  <c r="BK238"/>
  <c r="J238"/>
  <c r="J105" s="1"/>
  <c r="BK307"/>
  <c r="J307"/>
  <c r="J106"/>
  <c r="R389"/>
  <c r="BK405"/>
  <c r="J405"/>
  <c r="J108"/>
  <c r="P134" i="4"/>
  <c r="BK141"/>
  <c r="J141"/>
  <c r="J103"/>
  <c r="BK148"/>
  <c r="J148" s="1"/>
  <c r="J104" s="1"/>
  <c r="R161"/>
  <c r="P169"/>
  <c r="R172"/>
  <c r="BK130" i="5"/>
  <c r="J130"/>
  <c r="J103"/>
  <c r="R130" i="6"/>
  <c r="R129"/>
  <c r="R128"/>
  <c r="R127"/>
  <c r="P130" i="7"/>
  <c r="P129"/>
  <c r="P128"/>
  <c r="P127"/>
  <c r="AU103" i="1" s="1"/>
  <c r="BK131" i="8"/>
  <c r="J131" s="1"/>
  <c r="J101" s="1"/>
  <c r="BK149"/>
  <c r="J149"/>
  <c r="J102"/>
  <c r="BK214"/>
  <c r="J214" s="1"/>
  <c r="J103" s="1"/>
  <c r="R280"/>
  <c r="T291"/>
  <c r="P294"/>
  <c r="T131" i="9"/>
  <c r="R153"/>
  <c r="P200"/>
  <c r="P223"/>
  <c r="R232"/>
  <c r="T253"/>
  <c r="BK127" i="10"/>
  <c r="J127" s="1"/>
  <c r="J99" s="1"/>
  <c r="P127"/>
  <c r="P123"/>
  <c r="P122" s="1"/>
  <c r="AU106" i="1" s="1"/>
  <c r="P133" i="10"/>
  <c r="R148" i="2"/>
  <c r="T215"/>
  <c r="T262"/>
  <c r="T341"/>
  <c r="P362"/>
  <c r="P261" s="1"/>
  <c r="R517"/>
  <c r="P544"/>
  <c r="T577"/>
  <c r="P695"/>
  <c r="P717"/>
  <c r="T720"/>
  <c r="BK816"/>
  <c r="J816"/>
  <c r="J116" s="1"/>
  <c r="BK998"/>
  <c r="J998"/>
  <c r="J117"/>
  <c r="P1003"/>
  <c r="R1037"/>
  <c r="P1084"/>
  <c r="P1146"/>
  <c r="T1184"/>
  <c r="P1229"/>
  <c r="T1256"/>
  <c r="BK133" i="3"/>
  <c r="J133" s="1"/>
  <c r="J100" s="1"/>
  <c r="R147"/>
  <c r="P177"/>
  <c r="R238"/>
  <c r="R307"/>
  <c r="T389"/>
  <c r="T405"/>
  <c r="BK134" i="4"/>
  <c r="J134"/>
  <c r="J102"/>
  <c r="R141"/>
  <c r="P148"/>
  <c r="BK161"/>
  <c r="J161"/>
  <c r="J105"/>
  <c r="T169"/>
  <c r="T172"/>
  <c r="P130" i="5"/>
  <c r="P129"/>
  <c r="P128" s="1"/>
  <c r="P127" s="1"/>
  <c r="AU101" i="1" s="1"/>
  <c r="P130" i="6"/>
  <c r="P129" s="1"/>
  <c r="P128" s="1"/>
  <c r="P127" s="1"/>
  <c r="AU102" i="1" s="1"/>
  <c r="R130" i="7"/>
  <c r="R129"/>
  <c r="R128"/>
  <c r="R127"/>
  <c r="R131" i="8"/>
  <c r="T149"/>
  <c r="T214"/>
  <c r="P280"/>
  <c r="R291"/>
  <c r="BK294"/>
  <c r="J294"/>
  <c r="J106" s="1"/>
  <c r="P131" i="9"/>
  <c r="P153"/>
  <c r="T200"/>
  <c r="R223"/>
  <c r="BK232"/>
  <c r="J232"/>
  <c r="J105"/>
  <c r="P253"/>
  <c r="R127" i="10"/>
  <c r="P148" i="2"/>
  <c r="R215"/>
  <c r="P262"/>
  <c r="R341"/>
  <c r="T362"/>
  <c r="BK517"/>
  <c r="J517"/>
  <c r="J107"/>
  <c r="BK544"/>
  <c r="J544"/>
  <c r="J108"/>
  <c r="P577"/>
  <c r="BK695"/>
  <c r="J695"/>
  <c r="J113"/>
  <c r="BK717"/>
  <c r="J717" s="1"/>
  <c r="J114" s="1"/>
  <c r="T717"/>
  <c r="R720"/>
  <c r="R816"/>
  <c r="P998"/>
  <c r="T1003"/>
  <c r="P1037"/>
  <c r="BK1084"/>
  <c r="J1084" s="1"/>
  <c r="J120" s="1"/>
  <c r="R1146"/>
  <c r="BK1184"/>
  <c r="J1184" s="1"/>
  <c r="J122" s="1"/>
  <c r="BK1229"/>
  <c r="J1229" s="1"/>
  <c r="J123" s="1"/>
  <c r="P1256"/>
  <c r="P133" i="3"/>
  <c r="P132" s="1"/>
  <c r="P147"/>
  <c r="BK177"/>
  <c r="J177"/>
  <c r="J104" s="1"/>
  <c r="P238"/>
  <c r="P307"/>
  <c r="P389"/>
  <c r="R405"/>
  <c r="T134" i="4"/>
  <c r="T141"/>
  <c r="T148"/>
  <c r="T161"/>
  <c r="T130" s="1"/>
  <c r="T129" s="1"/>
  <c r="R169"/>
  <c r="P172"/>
  <c r="T130" i="5"/>
  <c r="T129"/>
  <c r="T128"/>
  <c r="T127" s="1"/>
  <c r="T130" i="6"/>
  <c r="T129"/>
  <c r="T128"/>
  <c r="T127" s="1"/>
  <c r="BK130" i="7"/>
  <c r="J130"/>
  <c r="J103"/>
  <c r="T131" i="8"/>
  <c r="P149"/>
  <c r="R214"/>
  <c r="T280"/>
  <c r="P291"/>
  <c r="R294"/>
  <c r="BK131" i="9"/>
  <c r="J131"/>
  <c r="J101" s="1"/>
  <c r="BK153"/>
  <c r="J153" s="1"/>
  <c r="J102" s="1"/>
  <c r="BK200"/>
  <c r="J200"/>
  <c r="J103" s="1"/>
  <c r="BK223"/>
  <c r="J223" s="1"/>
  <c r="J104" s="1"/>
  <c r="T223"/>
  <c r="T232"/>
  <c r="BK253"/>
  <c r="J253"/>
  <c r="J106" s="1"/>
  <c r="BK133" i="10"/>
  <c r="J133" s="1"/>
  <c r="J100" s="1"/>
  <c r="T133"/>
  <c r="BK148" i="2"/>
  <c r="J148" s="1"/>
  <c r="J100" s="1"/>
  <c r="BK215"/>
  <c r="J215"/>
  <c r="J101" s="1"/>
  <c r="BK262"/>
  <c r="J262" s="1"/>
  <c r="J103" s="1"/>
  <c r="BK341"/>
  <c r="J341"/>
  <c r="J104" s="1"/>
  <c r="BK362"/>
  <c r="J362" s="1"/>
  <c r="J105" s="1"/>
  <c r="T517"/>
  <c r="T516"/>
  <c r="R544"/>
  <c r="R577"/>
  <c r="T695"/>
  <c r="T694"/>
  <c r="R717"/>
  <c r="P720"/>
  <c r="P816"/>
  <c r="R998"/>
  <c r="R1003"/>
  <c r="BK1037"/>
  <c r="J1037" s="1"/>
  <c r="J119" s="1"/>
  <c r="R1084"/>
  <c r="BK1146"/>
  <c r="J1146" s="1"/>
  <c r="J121" s="1"/>
  <c r="P1184"/>
  <c r="R1229"/>
  <c r="R1256"/>
  <c r="R133" i="3"/>
  <c r="R132" s="1"/>
  <c r="BK147"/>
  <c r="J147" s="1"/>
  <c r="J103" s="1"/>
  <c r="R177"/>
  <c r="T238"/>
  <c r="T307"/>
  <c r="BK389"/>
  <c r="J389" s="1"/>
  <c r="J107" s="1"/>
  <c r="P405"/>
  <c r="R134" i="4"/>
  <c r="R130" s="1"/>
  <c r="R129" s="1"/>
  <c r="P141"/>
  <c r="P130" s="1"/>
  <c r="P129" s="1"/>
  <c r="AU99" i="1" s="1"/>
  <c r="R148" i="4"/>
  <c r="P161"/>
  <c r="BK169"/>
  <c r="J169" s="1"/>
  <c r="J106" s="1"/>
  <c r="BK172"/>
  <c r="J172"/>
  <c r="J107" s="1"/>
  <c r="R130" i="5"/>
  <c r="R129" s="1"/>
  <c r="R128" s="1"/>
  <c r="R127" s="1"/>
  <c r="BK130" i="6"/>
  <c r="J130" s="1"/>
  <c r="J103" s="1"/>
  <c r="T130" i="7"/>
  <c r="T129"/>
  <c r="T128" s="1"/>
  <c r="T127" s="1"/>
  <c r="P131" i="8"/>
  <c r="R149"/>
  <c r="P214"/>
  <c r="BK280"/>
  <c r="J280"/>
  <c r="J104"/>
  <c r="BK291"/>
  <c r="J291"/>
  <c r="J105"/>
  <c r="T294"/>
  <c r="R131" i="9"/>
  <c r="T153"/>
  <c r="R200"/>
  <c r="P232"/>
  <c r="R253"/>
  <c r="T127" i="10"/>
  <c r="T123" s="1"/>
  <c r="T122" s="1"/>
  <c r="R133"/>
  <c r="R123" s="1"/>
  <c r="R122" s="1"/>
  <c r="BK132" i="4"/>
  <c r="J132"/>
  <c r="J101" s="1"/>
  <c r="BK692" i="2"/>
  <c r="BK675" s="1"/>
  <c r="J675" s="1"/>
  <c r="J110" s="1"/>
  <c r="BK144" i="3"/>
  <c r="J144"/>
  <c r="J101" s="1"/>
  <c r="BK124" i="10"/>
  <c r="J124" s="1"/>
  <c r="J98" s="1"/>
  <c r="BK136"/>
  <c r="J136"/>
  <c r="J101" s="1"/>
  <c r="BK139"/>
  <c r="J139" s="1"/>
  <c r="J102" s="1"/>
  <c r="BK416" i="3"/>
  <c r="J416"/>
  <c r="J109" s="1"/>
  <c r="E85" i="10"/>
  <c r="J89"/>
  <c r="F92"/>
  <c r="BE140"/>
  <c r="BE135"/>
  <c r="BE128"/>
  <c r="BE132"/>
  <c r="BE137"/>
  <c r="BE125"/>
  <c r="BE130"/>
  <c r="BE134"/>
  <c r="E116" i="9"/>
  <c r="F125"/>
  <c r="BE138"/>
  <c r="BE139"/>
  <c r="BE148"/>
  <c r="BE154"/>
  <c r="BE155"/>
  <c r="BE156"/>
  <c r="BE158"/>
  <c r="BE159"/>
  <c r="BE160"/>
  <c r="BE161"/>
  <c r="BE163"/>
  <c r="BE172"/>
  <c r="BE182"/>
  <c r="BE185"/>
  <c r="BE186"/>
  <c r="BE189"/>
  <c r="BE201"/>
  <c r="BE211"/>
  <c r="BE212"/>
  <c r="BE213"/>
  <c r="BE216"/>
  <c r="BE217"/>
  <c r="BE218"/>
  <c r="BE221"/>
  <c r="BE229"/>
  <c r="BE230"/>
  <c r="BE241"/>
  <c r="BE246"/>
  <c r="BE248"/>
  <c r="BE250"/>
  <c r="BE252"/>
  <c r="BE257"/>
  <c r="BE259"/>
  <c r="BE135"/>
  <c r="BE140"/>
  <c r="BE141"/>
  <c r="BE142"/>
  <c r="BE164"/>
  <c r="BE165"/>
  <c r="BE166"/>
  <c r="BE167"/>
  <c r="BE175"/>
  <c r="BE176"/>
  <c r="BE179"/>
  <c r="BE192"/>
  <c r="BE193"/>
  <c r="BE199"/>
  <c r="BE202"/>
  <c r="BE203"/>
  <c r="BE208"/>
  <c r="BE222"/>
  <c r="BE225"/>
  <c r="BE226"/>
  <c r="BE228"/>
  <c r="BE237"/>
  <c r="BE239"/>
  <c r="BE245"/>
  <c r="BE247"/>
  <c r="BE261"/>
  <c r="J91"/>
  <c r="BE136"/>
  <c r="BE137"/>
  <c r="BE144"/>
  <c r="BE145"/>
  <c r="BE147"/>
  <c r="BE149"/>
  <c r="BE150"/>
  <c r="BE157"/>
  <c r="BE168"/>
  <c r="BE191"/>
  <c r="BE195"/>
  <c r="BE204"/>
  <c r="BE205"/>
  <c r="BE206"/>
  <c r="BE207"/>
  <c r="BE209"/>
  <c r="BE210"/>
  <c r="BE214"/>
  <c r="BE215"/>
  <c r="BE219"/>
  <c r="BE220"/>
  <c r="BE231"/>
  <c r="BE233"/>
  <c r="BE234"/>
  <c r="BE242"/>
  <c r="BE244"/>
  <c r="BE251"/>
  <c r="BE254"/>
  <c r="BE255"/>
  <c r="BE258"/>
  <c r="BE262"/>
  <c r="BE263"/>
  <c r="BE132"/>
  <c r="BE133"/>
  <c r="BE134"/>
  <c r="BE143"/>
  <c r="BE146"/>
  <c r="BE151"/>
  <c r="BE152"/>
  <c r="BE162"/>
  <c r="BE169"/>
  <c r="BE170"/>
  <c r="BE171"/>
  <c r="BE173"/>
  <c r="BE174"/>
  <c r="BE177"/>
  <c r="BE178"/>
  <c r="BE181"/>
  <c r="BE183"/>
  <c r="BE184"/>
  <c r="BE187"/>
  <c r="BE190"/>
  <c r="BE194"/>
  <c r="BE196"/>
  <c r="BE197"/>
  <c r="BE198"/>
  <c r="BE224"/>
  <c r="BE227"/>
  <c r="BE236"/>
  <c r="BE240"/>
  <c r="BE243"/>
  <c r="BE249"/>
  <c r="BE256"/>
  <c r="BE260"/>
  <c r="E116" i="8"/>
  <c r="F125"/>
  <c r="BE136"/>
  <c r="BE139"/>
  <c r="BE144"/>
  <c r="BE146"/>
  <c r="BE147"/>
  <c r="BE148"/>
  <c r="BE150"/>
  <c r="BE153"/>
  <c r="BE154"/>
  <c r="BE155"/>
  <c r="BE158"/>
  <c r="BE165"/>
  <c r="BE174"/>
  <c r="BE187"/>
  <c r="BE191"/>
  <c r="BE192"/>
  <c r="BE195"/>
  <c r="BE197"/>
  <c r="BE203"/>
  <c r="BE204"/>
  <c r="BE206"/>
  <c r="BE207"/>
  <c r="BE208"/>
  <c r="BE226"/>
  <c r="BE239"/>
  <c r="BE244"/>
  <c r="BE251"/>
  <c r="BE252"/>
  <c r="BE254"/>
  <c r="BE255"/>
  <c r="BE259"/>
  <c r="BE267"/>
  <c r="BE288"/>
  <c r="BE295"/>
  <c r="BE298"/>
  <c r="BE134"/>
  <c r="BE140"/>
  <c r="BE142"/>
  <c r="BE156"/>
  <c r="BE159"/>
  <c r="BE162"/>
  <c r="BE164"/>
  <c r="BE166"/>
  <c r="BE173"/>
  <c r="BE175"/>
  <c r="BE180"/>
  <c r="BE183"/>
  <c r="BE209"/>
  <c r="BE210"/>
  <c r="BE223"/>
  <c r="BE224"/>
  <c r="BE229"/>
  <c r="BE234"/>
  <c r="BE235"/>
  <c r="BE236"/>
  <c r="BE240"/>
  <c r="BE249"/>
  <c r="BE257"/>
  <c r="BE269"/>
  <c r="BE273"/>
  <c r="BE274"/>
  <c r="BE277"/>
  <c r="BE279"/>
  <c r="BE281"/>
  <c r="BE282"/>
  <c r="BE283"/>
  <c r="BE284"/>
  <c r="BE290"/>
  <c r="BE292"/>
  <c r="J91"/>
  <c r="J94"/>
  <c r="BE152"/>
  <c r="BE157"/>
  <c r="BE160"/>
  <c r="BE161"/>
  <c r="BE168"/>
  <c r="BE169"/>
  <c r="BE171"/>
  <c r="BE172"/>
  <c r="BE176"/>
  <c r="BE179"/>
  <c r="BE181"/>
  <c r="BE182"/>
  <c r="BE184"/>
  <c r="BE186"/>
  <c r="BE188"/>
  <c r="BE189"/>
  <c r="BE190"/>
  <c r="BE193"/>
  <c r="BE198"/>
  <c r="BE212"/>
  <c r="BE218"/>
  <c r="BE219"/>
  <c r="BE221"/>
  <c r="BE225"/>
  <c r="BE227"/>
  <c r="BE228"/>
  <c r="BE237"/>
  <c r="BE241"/>
  <c r="BE245"/>
  <c r="BE246"/>
  <c r="BE256"/>
  <c r="BE258"/>
  <c r="BE263"/>
  <c r="BE275"/>
  <c r="BE285"/>
  <c r="BE293"/>
  <c r="BE297"/>
  <c r="BE299"/>
  <c r="BE132"/>
  <c r="BE138"/>
  <c r="BE151"/>
  <c r="BE163"/>
  <c r="BE167"/>
  <c r="BE170"/>
  <c r="BE177"/>
  <c r="BE178"/>
  <c r="BE185"/>
  <c r="BE194"/>
  <c r="BE196"/>
  <c r="BE199"/>
  <c r="BE200"/>
  <c r="BE201"/>
  <c r="BE202"/>
  <c r="BE205"/>
  <c r="BE211"/>
  <c r="BE213"/>
  <c r="BE215"/>
  <c r="BE216"/>
  <c r="BE217"/>
  <c r="BE220"/>
  <c r="BE222"/>
  <c r="BE230"/>
  <c r="BE231"/>
  <c r="BE232"/>
  <c r="BE233"/>
  <c r="BE238"/>
  <c r="BE242"/>
  <c r="BE243"/>
  <c r="BE247"/>
  <c r="BE248"/>
  <c r="BE250"/>
  <c r="BE253"/>
  <c r="BE260"/>
  <c r="BE261"/>
  <c r="BE262"/>
  <c r="BE264"/>
  <c r="BE265"/>
  <c r="BE266"/>
  <c r="BE268"/>
  <c r="BE270"/>
  <c r="BE271"/>
  <c r="BE272"/>
  <c r="BE276"/>
  <c r="BE278"/>
  <c r="BE286"/>
  <c r="BE287"/>
  <c r="BE289"/>
  <c r="BE296"/>
  <c r="BE300"/>
  <c r="BE301"/>
  <c r="BE302"/>
  <c r="J93" i="7"/>
  <c r="F124"/>
  <c r="BE155"/>
  <c r="J96"/>
  <c r="BE133"/>
  <c r="BE134"/>
  <c r="BE142"/>
  <c r="BE146"/>
  <c r="E113"/>
  <c r="BE138"/>
  <c r="BE140"/>
  <c r="BE145"/>
  <c r="BE152"/>
  <c r="BE154"/>
  <c r="BE131"/>
  <c r="BE136"/>
  <c r="BE144"/>
  <c r="BE147"/>
  <c r="BE148"/>
  <c r="BE150"/>
  <c r="F96" i="6"/>
  <c r="BE131"/>
  <c r="BE142"/>
  <c r="BE146"/>
  <c r="BE147"/>
  <c r="BE154"/>
  <c r="BE157"/>
  <c r="J93"/>
  <c r="J96"/>
  <c r="BE133"/>
  <c r="BE134"/>
  <c r="BE145"/>
  <c r="E85"/>
  <c r="BE136"/>
  <c r="BE138"/>
  <c r="BE148"/>
  <c r="BE156"/>
  <c r="BE140"/>
  <c r="BE144"/>
  <c r="BE149"/>
  <c r="BE150"/>
  <c r="BE152"/>
  <c r="F96" i="5"/>
  <c r="BE140"/>
  <c r="BE146"/>
  <c r="BE147"/>
  <c r="BE148"/>
  <c r="BE151"/>
  <c r="BE152"/>
  <c r="BE154"/>
  <c r="BE158"/>
  <c r="E85"/>
  <c r="J96"/>
  <c r="BE133"/>
  <c r="J121"/>
  <c r="BE131"/>
  <c r="BE142"/>
  <c r="BE144"/>
  <c r="BE149"/>
  <c r="BE150"/>
  <c r="BE159"/>
  <c r="BE134"/>
  <c r="BE136"/>
  <c r="BE138"/>
  <c r="BE156"/>
  <c r="J94" i="4"/>
  <c r="F126"/>
  <c r="BE133"/>
  <c r="BE135"/>
  <c r="BE137"/>
  <c r="BE151"/>
  <c r="BE159"/>
  <c r="BE162"/>
  <c r="BE170"/>
  <c r="E85"/>
  <c r="J123"/>
  <c r="BE139"/>
  <c r="BE142"/>
  <c r="BE146"/>
  <c r="BE147"/>
  <c r="BE149"/>
  <c r="BE153"/>
  <c r="BE164"/>
  <c r="BE143"/>
  <c r="BE144"/>
  <c r="BE145"/>
  <c r="BE150"/>
  <c r="BE152"/>
  <c r="BE154"/>
  <c r="BE155"/>
  <c r="BE158"/>
  <c r="BE166"/>
  <c r="BE167"/>
  <c r="BE168"/>
  <c r="BE173"/>
  <c r="BE176"/>
  <c r="BE136"/>
  <c r="BE138"/>
  <c r="BE140"/>
  <c r="BE156"/>
  <c r="BE157"/>
  <c r="BE160"/>
  <c r="BE163"/>
  <c r="BE165"/>
  <c r="BE171"/>
  <c r="BE174"/>
  <c r="BE175"/>
  <c r="BK516" i="2"/>
  <c r="J516" s="1"/>
  <c r="J106" s="1"/>
  <c r="J94" i="3"/>
  <c r="BE134"/>
  <c r="BE152"/>
  <c r="BE155"/>
  <c r="BE160"/>
  <c r="BE168"/>
  <c r="BE170"/>
  <c r="BE174"/>
  <c r="BE176"/>
  <c r="BE185"/>
  <c r="BE188"/>
  <c r="BE205"/>
  <c r="BE216"/>
  <c r="BE224"/>
  <c r="BE227"/>
  <c r="BE250"/>
  <c r="BE256"/>
  <c r="BE280"/>
  <c r="BE284"/>
  <c r="BE290"/>
  <c r="BE306"/>
  <c r="BE315"/>
  <c r="BE319"/>
  <c r="BE323"/>
  <c r="BE340"/>
  <c r="BE344"/>
  <c r="BE347"/>
  <c r="BE350"/>
  <c r="BE351"/>
  <c r="BE354"/>
  <c r="BE357"/>
  <c r="BE360"/>
  <c r="BE384"/>
  <c r="BE392"/>
  <c r="BE396"/>
  <c r="BE400"/>
  <c r="BE404"/>
  <c r="BE406"/>
  <c r="BE408"/>
  <c r="BE414"/>
  <c r="J125"/>
  <c r="F128"/>
  <c r="BE137"/>
  <c r="BE139"/>
  <c r="BE148"/>
  <c r="BE151"/>
  <c r="BE156"/>
  <c r="BE163"/>
  <c r="BE169"/>
  <c r="BE173"/>
  <c r="BE178"/>
  <c r="BE181"/>
  <c r="BE189"/>
  <c r="BE190"/>
  <c r="BE213"/>
  <c r="BE218"/>
  <c r="BE229"/>
  <c r="BE231"/>
  <c r="BE232"/>
  <c r="BE233"/>
  <c r="BE236"/>
  <c r="BE239"/>
  <c r="BE274"/>
  <c r="BE301"/>
  <c r="BE312"/>
  <c r="BE326"/>
  <c r="BE327"/>
  <c r="BE333"/>
  <c r="BE366"/>
  <c r="BE387"/>
  <c r="BE388"/>
  <c r="BE402"/>
  <c r="E85"/>
  <c r="BE138"/>
  <c r="BE172"/>
  <c r="BE175"/>
  <c r="BE194"/>
  <c r="BE217"/>
  <c r="BE237"/>
  <c r="BE293"/>
  <c r="BE296"/>
  <c r="BE298"/>
  <c r="BE299"/>
  <c r="BE302"/>
  <c r="BE308"/>
  <c r="BE317"/>
  <c r="BE324"/>
  <c r="BE334"/>
  <c r="BE338"/>
  <c r="BE343"/>
  <c r="BE346"/>
  <c r="BE349"/>
  <c r="BE355"/>
  <c r="BE356"/>
  <c r="BE370"/>
  <c r="BE372"/>
  <c r="BE379"/>
  <c r="BE380"/>
  <c r="BE383"/>
  <c r="BE385"/>
  <c r="BE394"/>
  <c r="BE409"/>
  <c r="BE411"/>
  <c r="BE415"/>
  <c r="BE140"/>
  <c r="BE143"/>
  <c r="BE145"/>
  <c r="BE157"/>
  <c r="BE164"/>
  <c r="BE165"/>
  <c r="BE166"/>
  <c r="BE167"/>
  <c r="BE171"/>
  <c r="BE182"/>
  <c r="BE198"/>
  <c r="BE200"/>
  <c r="BE209"/>
  <c r="BE214"/>
  <c r="BE215"/>
  <c r="BE221"/>
  <c r="BE228"/>
  <c r="BE230"/>
  <c r="BE242"/>
  <c r="BE243"/>
  <c r="BE244"/>
  <c r="BE260"/>
  <c r="BE264"/>
  <c r="BE287"/>
  <c r="BE297"/>
  <c r="BE305"/>
  <c r="BE314"/>
  <c r="BE320"/>
  <c r="BE329"/>
  <c r="BE330"/>
  <c r="BE339"/>
  <c r="BE390"/>
  <c r="BE412"/>
  <c r="BE417"/>
  <c r="E85" i="2"/>
  <c r="BE179"/>
  <c r="BE194"/>
  <c r="BE199"/>
  <c r="BE227"/>
  <c r="BE233"/>
  <c r="BE236"/>
  <c r="BE239"/>
  <c r="BE246"/>
  <c r="BE252"/>
  <c r="BE292"/>
  <c r="BE323"/>
  <c r="BE328"/>
  <c r="BE336"/>
  <c r="BE367"/>
  <c r="BE394"/>
  <c r="BE410"/>
  <c r="BE473"/>
  <c r="BE519"/>
  <c r="BE521"/>
  <c r="BE529"/>
  <c r="BE566"/>
  <c r="BE575"/>
  <c r="BE576"/>
  <c r="BE578"/>
  <c r="BE622"/>
  <c r="BE658"/>
  <c r="BE661"/>
  <c r="BE677"/>
  <c r="BE702"/>
  <c r="BE710"/>
  <c r="BE713"/>
  <c r="BE721"/>
  <c r="BE747"/>
  <c r="BE753"/>
  <c r="BE776"/>
  <c r="BE784"/>
  <c r="BE793"/>
  <c r="BE835"/>
  <c r="BE892"/>
  <c r="BE910"/>
  <c r="BE913"/>
  <c r="BE927"/>
  <c r="BE968"/>
  <c r="BE977"/>
  <c r="BE983"/>
  <c r="BE986"/>
  <c r="BE1002"/>
  <c r="BE1008"/>
  <c r="BE1016"/>
  <c r="BE1024"/>
  <c r="BE1028"/>
  <c r="BE1036"/>
  <c r="BE1054"/>
  <c r="BE1055"/>
  <c r="BE1065"/>
  <c r="BE1085"/>
  <c r="BE1089"/>
  <c r="BE1097"/>
  <c r="BE1134"/>
  <c r="BE1140"/>
  <c r="BE1158"/>
  <c r="BE1163"/>
  <c r="BE1173"/>
  <c r="BE1185"/>
  <c r="BE1187"/>
  <c r="BE1207"/>
  <c r="J140"/>
  <c r="F143"/>
  <c r="BE174"/>
  <c r="BE185"/>
  <c r="BE216"/>
  <c r="BE224"/>
  <c r="BE230"/>
  <c r="BE249"/>
  <c r="BE263"/>
  <c r="BE327"/>
  <c r="BE342"/>
  <c r="BE347"/>
  <c r="BE370"/>
  <c r="BE387"/>
  <c r="BE404"/>
  <c r="BE421"/>
  <c r="BE545"/>
  <c r="BE571"/>
  <c r="BE633"/>
  <c r="BE646"/>
  <c r="BE664"/>
  <c r="BE668"/>
  <c r="BE681"/>
  <c r="BE719"/>
  <c r="BE724"/>
  <c r="BE739"/>
  <c r="BE750"/>
  <c r="BE758"/>
  <c r="BE781"/>
  <c r="BE817"/>
  <c r="BE848"/>
  <c r="BE857"/>
  <c r="BE864"/>
  <c r="BE897"/>
  <c r="BE918"/>
  <c r="BE920"/>
  <c r="BE934"/>
  <c r="BE982"/>
  <c r="BE996"/>
  <c r="BE997"/>
  <c r="BE999"/>
  <c r="BE1004"/>
  <c r="BE1005"/>
  <c r="BE1007"/>
  <c r="BE1032"/>
  <c r="BE1038"/>
  <c r="BE1040"/>
  <c r="BE1049"/>
  <c r="BE1053"/>
  <c r="BE1076"/>
  <c r="BE1080"/>
  <c r="BE1083"/>
  <c r="BE1092"/>
  <c r="BE1131"/>
  <c r="BE1137"/>
  <c r="BE1145"/>
  <c r="BE1155"/>
  <c r="BE1168"/>
  <c r="BE1170"/>
  <c r="BE1217"/>
  <c r="BE160"/>
  <c r="BE167"/>
  <c r="BE202"/>
  <c r="BE206"/>
  <c r="BE242"/>
  <c r="BE243"/>
  <c r="BE255"/>
  <c r="BE258"/>
  <c r="BE331"/>
  <c r="BE354"/>
  <c r="BE377"/>
  <c r="BE391"/>
  <c r="BE414"/>
  <c r="BE436"/>
  <c r="BE446"/>
  <c r="BE455"/>
  <c r="BE460"/>
  <c r="BE476"/>
  <c r="BE485"/>
  <c r="BE504"/>
  <c r="BE523"/>
  <c r="BE524"/>
  <c r="BE560"/>
  <c r="BE563"/>
  <c r="BE572"/>
  <c r="BE619"/>
  <c r="BE627"/>
  <c r="BE630"/>
  <c r="BE649"/>
  <c r="BE671"/>
  <c r="BE680"/>
  <c r="BE684"/>
  <c r="BE707"/>
  <c r="BE727"/>
  <c r="BE763"/>
  <c r="BE766"/>
  <c r="BE769"/>
  <c r="BE790"/>
  <c r="BE841"/>
  <c r="BE902"/>
  <c r="BE907"/>
  <c r="BE959"/>
  <c r="BE965"/>
  <c r="BE979"/>
  <c r="BE981"/>
  <c r="BE993"/>
  <c r="BE1009"/>
  <c r="BE1011"/>
  <c r="BE1020"/>
  <c r="BE1022"/>
  <c r="BE1025"/>
  <c r="BE1034"/>
  <c r="BE1042"/>
  <c r="BE1046"/>
  <c r="BE1050"/>
  <c r="BE1051"/>
  <c r="BE1088"/>
  <c r="BE1111"/>
  <c r="BE1121"/>
  <c r="BE1124"/>
  <c r="BE1154"/>
  <c r="BE1176"/>
  <c r="BE1206"/>
  <c r="BE1210"/>
  <c r="BE149"/>
  <c r="BE183"/>
  <c r="BE191"/>
  <c r="BE221"/>
  <c r="BE260"/>
  <c r="BE324"/>
  <c r="BE338"/>
  <c r="BE361"/>
  <c r="BE363"/>
  <c r="BE373"/>
  <c r="BE381"/>
  <c r="BE400"/>
  <c r="BE416"/>
  <c r="BE425"/>
  <c r="BE428"/>
  <c r="BE431"/>
  <c r="BE442"/>
  <c r="BE469"/>
  <c r="BE486"/>
  <c r="BE495"/>
  <c r="BE518"/>
  <c r="BE525"/>
  <c r="BE527"/>
  <c r="BE528"/>
  <c r="BE574"/>
  <c r="BE609"/>
  <c r="BE612"/>
  <c r="BE615"/>
  <c r="BE636"/>
  <c r="BE639"/>
  <c r="BE655"/>
  <c r="BE674"/>
  <c r="BE676"/>
  <c r="BE689"/>
  <c r="BE693"/>
  <c r="BE696"/>
  <c r="BE716"/>
  <c r="BE718"/>
  <c r="BE730"/>
  <c r="BE733"/>
  <c r="BE736"/>
  <c r="BE744"/>
  <c r="BE787"/>
  <c r="BE796"/>
  <c r="BE801"/>
  <c r="BE815"/>
  <c r="BE828"/>
  <c r="BE838"/>
  <c r="BE852"/>
  <c r="BE865"/>
  <c r="BE962"/>
  <c r="BE978"/>
  <c r="BE980"/>
  <c r="BE985"/>
  <c r="BE991"/>
  <c r="BE992"/>
  <c r="BE1006"/>
  <c r="BE1012"/>
  <c r="BE1014"/>
  <c r="BE1018"/>
  <c r="BE1026"/>
  <c r="BE1030"/>
  <c r="BE1031"/>
  <c r="BE1056"/>
  <c r="BE1057"/>
  <c r="BE1062"/>
  <c r="BE1068"/>
  <c r="BE1073"/>
  <c r="BE1077"/>
  <c r="BE1100"/>
  <c r="BE1105"/>
  <c r="BE1127"/>
  <c r="BE1147"/>
  <c r="BE1152"/>
  <c r="BE1153"/>
  <c r="BE1181"/>
  <c r="BE1183"/>
  <c r="BE1186"/>
  <c r="BE1196"/>
  <c r="BE1221"/>
  <c r="BE1225"/>
  <c r="BE1228"/>
  <c r="BE1230"/>
  <c r="BE1246"/>
  <c r="BE1247"/>
  <c r="BE1248"/>
  <c r="BE1251"/>
  <c r="BE1252"/>
  <c r="BE1253"/>
  <c r="BE1257"/>
  <c r="BE1285"/>
  <c r="F38"/>
  <c r="BC96" i="1" s="1"/>
  <c r="BC95" s="1"/>
  <c r="AY95" s="1"/>
  <c r="F37" i="2"/>
  <c r="BB96" i="1" s="1"/>
  <c r="BB95" s="1"/>
  <c r="F40" i="7"/>
  <c r="BC103" i="1" s="1"/>
  <c r="J36" i="8"/>
  <c r="AW104" i="1" s="1"/>
  <c r="F38" i="9"/>
  <c r="BC105" i="1" s="1"/>
  <c r="F36" i="9"/>
  <c r="BA105" i="1" s="1"/>
  <c r="F36" i="10"/>
  <c r="BC106" i="1" s="1"/>
  <c r="F36" i="2"/>
  <c r="BA96" i="1" s="1"/>
  <c r="BA95" s="1"/>
  <c r="AW95" s="1"/>
  <c r="F37" i="3"/>
  <c r="BB98" i="1" s="1"/>
  <c r="J36" i="4"/>
  <c r="AW99" i="1" s="1"/>
  <c r="F38" i="4"/>
  <c r="BC99" i="1" s="1"/>
  <c r="J38" i="5"/>
  <c r="AW101" i="1" s="1"/>
  <c r="F38" i="5"/>
  <c r="BA101" i="1" s="1"/>
  <c r="J38" i="6"/>
  <c r="AW102" i="1" s="1"/>
  <c r="J38" i="7"/>
  <c r="AW103" i="1" s="1"/>
  <c r="F36" i="8"/>
  <c r="BA104" i="1" s="1"/>
  <c r="F37" i="9"/>
  <c r="BB105" i="1" s="1"/>
  <c r="F37" i="10"/>
  <c r="BD106" i="1" s="1"/>
  <c r="F35" i="10"/>
  <c r="BB106" i="1" s="1"/>
  <c r="J36" i="2"/>
  <c r="AW96" i="1" s="1"/>
  <c r="AS97"/>
  <c r="F38" i="3"/>
  <c r="BC98" i="1"/>
  <c r="F36" i="3"/>
  <c r="BA98" i="1" s="1"/>
  <c r="F39" i="4"/>
  <c r="BD99" i="1"/>
  <c r="F37" i="4"/>
  <c r="BB99" i="1" s="1"/>
  <c r="F36" i="4"/>
  <c r="BA99" i="1"/>
  <c r="F40" i="5"/>
  <c r="BC101" i="1" s="1"/>
  <c r="F39" i="5"/>
  <c r="BB101" i="1"/>
  <c r="F40" i="6"/>
  <c r="BC102" i="1" s="1"/>
  <c r="F38" i="6"/>
  <c r="BA102" i="1"/>
  <c r="F39" i="7"/>
  <c r="BB103" i="1" s="1"/>
  <c r="F41" i="7"/>
  <c r="BD103" i="1"/>
  <c r="F37" i="8"/>
  <c r="BB104" i="1" s="1"/>
  <c r="F38" i="8"/>
  <c r="BC104" i="1" s="1"/>
  <c r="F39" i="9"/>
  <c r="BD105" i="1" s="1"/>
  <c r="F39" i="2"/>
  <c r="BD96" i="1"/>
  <c r="BD95" s="1"/>
  <c r="J36" i="3"/>
  <c r="AW98" i="1" s="1"/>
  <c r="F39" i="3"/>
  <c r="BD98" i="1" s="1"/>
  <c r="F41" i="5"/>
  <c r="BD101" i="1" s="1"/>
  <c r="F39" i="6"/>
  <c r="BB102" i="1" s="1"/>
  <c r="F41" i="6"/>
  <c r="BD102" i="1" s="1"/>
  <c r="F38" i="7"/>
  <c r="BA103" i="1" s="1"/>
  <c r="F39" i="8"/>
  <c r="BD104" i="1" s="1"/>
  <c r="J36" i="9"/>
  <c r="AW105" i="1" s="1"/>
  <c r="J34" i="10"/>
  <c r="AW106" i="1" s="1"/>
  <c r="F34" i="10"/>
  <c r="BA106" i="1" s="1"/>
  <c r="J692" i="2" l="1"/>
  <c r="J111" s="1"/>
  <c r="P146" i="3"/>
  <c r="T261" i="2"/>
  <c r="T130" i="9"/>
  <c r="T129"/>
  <c r="T128" s="1"/>
  <c r="P516" i="2"/>
  <c r="P147" s="1"/>
  <c r="T130" i="8"/>
  <c r="T129" s="1"/>
  <c r="T128" s="1"/>
  <c r="T146" i="3"/>
  <c r="R261" i="2"/>
  <c r="R147" s="1"/>
  <c r="P131" i="3"/>
  <c r="AU98" i="1" s="1"/>
  <c r="R130" i="8"/>
  <c r="R129" s="1"/>
  <c r="R128" s="1"/>
  <c r="R146" i="3"/>
  <c r="R131"/>
  <c r="R130" i="9"/>
  <c r="R129" s="1"/>
  <c r="R128" s="1"/>
  <c r="P130" i="8"/>
  <c r="P129" s="1"/>
  <c r="P128" s="1"/>
  <c r="AU104" i="1" s="1"/>
  <c r="P130" i="9"/>
  <c r="P129"/>
  <c r="P128" s="1"/>
  <c r="AU105" i="1" s="1"/>
  <c r="P694" i="2"/>
  <c r="R516"/>
  <c r="T131" i="3"/>
  <c r="R694" i="2"/>
  <c r="T147"/>
  <c r="T146" s="1"/>
  <c r="BK132" i="3"/>
  <c r="J132"/>
  <c r="J99"/>
  <c r="BK131" i="4"/>
  <c r="J131" s="1"/>
  <c r="J100" s="1"/>
  <c r="BK129" i="5"/>
  <c r="J129" s="1"/>
  <c r="J102" s="1"/>
  <c r="BK129" i="7"/>
  <c r="J129"/>
  <c r="J102" s="1"/>
  <c r="BK694" i="2"/>
  <c r="J694"/>
  <c r="J112"/>
  <c r="BK146" i="3"/>
  <c r="J146" s="1"/>
  <c r="J102" s="1"/>
  <c r="BK130" i="8"/>
  <c r="J130" s="1"/>
  <c r="J100" s="1"/>
  <c r="BK130" i="9"/>
  <c r="J130"/>
  <c r="J100" s="1"/>
  <c r="BK123" i="10"/>
  <c r="J123"/>
  <c r="J97"/>
  <c r="BK129" i="6"/>
  <c r="J129" s="1"/>
  <c r="J102" s="1"/>
  <c r="BK261" i="2"/>
  <c r="BK147" s="1"/>
  <c r="J147" s="1"/>
  <c r="J99" s="1"/>
  <c r="AU100" i="1"/>
  <c r="F35" i="2"/>
  <c r="AZ96" i="1"/>
  <c r="AZ95" s="1"/>
  <c r="F33" i="10"/>
  <c r="AZ106" i="1"/>
  <c r="AS94"/>
  <c r="AX95"/>
  <c r="F35" i="3"/>
  <c r="AZ98" i="1"/>
  <c r="F35" i="4"/>
  <c r="AZ99" i="1" s="1"/>
  <c r="F37" i="5"/>
  <c r="AZ101" i="1"/>
  <c r="F37" i="6"/>
  <c r="AZ102" i="1" s="1"/>
  <c r="F37" i="7"/>
  <c r="AZ103" i="1"/>
  <c r="BD100"/>
  <c r="F35" i="8"/>
  <c r="AZ104" i="1" s="1"/>
  <c r="J35" i="9"/>
  <c r="AV105" i="1"/>
  <c r="AT105" s="1"/>
  <c r="J35" i="2"/>
  <c r="AV96" i="1"/>
  <c r="AT96"/>
  <c r="J33" i="10"/>
  <c r="AV106" i="1" s="1"/>
  <c r="AT106" s="1"/>
  <c r="J35" i="3"/>
  <c r="AV98" i="1" s="1"/>
  <c r="AT98" s="1"/>
  <c r="J35" i="4"/>
  <c r="AV99" i="1"/>
  <c r="AT99" s="1"/>
  <c r="J37" i="5"/>
  <c r="AV101" i="1"/>
  <c r="AT101"/>
  <c r="J37" i="6"/>
  <c r="AV102" i="1" s="1"/>
  <c r="AT102" s="1"/>
  <c r="BA100"/>
  <c r="AW100" s="1"/>
  <c r="BB100"/>
  <c r="AX100"/>
  <c r="J37" i="7"/>
  <c r="AV103" i="1" s="1"/>
  <c r="AT103" s="1"/>
  <c r="BC100"/>
  <c r="AY100"/>
  <c r="J35" i="8"/>
  <c r="AV104" i="1" s="1"/>
  <c r="AT104" s="1"/>
  <c r="F35" i="9"/>
  <c r="AZ105" i="1" s="1"/>
  <c r="J261" i="2" l="1"/>
  <c r="J102" s="1"/>
  <c r="R146"/>
  <c r="P146"/>
  <c r="AU96" i="1" s="1"/>
  <c r="AU95" s="1"/>
  <c r="BK128" i="5"/>
  <c r="J128" s="1"/>
  <c r="J101" s="1"/>
  <c r="BK128" i="7"/>
  <c r="J128"/>
  <c r="J101" s="1"/>
  <c r="BK128" i="6"/>
  <c r="J128" s="1"/>
  <c r="J101" s="1"/>
  <c r="BK129" i="9"/>
  <c r="J129" s="1"/>
  <c r="J99" s="1"/>
  <c r="BK122" i="10"/>
  <c r="J122" s="1"/>
  <c r="J96" s="1"/>
  <c r="BK130" i="4"/>
  <c r="J130"/>
  <c r="J99" s="1"/>
  <c r="BK131" i="3"/>
  <c r="J131"/>
  <c r="BK129" i="8"/>
  <c r="J129" s="1"/>
  <c r="J99" s="1"/>
  <c r="BK146" i="2"/>
  <c r="J146"/>
  <c r="J98" s="1"/>
  <c r="BC97" i="1"/>
  <c r="AY97" s="1"/>
  <c r="AU97"/>
  <c r="J32" i="3"/>
  <c r="AG98" i="1"/>
  <c r="BA97"/>
  <c r="AW97" s="1"/>
  <c r="BD97"/>
  <c r="AV95"/>
  <c r="AT95"/>
  <c r="AZ100"/>
  <c r="AV100" s="1"/>
  <c r="AT100" s="1"/>
  <c r="BB97"/>
  <c r="AX97" s="1"/>
  <c r="J41" i="3" l="1"/>
  <c r="BK128" i="8"/>
  <c r="J128" s="1"/>
  <c r="J98" s="1"/>
  <c r="BK127" i="5"/>
  <c r="J127" s="1"/>
  <c r="J34" s="1"/>
  <c r="AG101" i="1" s="1"/>
  <c r="BK127" i="7"/>
  <c r="J127" s="1"/>
  <c r="J100" s="1"/>
  <c r="J98" i="3"/>
  <c r="BK129" i="4"/>
  <c r="J129" s="1"/>
  <c r="J98" s="1"/>
  <c r="BK127" i="6"/>
  <c r="J127" s="1"/>
  <c r="J100" s="1"/>
  <c r="BK128" i="9"/>
  <c r="J128" s="1"/>
  <c r="J98" s="1"/>
  <c r="AN98" i="1"/>
  <c r="AU94"/>
  <c r="J30" i="10"/>
  <c r="AG106" i="1" s="1"/>
  <c r="J32" i="2"/>
  <c r="AG96" i="1" s="1"/>
  <c r="AG95" s="1"/>
  <c r="BC94"/>
  <c r="AY94" s="1"/>
  <c r="AZ97"/>
  <c r="AV97" s="1"/>
  <c r="AT97" s="1"/>
  <c r="BA94"/>
  <c r="W30" s="1"/>
  <c r="BB94"/>
  <c r="AX94" s="1"/>
  <c r="BD94"/>
  <c r="W33" s="1"/>
  <c r="J100" i="5" l="1"/>
  <c r="J43"/>
  <c r="J39" i="10"/>
  <c r="J41" i="2"/>
  <c r="AN95" i="1"/>
  <c r="AN96"/>
  <c r="AN106"/>
  <c r="AN101"/>
  <c r="J34" i="7"/>
  <c r="AG103" i="1" s="1"/>
  <c r="J32" i="8"/>
  <c r="AG104" i="1" s="1"/>
  <c r="AZ94"/>
  <c r="W29" s="1"/>
  <c r="J32" i="9"/>
  <c r="AG105" i="1" s="1"/>
  <c r="J34" i="6"/>
  <c r="AG102" i="1" s="1"/>
  <c r="J32" i="4"/>
  <c r="AG99" i="1" s="1"/>
  <c r="W32"/>
  <c r="AW94"/>
  <c r="AK30" s="1"/>
  <c r="W31"/>
  <c r="J43" i="6" l="1"/>
  <c r="J43" i="7"/>
  <c r="J41" i="9"/>
  <c r="J41" i="8"/>
  <c r="J41" i="4"/>
  <c r="AN105" i="1"/>
  <c r="AN99"/>
  <c r="AN102"/>
  <c r="AN103"/>
  <c r="AN104"/>
  <c r="AG100"/>
  <c r="AV94"/>
  <c r="AK29" s="1"/>
  <c r="AG97" l="1"/>
  <c r="AG94" s="1"/>
  <c r="AN100"/>
  <c r="AT94"/>
  <c r="AN97" l="1"/>
  <c r="AK26"/>
  <c r="AK35" s="1"/>
  <c r="AN94"/>
</calcChain>
</file>

<file path=xl/sharedStrings.xml><?xml version="1.0" encoding="utf-8"?>
<sst xmlns="http://schemas.openxmlformats.org/spreadsheetml/2006/main" count="23201" uniqueCount="3164">
  <si>
    <t>Export Komplet</t>
  </si>
  <si>
    <t/>
  </si>
  <si>
    <t>2.0</t>
  </si>
  <si>
    <t>ZAMOK</t>
  </si>
  <si>
    <t>False</t>
  </si>
  <si>
    <t>{574c4055-45d8-45a3-8776-d1dc0192d4bb}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</si>
  <si>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</si>
  <si>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</si>
  <si>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</si>
  <si>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</si>
  <si>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</si>
  <si>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</si>
  <si>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</si>
  <si>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</si>
  <si>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14z015_1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</si>
  <si>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</si>
  <si>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</si>
  <si>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ZUŠ Šmeralova - půdní vestavba, Karlovy Vary</t>
  </si>
  <si>
    <t>0,1</t>
  </si>
  <si>
    <t>KSO:</t>
  </si>
  <si>
    <t>CC-CZ:</t>
  </si>
  <si>
    <t>1</t>
  </si>
  <si>
    <t>Místo:</t>
  </si>
  <si>
    <t>K. Vary, Šmeralova 15</t>
  </si>
  <si>
    <t>Datum:</t>
  </si>
  <si>
    <t>16. 6. 2022</t>
  </si>
  <si>
    <t>10</t>
  </si>
  <si>
    <t>100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</si>
  <si>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</si>
  <si>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</si>
  <si>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</si>
  <si>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</si>
  <si>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</si>
  <si>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</si>
  <si>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</si>
  <si>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15725138</t>
  </si>
  <si>
    <t>Projektová kancelář PS, Oto Szakoš</t>
  </si>
  <si>
    <t>Zpracovatel:</t>
  </si>
  <si>
    <t>66373611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</si>
  <si>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</si>
  <si>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</si>
  <si>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</si>
  <si>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</si>
  <si>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</si>
  <si>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</si>
  <si>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</si>
  <si>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</si>
  <si>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</si>
  <si>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</si>
  <si>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</si>
  <si>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</si>
  <si>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</si>
  <si>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</si>
  <si>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</si>
  <si>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</si>
  <si>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</si>
  <si>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</si>
  <si>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</si>
  <si>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</si>
  <si>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</si>
  <si>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</si>
  <si>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</si>
  <si>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</si>
  <si>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</si>
  <si>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</si>
  <si>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</si>
  <si>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</si>
  <si>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</si>
  <si>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</si>
  <si>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</si>
  <si>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</si>
  <si>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</si>
  <si>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</si>
  <si>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</si>
  <si>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</si>
  <si>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</si>
  <si>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</si>
  <si>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</si>
  <si>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</si>
  <si>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</si>
  <si>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</si>
  <si>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</si>
  <si>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</si>
  <si>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</si>
  <si>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</si>
  <si>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</si>
  <si>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</si>
  <si>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- stavební řešení</t>
  </si>
  <si>
    <t>STA</t>
  </si>
  <si>
    <t>{97f3aa44-30ad-4437-95b2-3aebdaf5a06a}</t>
  </si>
  <si>
    <t>2</t>
  </si>
  <si>
    <t>/</t>
  </si>
  <si>
    <t>D.1.1.1.</t>
  </si>
  <si>
    <t>Půdní vestavba</t>
  </si>
  <si>
    <t>Soupis</t>
  </si>
  <si>
    <t>{ad4f349f-6cc6-4f13-8ae2-d51fa112a9e6}</t>
  </si>
  <si>
    <t>D.1.4</t>
  </si>
  <si>
    <t xml:space="preserve">Technika prostředí staveb </t>
  </si>
  <si>
    <t>{a3d55c17-bc49-4317-bc11-914720be821d}</t>
  </si>
  <si>
    <t>D.1.4.1a2</t>
  </si>
  <si>
    <t>Kanalizace a vodovod</t>
  </si>
  <si>
    <t>{dbd52b79-49ff-47e3-a898-b2cabdc44db0}</t>
  </si>
  <si>
    <t>D.1.4.3</t>
  </si>
  <si>
    <t>Ústřední vytápění</t>
  </si>
  <si>
    <t>{0e6cc97e-f7ae-4f48-92f2-d22a840d188d}</t>
  </si>
  <si>
    <t>D.1.4.4</t>
  </si>
  <si>
    <t>Vzduchotechnika</t>
  </si>
  <si>
    <t>{149455ec-76f5-482b-9a5a-579978274ab3}</t>
  </si>
  <si>
    <t>01</t>
  </si>
  <si>
    <t>VZT Zař. č. 1</t>
  </si>
  <si>
    <t>3</t>
  </si>
  <si>
    <t>{609d4b0e-9d03-4e1b-9f55-cb7e051a7cf6}</t>
  </si>
  <si>
    <t>02</t>
  </si>
  <si>
    <t>VZT Zař. č. 2</t>
  </si>
  <si>
    <t>{c32b798a-8020-474b-8db3-54d3eee6a9d1}</t>
  </si>
  <si>
    <t>03</t>
  </si>
  <si>
    <t>VZT Zař. č. 3</t>
  </si>
  <si>
    <t>{a8300f84-a75c-4595-8a6a-d01a5de081a3}</t>
  </si>
  <si>
    <t>D.1.4.5</t>
  </si>
  <si>
    <t>Silnoproudá el. instalace</t>
  </si>
  <si>
    <t>{3664c679-956c-4075-abf9-de988f73a421}</t>
  </si>
  <si>
    <t>D.1.4.6-1A</t>
  </si>
  <si>
    <t>Elektronické komunikace - Dodávky stavby</t>
  </si>
  <si>
    <t>{0b3243ad-afb0-4649-a7d7-ab62593204db}</t>
  </si>
  <si>
    <t>VON</t>
  </si>
  <si>
    <t>Vedlejší a ostatní náklady</t>
  </si>
  <si>
    <t>{ac59e8e0-c311-4399-9a4f-b574b48687c4}</t>
  </si>
  <si>
    <t>KRYCÍ LIST SOUPISU PRACÍ</t>
  </si>
  <si>
    <t>Objekt:</t>
  </si>
  <si>
    <t>D.1.1 - Architektonicko - stavební řešení</t>
  </si>
  <si>
    <t>Soupis:</t>
  </si>
  <si>
    <t>D.1.1.1. - Půdní vestavba</t>
  </si>
  <si>
    <t>Daniela Hahnová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</si>
  <si>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</si>
  <si>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</si>
  <si>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</si>
  <si>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</si>
  <si>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</si>
  <si>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</si>
  <si>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</si>
  <si>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</si>
  <si>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</si>
  <si>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</si>
  <si>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</si>
  <si>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  64 - Osazování výplní otvorů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</si>
  <si>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</si>
  <si>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</si>
  <si>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</si>
  <si>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</si>
  <si>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</si>
  <si>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  99 -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</si>
  <si>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</si>
  <si>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</si>
  <si>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</si>
  <si>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</si>
  <si>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montované z desek, dílců a panelů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</si>
  <si>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</si>
  <si>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</si>
  <si>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</si>
  <si>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</si>
  <si>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</si>
  <si>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</si>
  <si>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</si>
  <si>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</si>
  <si>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</si>
  <si>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</si>
  <si>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</si>
  <si>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</si>
  <si>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</si>
  <si>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</si>
  <si>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</si>
  <si>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</si>
  <si>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</si>
  <si>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</si>
  <si>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</si>
  <si>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</si>
  <si>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</si>
  <si>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</si>
  <si>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</si>
  <si>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</si>
  <si>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</si>
  <si>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</si>
  <si>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</si>
  <si>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</si>
  <si>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</si>
  <si>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CS ÚRS 2023 01</t>
  </si>
  <si>
    <t>4</t>
  </si>
  <si>
    <t>1544707394</t>
  </si>
  <si>
    <t>VV</t>
  </si>
  <si>
    <t xml:space="preserve">2.pp - požární předěl </t>
  </si>
  <si>
    <t>1,625*2,8-1*2,0</t>
  </si>
  <si>
    <t>1.np zazdívka</t>
  </si>
  <si>
    <t>1,2*2,25</t>
  </si>
  <si>
    <t xml:space="preserve">požární předěl </t>
  </si>
  <si>
    <t>2,38*4,25-1,8*2</t>
  </si>
  <si>
    <t>2.np zazdívka</t>
  </si>
  <si>
    <t>1,2*1,97</t>
  </si>
  <si>
    <t>2,38*3,97-1,8*2</t>
  </si>
  <si>
    <t>317941121</t>
  </si>
  <si>
    <t>Osazování ocelových válcovaných nosníků na zdivu I, IE, U, UE nebo L do č. 12 nebo výšky do 120 mm</t>
  </si>
  <si>
    <t>t</t>
  </si>
  <si>
    <t>776142903</t>
  </si>
  <si>
    <t>2.pp - požární předěl 2xL 50/50/4 dl. 1200</t>
  </si>
  <si>
    <t>1,2*2*3,06*0,001</t>
  </si>
  <si>
    <t>1.np - požární předěl  2xL 100/100/5 dl. 2,25</t>
  </si>
  <si>
    <t>2,25*2*9,26*0,001</t>
  </si>
  <si>
    <t>2.np - požární předěl  2xL 100/100/5 dl. 2,25</t>
  </si>
  <si>
    <t>M</t>
  </si>
  <si>
    <t>13011064</t>
  </si>
  <si>
    <t>úhelník ocelový rovnostranný jakost S235JR (11 375) 50x50x4mm</t>
  </si>
  <si>
    <t>8</t>
  </si>
  <si>
    <t>-1351367972</t>
  </si>
  <si>
    <t>1,2*2*3,06*0,001*1,1</t>
  </si>
  <si>
    <t>2,25*2*9,26*0,001*1,1</t>
  </si>
  <si>
    <t>331231118</t>
  </si>
  <si>
    <t>Zdivo pilířů z cihel dl 290 mm pevnosti P 7,5 až 15 na MC 15</t>
  </si>
  <si>
    <t>m3</t>
  </si>
  <si>
    <t>1565913423</t>
  </si>
  <si>
    <t>4.np pilířky pod I nosníky stropu</t>
  </si>
  <si>
    <t>0,6*(0,3*0,45*(4+4+7)+0,75*0,45*(1+3)+0,3*0,3*4+0,6*0,3*8+0,45*0,45*2+0,45*0,6*(2+1)+0,75*0,6*2+0,9*0,45+0,385*0,45)</t>
  </si>
  <si>
    <t>4.np - pilíře pro nosníky výměn</t>
  </si>
  <si>
    <t>2,5*(0,3*0,75+0,3*0,6+0,11*0,3+0,25*0,25+0,3*0,5)</t>
  </si>
  <si>
    <t>5</t>
  </si>
  <si>
    <t>311231118</t>
  </si>
  <si>
    <t>Zdivo nosné z cihel dl 290 mm P7 až 15 na MC 15</t>
  </si>
  <si>
    <t>613474588</t>
  </si>
  <si>
    <t>4.np - dozdívky okolo schodiště pod I nosníky</t>
  </si>
  <si>
    <t>0,6*(3,5*0,3*2+(3,196+1,3+0,3)*0,3)</t>
  </si>
  <si>
    <t>0,6*0,15*3</t>
  </si>
  <si>
    <t>6</t>
  </si>
  <si>
    <t>342272215</t>
  </si>
  <si>
    <t>Příčka z pórobetonových hladkých tvárnic na tenkovrstvou maltu tl 75 mm</t>
  </si>
  <si>
    <t>-1904405866</t>
  </si>
  <si>
    <t>"4.np - obezdívka sloupku " 0,3*2,7</t>
  </si>
  <si>
    <t>7</t>
  </si>
  <si>
    <t>472790084</t>
  </si>
  <si>
    <t xml:space="preserve">4.np </t>
  </si>
  <si>
    <t>(5,0+2,55+15,0+9,4+5,4+5,5+1,6+5,55+4,32)*2,7</t>
  </si>
  <si>
    <t>5,5*1,1+2,4*(1,0+2,7)/2+3,5*(0,7+2,7)/2*2</t>
  </si>
  <si>
    <t>odpočet dveří</t>
  </si>
  <si>
    <t>-(0,9*2,0*10)</t>
  </si>
  <si>
    <t>317142442</t>
  </si>
  <si>
    <t>Překlad nenosný pórobetonový š 150 mm v do 250 mm na tenkovrstvou maltu dl přes 1000 do 1250 mm</t>
  </si>
  <si>
    <t>kus</t>
  </si>
  <si>
    <t>1923640115</t>
  </si>
  <si>
    <t>4.np dveře v příčkách zděných</t>
  </si>
  <si>
    <t>9</t>
  </si>
  <si>
    <t>311272111</t>
  </si>
  <si>
    <t>Zdivo z pórobetonových tvárnic hladkých do P2 do 450 kg/m3 na tenkovrstvou maltu tl 250 mm</t>
  </si>
  <si>
    <t>2031909342</t>
  </si>
  <si>
    <t>4.np PO zeď u schodiště mč 4.01</t>
  </si>
  <si>
    <t>2,7*(3,55+6,5)+3,6*(0,5+2,7)/2</t>
  </si>
  <si>
    <t>-(1,6*2,0)</t>
  </si>
  <si>
    <t>317143443</t>
  </si>
  <si>
    <t>Překlad nosný z pórobetonu ve zdech tl 250 mm dl přes 1500 do 1800 mm</t>
  </si>
  <si>
    <t>703618779</t>
  </si>
  <si>
    <t>4.np schodiště</t>
  </si>
  <si>
    <t>11</t>
  </si>
  <si>
    <t>342291112</t>
  </si>
  <si>
    <t>Ukotvení příček montážní polyuretanovou pěnou tl příčky přes 100 mm</t>
  </si>
  <si>
    <t>m</t>
  </si>
  <si>
    <t>1709457529</t>
  </si>
  <si>
    <t>4.np ke stropu</t>
  </si>
  <si>
    <t>(5,0+2,55+15,0+9,4+5,4+5,5+1,6+5,55+4,32)</t>
  </si>
  <si>
    <t>5,5+2,4+3,5*2</t>
  </si>
  <si>
    <t>12</t>
  </si>
  <si>
    <t>342291121</t>
  </si>
  <si>
    <t>Ukotvení příček k cihelným konstrukcím plochými kotvami</t>
  </si>
  <si>
    <t>-1769046468</t>
  </si>
  <si>
    <t>2.pp - požární předěl</t>
  </si>
  <si>
    <t>2,8*2</t>
  </si>
  <si>
    <t xml:space="preserve">1.np - požární předěl </t>
  </si>
  <si>
    <t>4,25*2</t>
  </si>
  <si>
    <t xml:space="preserve">2.np - požární předěl </t>
  </si>
  <si>
    <t>3,97*2</t>
  </si>
  <si>
    <t>4.np napojení porobeton na cihlu</t>
  </si>
  <si>
    <t>2,7*8</t>
  </si>
  <si>
    <t>Vodorovné konstrukce</t>
  </si>
  <si>
    <t>13</t>
  </si>
  <si>
    <t>413941123</t>
  </si>
  <si>
    <t>Osazování ocelových válcovaných nosníků stropů I, IE, U, UE nebo L č. 14 až 22 nebo výšky přes 120 do 220 mm</t>
  </si>
  <si>
    <t>-233384001</t>
  </si>
  <si>
    <t>nosník I18</t>
  </si>
  <si>
    <t>2058,60*0,001</t>
  </si>
  <si>
    <t>nosník I20</t>
  </si>
  <si>
    <t>52,6*0,001</t>
  </si>
  <si>
    <t>14</t>
  </si>
  <si>
    <t>13010750</t>
  </si>
  <si>
    <t>ocel profilová jakost S235JR (11 375) průřez IPE 180</t>
  </si>
  <si>
    <t>161438509</t>
  </si>
  <si>
    <t>nosník I18 - podlaha 4.np</t>
  </si>
  <si>
    <t>2058,60*0,001*1,1</t>
  </si>
  <si>
    <t>13010752</t>
  </si>
  <si>
    <t>ocel profilová jakost S235JR (11 375) průřez IPE 200</t>
  </si>
  <si>
    <t>-1826207706</t>
  </si>
  <si>
    <t>nosník I20 - podlaha 4.np</t>
  </si>
  <si>
    <t>52,6*0,001*1,1</t>
  </si>
  <si>
    <t>16</t>
  </si>
  <si>
    <t>413941125</t>
  </si>
  <si>
    <t>Osazování ocelových válcovaných nosníků stropů I, IE, U, UE nebo L č. 24 a výše nebo výšky přes 220 mm</t>
  </si>
  <si>
    <t>-806744833</t>
  </si>
  <si>
    <t>nosník I 24</t>
  </si>
  <si>
    <t>14302,6*0,001</t>
  </si>
  <si>
    <t>17</t>
  </si>
  <si>
    <t>13010756</t>
  </si>
  <si>
    <t>ocel profilová jakost S235JR (11 375) průřez IPE 240</t>
  </si>
  <si>
    <t>-1947184898</t>
  </si>
  <si>
    <t>nosník I 24 - podlaha 4.np</t>
  </si>
  <si>
    <t>14302,6*0,001*1,1</t>
  </si>
  <si>
    <t>18</t>
  </si>
  <si>
    <t>413232221</t>
  </si>
  <si>
    <t>Zazdívka zhlaví válcovaných nosníků v přes 150 do 300 mm</t>
  </si>
  <si>
    <t>1839856023</t>
  </si>
  <si>
    <t>pro nosniky podlahy 4.np</t>
  </si>
  <si>
    <t>73</t>
  </si>
  <si>
    <t>19</t>
  </si>
  <si>
    <t>411354249</t>
  </si>
  <si>
    <t>Bednění stropů ztracené z hraněných trapézových vln v 60 mm plech pozinkovaný tl 1,0 mm</t>
  </si>
  <si>
    <t>-2121591525</t>
  </si>
  <si>
    <t>plocha nové podlahy -  4.np</t>
  </si>
  <si>
    <t>547,261</t>
  </si>
  <si>
    <t>20</t>
  </si>
  <si>
    <t>631351101</t>
  </si>
  <si>
    <t>Zřízení bednění rýh a hran v podlahách</t>
  </si>
  <si>
    <t>-1836050238</t>
  </si>
  <si>
    <t>boky nové podlahy -  4.np</t>
  </si>
  <si>
    <t>0,15*(8+1+3,15+2,8+3,8+3,8+3*2+1+3,5+3*2+1,7+3,6+1,6+1,8)</t>
  </si>
  <si>
    <t>631351102</t>
  </si>
  <si>
    <t>Odstranění bednění rýh a hran v podlahách</t>
  </si>
  <si>
    <t>-1956085276</t>
  </si>
  <si>
    <t>22</t>
  </si>
  <si>
    <t>411322525</t>
  </si>
  <si>
    <t>Stropy trámové nebo kazetové ze ŽB tř. C 20/25</t>
  </si>
  <si>
    <t>-529154881</t>
  </si>
  <si>
    <t>547,261*0,082</t>
  </si>
  <si>
    <t>23</t>
  </si>
  <si>
    <t>411362021</t>
  </si>
  <si>
    <t>Výztuž stropů svařovanými sítěmi Kari</t>
  </si>
  <si>
    <t>304857548</t>
  </si>
  <si>
    <t>plocha nové podlahy -  4.np  síť Q188 4/100/100</t>
  </si>
  <si>
    <t>547,261*0,9039*2*1,2*0,001</t>
  </si>
  <si>
    <t>24</t>
  </si>
  <si>
    <t>411361821</t>
  </si>
  <si>
    <t>Výztuž stropů betonářskou ocelí 10 505</t>
  </si>
  <si>
    <t>-1001328763</t>
  </si>
  <si>
    <t>plocha nové podlahy -  4.np - do každé vlny prut pr. 8</t>
  </si>
  <si>
    <t>547,261*5,5*0,395*1,15*0,001</t>
  </si>
  <si>
    <t>25</t>
  </si>
  <si>
    <t>411960001R</t>
  </si>
  <si>
    <t>Spřežení nového stropu trny s I nosníky</t>
  </si>
  <si>
    <t>-797789447</t>
  </si>
  <si>
    <t>26</t>
  </si>
  <si>
    <t>434311113</t>
  </si>
  <si>
    <t>Schodišťové stupně dusané na terén z betonu tř. C 12/15 bez potěru</t>
  </si>
  <si>
    <t>9901934</t>
  </si>
  <si>
    <t>4.np - dobet. sch. mč 4.01</t>
  </si>
  <si>
    <t>1,69*2</t>
  </si>
  <si>
    <t>27</t>
  </si>
  <si>
    <t>434351141</t>
  </si>
  <si>
    <t>Zřízení bednění stupňů přímočarých schodišť</t>
  </si>
  <si>
    <t>424491751</t>
  </si>
  <si>
    <t>1,69*2*0,2</t>
  </si>
  <si>
    <t>28</t>
  </si>
  <si>
    <t>434351142</t>
  </si>
  <si>
    <t>Odstranění bednění stupňů přímočarých schodišť</t>
  </si>
  <si>
    <t>1083361249</t>
  </si>
  <si>
    <t>Úpravy povrchů, podlahy a osazování výplní</t>
  </si>
  <si>
    <t>61</t>
  </si>
  <si>
    <t>Úprava povrchů vnitřní</t>
  </si>
  <si>
    <t>29</t>
  </si>
  <si>
    <t>612142001</t>
  </si>
  <si>
    <t>Potažení vnitřních stěn sklovláknitým pletivem vtlačeným do tenkovrstvé hmoty</t>
  </si>
  <si>
    <t>1686680709</t>
  </si>
  <si>
    <t>1,2*(0,15+2*0,1)</t>
  </si>
  <si>
    <t>2,25*(0,15+2*0,15)</t>
  </si>
  <si>
    <t>izolace na svislo u pozednice min 140mm - přestěrkování</t>
  </si>
  <si>
    <t>0,5*(5,8+4,5+9,2+3,3+1,1+10+7,2+10,3+9,7+9,5+10+10,6+7+5,5+4,8)*2</t>
  </si>
  <si>
    <t>(1,25*2,8-0,9*2)*2</t>
  </si>
  <si>
    <t>1,2*2,25*2</t>
  </si>
  <si>
    <t>(2,38*4,25-1,8*2)*2</t>
  </si>
  <si>
    <t>1,2*1,97*2</t>
  </si>
  <si>
    <t>(2,38*3,97-1,8*2)*2</t>
  </si>
  <si>
    <t xml:space="preserve">4.np - příčky </t>
  </si>
  <si>
    <t>(5,0+2,55+15,0+9,4+5,4+5,5+1,6+5,55+4,32)*2,7*2</t>
  </si>
  <si>
    <t>5,5*1,1+(2,4*(1,0+2,7)/2+3,5*(0,7+2,7)/2*2)*2</t>
  </si>
  <si>
    <t>(2,7*(3,55+6,5)+3,6*(0,5+2,7)/2)*2</t>
  </si>
  <si>
    <t>-(1,6*2)*2</t>
  </si>
  <si>
    <t>30</t>
  </si>
  <si>
    <t>622151001</t>
  </si>
  <si>
    <t>Penetrační akrylátový nátěr vnějších pastovitých tenkovrstvých omítek stěn</t>
  </si>
  <si>
    <t>759470040</t>
  </si>
  <si>
    <t>4.np původní zdivo</t>
  </si>
  <si>
    <t>2,7*(5,2+16,9+0,4*2+0,8*2+2,2+1,3*2+2)-(1*2+0,9*2*2)</t>
  </si>
  <si>
    <t>31</t>
  </si>
  <si>
    <t>612381026</t>
  </si>
  <si>
    <t>Tenkovrstvá minerální zatíraná (škrábaná) omítka zrnitost 2,0 mm vnitřních stěn</t>
  </si>
  <si>
    <t>-747723676</t>
  </si>
  <si>
    <t>32</t>
  </si>
  <si>
    <t>613142001</t>
  </si>
  <si>
    <t>Potažení vnitřních pilířů nebo sloupů sklovláknitým pletivem vtlačeným do tenkovrstvé hmoty</t>
  </si>
  <si>
    <t>-742846358</t>
  </si>
  <si>
    <t>2,5*2*(0,3+0,75+0,3+0,6+0,11+0,3+0,25*2+0,3+0,5)</t>
  </si>
  <si>
    <t>33</t>
  </si>
  <si>
    <t>613381026</t>
  </si>
  <si>
    <t>Tenkovrstvá minerální zatíraná (škrábaná) omítka zrnitost 2,0 mm vnitřních pilířů nebo sloupů</t>
  </si>
  <si>
    <t>-942214639</t>
  </si>
  <si>
    <t>34</t>
  </si>
  <si>
    <t>623151001</t>
  </si>
  <si>
    <t>Penetrační akrylátový nátěr vnějších pastovitých tenkovrstvých omítek pilířů a sloupů</t>
  </si>
  <si>
    <t>2000613891</t>
  </si>
  <si>
    <t>35</t>
  </si>
  <si>
    <t>622143003</t>
  </si>
  <si>
    <t>Montáž omítkových plastových nebo pozinkovaných rohových profilů s tkaninou</t>
  </si>
  <si>
    <t>-736298300</t>
  </si>
  <si>
    <t>* rohy nových zdí</t>
  </si>
  <si>
    <t>2,7*4+1,1</t>
  </si>
  <si>
    <t xml:space="preserve">* rohy stávajících zdí </t>
  </si>
  <si>
    <t>2,7*22</t>
  </si>
  <si>
    <t>36</t>
  </si>
  <si>
    <t>59051486</t>
  </si>
  <si>
    <t>profil rohový PVC 15x15mm s výztužnou tkaninou š 100mm pro ETICS</t>
  </si>
  <si>
    <t>1151829344</t>
  </si>
  <si>
    <t>71,3*1,05 'Přepočtené koeficientem množství</t>
  </si>
  <si>
    <t>37</t>
  </si>
  <si>
    <t>612325422</t>
  </si>
  <si>
    <t>Oprava vnitřní vápenocementové štukové omítky stěn v rozsahu plochy přes 10 do 30 %</t>
  </si>
  <si>
    <t>-421592849</t>
  </si>
  <si>
    <t>63</t>
  </si>
  <si>
    <t>Podlahy a podlahové konstrukce</t>
  </si>
  <si>
    <t>38</t>
  </si>
  <si>
    <t>632441111</t>
  </si>
  <si>
    <t>Potěr anhydritový samonivelační tl přes 10 do 20 mm ze suchých směsí</t>
  </si>
  <si>
    <t>-414177534</t>
  </si>
  <si>
    <t>4.np pod koberce</t>
  </si>
  <si>
    <t>22,77+12,1+12,68+46,1</t>
  </si>
  <si>
    <t>pod PVC</t>
  </si>
  <si>
    <t>10,54+59,85+5,9+33,5+11,96+36,8+5,6+44,4+99,57</t>
  </si>
  <si>
    <t>39</t>
  </si>
  <si>
    <t>631311114</t>
  </si>
  <si>
    <t>Mazanina tl přes 50 do 80 mm z betonu prostého bez zvýšených nároků na prostředí tř. C 16/20</t>
  </si>
  <si>
    <t>-1507611227</t>
  </si>
  <si>
    <t>4.np - ubourání komínů pod úroveň podlahy - začištění</t>
  </si>
  <si>
    <t>0,8*0,45*0,08*2</t>
  </si>
  <si>
    <t>1,3*0,45*0,08</t>
  </si>
  <si>
    <t>2,5*0,45*0,08</t>
  </si>
  <si>
    <t>2,85*0,45*0,08</t>
  </si>
  <si>
    <t>3,5*0,45*0,08</t>
  </si>
  <si>
    <t>40</t>
  </si>
  <si>
    <t>942503024</t>
  </si>
  <si>
    <t>(0,8+0,45)*2*0,1*2</t>
  </si>
  <si>
    <t>(1,3+0,45)*2*0,1</t>
  </si>
  <si>
    <t>(2,5+0,45)*2*0,1</t>
  </si>
  <si>
    <t>(2,85+0,45)*2*0,1</t>
  </si>
  <si>
    <t>(3,5+0,45)*2*0,1</t>
  </si>
  <si>
    <t>41</t>
  </si>
  <si>
    <t>609037575</t>
  </si>
  <si>
    <t>64</t>
  </si>
  <si>
    <t>Osazování výplní otvorů</t>
  </si>
  <si>
    <t>42</t>
  </si>
  <si>
    <t>642945111</t>
  </si>
  <si>
    <t>Osazování protipožárních nebo protiplynových zárubní dveří jednokřídlových do 2,5 m2</t>
  </si>
  <si>
    <t>-514374104</t>
  </si>
  <si>
    <t>P</t>
  </si>
  <si>
    <t xml:space="preserve">Poznámka k položce:_x000D_
EI-C2 30DP3 </t>
  </si>
  <si>
    <t xml:space="preserve">" 80/197  24L " 4 </t>
  </si>
  <si>
    <t xml:space="preserve">" 90/197  25P,26L a 27L " 4+6+2 </t>
  </si>
  <si>
    <t>43</t>
  </si>
  <si>
    <t>55331562</t>
  </si>
  <si>
    <t>zárubeň jednokřídlá ocelová pro zdění s protipožární úpravou tl stěny 110-150mm rozměru 800/1970, 2100mm</t>
  </si>
  <si>
    <t>149595642</t>
  </si>
  <si>
    <t>44</t>
  </si>
  <si>
    <t>55331563</t>
  </si>
  <si>
    <t>zárubeň jednokřídlá ocelová pro zdění s protipožární úpravou tl stěny 110-150mm rozměru 900/1970, 2100mm</t>
  </si>
  <si>
    <t>1538380485</t>
  </si>
  <si>
    <t>45</t>
  </si>
  <si>
    <t>766660021</t>
  </si>
  <si>
    <t>Montáž dveřních křídel otvíravých jednokřídlových š do 0,8 m požárních do ocelové zárubně</t>
  </si>
  <si>
    <t>-1244872240</t>
  </si>
  <si>
    <t xml:space="preserve">" 60/197  10P a 11P " 3 </t>
  </si>
  <si>
    <t xml:space="preserve">" 80/197  12P,13P,19P a 24L " 4+5+1+4 </t>
  </si>
  <si>
    <t>46</t>
  </si>
  <si>
    <t>61162096</t>
  </si>
  <si>
    <t>dveře jednokřídlé dřevotřískové protipožární EI (EW) 30 D3 povrch laminátový plné 600x1970-2100mm</t>
  </si>
  <si>
    <t>-79638493</t>
  </si>
  <si>
    <t xml:space="preserve">Poznámka k položce:_x000D_
HPL laminát 0,8mm_x000D_
EI-C2 30DP3 </t>
  </si>
  <si>
    <t xml:space="preserve">* do stávající zárubně </t>
  </si>
  <si>
    <t>47</t>
  </si>
  <si>
    <t>61162098</t>
  </si>
  <si>
    <t>dveře jednokřídlé dřevotřískové protipožární EI (EW) 30 D3 povrch laminátový plné 800x1970-2100mm</t>
  </si>
  <si>
    <t>2091604161</t>
  </si>
  <si>
    <t xml:space="preserve">Poznámka k položce:_x000D_
HPL laminát 0,8mm_x000D_
EI(EW)-C2 30DP3 </t>
  </si>
  <si>
    <t>" 80/197  12P,13P " 4+5</t>
  </si>
  <si>
    <t>* do nové zárubně</t>
  </si>
  <si>
    <t>48</t>
  </si>
  <si>
    <t>611741930R</t>
  </si>
  <si>
    <t xml:space="preserve">dveře dřevěné vchodové 1/2 sklo svislý otvor 1křídlové 80x197 cm  EI C230DP laminované HPL </t>
  </si>
  <si>
    <t>-334556024</t>
  </si>
  <si>
    <t>2.pp  19P</t>
  </si>
  <si>
    <t>49</t>
  </si>
  <si>
    <t>766660022</t>
  </si>
  <si>
    <t>Montáž dveřních křídel otvíravých jednokřídlových š přes 0,8 m požárních do ocelové zárubně</t>
  </si>
  <si>
    <t>-1137360813</t>
  </si>
  <si>
    <t xml:space="preserve">" 90/197  14P,15L,26L a 27L " 5+2+4+6+2 </t>
  </si>
  <si>
    <t>" 110/197  16P " 1</t>
  </si>
  <si>
    <t>50</t>
  </si>
  <si>
    <t>61165314</t>
  </si>
  <si>
    <t>dveře jednokřídlé dřevotřískové protipožární EI (EW) 30 D3 povrch laminátový plné 900x1970-2100mm</t>
  </si>
  <si>
    <t>-1723797488</t>
  </si>
  <si>
    <t xml:space="preserve">Poznámka k položce:_x000D_
HPL laminát 0,8mm_x000D_
EI (EW)-C2 30DP3 </t>
  </si>
  <si>
    <t>" 90/197  14P,15L" 5+2</t>
  </si>
  <si>
    <t xml:space="preserve">" 90/197  25L,26L a 27L " 4+6+2 </t>
  </si>
  <si>
    <t>51</t>
  </si>
  <si>
    <t>61162101R</t>
  </si>
  <si>
    <t>dveře jednokřídlé ocelové protipožární EI (EW) 30 D3 plné 1100x1970 atyp</t>
  </si>
  <si>
    <t>2128821689</t>
  </si>
  <si>
    <t>2.pp  16p - do stávající zárubně</t>
  </si>
  <si>
    <t>52</t>
  </si>
  <si>
    <t>642945112</t>
  </si>
  <si>
    <t>Osazování protipožárních nebo protiplynových zárubní dveří dvoukřídlových přes 2,5 do 6,5 m2</t>
  </si>
  <si>
    <t>1677362196</t>
  </si>
  <si>
    <t>* 20P 180/200 do nové zárubně</t>
  </si>
  <si>
    <t>* 4.np 29P 160/200 do nové zárubně</t>
  </si>
  <si>
    <t>53</t>
  </si>
  <si>
    <t>55331748</t>
  </si>
  <si>
    <t>zárubeň dvoukřídlá ocelová pro zdění tl stěny 110-150mm rozměru 1600/1970, 2100mm</t>
  </si>
  <si>
    <t>58152343</t>
  </si>
  <si>
    <t>4.np 29P</t>
  </si>
  <si>
    <t>54</t>
  </si>
  <si>
    <t>553313920R</t>
  </si>
  <si>
    <t xml:space="preserve">zárubeň ocelová pro porobeton  150 1800 dvoukřídlá  protipožární EI (EW) 30 D3 </t>
  </si>
  <si>
    <t>-1573077706</t>
  </si>
  <si>
    <t>55</t>
  </si>
  <si>
    <t>766660031</t>
  </si>
  <si>
    <t>Montáž dveřních křídel otvíravých dvoukřídlových požárních do ocelové zárubně</t>
  </si>
  <si>
    <t>1826165930</t>
  </si>
  <si>
    <t>" 125/197  18P " 1</t>
  </si>
  <si>
    <t>" 160/197 29P " 1</t>
  </si>
  <si>
    <t>" 180/197 20P " 2</t>
  </si>
  <si>
    <t>56</t>
  </si>
  <si>
    <t>61165341</t>
  </si>
  <si>
    <t>dveře dvoukřídlé dřevotřískové protipožární EI (EW) 30 D3 povrch lakovaný plné 1250x1970-2100mm</t>
  </si>
  <si>
    <t>357380849</t>
  </si>
  <si>
    <t>2.pp</t>
  </si>
  <si>
    <t>57</t>
  </si>
  <si>
    <t>61161057R</t>
  </si>
  <si>
    <t>dveře dvoukřídlé dřevotřískové protipožární EI (EW) 30 D3 povrch lakovaný plné 1600x1970-2100mm</t>
  </si>
  <si>
    <t>-1259535851</t>
  </si>
  <si>
    <t>58</t>
  </si>
  <si>
    <t>61161058</t>
  </si>
  <si>
    <t>dveře dvoukřídlé dřevotřískové protipožární EI (EW) 30 D3 povrch lakovaný plné 1800x1970-2100mm</t>
  </si>
  <si>
    <t>-981134622</t>
  </si>
  <si>
    <t>59</t>
  </si>
  <si>
    <t>766660001</t>
  </si>
  <si>
    <t>Montáž dveřních křídel otvíravých jednokřídlových š do 0,8 m do ocelové zárubně</t>
  </si>
  <si>
    <t>-380968665</t>
  </si>
  <si>
    <t>Poznámka - zárubně do SDK jsou v odd. 763</t>
  </si>
  <si>
    <t>* bez požární odolnosti</t>
  </si>
  <si>
    <t>" 4.np 21P a 22P 70/197 " 4+2</t>
  </si>
  <si>
    <t>" 4.np 23P 80/197 " 2</t>
  </si>
  <si>
    <t>60</t>
  </si>
  <si>
    <t>61161013</t>
  </si>
  <si>
    <t>dveře jednokřídlé dřevotřískové povrch lakovaný plné 700x1970-2100mm</t>
  </si>
  <si>
    <t>1430981562</t>
  </si>
  <si>
    <t>Poznámka k položce:_x000D_
HPL laminát 0,8mm</t>
  </si>
  <si>
    <t>4.np 21P</t>
  </si>
  <si>
    <t>22L</t>
  </si>
  <si>
    <t>61161014</t>
  </si>
  <si>
    <t>dveře jednokřídlé dřevotřískové povrch lakovaný plné 800x1970-2100mm</t>
  </si>
  <si>
    <t>-1134053001</t>
  </si>
  <si>
    <t>23P</t>
  </si>
  <si>
    <t>62</t>
  </si>
  <si>
    <t>766660711</t>
  </si>
  <si>
    <t>Montáž dveřních závěsů na křídlo a zárubeň jednokřídlových dveří</t>
  </si>
  <si>
    <t>1390810408</t>
  </si>
  <si>
    <t xml:space="preserve">* s požární odolností </t>
  </si>
  <si>
    <t xml:space="preserve">" 80/197  12P,13P 19P a 24L " 4+5+1+4 </t>
  </si>
  <si>
    <t xml:space="preserve">" 90/197  14P,15L, 25P,26L a 27L " 5+2+4+6+2 </t>
  </si>
  <si>
    <t>" 4.np 21P a 22P 70/197 " 2+4</t>
  </si>
  <si>
    <t>766660712</t>
  </si>
  <si>
    <t>Montáž dveřních závěsů na křídlo a zárubeň dvoukřídlových dveří</t>
  </si>
  <si>
    <t>112829194</t>
  </si>
  <si>
    <t>54913656</t>
  </si>
  <si>
    <t>kování dveřní Cobra klika - klika vč. vložky</t>
  </si>
  <si>
    <t>sada</t>
  </si>
  <si>
    <t>332146049</t>
  </si>
  <si>
    <t>65</t>
  </si>
  <si>
    <t>54913657</t>
  </si>
  <si>
    <t>kování dveřní Cobra klika - klika s WC sadou</t>
  </si>
  <si>
    <t>-1015191401</t>
  </si>
  <si>
    <t>66</t>
  </si>
  <si>
    <t>54914120</t>
  </si>
  <si>
    <t>kování bezpečnostní klika/klika RC4</t>
  </si>
  <si>
    <t>-963646236</t>
  </si>
  <si>
    <t>67</t>
  </si>
  <si>
    <t>766660717</t>
  </si>
  <si>
    <t>Montáž samozavírače na ocelovou zárubeň a dveřní křídlo</t>
  </si>
  <si>
    <t>-1847488206</t>
  </si>
  <si>
    <t>68</t>
  </si>
  <si>
    <t>549172655</t>
  </si>
  <si>
    <t>samozavírač dveří hydraulický K214 č.14 zlatá bronz - protipožární</t>
  </si>
  <si>
    <t>1421625680</t>
  </si>
  <si>
    <t>69</t>
  </si>
  <si>
    <t>766695212</t>
  </si>
  <si>
    <t>Montáž truhlářských prahů dveří jednokřídlových š do 10 cm</t>
  </si>
  <si>
    <t>-1944258294</t>
  </si>
  <si>
    <t>70</t>
  </si>
  <si>
    <t>766695232</t>
  </si>
  <si>
    <t>Montáž truhlářských prahů dveří dvoukřídlových š do 10 cm</t>
  </si>
  <si>
    <t>641437150</t>
  </si>
  <si>
    <t xml:space="preserve"> 1.np 2kř</t>
  </si>
  <si>
    <t xml:space="preserve"> 1</t>
  </si>
  <si>
    <t xml:space="preserve"> 2.np 2kř</t>
  </si>
  <si>
    <t>71</t>
  </si>
  <si>
    <t>55343110</t>
  </si>
  <si>
    <t>profil přechodový Al narážecí 30mm stříbro</t>
  </si>
  <si>
    <t>35911771</t>
  </si>
  <si>
    <t xml:space="preserve">" 60/197  10P a 11P " 3*0,6 </t>
  </si>
  <si>
    <t xml:space="preserve">" 80/197  12P,13P 19P a 24L " (4+5+1+4)*0,8 </t>
  </si>
  <si>
    <t xml:space="preserve">" 90/197  14P,15L, 25P,26L a 27L " (5+2+4+6+2)*0,9 </t>
  </si>
  <si>
    <t>" 110/197  16P " 1*1,1</t>
  </si>
  <si>
    <t>" 125/197  18P " 1*1,25</t>
  </si>
  <si>
    <t>" 160/197 29P " 1*1,6</t>
  </si>
  <si>
    <t>" 180/197 20P " 2*1,8</t>
  </si>
  <si>
    <t>" 4.np 21P a 22P 70/197 " (2+4)*0,7</t>
  </si>
  <si>
    <t>" 4.np 23P 80/197 " 2*0,8</t>
  </si>
  <si>
    <t>Ostatní konstrukce a práce-bourání</t>
  </si>
  <si>
    <t>94</t>
  </si>
  <si>
    <t>Lešení a stavební výtahy</t>
  </si>
  <si>
    <t>72</t>
  </si>
  <si>
    <t>900961111R</t>
  </si>
  <si>
    <t>Vybourání,zazdívka a začíštění montážního otvoru pro dopravu ocelových nosníků a betonu do 4.np</t>
  </si>
  <si>
    <t>kpl</t>
  </si>
  <si>
    <t>1126185960</t>
  </si>
  <si>
    <t>941111122</t>
  </si>
  <si>
    <t>Montáž lešení řadového trubkového lehkého s podlahami zatížení do 200 kg/m2 š od 0,9 do 1,2 m v přes 10 do 25 m</t>
  </si>
  <si>
    <t>822816682</t>
  </si>
  <si>
    <t>" lešení pro dopravu materiálu do 4.np z ulice " 10,0*15,0</t>
  </si>
  <si>
    <t>74</t>
  </si>
  <si>
    <t>941111222</t>
  </si>
  <si>
    <t>Příplatek k lešení řadovému trubkovému lehkému s podlahami š 1,2 m v 25 m za první a ZKD den použití</t>
  </si>
  <si>
    <t>277240521</t>
  </si>
  <si>
    <t>150*60 'Přepočtené koeficientem množství</t>
  </si>
  <si>
    <t>75</t>
  </si>
  <si>
    <t>941111822</t>
  </si>
  <si>
    <t>Demontáž lešení řadového trubkového lehkého s podlahami zatížení do 200 kg/m2 š od 0,9 do 1,2 m v přes 10 do 25 m</t>
  </si>
  <si>
    <t>1263615522</t>
  </si>
  <si>
    <t>76</t>
  </si>
  <si>
    <t>944611111</t>
  </si>
  <si>
    <t>Montáž ochranné plachty z textilie z umělých vláken</t>
  </si>
  <si>
    <t>796417602</t>
  </si>
  <si>
    <t>77</t>
  </si>
  <si>
    <t>944611211</t>
  </si>
  <si>
    <t>Příplatek k ochranné plachtě za první a ZKD den použití</t>
  </si>
  <si>
    <t>-1038998453</t>
  </si>
  <si>
    <t>78</t>
  </si>
  <si>
    <t>944611811</t>
  </si>
  <si>
    <t>Demontáž ochranné plachty z textilie z umělých vláken</t>
  </si>
  <si>
    <t>1660708888</t>
  </si>
  <si>
    <t>79</t>
  </si>
  <si>
    <t>945411111R</t>
  </si>
  <si>
    <t>Stavební výtah pro dopravu do 20m - součást fasádního lešení</t>
  </si>
  <si>
    <t>den</t>
  </si>
  <si>
    <t>-404544597</t>
  </si>
  <si>
    <t>80</t>
  </si>
  <si>
    <t>949101111</t>
  </si>
  <si>
    <t>Lešení pomocné pro objekty pozemních staveb s lešeňovou podlahou v do 1,9 m zatížení do 150 kg/m2</t>
  </si>
  <si>
    <t>-1655176657</t>
  </si>
  <si>
    <t>4.np</t>
  </si>
  <si>
    <t>36,05+88,88+23,0+90,0+12,1+5,9+20,6+36,8+5,6+11,9+44,3+6,1+2,9+1,44+1,44+1,72+5,16+4,04+6,93+1,44+1,44+1,44+46,0+99,33</t>
  </si>
  <si>
    <t>3.np</t>
  </si>
  <si>
    <t>3,2*6,5+4,8*1,2+2,5*1,5</t>
  </si>
  <si>
    <t>2.np</t>
  </si>
  <si>
    <t>3,06*5,5+2,1*2,5</t>
  </si>
  <si>
    <t>1.np</t>
  </si>
  <si>
    <t>6,61*3,06+2,38*(1,5+2,0)</t>
  </si>
  <si>
    <t>schodiště 1-3 n.p.</t>
  </si>
  <si>
    <t>(3,84*1,71+5,2*1,7+3,84*1,7)*3</t>
  </si>
  <si>
    <t>1.pp</t>
  </si>
  <si>
    <t>5,435*2,98+2,3*2,2</t>
  </si>
  <si>
    <t>1,625*10,5+2,96*9+3,5*2,0</t>
  </si>
  <si>
    <t>95</t>
  </si>
  <si>
    <t>Různé dokončovací konstrukce a práce pozemních staveb</t>
  </si>
  <si>
    <t>81</t>
  </si>
  <si>
    <t>952901111</t>
  </si>
  <si>
    <t>Vyčištění budov bytové a občanské výstavby při výšce podlaží do 4 m</t>
  </si>
  <si>
    <t>-1765727220</t>
  </si>
  <si>
    <t>82</t>
  </si>
  <si>
    <t>952903001</t>
  </si>
  <si>
    <t>Čištění budov odstranění ptačího nebo netopýřího trusu z podlahy</t>
  </si>
  <si>
    <t>288330842</t>
  </si>
  <si>
    <t>83</t>
  </si>
  <si>
    <t>952903008</t>
  </si>
  <si>
    <t>Čištění budov odstranění ptačího nebo netopýřího trusu z těžko přístupných míst</t>
  </si>
  <si>
    <t>-1863262335</t>
  </si>
  <si>
    <t xml:space="preserve">plocha střechy </t>
  </si>
  <si>
    <t>1178</t>
  </si>
  <si>
    <t>84</t>
  </si>
  <si>
    <t>953961215R</t>
  </si>
  <si>
    <t>Kotvy chemickou patronou M 10 hl 150 mm do betonu, ŽB nebo kamene s vyvrtáním otvoru</t>
  </si>
  <si>
    <t>-1565200279</t>
  </si>
  <si>
    <t>kleštiny do zdi</t>
  </si>
  <si>
    <t>I OSB do zdi</t>
  </si>
  <si>
    <t>85</t>
  </si>
  <si>
    <t>953965116</t>
  </si>
  <si>
    <t>Kotevní šroub pro chemické kotvy M 10 dl 170 mm</t>
  </si>
  <si>
    <t>-324481416</t>
  </si>
  <si>
    <t>86</t>
  </si>
  <si>
    <t>953960001R</t>
  </si>
  <si>
    <t>Demontáž a přesunutí klimatizačních jednotek na střechu</t>
  </si>
  <si>
    <t>ks</t>
  </si>
  <si>
    <t>-1128403148</t>
  </si>
  <si>
    <t xml:space="preserve">Poznámka k položce:_x000D_
nosná konstrukce pro jednotky je v odd. 767_x000D_
</t>
  </si>
  <si>
    <t>87</t>
  </si>
  <si>
    <t>953943211</t>
  </si>
  <si>
    <t>Osazování hasicího přístroje</t>
  </si>
  <si>
    <t>-1129376624</t>
  </si>
  <si>
    <t>88</t>
  </si>
  <si>
    <t>449321130</t>
  </si>
  <si>
    <t>přístroj hasicí ruční práškový PG 6 LE</t>
  </si>
  <si>
    <t>-159392432</t>
  </si>
  <si>
    <t>89</t>
  </si>
  <si>
    <t>449324100</t>
  </si>
  <si>
    <t>přístroj hasicí ruční pěnový PP 6 LE</t>
  </si>
  <si>
    <t>1566505741</t>
  </si>
  <si>
    <t>96</t>
  </si>
  <si>
    <t>Bourání konstrukcí</t>
  </si>
  <si>
    <t>90</t>
  </si>
  <si>
    <t>766691914</t>
  </si>
  <si>
    <t>Vyvěšení nebo zavěšení dřevěných křídel dveří pl do 2 m2</t>
  </si>
  <si>
    <t>2092695138</t>
  </si>
  <si>
    <t>2.pp a 1. pp - 10P</t>
  </si>
  <si>
    <t>12p</t>
  </si>
  <si>
    <t>13L</t>
  </si>
  <si>
    <t>1+1</t>
  </si>
  <si>
    <t>14P</t>
  </si>
  <si>
    <t>16P</t>
  </si>
  <si>
    <t>19P</t>
  </si>
  <si>
    <t>1.np 12P</t>
  </si>
  <si>
    <t>2.np 14P</t>
  </si>
  <si>
    <t>15L</t>
  </si>
  <si>
    <t>3.np 11L</t>
  </si>
  <si>
    <t>12P</t>
  </si>
  <si>
    <t>schodiště - dřevěné stěny</t>
  </si>
  <si>
    <t>91</t>
  </si>
  <si>
    <t>766691915</t>
  </si>
  <si>
    <t>Vyvěšení nebo zavěšení dřevěných křídel dveří pl přes 2 m2</t>
  </si>
  <si>
    <t>-80090331</t>
  </si>
  <si>
    <t>2-pp 18P</t>
  </si>
  <si>
    <t>92</t>
  </si>
  <si>
    <t>766112820</t>
  </si>
  <si>
    <t>Demontáž truhlářských stěn dřevěných zasklených</t>
  </si>
  <si>
    <t>-1635262704</t>
  </si>
  <si>
    <t>schodiště z 3.np do 4.np (mč 4.01)</t>
  </si>
  <si>
    <t>1,71*3,96</t>
  </si>
  <si>
    <t>93</t>
  </si>
  <si>
    <t>766111820</t>
  </si>
  <si>
    <t>Demontáž truhlářských stěn dřevěných plných</t>
  </si>
  <si>
    <t>-2062910866</t>
  </si>
  <si>
    <t>1,7*1,9</t>
  </si>
  <si>
    <t>" pravá část - bez úprav - plná vazba" 4*2,6+4*(2,6+3)/2+2,8*(2,6+0,6)/2*2-0,8*2</t>
  </si>
  <si>
    <t>968062455</t>
  </si>
  <si>
    <t>Vybourání dřevěných dveřních zárubní pl do 2 m2</t>
  </si>
  <si>
    <t>-1820790654</t>
  </si>
  <si>
    <t>0,8*2*2</t>
  </si>
  <si>
    <t>962081141</t>
  </si>
  <si>
    <t>Bourání příček ze skleněných tvárnic tl do 150 mm</t>
  </si>
  <si>
    <t>-417224874</t>
  </si>
  <si>
    <t>1.np - požární předěl</t>
  </si>
  <si>
    <t>2.np - požární předěl</t>
  </si>
  <si>
    <t>1,25*1,97</t>
  </si>
  <si>
    <t>962031132</t>
  </si>
  <si>
    <t>Bourání příček z cihel pálených na MVC tl do 100 mm</t>
  </si>
  <si>
    <t>641273764</t>
  </si>
  <si>
    <t>4.np - protipožární zeď</t>
  </si>
  <si>
    <t>2*(1,9+0,35)</t>
  </si>
  <si>
    <t>97</t>
  </si>
  <si>
    <t>973031325</t>
  </si>
  <si>
    <t>Vysekání kapes ve zdivu cihelném na MV nebo MVC pl do 0,10 m2 hl do 300 mm</t>
  </si>
  <si>
    <t>1457376969</t>
  </si>
  <si>
    <t>98</t>
  </si>
  <si>
    <t>973031335</t>
  </si>
  <si>
    <t>Vysekání kapes ve zdivu cihelném na MV nebo MVC pl do 0,16 m2 hl do 300 mm</t>
  </si>
  <si>
    <t>1930555391</t>
  </si>
  <si>
    <t>pro nosníky 4.np</t>
  </si>
  <si>
    <t>99</t>
  </si>
  <si>
    <t>978013141</t>
  </si>
  <si>
    <t>Otlučení (osekání) vnitřní vápenné nebo vápenocementové omítky stěn v rozsahu přes 10 do 30 %</t>
  </si>
  <si>
    <t>-1510000320</t>
  </si>
  <si>
    <t>962032631</t>
  </si>
  <si>
    <t>Bourání zdiva komínového nad střechou z cihel na MV nebo MVC</t>
  </si>
  <si>
    <t>1400705830</t>
  </si>
  <si>
    <t>4.np - ubourání komínů pod úroveň podlahy</t>
  </si>
  <si>
    <t>0,8*0,45*5*2</t>
  </si>
  <si>
    <t>1,3*0,45*5</t>
  </si>
  <si>
    <t>2,5*0,45*5</t>
  </si>
  <si>
    <t>2,85*0,45*5</t>
  </si>
  <si>
    <t>3,5*0,45*5</t>
  </si>
  <si>
    <t>101</t>
  </si>
  <si>
    <t>963031434R</t>
  </si>
  <si>
    <t>Bourání cihelných kleneb na MV nebo MVC tl do 300 mm</t>
  </si>
  <si>
    <t>1013509267</t>
  </si>
  <si>
    <t>nad schodištěm do 4.np -mč 4.01     - postupné rozebírání !!!</t>
  </si>
  <si>
    <t>1,2*1,7</t>
  </si>
  <si>
    <t>102</t>
  </si>
  <si>
    <t>965081223</t>
  </si>
  <si>
    <t>Bourání podlah z dlaždic keramických nebo xylolitových tl přes 10 mm plochy přes 1 m2</t>
  </si>
  <si>
    <t>-2845294</t>
  </si>
  <si>
    <t>plocha nové podlahy - bourání 4.np</t>
  </si>
  <si>
    <t>(1,415+1,3+1,4+1,55+7,575)*(0,6+0,1+7+0,1+2,9)+1,45*(0,6+0,1+7)</t>
  </si>
  <si>
    <t>5,9*9+4*4,5</t>
  </si>
  <si>
    <t>7,05*(0,1+9,5+0,1+0,85+0,1+7,15)+2,2*3,25+1,5*2,2</t>
  </si>
  <si>
    <t>3,8*4+3,65*5,5+1,6*3,6+10,55*10,9+5,55*5,65</t>
  </si>
  <si>
    <t>103</t>
  </si>
  <si>
    <t>965042141</t>
  </si>
  <si>
    <t>Bourání podkladů pod dlažby nebo mazanin betonových nebo z litého asfaltu tl do 100 mm pl přes 4 m2</t>
  </si>
  <si>
    <t>1272454391</t>
  </si>
  <si>
    <t>lože pod dlažbou 4.np</t>
  </si>
  <si>
    <t>547,261*0,015</t>
  </si>
  <si>
    <t>104</t>
  </si>
  <si>
    <t>762811933</t>
  </si>
  <si>
    <t>Vyřezání části záklopu nebo podbíjení stropu z fošen tl přes 32 mm pl jednotlivě přes 1 do 4 m2</t>
  </si>
  <si>
    <t>1939048609</t>
  </si>
  <si>
    <t>4.np - kontrola záklopu - předpoklad 10% výměna - předpoklad otvoru 2x2m</t>
  </si>
  <si>
    <t>547,261*0,1*(2*4)</t>
  </si>
  <si>
    <t>105</t>
  </si>
  <si>
    <t>762331942</t>
  </si>
  <si>
    <t>Vyřezání části střešní vazby průřezové pl řeziva přes 288 do 450 cm2 dl přes 3 do 5 m</t>
  </si>
  <si>
    <t>-84830653</t>
  </si>
  <si>
    <t>výměna vazního trámu 180/200 - přerušen komínem</t>
  </si>
  <si>
    <t>106</t>
  </si>
  <si>
    <t>762331931</t>
  </si>
  <si>
    <t>Vyřezání části střešní vazby průřezové pl řeziva přes 224 do 288 cm2 dl do 3 m</t>
  </si>
  <si>
    <t>-1497493940</t>
  </si>
  <si>
    <t>4.np vyřezání trámků - 150/150</t>
  </si>
  <si>
    <t>2*8</t>
  </si>
  <si>
    <t>"odstranění 2 ks vzpěr krovu bez náhrady " 2,8*2</t>
  </si>
  <si>
    <t>107</t>
  </si>
  <si>
    <t>765131801</t>
  </si>
  <si>
    <t>Demontáž vláknocementové skládané krytiny sklonu do 30° do suti</t>
  </si>
  <si>
    <t>-735729007</t>
  </si>
  <si>
    <t xml:space="preserve">vyřezání pro střešní okna </t>
  </si>
  <si>
    <t>84,66</t>
  </si>
  <si>
    <t>108</t>
  </si>
  <si>
    <t>762341933</t>
  </si>
  <si>
    <t>Vyřezání části bednění střech z prken tl do 32 mm pl jednotlivě přes 4 m2</t>
  </si>
  <si>
    <t>-1048005676</t>
  </si>
  <si>
    <t>109</t>
  </si>
  <si>
    <t>968960001R</t>
  </si>
  <si>
    <t>Odstranění všech dřevěných prvký z CHÚC</t>
  </si>
  <si>
    <t>-1709555075</t>
  </si>
  <si>
    <t>997</t>
  </si>
  <si>
    <t>Přesun sutě</t>
  </si>
  <si>
    <t>110</t>
  </si>
  <si>
    <t>997013217</t>
  </si>
  <si>
    <t>Vnitrostaveništní doprava suti a vybouraných hmot pro budovy v přes 21 do 24 m ručně</t>
  </si>
  <si>
    <t>-1953080100</t>
  </si>
  <si>
    <t>111</t>
  </si>
  <si>
    <t>997013219</t>
  </si>
  <si>
    <t>Příplatek k vnitrostaveništní dopravě suti a vybouraných hmot za zvětšenou dopravu suti ZKD 10 m</t>
  </si>
  <si>
    <t>-1091593969</t>
  </si>
  <si>
    <t>Poznámka k položce:_x000D_
celkem 50+50m</t>
  </si>
  <si>
    <t>112,548*5 'Přepočtené koeficientem množství</t>
  </si>
  <si>
    <t>112</t>
  </si>
  <si>
    <t>997013501</t>
  </si>
  <si>
    <t>Odvoz suti a vybouraných hmot na skládku nebo meziskládku do 1 km se složením</t>
  </si>
  <si>
    <t>-1438848899</t>
  </si>
  <si>
    <t>113</t>
  </si>
  <si>
    <t>997013509</t>
  </si>
  <si>
    <t>Příplatek k odvozu suti a vybouraných hmot na skládku ZKD 1 km přes 1 km</t>
  </si>
  <si>
    <t>-1577878266</t>
  </si>
  <si>
    <t>Poznámka k položce:_x000D_
celkem 18 Km</t>
  </si>
  <si>
    <t>112,548*17 'Přepočtené koeficientem množství</t>
  </si>
  <si>
    <t>114</t>
  </si>
  <si>
    <t>997013631</t>
  </si>
  <si>
    <t>Poplatek za uložení na skládce (skládkovné) stavebního odpadu směsného kód odpadu 17 09 04</t>
  </si>
  <si>
    <t>1882034692</t>
  </si>
  <si>
    <t>celkem</t>
  </si>
  <si>
    <t>112,548</t>
  </si>
  <si>
    <t>výřez pro okna AZC</t>
  </si>
  <si>
    <t>-1,505</t>
  </si>
  <si>
    <t>115</t>
  </si>
  <si>
    <t>997013821</t>
  </si>
  <si>
    <t>Poplatek za uložení na skládce (skládkovné) stavebního odpadu s obsahem azbestu kód odpadu 17 06 05</t>
  </si>
  <si>
    <t>-1588761637</t>
  </si>
  <si>
    <t>výřez pro okna</t>
  </si>
  <si>
    <t>1,505</t>
  </si>
  <si>
    <t>Přesun hmot</t>
  </si>
  <si>
    <t>116</t>
  </si>
  <si>
    <t>998011003</t>
  </si>
  <si>
    <t>Přesun hmot pro budovy zděné v přes 12 do 24 m</t>
  </si>
  <si>
    <t>-453631936</t>
  </si>
  <si>
    <t>PSV</t>
  </si>
  <si>
    <t>Práce a dodávky PSV</t>
  </si>
  <si>
    <t>713</t>
  </si>
  <si>
    <t>Izolace tepelné</t>
  </si>
  <si>
    <t>117</t>
  </si>
  <si>
    <t>713121111</t>
  </si>
  <si>
    <t>Montáž izolace tepelné podlah volně kladenými rohožemi, pásy, dílci, deskami 1 vrstva</t>
  </si>
  <si>
    <t>-1587940876</t>
  </si>
  <si>
    <t>Ochranná pe folie na vodorovném  stropu SDK</t>
  </si>
  <si>
    <t>mč 4.02 chodba</t>
  </si>
  <si>
    <t>88,88</t>
  </si>
  <si>
    <t>podhled SDK  vodorovná část</t>
  </si>
  <si>
    <t>(580,37-349,454)</t>
  </si>
  <si>
    <t>118</t>
  </si>
  <si>
    <t>28323151</t>
  </si>
  <si>
    <t>papír separační potažený PE fólií</t>
  </si>
  <si>
    <t>-1789367494</t>
  </si>
  <si>
    <t>podhled SDK   (120+80 nebo 120+120mm)</t>
  </si>
  <si>
    <t>(580,37-349,454)*1,15</t>
  </si>
  <si>
    <t>PO podhled SDK   120+120mm</t>
  </si>
  <si>
    <t>88,88*1,15</t>
  </si>
  <si>
    <t>119</t>
  </si>
  <si>
    <t>713131121</t>
  </si>
  <si>
    <t>Montáž izolace tepelné stěn přichycením dráty rohoží, pásů, dílců, desek</t>
  </si>
  <si>
    <t>1730484577</t>
  </si>
  <si>
    <t>na svislo u pozednice min 140mm - 2 vrstvy</t>
  </si>
  <si>
    <t>0,5*(5,8+4,5+9,2+3,3+1,1+10,0+7,2+10,5+9,9+9,8+10,0+10,9+7,0+5,5+4,8)*2</t>
  </si>
  <si>
    <t>120</t>
  </si>
  <si>
    <t>63148152</t>
  </si>
  <si>
    <t>deska tepelně izolační minerální univerzální λ=0,035 tl 60mm</t>
  </si>
  <si>
    <t>-846367484</t>
  </si>
  <si>
    <t>0,5*(5,8+4,5+9,2+3,3+1,1+10,0+7,2+10,5+9,9+9,8+10,0+10,9+7,0+5,5+4,8)</t>
  </si>
  <si>
    <t>54,75*1,02 'Přepočtené koeficientem množství</t>
  </si>
  <si>
    <t>121</t>
  </si>
  <si>
    <t>63148153</t>
  </si>
  <si>
    <t>deska tepelně izolační minerální univerzální λ=0,035 tl 80mm</t>
  </si>
  <si>
    <t>-14945404</t>
  </si>
  <si>
    <t>122</t>
  </si>
  <si>
    <t>998713103</t>
  </si>
  <si>
    <t>Přesun hmot tonážní pro izolace tepelné v objektech v přes 12 do 24 m</t>
  </si>
  <si>
    <t>1758213605</t>
  </si>
  <si>
    <t>725</t>
  </si>
  <si>
    <t>Zdravotechnika - zařizovací předměty</t>
  </si>
  <si>
    <t>123</t>
  </si>
  <si>
    <t>725291511R</t>
  </si>
  <si>
    <t xml:space="preserve">Doplňky zařízení koupelen a záchodů automatický dávkovač tekutého mýdla elektrický nástěný </t>
  </si>
  <si>
    <t>soubor</t>
  </si>
  <si>
    <t>-1345743872</t>
  </si>
  <si>
    <t>124</t>
  </si>
  <si>
    <t>725291521R</t>
  </si>
  <si>
    <t>Elektrický nástěnný vysoušeč rukou</t>
  </si>
  <si>
    <t>-1510995518</t>
  </si>
  <si>
    <t>762</t>
  </si>
  <si>
    <t>Konstrukce tesařské</t>
  </si>
  <si>
    <t>125</t>
  </si>
  <si>
    <t>762332924</t>
  </si>
  <si>
    <t>Doplnění části střešní vazby hranoly průřezové pl přes 288 do 450 cm2 včetně materiálu</t>
  </si>
  <si>
    <t>-794549781</t>
  </si>
  <si>
    <t>126</t>
  </si>
  <si>
    <t>762812943</t>
  </si>
  <si>
    <t>Zabednění části záklopu stropu fošnami tl přes 32 mm pl jednotlivě přes 1 do 4 m2</t>
  </si>
  <si>
    <t>-634114575</t>
  </si>
  <si>
    <t>4.np - kontrola záklopu - předpoklad 10% výměna</t>
  </si>
  <si>
    <t>547,261*0,1</t>
  </si>
  <si>
    <t>127</t>
  </si>
  <si>
    <t>762332132</t>
  </si>
  <si>
    <t>Montáž vázaných kcí krovů pravidelných z hraněného řeziva průřezové pl přes 120 do 224 cm2</t>
  </si>
  <si>
    <t>1347504490</t>
  </si>
  <si>
    <t>doplnění kleštin na krokve 80/160</t>
  </si>
  <si>
    <t>10*5,7+10*6+3*3,3+1*5,3+10*5+10*4,5+6*4,3</t>
  </si>
  <si>
    <t>128</t>
  </si>
  <si>
    <t>60512130</t>
  </si>
  <si>
    <t>hranol stavební řezivo průřezu do 224cm2 do dl 6m</t>
  </si>
  <si>
    <t>CS ÚRS 2022 01</t>
  </si>
  <si>
    <t>-1768591291</t>
  </si>
  <si>
    <t>(10*5,7+10*6+3*3,3+1*5,3+10*5+10*4,5+6*4,3)*0,08*0,16*1,1</t>
  </si>
  <si>
    <t>129</t>
  </si>
  <si>
    <t>762332133</t>
  </si>
  <si>
    <t>Montáž vázaných kcí krovů pravidelných z hraněného řeziva průřezové pl přes 224 do 288 cm2</t>
  </si>
  <si>
    <t>-797783575</t>
  </si>
  <si>
    <t>vazný trám   150/180</t>
  </si>
  <si>
    <t>5,3</t>
  </si>
  <si>
    <t>130</t>
  </si>
  <si>
    <t>60512135</t>
  </si>
  <si>
    <t>hranol stavební řezivo průřezu do 288cm2 do dl 6m</t>
  </si>
  <si>
    <t>1469408417</t>
  </si>
  <si>
    <t>5,3*0,15*0,18*1,1</t>
  </si>
  <si>
    <t>131</t>
  </si>
  <si>
    <t>762395000</t>
  </si>
  <si>
    <t>Spojovací prostředky krovů, bednění, laťování, nadstřešních konstrukcí</t>
  </si>
  <si>
    <t>-1783345326</t>
  </si>
  <si>
    <t>(10*5,7+10*6+3*3,3+1*5,3+10*5+10*4,5+6*4,3)*0,08*0,16</t>
  </si>
  <si>
    <t>vazní trám   150/180</t>
  </si>
  <si>
    <t>5,3*0,15*0,18</t>
  </si>
  <si>
    <t>132</t>
  </si>
  <si>
    <t>762332134</t>
  </si>
  <si>
    <t>Montáž vázaných kcí krovů pravidelných z hraněného řeziva průřezové pl přes 288 do 450 cm2</t>
  </si>
  <si>
    <t>1469973922</t>
  </si>
  <si>
    <t>4.np nosníky podhledu I OSB výšky 200 a 300</t>
  </si>
  <si>
    <t>8*4+5*4,2+13*10,15</t>
  </si>
  <si>
    <t>133</t>
  </si>
  <si>
    <t>605960001R</t>
  </si>
  <si>
    <t>Dodávka I OSB 10 58/200</t>
  </si>
  <si>
    <t>-1817557250</t>
  </si>
  <si>
    <t xml:space="preserve">4.np nosníky podhledu I OSB výšky 200 </t>
  </si>
  <si>
    <t>(8*4+5*4,2)*1,1</t>
  </si>
  <si>
    <t>134</t>
  </si>
  <si>
    <t>605960002R</t>
  </si>
  <si>
    <t>Dodávka I OSB 10 58/300</t>
  </si>
  <si>
    <t>1365423949</t>
  </si>
  <si>
    <t xml:space="preserve">4.np nosníky podhledu I OSB výšky 300 </t>
  </si>
  <si>
    <t>(10,15*13*1,1)*1,1</t>
  </si>
  <si>
    <t>135</t>
  </si>
  <si>
    <t>762085103</t>
  </si>
  <si>
    <t>Montáž kotevních želez, příložek, patek nebo táhel</t>
  </si>
  <si>
    <t>-150583966</t>
  </si>
  <si>
    <t>kleštiny</t>
  </si>
  <si>
    <t>3*2+15*3+5*2</t>
  </si>
  <si>
    <t>(5+13+13)*2</t>
  </si>
  <si>
    <t>136</t>
  </si>
  <si>
    <t>31121004</t>
  </si>
  <si>
    <t>podložka pod dřevěnou konstrukci DIN 440 D 12mm</t>
  </si>
  <si>
    <t>100 kus</t>
  </si>
  <si>
    <t>1324393704</t>
  </si>
  <si>
    <t>(3+15+5)*2*0,01</t>
  </si>
  <si>
    <t xml:space="preserve">I OSB </t>
  </si>
  <si>
    <t>(5+13+13)*2*0,01</t>
  </si>
  <si>
    <t>137</t>
  </si>
  <si>
    <t>13010814</t>
  </si>
  <si>
    <t>ocel profilová jakost S235JR (11 375) průřez U (UPN) 80</t>
  </si>
  <si>
    <t>-46661822</t>
  </si>
  <si>
    <t>kotvení kleštin do zdi pomocí chem kotev a U8 (8,64kg/m)</t>
  </si>
  <si>
    <t>15*2*0,15*8,64*0,001*1,1</t>
  </si>
  <si>
    <t>138</t>
  </si>
  <si>
    <t>13010812</t>
  </si>
  <si>
    <t>ocel profilová jakost S235JR (11 375) průřez U (UPN) 65</t>
  </si>
  <si>
    <t>22036241</t>
  </si>
  <si>
    <t>8*0,15*7,09*1,1*0,001</t>
  </si>
  <si>
    <t>139</t>
  </si>
  <si>
    <t>762085113</t>
  </si>
  <si>
    <t>Montáž svorníků nebo šroubů dl přes 300 do 450 mm</t>
  </si>
  <si>
    <t>1573974142</t>
  </si>
  <si>
    <t>3*2+15+5*2</t>
  </si>
  <si>
    <t>5+13+13</t>
  </si>
  <si>
    <t>vynesení sloupků krovu</t>
  </si>
  <si>
    <t>140</t>
  </si>
  <si>
    <t>31197004</t>
  </si>
  <si>
    <t>tyč závitová Pz 4.6 M12</t>
  </si>
  <si>
    <t>1045176557</t>
  </si>
  <si>
    <t>1*(3*2+15+5*2)*0,4*1,1</t>
  </si>
  <si>
    <t>(5+13+13)*0,4*1,1</t>
  </si>
  <si>
    <t>141</t>
  </si>
  <si>
    <t>31197006</t>
  </si>
  <si>
    <t>tyč závitová Pz 4.6 M16</t>
  </si>
  <si>
    <t>-214805912</t>
  </si>
  <si>
    <t>12*0,5*1,1</t>
  </si>
  <si>
    <t>142</t>
  </si>
  <si>
    <t>762511247</t>
  </si>
  <si>
    <t>Podlahové kce podkladové z desek OSB tl 25 mm na sraz šroubovaných</t>
  </si>
  <si>
    <t>-1284039179</t>
  </si>
  <si>
    <t>pochozí lávka nad stropem 4.np</t>
  </si>
  <si>
    <t>0,8*(10,12+5,9+11,05+11,9+9,35+7)</t>
  </si>
  <si>
    <t>143</t>
  </si>
  <si>
    <t>762511277</t>
  </si>
  <si>
    <t>Podlahové kce podkladové z desek OSB tl 25 mm broušených na pero a drážku šroubovaných</t>
  </si>
  <si>
    <t>2109654291</t>
  </si>
  <si>
    <t>4.np sklad mč 4.26 - původní strop</t>
  </si>
  <si>
    <t>144</t>
  </si>
  <si>
    <t>762526210</t>
  </si>
  <si>
    <t>Montáž podlahové lišty hrubé</t>
  </si>
  <si>
    <t>-1603645908</t>
  </si>
  <si>
    <t>2*(10,12+5,9+11,05+11,9+9,35+7)</t>
  </si>
  <si>
    <t>145</t>
  </si>
  <si>
    <t>60514112</t>
  </si>
  <si>
    <t>řezivo jehličnaté lať surová dl 4m</t>
  </si>
  <si>
    <t>-1711969574</t>
  </si>
  <si>
    <t>2*(10,12+5,9+11,05+11,9+9,35+7)*0,05*0,08*1,08</t>
  </si>
  <si>
    <t>146</t>
  </si>
  <si>
    <t>762595001</t>
  </si>
  <si>
    <t>Spojovací prostředky pro položení dřevěných podlah a zakrytí kanálů</t>
  </si>
  <si>
    <t>847058407</t>
  </si>
  <si>
    <t>147</t>
  </si>
  <si>
    <t>762083121</t>
  </si>
  <si>
    <t>Impregnace řeziva proti dřevokaznému hmyzu, houbám a plísním máčením třída ohrožení 1 a 2</t>
  </si>
  <si>
    <t>-1899353670</t>
  </si>
  <si>
    <t>záklop 4.np</t>
  </si>
  <si>
    <t>547,261*0,1*0,028*1,1</t>
  </si>
  <si>
    <t>hranoly I OSB</t>
  </si>
  <si>
    <t>(0,058*0,045)*(58,3+159,66)*2</t>
  </si>
  <si>
    <t>0,8*(10,12+5,9+11,05+11,9+9,35+7)*0,025*1,08</t>
  </si>
  <si>
    <t>pomocný rošt izolace pod podhledem SDK - šikminy  - lať 50/80</t>
  </si>
  <si>
    <t>349,454*2,5*0,05*0,08*1,1</t>
  </si>
  <si>
    <t>148</t>
  </si>
  <si>
    <t>998762103</t>
  </si>
  <si>
    <t>Přesun hmot tonážní pro kce tesařské v objektech v přes 12 do 24 m</t>
  </si>
  <si>
    <t>-1016522956</t>
  </si>
  <si>
    <t>763</t>
  </si>
  <si>
    <t>Konstrukce montované z desek, dílců a panelů</t>
  </si>
  <si>
    <t>149</t>
  </si>
  <si>
    <t>763111314</t>
  </si>
  <si>
    <t>SDK příčka tl 100 mm profil CW+UW 75 desky 1xA 12,5 s izolací EI 30 Rw do 45 dB</t>
  </si>
  <si>
    <t>-950308803</t>
  </si>
  <si>
    <t>*pod střešními okny</t>
  </si>
  <si>
    <t>1,3*(6,6+9,85+9,35*2+9,3+9,5+6,8+5,4+4,2)</t>
  </si>
  <si>
    <t>" odpočet dveří " -0,6*0,9*5</t>
  </si>
  <si>
    <t xml:space="preserve">*v podch. výšce 2,6 sociální zařízení </t>
  </si>
  <si>
    <t>2,6*(6,15*2+3,3+1,6*2+3,3+1,8*3+5,0)</t>
  </si>
  <si>
    <t>" odpočet dveří " -(0,7*2,0*6+0,8*2,0*5)</t>
  </si>
  <si>
    <t>* ostatní příčky mezi učebnami</t>
  </si>
  <si>
    <t>2,6*(4,75+3,95+4,55+3,875*2+3,3+4,22+4,6+2,5)</t>
  </si>
  <si>
    <t>odpočty šikmin</t>
  </si>
  <si>
    <t>-((2,0*1,5)/2*3+2,6*2,25/2*4)</t>
  </si>
  <si>
    <t>150</t>
  </si>
  <si>
    <t>763111711</t>
  </si>
  <si>
    <t>SDK příčka dilatace</t>
  </si>
  <si>
    <t>1820103228</t>
  </si>
  <si>
    <t>1,3*13+6,6+9,85+9,35*2+9,3+9,5+6,8+5,4+4,2</t>
  </si>
  <si>
    <t>2,6*20+6,15*2+3,3+1,6*2+3,3+1,8*3+5,0</t>
  </si>
  <si>
    <t>2,6*11+1,05*7+4,75+3,95+4,55+3,875*2+3,3+4,22+4,6+2,5</t>
  </si>
  <si>
    <t>151</t>
  </si>
  <si>
    <t>763111771</t>
  </si>
  <si>
    <t>Příplatek k SDK příčce za rovinnost kvality Q3</t>
  </si>
  <si>
    <t>1619787467</t>
  </si>
  <si>
    <t>4.np příčky - přetmelení a zpevnění spojů páskou</t>
  </si>
  <si>
    <t>233,267</t>
  </si>
  <si>
    <t>152</t>
  </si>
  <si>
    <t>763111717</t>
  </si>
  <si>
    <t>SDK příčka základní penetrační nátěr (oboustranně)</t>
  </si>
  <si>
    <t>1978784587</t>
  </si>
  <si>
    <t>153</t>
  </si>
  <si>
    <t>763121423</t>
  </si>
  <si>
    <t>SDK stěna předsazená tl 87,5 mm profil CW+UW 75 deska 1xDF 12,5 s izolací EI 30 Rw do 12 dB</t>
  </si>
  <si>
    <t>1296661834</t>
  </si>
  <si>
    <t xml:space="preserve">" sociální zařízení dvojitá stěna " 6,15*2,6*2 </t>
  </si>
  <si>
    <t xml:space="preserve">" odpočet dveří " -0,8*2,0*2 </t>
  </si>
  <si>
    <t xml:space="preserve">" příčka mezi mč.4.06 a 4.09 dvojitá stěna " 3,875*2,6*2 </t>
  </si>
  <si>
    <t>" příčka mezi mč.4.12 a 4.13 dvojitá stěna " (5,55+3,9+0,25)*2,6</t>
  </si>
  <si>
    <t>" odpočet šikminy " -(2,0*1,5)/2*4</t>
  </si>
  <si>
    <t xml:space="preserve">" předstěna mezi sloupy v mč.4.25 " 3,11*2,6 </t>
  </si>
  <si>
    <t>154</t>
  </si>
  <si>
    <t>763121426</t>
  </si>
  <si>
    <t>SDK stěna předsazená tl 112,5 mm profil CW+UW 100 deska 1xH2 12,5 bez izolace EI 15</t>
  </si>
  <si>
    <t>-661887760</t>
  </si>
  <si>
    <t>* předstěny závěsných zařizovacích předmětů v sociálním zažřízení</t>
  </si>
  <si>
    <t>" pisoáry " 2,4*2,6</t>
  </si>
  <si>
    <t xml:space="preserve">" výlevka a WC " 0,8*1,2+0,9*1,2*2+0,8*1,2*3+1,8*1,2 </t>
  </si>
  <si>
    <t>155</t>
  </si>
  <si>
    <t>763121711</t>
  </si>
  <si>
    <t>SDK stěna předsazená dilatace</t>
  </si>
  <si>
    <t>-1388969138</t>
  </si>
  <si>
    <t xml:space="preserve">" sociální zařízení dvojitá stěna " (6,15+2*2,6)*2 </t>
  </si>
  <si>
    <t xml:space="preserve">" příčka mezi mč.4.06 a 4.09 dvojitá stěna " (3,875+2,6+1,05)*2 </t>
  </si>
  <si>
    <t>" příčka mezi mč.4.12 a 4.13 dvojitá stěna " (5,55+3,9+2,6+1,05)*2</t>
  </si>
  <si>
    <t xml:space="preserve">" předstěna mezi sloupy v mč.4.25 " 3,11+2*2,6 </t>
  </si>
  <si>
    <t>156</t>
  </si>
  <si>
    <t>763121714</t>
  </si>
  <si>
    <t>SDK stěna předsazená základní penetrační nátěr</t>
  </si>
  <si>
    <t>911328326</t>
  </si>
  <si>
    <t>157</t>
  </si>
  <si>
    <t>763121761</t>
  </si>
  <si>
    <t>Příplatek k SDK stěně předsazené za rovinnost kvality Q3</t>
  </si>
  <si>
    <t>495429010</t>
  </si>
  <si>
    <t>158</t>
  </si>
  <si>
    <t>763131432</t>
  </si>
  <si>
    <t>SDK podhled deska 1xDF 15 bez izolace dvouvrstvá spodní kce profil CD+UD REI 90</t>
  </si>
  <si>
    <t>1432758369</t>
  </si>
  <si>
    <t>mč 4.26 sklad</t>
  </si>
  <si>
    <t>3,4*4+7,8*0,3+1,1*5,1+1,15*7,4+(7,4+9,9)/2*4,1+4,1*(1,1+3,35+4,7)+(4+8,9)/2*4,1+4,1*2,5/2+1,1*5,55</t>
  </si>
  <si>
    <t>mč 4.13</t>
  </si>
  <si>
    <t>4,5*4,5+(4,5+6,5)/2*3,2*2</t>
  </si>
  <si>
    <t>mč 4.12</t>
  </si>
  <si>
    <t>3,272*1,8+3,272*3,2</t>
  </si>
  <si>
    <t>WC mč 4.14 - 4.24</t>
  </si>
  <si>
    <t>6,1+2,9+1,44+1,44+1,72+5,16+4,04+6,93+1,44*3</t>
  </si>
  <si>
    <t>mč 4.11</t>
  </si>
  <si>
    <t>5,6</t>
  </si>
  <si>
    <t>mč 4.10</t>
  </si>
  <si>
    <t>9,5*1,8+9,8*3,2</t>
  </si>
  <si>
    <t>mč 4.09</t>
  </si>
  <si>
    <t>7,234*1,8+2,1*0,6+9,383*3,2</t>
  </si>
  <si>
    <t>mč 4.07</t>
  </si>
  <si>
    <t>5,9</t>
  </si>
  <si>
    <t>mč 4.06</t>
  </si>
  <si>
    <t>3,1*1,8+3,1*3,2</t>
  </si>
  <si>
    <t>mč 4.05</t>
  </si>
  <si>
    <t>4,2*5,4+(4,2+6,2)/2*3,2*2+(6,2+9,2)/2*3,2</t>
  </si>
  <si>
    <t>mč 4.04</t>
  </si>
  <si>
    <t>2,5*1,4+0,5*1,9+(2,5+0,5)/2*3,2+2*1,9/2</t>
  </si>
  <si>
    <t>mč 4.03</t>
  </si>
  <si>
    <t>2,15*3,4+(3,4+5,4)/2*3,2+(2,15+4,15)/2*3,2</t>
  </si>
  <si>
    <t>mč 4.25</t>
  </si>
  <si>
    <t>5,59*6,3+5,59*3,2</t>
  </si>
  <si>
    <t>159</t>
  </si>
  <si>
    <t>763132122</t>
  </si>
  <si>
    <t>SDK podhled samostatný požární předěl 2xDF 15 mm TI 60 mm 40 kg/m3 EI Z/S 60/60 dvouvrstvá spodní kce CD+UD</t>
  </si>
  <si>
    <t>-1594102681</t>
  </si>
  <si>
    <t>mč 4.01 - schodiště</t>
  </si>
  <si>
    <t>3,84*6,2+3,97*3,5</t>
  </si>
  <si>
    <t>160</t>
  </si>
  <si>
    <t>763131771</t>
  </si>
  <si>
    <t>Příplatek k SDK podhledu za rovinnost kvality Q3</t>
  </si>
  <si>
    <t>1809872727</t>
  </si>
  <si>
    <t>celý strop 4.np SDK</t>
  </si>
  <si>
    <t>580,37</t>
  </si>
  <si>
    <t>požární strop - chodba</t>
  </si>
  <si>
    <t>161</t>
  </si>
  <si>
    <t>763131714</t>
  </si>
  <si>
    <t>SDK podhled základní penetrační nátěr</t>
  </si>
  <si>
    <t>393344413</t>
  </si>
  <si>
    <t>162</t>
  </si>
  <si>
    <t>766427112</t>
  </si>
  <si>
    <t>Montáž podkladového roštu pro obložení podhledů</t>
  </si>
  <si>
    <t>-1404099762</t>
  </si>
  <si>
    <t>pomocný rošt izolace pod podhledem - šikminy</t>
  </si>
  <si>
    <t>349,454*2,5</t>
  </si>
  <si>
    <t>163</t>
  </si>
  <si>
    <t>-59032358</t>
  </si>
  <si>
    <t>pomocný rošt izolace pod podhledem - šikminy  - lať 50/80</t>
  </si>
  <si>
    <t>164</t>
  </si>
  <si>
    <t>763131751</t>
  </si>
  <si>
    <t>Montáž parotěsné zábrany do SDK podhledu</t>
  </si>
  <si>
    <t>-102382937</t>
  </si>
  <si>
    <t>podhled SDK</t>
  </si>
  <si>
    <t>PO podhled SDK</t>
  </si>
  <si>
    <t>165</t>
  </si>
  <si>
    <t>28329276</t>
  </si>
  <si>
    <t>fólie PE vyztužená pro parotěsnou vrstvu (reakce na oheň - třída E) 140g/m2</t>
  </si>
  <si>
    <t>1698082628</t>
  </si>
  <si>
    <t>669,25*1,1</t>
  </si>
  <si>
    <t>166</t>
  </si>
  <si>
    <t>763131752</t>
  </si>
  <si>
    <t>Montáž jedné vrstvy tepelné izolace do SDK podhledu</t>
  </si>
  <si>
    <t>395670330</t>
  </si>
  <si>
    <t>580,37*2</t>
  </si>
  <si>
    <t>88,88*2</t>
  </si>
  <si>
    <t>dopočet k pozednici kde není SDK  120+80mm</t>
  </si>
  <si>
    <t>1,2*(7+10,4+9,7+9,5+9,9+10,6+7+5,5+4,8)+0,85*3,2+0,85*1,9</t>
  </si>
  <si>
    <t>167</t>
  </si>
  <si>
    <t>63152374</t>
  </si>
  <si>
    <t>deska tepelně izolační minerální kontaktních pro podhledy finální s povrchovou úpravou λ=0,040 tl 120mm</t>
  </si>
  <si>
    <t>-126326352</t>
  </si>
  <si>
    <t>580,37*1,02+(580,37-349,454)*1,02</t>
  </si>
  <si>
    <t>88,88*1,02*2</t>
  </si>
  <si>
    <t>dopočet k pozednici kde není SDK</t>
  </si>
  <si>
    <t>(1,2*(7+10,4+9,7+9,5+9,9+10,6+7+5,5+4,8)+0,85*3,2+0,85*1,9)*1,02</t>
  </si>
  <si>
    <t>168</t>
  </si>
  <si>
    <t>63152372</t>
  </si>
  <si>
    <t>deska tepelně izolační minerální kontaktních pro podhledy finální s povrchovou úpravou λ=0,040 tl 80mm</t>
  </si>
  <si>
    <t>294983182</t>
  </si>
  <si>
    <t>((7,4+9,9)/2*4,1+4,1*(1,1+3,35+4,7)+(4+8,9)/2*4,1+4,1*2,5/2+1,1*5,55)*1,02</t>
  </si>
  <si>
    <t>(4,5+6,5)/2*3,2*2*1,02</t>
  </si>
  <si>
    <t>3,272*3,2*1,02</t>
  </si>
  <si>
    <t>9,8*3,2*1,02</t>
  </si>
  <si>
    <t>(2,1*0,6+9,383*3,2)*1,02</t>
  </si>
  <si>
    <t>3,1*3,2*1,02</t>
  </si>
  <si>
    <t>((4,2+6,2)/2*3,2*2+(6,2+9,2)/2*3,2)*1,02</t>
  </si>
  <si>
    <t>((2,5+0,5)/2*3,2+2*1,9/2)*1,02</t>
  </si>
  <si>
    <t>((3,4+5,4)/2*3,2+(2,15+4,15)/2*3,2)*1,02</t>
  </si>
  <si>
    <t>mč 4.01</t>
  </si>
  <si>
    <t>3,97*3,5*1,02</t>
  </si>
  <si>
    <t>5,59*3,2*1,02</t>
  </si>
  <si>
    <t>169</t>
  </si>
  <si>
    <t>763164516</t>
  </si>
  <si>
    <t>SDK obklad kcí tvaru L š do 0,4 m desky 1xDF 15</t>
  </si>
  <si>
    <t>80826373</t>
  </si>
  <si>
    <t>vazný tr 180/200</t>
  </si>
  <si>
    <t>7,4+4,6+7,85+9,3+9,2+7,2+5,5+6,85+5,4+2,2+3,8</t>
  </si>
  <si>
    <t>170</t>
  </si>
  <si>
    <t>763164638</t>
  </si>
  <si>
    <t>SDK obklad kcí tvaru U š do 1,2 m desky 2xDF 15</t>
  </si>
  <si>
    <t>-238952052</t>
  </si>
  <si>
    <t>původní spodní kleštiny - ochránění PO</t>
  </si>
  <si>
    <t>6+1,5+4,6*3+10,9+6,5+5+4,5</t>
  </si>
  <si>
    <t>171</t>
  </si>
  <si>
    <t>763164658</t>
  </si>
  <si>
    <t>SDK obklad kcí tvaru U š přes 1,2 m desky 2xDF 15</t>
  </si>
  <si>
    <t>1945098788</t>
  </si>
  <si>
    <t>mč 4.02 - požární předěl - kleštiny</t>
  </si>
  <si>
    <t>(0,255*2+1,25)*2,1</t>
  </si>
  <si>
    <t>172</t>
  </si>
  <si>
    <t>763164716</t>
  </si>
  <si>
    <t>SDK obklad kcí uzavřeného tvaru š do 0,8 m desky 1xDF 15</t>
  </si>
  <si>
    <t>1241283711</t>
  </si>
  <si>
    <t>sloupky 150/150</t>
  </si>
  <si>
    <t>2,6*22</t>
  </si>
  <si>
    <t>sloupek  150/300</t>
  </si>
  <si>
    <t>2,6*4</t>
  </si>
  <si>
    <t>pásky 130/150</t>
  </si>
  <si>
    <t>1,3*18</t>
  </si>
  <si>
    <t>vzpěry  150/150</t>
  </si>
  <si>
    <t>3*17</t>
  </si>
  <si>
    <t>173</t>
  </si>
  <si>
    <t>763173111</t>
  </si>
  <si>
    <t>Montáž úchytu pro umyvadlo v SDK kci</t>
  </si>
  <si>
    <t>-1832503436</t>
  </si>
  <si>
    <t>174</t>
  </si>
  <si>
    <t>59030729</t>
  </si>
  <si>
    <t>konstrukce pro uchycení umyvadla s nástěnnými bateriemi osová rozteč CW profilů 450-625mm</t>
  </si>
  <si>
    <t>1693874127</t>
  </si>
  <si>
    <t>175</t>
  </si>
  <si>
    <t>763173112</t>
  </si>
  <si>
    <t>Montáž úchytu pro pisoár v SDK kci</t>
  </si>
  <si>
    <t>-1746197436</t>
  </si>
  <si>
    <t>176</t>
  </si>
  <si>
    <t>59030728</t>
  </si>
  <si>
    <t>konstrukce pro uchycení pisoáru osová rozteč CW profilů 450-625mm</t>
  </si>
  <si>
    <t>-1307317745</t>
  </si>
  <si>
    <t>177</t>
  </si>
  <si>
    <t>763173113</t>
  </si>
  <si>
    <t>Montáž úchytu pro WC v SDK kci</t>
  </si>
  <si>
    <t>-1033418246</t>
  </si>
  <si>
    <t>178</t>
  </si>
  <si>
    <t>59030731</t>
  </si>
  <si>
    <t>konstrukce pro uchycení WC osová rozteč CW profilů 450-625mm</t>
  </si>
  <si>
    <t>-1069473852</t>
  </si>
  <si>
    <t>179</t>
  </si>
  <si>
    <t>763173133</t>
  </si>
  <si>
    <t>Montáž univerzálního držáku v SDK kci</t>
  </si>
  <si>
    <t>-510947868</t>
  </si>
  <si>
    <t>" výlevka " 1</t>
  </si>
  <si>
    <t>180</t>
  </si>
  <si>
    <t>55231322</t>
  </si>
  <si>
    <t>konzola na zeď pro výlevku rozměru 550x450mm</t>
  </si>
  <si>
    <t>92358924</t>
  </si>
  <si>
    <t>181</t>
  </si>
  <si>
    <t>763181311</t>
  </si>
  <si>
    <t>Montáž jednokřídlové kovové zárubně SDK příčka</t>
  </si>
  <si>
    <t>-940350568</t>
  </si>
  <si>
    <t>* dveří 80/197 23P</t>
  </si>
  <si>
    <t>* dveří 70/197 21P a 22L</t>
  </si>
  <si>
    <t>4+2</t>
  </si>
  <si>
    <t>182</t>
  </si>
  <si>
    <t>55331589</t>
  </si>
  <si>
    <t>zárubeň jednokřídlá ocelová pro sádrokartonové příčky tl stěny 75-100mm rozměru 700/1970, 2100mm</t>
  </si>
  <si>
    <t>-465167339</t>
  </si>
  <si>
    <t>183</t>
  </si>
  <si>
    <t>55331590</t>
  </si>
  <si>
    <t>zárubeň jednokřídlá ocelová pro sádrokartonové příčky tl stěny 75-100mm rozměru 800/1970, 2100mm</t>
  </si>
  <si>
    <t>325598216</t>
  </si>
  <si>
    <t>184</t>
  </si>
  <si>
    <t>763172315R</t>
  </si>
  <si>
    <t>Montáž revizních dvířek SDK kcí vel. 600x900 mm PO EI45</t>
  </si>
  <si>
    <t>-189293752</t>
  </si>
  <si>
    <t>4.np - pod okny</t>
  </si>
  <si>
    <t>185</t>
  </si>
  <si>
    <t>590307140R</t>
  </si>
  <si>
    <t>dvířka revizní s automatickým zámkem vel. 600x900 mm s PO EI45 600 x 900 mm</t>
  </si>
  <si>
    <t>989865695</t>
  </si>
  <si>
    <t>186</t>
  </si>
  <si>
    <t>998763101</t>
  </si>
  <si>
    <t>Přesun hmot tonážní pro dřevostavby v objektech v přes 6 do 12 m</t>
  </si>
  <si>
    <t>2072104586</t>
  </si>
  <si>
    <t>764</t>
  </si>
  <si>
    <t>Konstrukce klempířské</t>
  </si>
  <si>
    <t>187</t>
  </si>
  <si>
    <t>764315422</t>
  </si>
  <si>
    <t>Lemování trub, konzol nebo držáků z Pz plechu střech s krytinou skládanou D přes 75 do 100 mm</t>
  </si>
  <si>
    <t>1559436664</t>
  </si>
  <si>
    <t>lemování odvětrání kanalizace</t>
  </si>
  <si>
    <t>188</t>
  </si>
  <si>
    <t>998764103</t>
  </si>
  <si>
    <t>Přesun hmot tonážní pro konstrukce klempířské v objektech v přes 12 do 24 m</t>
  </si>
  <si>
    <t>-1426674307</t>
  </si>
  <si>
    <t>766</t>
  </si>
  <si>
    <t>Konstrukce truhlářské</t>
  </si>
  <si>
    <t>189</t>
  </si>
  <si>
    <t>766960001R</t>
  </si>
  <si>
    <t>Demontáž a opětovná montáž schůdků v mč 4.26</t>
  </si>
  <si>
    <t>1222193733</t>
  </si>
  <si>
    <t>190</t>
  </si>
  <si>
    <t>766231113</t>
  </si>
  <si>
    <t>Montáž sklápěcích půdních schodů</t>
  </si>
  <si>
    <t>201986811</t>
  </si>
  <si>
    <t>191</t>
  </si>
  <si>
    <t>61233172</t>
  </si>
  <si>
    <t>schody stahovací kovové a plechovým víkem s vnitřní protipožární,protihlukovou a zateplovací vložkou - 70x50cm</t>
  </si>
  <si>
    <t>568158869</t>
  </si>
  <si>
    <t>192</t>
  </si>
  <si>
    <t>766671005</t>
  </si>
  <si>
    <t>Montáž střešního okna do krytiny ploché 78 x 140 cm</t>
  </si>
  <si>
    <t>1621688218</t>
  </si>
  <si>
    <t>193</t>
  </si>
  <si>
    <t>61124570</t>
  </si>
  <si>
    <t>okno střešní dřevěné bílé PU povrch kyvné, izolační trojsklo 78x140cm, Uw=1,1W/m2K Al oplechování</t>
  </si>
  <si>
    <t>-134636815</t>
  </si>
  <si>
    <t>194</t>
  </si>
  <si>
    <t>61124164</t>
  </si>
  <si>
    <t>lemování střešních oken 78x140cm</t>
  </si>
  <si>
    <t>-517312853</t>
  </si>
  <si>
    <t>Poznámka k položce:_x000D_
MK08 2000</t>
  </si>
  <si>
    <t>195</t>
  </si>
  <si>
    <t>61124234</t>
  </si>
  <si>
    <t>manžeta z parotěsné fólie pro střešní okno 78x140cm</t>
  </si>
  <si>
    <t>-209518744</t>
  </si>
  <si>
    <t>196</t>
  </si>
  <si>
    <t>61140604</t>
  </si>
  <si>
    <t>adaptér k roletě ovládané tyčí střešních oken</t>
  </si>
  <si>
    <t>68875476</t>
  </si>
  <si>
    <t>Poznámka k položce:_x000D_
ZOZ 085</t>
  </si>
  <si>
    <t>197</t>
  </si>
  <si>
    <t>61140603</t>
  </si>
  <si>
    <t>tyč teleskopická střešních oken</t>
  </si>
  <si>
    <t>1026016591</t>
  </si>
  <si>
    <t>Poznámka k položce:_x000D_
ZCT 200K</t>
  </si>
  <si>
    <t>198</t>
  </si>
  <si>
    <t>61124366</t>
  </si>
  <si>
    <t>roleta celostínící vnitřní 78x140cm</t>
  </si>
  <si>
    <t>23616842</t>
  </si>
  <si>
    <t>Poznámka k položce:_x000D_
RFL MK08 1028SWL</t>
  </si>
  <si>
    <t>199</t>
  </si>
  <si>
    <t>6114070R</t>
  </si>
  <si>
    <t>roleta venkovní střešních oken rozměru do 78x140cm, elektrická</t>
  </si>
  <si>
    <t>-120517783</t>
  </si>
  <si>
    <t>Poznámka k položce:_x000D_
SML MK08 00000SA</t>
  </si>
  <si>
    <t>200</t>
  </si>
  <si>
    <t>6114071R</t>
  </si>
  <si>
    <t>řídící set pro 5 prvků</t>
  </si>
  <si>
    <t>-476930751</t>
  </si>
  <si>
    <t>Poznámka k položce:_x000D_
KUX 110 EUA</t>
  </si>
  <si>
    <t>201</t>
  </si>
  <si>
    <t>611242R</t>
  </si>
  <si>
    <t>rozhraní</t>
  </si>
  <si>
    <t>26026274</t>
  </si>
  <si>
    <t>Poznámka k položce:_x000D_
KLF 050 WW</t>
  </si>
  <si>
    <t>202</t>
  </si>
  <si>
    <t>-1625535851</t>
  </si>
  <si>
    <t>203</t>
  </si>
  <si>
    <t>61124601</t>
  </si>
  <si>
    <t>okno střešní dřevěné bílé PU povrch kyvné, izolační trojsklo 78x140cm, Uw=1,0W/m2K Al oplechování</t>
  </si>
  <si>
    <t>1854071183</t>
  </si>
  <si>
    <t>204</t>
  </si>
  <si>
    <t>-1746814501</t>
  </si>
  <si>
    <t>205</t>
  </si>
  <si>
    <t>61140574</t>
  </si>
  <si>
    <t>lemování střešních oken v sestavě na ploché krytiny 78x140cm</t>
  </si>
  <si>
    <t>-367279507</t>
  </si>
  <si>
    <t>Poznámka k položce:_x000D_
EKS MK08 0007J</t>
  </si>
  <si>
    <t>206</t>
  </si>
  <si>
    <t>61124061</t>
  </si>
  <si>
    <t>zateplovací sada střešních oken rám 78x140cm</t>
  </si>
  <si>
    <t>-1526383864</t>
  </si>
  <si>
    <t>207</t>
  </si>
  <si>
    <t>61124261</t>
  </si>
  <si>
    <t>poplachový požární spínač</t>
  </si>
  <si>
    <t>-1405324967</t>
  </si>
  <si>
    <t>208</t>
  </si>
  <si>
    <t>61124264</t>
  </si>
  <si>
    <t>dešťový senzor</t>
  </si>
  <si>
    <t>28501006</t>
  </si>
  <si>
    <t>Poznámka k položce:_x000D_
KLA 200 WW</t>
  </si>
  <si>
    <t>209</t>
  </si>
  <si>
    <t>61124260</t>
  </si>
  <si>
    <t>doplněk pro větr. střeš. okny řídící systém</t>
  </si>
  <si>
    <t>1182712507</t>
  </si>
  <si>
    <t>Poznámka k položce:_x000D_
KFC 210 EU_x000D_
řídící jednotka ZOKT</t>
  </si>
  <si>
    <t>210</t>
  </si>
  <si>
    <t>998766103</t>
  </si>
  <si>
    <t>Přesun hmot tonážní pro kce truhlářské v objektech v přes 12 do 24 m</t>
  </si>
  <si>
    <t>1203441192</t>
  </si>
  <si>
    <t>767</t>
  </si>
  <si>
    <t>Konstrukce zámečnické</t>
  </si>
  <si>
    <t>211</t>
  </si>
  <si>
    <t>767211112R</t>
  </si>
  <si>
    <t>Montáž schodů rovných na ocelovou konstrukci svařované</t>
  </si>
  <si>
    <t>kg</t>
  </si>
  <si>
    <t>1864542615</t>
  </si>
  <si>
    <t>100*2</t>
  </si>
  <si>
    <t>212</t>
  </si>
  <si>
    <t>553970000</t>
  </si>
  <si>
    <t>Atypické kovové výrobky včetne zinkování</t>
  </si>
  <si>
    <t>-1595423408</t>
  </si>
  <si>
    <t>Poznámka k položce:_x000D_
schodiště v=1,2m do neupravovaných skladů  2ks</t>
  </si>
  <si>
    <t>213</t>
  </si>
  <si>
    <t>767161111</t>
  </si>
  <si>
    <t>Montáž zábradlí rovného z trubek do zdi hm do 20 kg</t>
  </si>
  <si>
    <t>933062833</t>
  </si>
  <si>
    <t>Poznámka k položce:_x000D_
ozn Z1</t>
  </si>
  <si>
    <t>4.np  mč 4.01</t>
  </si>
  <si>
    <t>3,8+2</t>
  </si>
  <si>
    <t>214</t>
  </si>
  <si>
    <t>-693992898</t>
  </si>
  <si>
    <t>4.np  mč 4.01 - ozn Z1 dle výpisu</t>
  </si>
  <si>
    <t>99,42</t>
  </si>
  <si>
    <t>215</t>
  </si>
  <si>
    <t>767330111</t>
  </si>
  <si>
    <t>Montáž tubusového světlovodu kopule s lemováním zabudovaného v šikmé střeše</t>
  </si>
  <si>
    <t>2044930089</t>
  </si>
  <si>
    <t>216</t>
  </si>
  <si>
    <t>55381003</t>
  </si>
  <si>
    <t>světlovod tubusový základní sada bez světlovodného tubusu D 350mm</t>
  </si>
  <si>
    <t>524257420</t>
  </si>
  <si>
    <t>217</t>
  </si>
  <si>
    <t>767330122</t>
  </si>
  <si>
    <t>Montáž tubusového světlovodu tubus D přes 250 do 350 mm</t>
  </si>
  <si>
    <t>-936428259</t>
  </si>
  <si>
    <t>4*3,0</t>
  </si>
  <si>
    <t>218</t>
  </si>
  <si>
    <t>55381111</t>
  </si>
  <si>
    <t>světlovodný tubus D 350mm</t>
  </si>
  <si>
    <t>-1725048429</t>
  </si>
  <si>
    <t>219</t>
  </si>
  <si>
    <t>55381116</t>
  </si>
  <si>
    <t>příruba Pb tubusového světlovodu pro šikmé střechy D 350mm</t>
  </si>
  <si>
    <t>-1412847835</t>
  </si>
  <si>
    <t>220</t>
  </si>
  <si>
    <t>767330132</t>
  </si>
  <si>
    <t>Montáž tubusového světlovodu rozptylovač světla D přes 250 do 350 mm</t>
  </si>
  <si>
    <t>2082254981</t>
  </si>
  <si>
    <t>221</t>
  </si>
  <si>
    <t>55381054</t>
  </si>
  <si>
    <t>difuzér tubusového světlovodu dekor Al</t>
  </si>
  <si>
    <t>939858723</t>
  </si>
  <si>
    <t>222</t>
  </si>
  <si>
    <t>767995117</t>
  </si>
  <si>
    <t>Montáž atypických zámečnických konstrukcí hm přes 250 do 500 kg</t>
  </si>
  <si>
    <t>-875720621</t>
  </si>
  <si>
    <t>vynesení sloupků krovu 4.np - U100</t>
  </si>
  <si>
    <t>275,6</t>
  </si>
  <si>
    <t>U 140</t>
  </si>
  <si>
    <t>345,6</t>
  </si>
  <si>
    <t>223</t>
  </si>
  <si>
    <t>13010816</t>
  </si>
  <si>
    <t>ocel profilová jakost S235JR (11 375) průřez U (UPN) 100</t>
  </si>
  <si>
    <t>304261527</t>
  </si>
  <si>
    <t>vynesení sloupků</t>
  </si>
  <si>
    <t>275,6*1,1*0,001</t>
  </si>
  <si>
    <t>224</t>
  </si>
  <si>
    <t>13010820</t>
  </si>
  <si>
    <t>ocel profilová jakost S235JR (11 375) průřez U (UPN) 140</t>
  </si>
  <si>
    <t>-415298621</t>
  </si>
  <si>
    <t>345,6*1,1*0,001</t>
  </si>
  <si>
    <t>225</t>
  </si>
  <si>
    <t>767995115</t>
  </si>
  <si>
    <t>Montáž atypických zámečnických konstrukcí hm přes 50 do 100 kg</t>
  </si>
  <si>
    <t>977117532</t>
  </si>
  <si>
    <t>vynesení sloupků krovu 4.np - U140</t>
  </si>
  <si>
    <t>96+91,2+72+65,6</t>
  </si>
  <si>
    <t xml:space="preserve">pomocná ocelová svařovaná konstrukce pod klima jednotky přenesené na střechu </t>
  </si>
  <si>
    <t>226</t>
  </si>
  <si>
    <t>-857972948</t>
  </si>
  <si>
    <t>(96+91,2+72+65,6)*1,1*0,001</t>
  </si>
  <si>
    <t>227</t>
  </si>
  <si>
    <t>553960001R</t>
  </si>
  <si>
    <t>Pomocná ocelová svařovaná konstrukce pod klima jednotky přenesené na střechu včetně pozinkování</t>
  </si>
  <si>
    <t>-1194002816</t>
  </si>
  <si>
    <t>228</t>
  </si>
  <si>
    <t>767995114</t>
  </si>
  <si>
    <t>Montáž atypických zámečnických konstrukcí hm přes 20 do 50 kg</t>
  </si>
  <si>
    <t>-800162209</t>
  </si>
  <si>
    <t>30,4</t>
  </si>
  <si>
    <t>229</t>
  </si>
  <si>
    <t>-1978702716</t>
  </si>
  <si>
    <t>30,4*1,1*0,001</t>
  </si>
  <si>
    <t>230</t>
  </si>
  <si>
    <t>998767103</t>
  </si>
  <si>
    <t>Přesun hmot tonážní pro zámečnické konstrukce v objektech v přes 12 do 24 m</t>
  </si>
  <si>
    <t>789446015</t>
  </si>
  <si>
    <t>771</t>
  </si>
  <si>
    <t>Podlahy z dlaždic</t>
  </si>
  <si>
    <t>231</t>
  </si>
  <si>
    <t>771111011</t>
  </si>
  <si>
    <t>Vysátí podkladu před pokládkou dlažby</t>
  </si>
  <si>
    <t>182910324</t>
  </si>
  <si>
    <t>* dlažby</t>
  </si>
  <si>
    <t>36,05+88,88+6,1+2,9+1,44*2+1,72+5,16+4,04+6,93+1,44*3</t>
  </si>
  <si>
    <t>232</t>
  </si>
  <si>
    <t>771121011</t>
  </si>
  <si>
    <t>Nátěr penetrační na podlahu</t>
  </si>
  <si>
    <t>1475465320</t>
  </si>
  <si>
    <t>233</t>
  </si>
  <si>
    <t>771151014</t>
  </si>
  <si>
    <t>Samonivelační stěrka podlah pevnosti 20 MPa tl přes 8 do 10 mm</t>
  </si>
  <si>
    <t>-2087054923</t>
  </si>
  <si>
    <t>234</t>
  </si>
  <si>
    <t>771574112</t>
  </si>
  <si>
    <t>Montáž podlah keramických hladkých lepených flexibilním lepidlem přes 9 do 12 ks/m2</t>
  </si>
  <si>
    <t>-692568934</t>
  </si>
  <si>
    <t>4.np - chodby</t>
  </si>
  <si>
    <t>36,05+88,88</t>
  </si>
  <si>
    <t>WC</t>
  </si>
  <si>
    <t>6,1+2,9+1,44*2+1,72+5,16+4,04+6,93+1,44*3</t>
  </si>
  <si>
    <t>235</t>
  </si>
  <si>
    <t>771577111</t>
  </si>
  <si>
    <t>Příplatek k montáži podlah keramických lepených flexibilním lepidlem za plochu do 5 m2</t>
  </si>
  <si>
    <t>2079936660</t>
  </si>
  <si>
    <t>4.np WC</t>
  </si>
  <si>
    <t>2,9+1,44*2+1,72+4,04+1,44*3</t>
  </si>
  <si>
    <t>236</t>
  </si>
  <si>
    <t>771577114</t>
  </si>
  <si>
    <t>Příplatek k montáži podlah keramických lepených flexibilním lepidlem za spárování tmelem dvousložkovým</t>
  </si>
  <si>
    <t>1687021141</t>
  </si>
  <si>
    <t>237</t>
  </si>
  <si>
    <t>771471116</t>
  </si>
  <si>
    <t>Montáž soklů z dlaždic keramických rovných do malty v přes 200 do 250 mm</t>
  </si>
  <si>
    <t>1689633978</t>
  </si>
  <si>
    <t>(5,4+3,8-1,6+0,2+3,1)</t>
  </si>
  <si>
    <t>(1,6+2,988*2+0,4+1,9+3,1*2+1,6+2*(26,86+2,865+0,87+0,3+0,175+1,2))</t>
  </si>
  <si>
    <t>-(1,6*2+11+1+0,8*3)</t>
  </si>
  <si>
    <t>238</t>
  </si>
  <si>
    <t>59761003</t>
  </si>
  <si>
    <t>dlažba keramická hutná hladká do interiéru přes 9 do 12ks/m2</t>
  </si>
  <si>
    <t>1651276294</t>
  </si>
  <si>
    <t>Poznámka k položce:_x000D_
dle výběru investora</t>
  </si>
  <si>
    <t>(36,05+88,88)*1,08</t>
  </si>
  <si>
    <t>(5,4+3,8-1,6+0,2+3,1)*0,25*1,08</t>
  </si>
  <si>
    <t>(1,6+2,988*2+0,4+1,9+3,1*2+1,6+2*(26,86+2,865+0,87+0,3+0,175+1,2))*0,25*1,08</t>
  </si>
  <si>
    <t>-(1,6*2+11+1+0,8*3)*0,25*1,08</t>
  </si>
  <si>
    <t>(6,1+2,9+1,44*2+1,72+5,16+4,04+6,93+1,44*3)*1,08</t>
  </si>
  <si>
    <t>239</t>
  </si>
  <si>
    <t>771274123</t>
  </si>
  <si>
    <t>Montáž obkladů stupnic z dlaždic protiskluzných keramických flexibilní lepidlo š přes 250 do 300 mm</t>
  </si>
  <si>
    <t>-1840009744</t>
  </si>
  <si>
    <t>240</t>
  </si>
  <si>
    <t>771274242</t>
  </si>
  <si>
    <t>Montáž obkladů podstupnic z dlaždic reliéfních keramických flexibilní lepidlo v přes 150 do 200 mm</t>
  </si>
  <si>
    <t>146564379</t>
  </si>
  <si>
    <t>241</t>
  </si>
  <si>
    <t>59761409</t>
  </si>
  <si>
    <t>dlažba keramická slinutá protiskluzná do interiéru i exteriéru pro vysoké mechanické namáhání přes 9 do 12ks/m2</t>
  </si>
  <si>
    <t>1681508423</t>
  </si>
  <si>
    <t>1,69*2*(0,2+0,3)*1,1</t>
  </si>
  <si>
    <t>242</t>
  </si>
  <si>
    <t>771591112</t>
  </si>
  <si>
    <t>Izolace pod dlažbu nátěrem nebo stěrkou ve dvou vrstvách</t>
  </si>
  <si>
    <t>-1218988851</t>
  </si>
  <si>
    <t>podlaha soc. zařízení 4.np</t>
  </si>
  <si>
    <t>6,1+1,44*2+1,72+5,16+4,04+6,93+1,44*3</t>
  </si>
  <si>
    <t>243</t>
  </si>
  <si>
    <t>771591241</t>
  </si>
  <si>
    <t>Izolace těsnícími pásy vnitřní kout</t>
  </si>
  <si>
    <t>2010776350</t>
  </si>
  <si>
    <t>* podlaha soc. zařízení 4.np</t>
  </si>
  <si>
    <t>9*4+2</t>
  </si>
  <si>
    <t>244</t>
  </si>
  <si>
    <t>771591242</t>
  </si>
  <si>
    <t>Izolace těsnícími pásy vnější roh</t>
  </si>
  <si>
    <t>1369313858</t>
  </si>
  <si>
    <t>245</t>
  </si>
  <si>
    <t>771591264</t>
  </si>
  <si>
    <t>Izolace těsnícími pásy mezi podlahou a stěnou</t>
  </si>
  <si>
    <t>924596770</t>
  </si>
  <si>
    <t>*podlaha soc. zařízení 4.np</t>
  </si>
  <si>
    <t>2*((1,8+0,8)*3+1,4+4,8+1,8+2,25+2,4+2,15+0,8+2,15+(0,9+1,6)*2+1,6+2,9)-1,6</t>
  </si>
  <si>
    <t>*odpočet dveří</t>
  </si>
  <si>
    <t>-(0,7*6*2+0,8*4)</t>
  </si>
  <si>
    <t>246</t>
  </si>
  <si>
    <t>998771103</t>
  </si>
  <si>
    <t>Přesun hmot tonážní pro podlahy z dlaždic v objektech v přes 12 do 24 m</t>
  </si>
  <si>
    <t>-222372583</t>
  </si>
  <si>
    <t>776</t>
  </si>
  <si>
    <t>Podlahy povlakové</t>
  </si>
  <si>
    <t>247</t>
  </si>
  <si>
    <t>776111112</t>
  </si>
  <si>
    <t>Broušení betonového podkladu povlakových podlah</t>
  </si>
  <si>
    <t>-71562905</t>
  </si>
  <si>
    <t>4.np  PVC</t>
  </si>
  <si>
    <t>90,0+5,9+20,6+36,8+5,6+44,3+46,0+99,3</t>
  </si>
  <si>
    <t>23,0+12,1+11,9</t>
  </si>
  <si>
    <t>248</t>
  </si>
  <si>
    <t>776111311</t>
  </si>
  <si>
    <t>Vysátí podkladu povlakových podlah</t>
  </si>
  <si>
    <t>-1000756884</t>
  </si>
  <si>
    <t>249</t>
  </si>
  <si>
    <t>776121112</t>
  </si>
  <si>
    <t>Vodou ředitelná penetrace savého podkladu povlakových podlah</t>
  </si>
  <si>
    <t>1885797281</t>
  </si>
  <si>
    <t>250</t>
  </si>
  <si>
    <t>776141114</t>
  </si>
  <si>
    <t>Stěrka podlahová nivelační pro vyrovnání podkladu povlakových podlah pevnosti 20 MPa tl přes 8 do 10 mm</t>
  </si>
  <si>
    <t>1918599808</t>
  </si>
  <si>
    <t>251</t>
  </si>
  <si>
    <t>776221111</t>
  </si>
  <si>
    <t>Lepení pásů z PVC standardním lepidlem</t>
  </si>
  <si>
    <t>960565336</t>
  </si>
  <si>
    <t>252</t>
  </si>
  <si>
    <t>28412285</t>
  </si>
  <si>
    <t>krytina podlahová heterogenní tl 2mm</t>
  </si>
  <si>
    <t>760246801</t>
  </si>
  <si>
    <t>348,5*1,1 'Přepočtené koeficientem množství</t>
  </si>
  <si>
    <t>253</t>
  </si>
  <si>
    <t>776421111</t>
  </si>
  <si>
    <t>Montáž obvodových lišt lepením</t>
  </si>
  <si>
    <t>869212934</t>
  </si>
  <si>
    <t>podlaha PVC</t>
  </si>
  <si>
    <t>2*(9,5*2+4,22+1,4+5,335+3,875*2+9,475+4,0+1,4+6,635+6,648+5,95+8,25+13,4+10,579)</t>
  </si>
  <si>
    <t>-(0,9*7+0,8*1+0,6*3)</t>
  </si>
  <si>
    <t>254</t>
  </si>
  <si>
    <t>28411003</t>
  </si>
  <si>
    <t>lišta soklová PVC 30x30mm</t>
  </si>
  <si>
    <t>1579231984</t>
  </si>
  <si>
    <t>199,184*1,1 'Přepočtené koeficientem množství</t>
  </si>
  <si>
    <t>255</t>
  </si>
  <si>
    <t>776211111</t>
  </si>
  <si>
    <t>Lepení textilních pásů</t>
  </si>
  <si>
    <t>923923542</t>
  </si>
  <si>
    <t>256</t>
  </si>
  <si>
    <t>69751061</t>
  </si>
  <si>
    <t>koberec zátěžový vpichovaný role š 2m, vlákno 100% PA, hm 400g/m2, zátěž 33, útlum 21dB, hořlavost Bfl S1</t>
  </si>
  <si>
    <t>-1582461390</t>
  </si>
  <si>
    <t>47*1,1 'Přepočtené koeficientem množství</t>
  </si>
  <si>
    <t>257</t>
  </si>
  <si>
    <t>775413320</t>
  </si>
  <si>
    <t>Montáž soklíku ze dřeva tvrdého nebo měkkého připevněného vruty s přetmelením</t>
  </si>
  <si>
    <t>1217807634</t>
  </si>
  <si>
    <t>soklík koberce</t>
  </si>
  <si>
    <t>2*(5,44+4,23+3,85+3,875*2+3,075)</t>
  </si>
  <si>
    <t>-(0,9*3+0,6*2)</t>
  </si>
  <si>
    <t>258</t>
  </si>
  <si>
    <t>61418151</t>
  </si>
  <si>
    <t>lišta podlahová dřevěná dub 28x28mm</t>
  </si>
  <si>
    <t>-363649115</t>
  </si>
  <si>
    <t>44,79*1,1 'Přepočtené koeficientem množství</t>
  </si>
  <si>
    <t>259</t>
  </si>
  <si>
    <t>998776103</t>
  </si>
  <si>
    <t>Přesun hmot tonážní pro podlahy povlakové v objektech v přes 12 do 24 m</t>
  </si>
  <si>
    <t>-1434579766</t>
  </si>
  <si>
    <t>781</t>
  </si>
  <si>
    <t>Dokončovací práce - obklady keramické</t>
  </si>
  <si>
    <t>260</t>
  </si>
  <si>
    <t>781111011</t>
  </si>
  <si>
    <t>Ometení (oprášení) stěny při přípravě podkladu</t>
  </si>
  <si>
    <t>-412327139</t>
  </si>
  <si>
    <t>261</t>
  </si>
  <si>
    <t>781121011</t>
  </si>
  <si>
    <t>Nátěr penetrační na stěnu</t>
  </si>
  <si>
    <t>918316544</t>
  </si>
  <si>
    <t>262</t>
  </si>
  <si>
    <t>781474112</t>
  </si>
  <si>
    <t>Montáž obkladů vnitřních keramických hladkých přes 9 do 12 ks/m2 lepených flexibilním lepidlem</t>
  </si>
  <si>
    <t>-1127530898</t>
  </si>
  <si>
    <t>*4.np WC na SDK v=180cm</t>
  </si>
  <si>
    <t>1,8*2*((1,8+0,8)*3+1,4+4,8+1,8+2,25+2,4+2,15+0,8+2,15+(0,9+1,6)*2+1,6+2,9)-1,6*1,8</t>
  </si>
  <si>
    <t>-1,8*(0,7*6*2+0,8*4)</t>
  </si>
  <si>
    <t>*mč 4.05 za linkou</t>
  </si>
  <si>
    <t>1,5*(3,0+0,6)</t>
  </si>
  <si>
    <t>*v učebnách a kabinetech - za umyvadlem v=150cm</t>
  </si>
  <si>
    <t>1,0*1,5*3+2*1,0*1,5*4</t>
  </si>
  <si>
    <t>263</t>
  </si>
  <si>
    <t>59761026</t>
  </si>
  <si>
    <t>obklad keramický hladký do 12ks/m2</t>
  </si>
  <si>
    <t>-1590941614</t>
  </si>
  <si>
    <t>124,32*1,1 'Přepočtené koeficientem množství</t>
  </si>
  <si>
    <t>264</t>
  </si>
  <si>
    <t>781479196</t>
  </si>
  <si>
    <t>Příplatek k montáži obkladů vnitřních keramických hladkých za spárování tmelem dvousložkovým</t>
  </si>
  <si>
    <t>610856491</t>
  </si>
  <si>
    <t>265</t>
  </si>
  <si>
    <t>781494111</t>
  </si>
  <si>
    <t>Plastové profily rohové lepené flexibilním lepidlem</t>
  </si>
  <si>
    <t>1676415442</t>
  </si>
  <si>
    <t xml:space="preserve">4.np WC </t>
  </si>
  <si>
    <t>1,8*4+0,8*4+0,9*2+1,8</t>
  </si>
  <si>
    <t>266</t>
  </si>
  <si>
    <t>781494511</t>
  </si>
  <si>
    <t>Plastové profily ukončovací lepené flexibilním lepidlem</t>
  </si>
  <si>
    <t>-2101042471</t>
  </si>
  <si>
    <t>((1,8+0,8)*3+1,4+4,8+1,8+2,25+2,4+2,15+0,8+2,15+(0,9+1,6)*2+1,6+2,9)*2-1,6</t>
  </si>
  <si>
    <t>1,5*2+3,0+0,6</t>
  </si>
  <si>
    <t>1,0*3+1,5*2*3+2*(1,0+1,5)*4</t>
  </si>
  <si>
    <t>267</t>
  </si>
  <si>
    <t>781495141</t>
  </si>
  <si>
    <t>Průnik obkladem kruhový do DN 30</t>
  </si>
  <si>
    <t>88811681</t>
  </si>
  <si>
    <t>" umyvadla " (7+6)*2</t>
  </si>
  <si>
    <t>" výlevka " 2</t>
  </si>
  <si>
    <t>" kuch.linka " 4</t>
  </si>
  <si>
    <t>268</t>
  </si>
  <si>
    <t>781495142</t>
  </si>
  <si>
    <t>Průnik obkladem kruhový přes DN 30 do DN 90</t>
  </si>
  <si>
    <t>315402424</t>
  </si>
  <si>
    <t>" umyvadla " (7+6)</t>
  </si>
  <si>
    <t>" pisoáry " 3</t>
  </si>
  <si>
    <t>" kuch.linka " 2</t>
  </si>
  <si>
    <t>269</t>
  </si>
  <si>
    <t>781495143</t>
  </si>
  <si>
    <t>Průnik obkladem kruhový přes DN 90</t>
  </si>
  <si>
    <t>-1745083811</t>
  </si>
  <si>
    <t>" WC " 6*2</t>
  </si>
  <si>
    <t>270</t>
  </si>
  <si>
    <t>998781103</t>
  </si>
  <si>
    <t>Přesun hmot tonážní pro obklady keramické v objektech v přes 12 do 24 m</t>
  </si>
  <si>
    <t>-335766622</t>
  </si>
  <si>
    <t>783</t>
  </si>
  <si>
    <t>Dokončovací práce - nátěry</t>
  </si>
  <si>
    <t>271</t>
  </si>
  <si>
    <t>783314101</t>
  </si>
  <si>
    <t>Základní jednonásobný syntetický nátěr zámečnických konstrukcí</t>
  </si>
  <si>
    <t>1587358156</t>
  </si>
  <si>
    <t>podlaha 4.np - I 18</t>
  </si>
  <si>
    <t>0,641*(2,4+7,95+13,4+64,8+5,45)</t>
  </si>
  <si>
    <t>profil     I 20</t>
  </si>
  <si>
    <t>0,709*28,5</t>
  </si>
  <si>
    <t>Profil    I 24</t>
  </si>
  <si>
    <t>0,845*(6,7+3,6+3,7+24,9+4,9+22,6+283,1+45,6)</t>
  </si>
  <si>
    <t>nosné prvky krovu</t>
  </si>
  <si>
    <t>15*2*0,15*0,314</t>
  </si>
  <si>
    <t>I OSB do zdi U65</t>
  </si>
  <si>
    <t>8*0,15*0,273</t>
  </si>
  <si>
    <t>26*0,372</t>
  </si>
  <si>
    <t>(4,5+1,9+4,1+21,6+5,7+6)*0,487</t>
  </si>
  <si>
    <t>272</t>
  </si>
  <si>
    <t>783314201</t>
  </si>
  <si>
    <t>Základní antikorozní jednonásobný syntetický standardní nátěr zámečnických konstrukcí</t>
  </si>
  <si>
    <t>1181733138</t>
  </si>
  <si>
    <t>273</t>
  </si>
  <si>
    <t>783317101</t>
  </si>
  <si>
    <t>Krycí jednonásobný syntetický standardní nátěr zámečnických konstrukcí</t>
  </si>
  <si>
    <t>-413724181</t>
  </si>
  <si>
    <t>274</t>
  </si>
  <si>
    <t>783414101</t>
  </si>
  <si>
    <t>Základní jednonásobný syntetický nátěr klempířských konstrukcí</t>
  </si>
  <si>
    <t>956461410</t>
  </si>
  <si>
    <t>lemování odvětrání ZTI</t>
  </si>
  <si>
    <t>4*0,5</t>
  </si>
  <si>
    <t>275</t>
  </si>
  <si>
    <t>783414201</t>
  </si>
  <si>
    <t>Základní antikorozní jednonásobný syntetický nátěr klempířských konstrukcí</t>
  </si>
  <si>
    <t>1009826175</t>
  </si>
  <si>
    <t>276</t>
  </si>
  <si>
    <t>783417101</t>
  </si>
  <si>
    <t>Krycí jednonásobný syntetický nátěr klempířských konstrukcí</t>
  </si>
  <si>
    <t>1889664012</t>
  </si>
  <si>
    <t>277</t>
  </si>
  <si>
    <t>783213121</t>
  </si>
  <si>
    <t>Napouštěcí dvojnásobný syntetický biocidní nátěr tesařských konstrukcí zabudovaných do konstrukce</t>
  </si>
  <si>
    <t>762124653</t>
  </si>
  <si>
    <t>plocha stávající střechy + 15%</t>
  </si>
  <si>
    <t>1178*1,15</t>
  </si>
  <si>
    <t>784</t>
  </si>
  <si>
    <t>Dokončovací práce - malby</t>
  </si>
  <si>
    <t>278</t>
  </si>
  <si>
    <t>784181111</t>
  </si>
  <si>
    <t>Základní silikátová jednonásobná bezbarvá penetrace podkladu v místnostech v do 3,80 m</t>
  </si>
  <si>
    <t>391571573</t>
  </si>
  <si>
    <t xml:space="preserve">2.pp - požární předěl porobeton </t>
  </si>
  <si>
    <t>1,525*2,8*2</t>
  </si>
  <si>
    <t>(2,38*4,25)*2</t>
  </si>
  <si>
    <t>(2,38*3,97)*2</t>
  </si>
  <si>
    <t>(5,0+2,55+15,0+9,4+5,4+5,5+1,6+5,55+4,32)*2,7*2+0,5*2,7</t>
  </si>
  <si>
    <t>(5,5*1,1+2,4*(1,0+2,7)/2+3,5*(0,7+2,7)/2*2)*2</t>
  </si>
  <si>
    <t>(2,7*(3,55+6,5)+3,6*2,7/2)*2</t>
  </si>
  <si>
    <t>279</t>
  </si>
  <si>
    <t>784321001</t>
  </si>
  <si>
    <t>Jednonásobné silikátové bílé malby v místnosti v do 3,80 m</t>
  </si>
  <si>
    <t>1095441072</t>
  </si>
  <si>
    <t>*2.pp - požární předěl 2xL 50/50/4 dl. 1200</t>
  </si>
  <si>
    <t>*1.np - požární předěl  2xL 100/100/5 dl. 2,25</t>
  </si>
  <si>
    <t>*2.np - požární předěl  2xL 100/100/5 dl. 2,25</t>
  </si>
  <si>
    <t>*izolace na svislo u pozednice min 140mm - přestěrkování</t>
  </si>
  <si>
    <t xml:space="preserve">*2.pp - požární předěl porobeton </t>
  </si>
  <si>
    <t>*1.np zazdívka</t>
  </si>
  <si>
    <t xml:space="preserve">*požární předěl </t>
  </si>
  <si>
    <t>*2.np zazdívka</t>
  </si>
  <si>
    <t>*4.np - pilíře pro nosníky výměn</t>
  </si>
  <si>
    <t xml:space="preserve">*4.np - příčky </t>
  </si>
  <si>
    <t>*4.np PO zeď u schodiště mč 4.01</t>
  </si>
  <si>
    <t>*4.np původní zdivo</t>
  </si>
  <si>
    <t xml:space="preserve">*SDK příčky </t>
  </si>
  <si>
    <t>2,6*(6,15*2+3,3+1,6*2+3,3+1,8*3+5,0)*2</t>
  </si>
  <si>
    <t>2,6*(4,75+3,95+4,55+3,875*2+3,3+4,22+4,6+2,5)*2</t>
  </si>
  <si>
    <t>-((2,0*1,5)/2*3+2,6*2,25/2*4)*2</t>
  </si>
  <si>
    <t>*SDK předstěny</t>
  </si>
  <si>
    <t>* SDK podhledy</t>
  </si>
  <si>
    <t>542,667</t>
  </si>
  <si>
    <t xml:space="preserve">D.1.4 - Technika prostředí staveb </t>
  </si>
  <si>
    <t>D.1.4.1a2 - Kanalizace a vodovod</t>
  </si>
  <si>
    <t xml:space="preserve">    9 - DOKONCUJICI KONSTRUKCE                            </t>
  </si>
  <si>
    <t xml:space="preserve">    99 - PRESUN HMOT                                       </t>
  </si>
  <si>
    <t xml:space="preserve">    713 - IZOLACE TEPELNE                                   </t>
  </si>
  <si>
    <t xml:space="preserve">    721 - VNITRNI KANALIZACE                                </t>
  </si>
  <si>
    <t xml:space="preserve">    722 - VNITRNI VODOVOD                                   </t>
  </si>
  <si>
    <t xml:space="preserve">    725 - ZARIZOVACI PREDMETY                               </t>
  </si>
  <si>
    <t xml:space="preserve">    726 - INSTALACNI PREFABRIKATY                           </t>
  </si>
  <si>
    <t xml:space="preserve">    763 - DREVOSTAVBY                                       </t>
  </si>
  <si>
    <t>OST - Ostatní</t>
  </si>
  <si>
    <t xml:space="preserve">DOKONCUJICI KONSTRUKCE                            </t>
  </si>
  <si>
    <t>953941000</t>
  </si>
  <si>
    <t>Osaz kotev prvků zabetonováním 1kg</t>
  </si>
  <si>
    <t xml:space="preserve">8+12                                              </t>
  </si>
  <si>
    <t>Součet</t>
  </si>
  <si>
    <t>42396112</t>
  </si>
  <si>
    <t>Objímka odpadní litina DN 75mm</t>
  </si>
  <si>
    <t>42396113</t>
  </si>
  <si>
    <t>Objímka odpadní litina DN 100mm</t>
  </si>
  <si>
    <t>42392030</t>
  </si>
  <si>
    <t>Tyč závěsná M8 dl.1m</t>
  </si>
  <si>
    <t>953943111</t>
  </si>
  <si>
    <t>Osazování výrobků do 1 kg/kus do vysekaných kapes zdiva</t>
  </si>
  <si>
    <t xml:space="preserve">6+5                                               </t>
  </si>
  <si>
    <t>28323934</t>
  </si>
  <si>
    <t>Požární ochranné manžety</t>
  </si>
  <si>
    <t>bal</t>
  </si>
  <si>
    <t xml:space="preserve">PRESUN HMOT                                       </t>
  </si>
  <si>
    <t xml:space="preserve">IZOLACE TEPELNE                                   </t>
  </si>
  <si>
    <t>713462118</t>
  </si>
  <si>
    <t>Izol potrubí skruž PE spona DN 75</t>
  </si>
  <si>
    <t xml:space="preserve">2.5*3                                             </t>
  </si>
  <si>
    <t>28770944</t>
  </si>
  <si>
    <t>Izolace syntet.kaučuk dl.2m D 76/25m</t>
  </si>
  <si>
    <t>713462112</t>
  </si>
  <si>
    <t>Izol potrubí skruž PE spona DN 20</t>
  </si>
  <si>
    <t xml:space="preserve">50+25.5+18.5+29                                   </t>
  </si>
  <si>
    <t>28770192</t>
  </si>
  <si>
    <t>Izolace PE návlek.D 22/5</t>
  </si>
  <si>
    <t>28770193</t>
  </si>
  <si>
    <t>Izolace PE návlek.D 22/13</t>
  </si>
  <si>
    <t>28770194</t>
  </si>
  <si>
    <t>Izolace PE návlek.D 22/20</t>
  </si>
  <si>
    <t xml:space="preserve">18.5+29                                           </t>
  </si>
  <si>
    <t>713462113</t>
  </si>
  <si>
    <t>Izol potrubí skruž PE spona DN 25</t>
  </si>
  <si>
    <t xml:space="preserve">20+15.5+8.5                                       </t>
  </si>
  <si>
    <t>28770203</t>
  </si>
  <si>
    <t>Izolace PE návlek.D 28/5</t>
  </si>
  <si>
    <t>28770205</t>
  </si>
  <si>
    <t>Izolace PE návlek.D 28/13</t>
  </si>
  <si>
    <t>28770195</t>
  </si>
  <si>
    <t>Izolace PE návlek.D 28/20</t>
  </si>
  <si>
    <t>713462114</t>
  </si>
  <si>
    <t>Izol potrubí skruž PE spona DN 32</t>
  </si>
  <si>
    <t>28770204</t>
  </si>
  <si>
    <t>Izolace PE návlek.D 35/5</t>
  </si>
  <si>
    <t>713462115</t>
  </si>
  <si>
    <t>Izol potrubí skruž PE spona DN 40</t>
  </si>
  <si>
    <t>28770197</t>
  </si>
  <si>
    <t>Izolace PE návlek.D 42/9</t>
  </si>
  <si>
    <t>713462132</t>
  </si>
  <si>
    <t>Izol potrubí skruž PE lePEne DN 20</t>
  </si>
  <si>
    <t>63196518</t>
  </si>
  <si>
    <t>Pouzd.izol.kam.vlna+Al fólie 22/50mm</t>
  </si>
  <si>
    <t>713462134</t>
  </si>
  <si>
    <t>Izol potrubí skruž PE lePEne DN 32</t>
  </si>
  <si>
    <t>63196359</t>
  </si>
  <si>
    <t>Pouzd.izol.kam.vlna+Al fólie 35/50mm</t>
  </si>
  <si>
    <t>713462135</t>
  </si>
  <si>
    <t>Izol potrubí skruž PE lePEne DN 40</t>
  </si>
  <si>
    <t>63196360</t>
  </si>
  <si>
    <t>Pouzd.izol.kam.vlna+Al fólie 42/50mm</t>
  </si>
  <si>
    <t>721</t>
  </si>
  <si>
    <t xml:space="preserve">VNITRNI KANALIZACE                                </t>
  </si>
  <si>
    <t>721170963</t>
  </si>
  <si>
    <t>Potrubí PVC odpadní propojení D 75</t>
  </si>
  <si>
    <t xml:space="preserve">6+1                                               </t>
  </si>
  <si>
    <t>721170965</t>
  </si>
  <si>
    <t>Potrubí PVC odpadní propojení D 110</t>
  </si>
  <si>
    <t>721141103R</t>
  </si>
  <si>
    <t>Potrubí lit.tenkostěnná odpad.D 75mm</t>
  </si>
  <si>
    <t xml:space="preserve">1+1.6+4+4+4+0.6+1.6+0.9+3.1+0.4+2+0.3             </t>
  </si>
  <si>
    <t>721141105R</t>
  </si>
  <si>
    <t>Potrubí lit tenkostěnná odpad.D 110m</t>
  </si>
  <si>
    <t xml:space="preserve">2.9+0.2+1+0.3+2.1+0.2+0.3+0.6+3.4+0.6+0.2+0.5+1.2 </t>
  </si>
  <si>
    <t>55255841</t>
  </si>
  <si>
    <t>příruba zaslepovací základní povrchová ochrana tvárná litina DN 200 PN10</t>
  </si>
  <si>
    <t>55255840</t>
  </si>
  <si>
    <t>příruba zaslepovací litinová vodovodní základní povrchová ochrana PN10/16 X-kus DN 150</t>
  </si>
  <si>
    <t>721174024</t>
  </si>
  <si>
    <t>Potrubí kanalizační z PP odpadní DN 75</t>
  </si>
  <si>
    <t>Poznámka k položce:_x000D_
odpadní hrdlové DN 70</t>
  </si>
  <si>
    <t xml:space="preserve">2.5+0.2+0.2+4.2+0.2+0.9+2.7+2.8+0.2+0.3+2.5+2.7+0.2+0.6+0.5+2.6+1.2   </t>
  </si>
  <si>
    <t>721174025</t>
  </si>
  <si>
    <t>Potrubí kanalizační z PP odpadní DN 110</t>
  </si>
  <si>
    <t>Poznámka k položce:_x000D_
odpadní hrdlové DN 100</t>
  </si>
  <si>
    <t>0.8+0.3+2.7+0.2+1.1+0.5+0.7+0.2+1.1+1.1+8+0.2+0.2+1.1+1.5+0.2+1.8+0.2+1.2+0.8+0.2+0.4</t>
  </si>
  <si>
    <t>721174041</t>
  </si>
  <si>
    <t>Potrubí kanalizační z PP připojovací DN 32</t>
  </si>
  <si>
    <t>Poznámka k položce:_x000D_
připojovací hrdlové DN 32</t>
  </si>
  <si>
    <t>721174042</t>
  </si>
  <si>
    <t>Potrubí kanalizační z PP připojovací DN 40</t>
  </si>
  <si>
    <t>Poznámka k položce:_x000D_
připojovací hrdlové DN 40</t>
  </si>
  <si>
    <t>0.5+1.2+0.4+0.5+0.4+0.3+2.2+0.2+0.3+0.9+0.3+2.3</t>
  </si>
  <si>
    <t xml:space="preserve">0,2+0.8+4.8+0.2+0.6+0.3+0.5*2+0.8+0.4*5+0.3         </t>
  </si>
  <si>
    <t>721174043</t>
  </si>
  <si>
    <t>Potrubí kanalizační z PP připojovací DN 50</t>
  </si>
  <si>
    <t>Poznámka k položce:_x000D_
připojovací hrdlové DN 50</t>
  </si>
  <si>
    <t xml:space="preserve">2.6+0.4+2.9+0.2+0.4+0.4+1.7+0.6+0.8+0.3+0.4+0.4*2 </t>
  </si>
  <si>
    <t>722171222R</t>
  </si>
  <si>
    <t>Potrubí PPR D 25/3,5 PN 16</t>
  </si>
  <si>
    <t xml:space="preserve">odvod kondenzátu                                  </t>
  </si>
  <si>
    <t xml:space="preserve">1+0.9+0.3+0.3                                     </t>
  </si>
  <si>
    <t>28770270</t>
  </si>
  <si>
    <t>Čisticí kus HT D 75mm</t>
  </si>
  <si>
    <t>28770271</t>
  </si>
  <si>
    <t>Čisticí kus HT D 110mm</t>
  </si>
  <si>
    <t>28614165</t>
  </si>
  <si>
    <t>Zátka HTM DN 70mm</t>
  </si>
  <si>
    <t>28614164</t>
  </si>
  <si>
    <t>Zátka HTM DN 100mm</t>
  </si>
  <si>
    <t>721194103</t>
  </si>
  <si>
    <t>Vyvedení a upevnění odpadních výpustek DN 32</t>
  </si>
  <si>
    <t>721194104</t>
  </si>
  <si>
    <t>Vyvedení a upevnění odpadních výpustek DN 40</t>
  </si>
  <si>
    <t xml:space="preserve">6+4+3+1+1                                         </t>
  </si>
  <si>
    <t>721194105</t>
  </si>
  <si>
    <t>Vyvedení a upevnění odpadních výpustek DN 50</t>
  </si>
  <si>
    <t xml:space="preserve">3+1                                               </t>
  </si>
  <si>
    <t>721194109</t>
  </si>
  <si>
    <t>Vyvedení a upevnění odpadních výpustek DN 110</t>
  </si>
  <si>
    <t xml:space="preserve">5+1+1                                             </t>
  </si>
  <si>
    <t>721221202R</t>
  </si>
  <si>
    <t>Mtž sifonu pro odvod kondenzátu</t>
  </si>
  <si>
    <t>28701311</t>
  </si>
  <si>
    <t>Sifon odvod.kondezátu podomít.DN 32</t>
  </si>
  <si>
    <t>721273145R</t>
  </si>
  <si>
    <t>Montáž hlavice ventilač půdové</t>
  </si>
  <si>
    <t>28696990</t>
  </si>
  <si>
    <t>Přivzdušňovací ventil DN50/70/10</t>
  </si>
  <si>
    <t>721273145R.1</t>
  </si>
  <si>
    <t>Souprava střeš.ventilace DN 100</t>
  </si>
  <si>
    <t>721273145R.2</t>
  </si>
  <si>
    <t>Hlavice ventilační D 75</t>
  </si>
  <si>
    <t>721290111</t>
  </si>
  <si>
    <t>Zkouška těsnosti potrubí kanalizace vodou DN do 125</t>
  </si>
  <si>
    <t xml:space="preserve">23.5+13.5+24.5+24.5+1.5+20.5                      </t>
  </si>
  <si>
    <t>722290226</t>
  </si>
  <si>
    <t>Zkouška těsnosti vodovodního potrubí závitového DN do 50</t>
  </si>
  <si>
    <t>998721103</t>
  </si>
  <si>
    <t>Přesun hmot tonážní pro vnitřní kanalizace v objektech v přes 12 do 24 m</t>
  </si>
  <si>
    <t>722</t>
  </si>
  <si>
    <t xml:space="preserve">VNITRNI VODOVOD                                   </t>
  </si>
  <si>
    <t>722170911</t>
  </si>
  <si>
    <t>Potrubí rPE vsaz odboč D 32</t>
  </si>
  <si>
    <t xml:space="preserve">3*3+2                                             </t>
  </si>
  <si>
    <t>722170914</t>
  </si>
  <si>
    <t>Potrubí rPE vsaz odboč -D 63</t>
  </si>
  <si>
    <t>722140235R</t>
  </si>
  <si>
    <t>Potrubí ocel pozink 5/4"</t>
  </si>
  <si>
    <t>722171221R</t>
  </si>
  <si>
    <t>Potrubí PPR D 20/2,8 PN 16</t>
  </si>
  <si>
    <t xml:space="preserve">drážka, SDK                                        </t>
  </si>
  <si>
    <t xml:space="preserve">3.2+0.8+2.2+2+1+1+6.5+8.5+3.8+2.5                 </t>
  </si>
  <si>
    <t xml:space="preserve">v podlaze                                         </t>
  </si>
  <si>
    <t xml:space="preserve">3.6+2.5+4.6+6+1.5+0.3                             </t>
  </si>
  <si>
    <t xml:space="preserve">0.9+2.6+3.1+4.9                                   </t>
  </si>
  <si>
    <t xml:space="preserve">7.8+0.7                                           </t>
  </si>
  <si>
    <t>722171223R</t>
  </si>
  <si>
    <t>Potrubí PPR D 32/4,5 PN 16</t>
  </si>
  <si>
    <t xml:space="preserve">drážka, SDK                                      </t>
  </si>
  <si>
    <t xml:space="preserve">3.5                                               </t>
  </si>
  <si>
    <t>722171224R</t>
  </si>
  <si>
    <t>Potrubí PPR D 40/5,6 PN16</t>
  </si>
  <si>
    <t xml:space="preserve">volně                                             </t>
  </si>
  <si>
    <t xml:space="preserve">4.5                                               </t>
  </si>
  <si>
    <t>722171221R.1</t>
  </si>
  <si>
    <t>Potrubí PPR s čedič. vlákny D20x2,8 PN16</t>
  </si>
  <si>
    <t xml:space="preserve">teplá drážka, SDK                                </t>
  </si>
  <si>
    <t xml:space="preserve">3.2+0.8+2.2+2+1+1+5.6+3.5+2.5+3.7                 </t>
  </si>
  <si>
    <t xml:space="preserve">teplá v podlaze                                   </t>
  </si>
  <si>
    <t xml:space="preserve">cirkulace v podlaze                               </t>
  </si>
  <si>
    <t xml:space="preserve">7.8+4+2.5+4.6+6+1.6+2.5                           </t>
  </si>
  <si>
    <t xml:space="preserve">cirkulace volně                                   </t>
  </si>
  <si>
    <t>722171222R.1</t>
  </si>
  <si>
    <t>Potrubí PPR s čedič. vlákny D25x3,5 PN16</t>
  </si>
  <si>
    <t xml:space="preserve">0.8+2.5+4.6+6+1.6                                 </t>
  </si>
  <si>
    <t xml:space="preserve">7.7+0.8                                           </t>
  </si>
  <si>
    <t>722171223R.1</t>
  </si>
  <si>
    <t>Potrubí PPR s čedič. vlákny D32x4,5 PN 16</t>
  </si>
  <si>
    <t xml:space="preserve">teplá volně                                       </t>
  </si>
  <si>
    <t>722190401</t>
  </si>
  <si>
    <t>Vyvedení a upevnění výpustku DN do 25</t>
  </si>
  <si>
    <t xml:space="preserve">(6+4+3+1+1+1+1)*2+5+1+3                           </t>
  </si>
  <si>
    <t>722220111</t>
  </si>
  <si>
    <t>Nástěnka pro výtokový ventil G 1/2" s jedním závitem</t>
  </si>
  <si>
    <t xml:space="preserve">5+1+3                                             </t>
  </si>
  <si>
    <t>722220121</t>
  </si>
  <si>
    <t>Nástěnka pro baterii G 1/2" s jedním závitem</t>
  </si>
  <si>
    <t>par</t>
  </si>
  <si>
    <t xml:space="preserve">6+4+3+1+1+1+1                                     </t>
  </si>
  <si>
    <t>722239102</t>
  </si>
  <si>
    <t>Montáž armatur vodovodních se dvěma závity G 3/4"</t>
  </si>
  <si>
    <t xml:space="preserve">2*2                                               </t>
  </si>
  <si>
    <t>55121203</t>
  </si>
  <si>
    <t>závitový zpětný ventil 2"1/2</t>
  </si>
  <si>
    <t>42296137</t>
  </si>
  <si>
    <t>Ventil zpětný  G 3/4"</t>
  </si>
  <si>
    <t>734209124</t>
  </si>
  <si>
    <t>Montáž armatury závitové s třemi závity G 3/4</t>
  </si>
  <si>
    <t>48500623</t>
  </si>
  <si>
    <t>Ventil termostat.směšovací G3/4"</t>
  </si>
  <si>
    <t>Poznámka k položce:_x000D_
např.VTA 330 Kvs 1,2 nastav.tep.38st.C</t>
  </si>
  <si>
    <t>722254114R</t>
  </si>
  <si>
    <t>Hydrant skříň výzbrojí D 25/30</t>
  </si>
  <si>
    <t>soub</t>
  </si>
  <si>
    <t>722290226R</t>
  </si>
  <si>
    <t>Zkouška tlak potr -DN 50</t>
  </si>
  <si>
    <t xml:space="preserve">17+50+20+3.5+4.5+77.5+24+4.5                      </t>
  </si>
  <si>
    <t>722290234</t>
  </si>
  <si>
    <t>Proplach a dezinfekce vodovodního potrubí DN do 80</t>
  </si>
  <si>
    <t>998722103</t>
  </si>
  <si>
    <t>Přesun hmot tonážní pro vnitřní vodovod v objektech v přes 12 do 24 m</t>
  </si>
  <si>
    <t xml:space="preserve">ZARIZOVACI PREDMETY                               </t>
  </si>
  <si>
    <t>725119213</t>
  </si>
  <si>
    <t>Zařízení záchodů - montáž</t>
  </si>
  <si>
    <t>Poznámka k položce:_x000D_
klozetových mís závěsných</t>
  </si>
  <si>
    <t xml:space="preserve">5+1                                               </t>
  </si>
  <si>
    <t>64297024</t>
  </si>
  <si>
    <t>Klozet závěsný s hlub.splach.</t>
  </si>
  <si>
    <t>Poznámka k položce:_x000D_
bez oplachovacího kruhu</t>
  </si>
  <si>
    <t>64297137</t>
  </si>
  <si>
    <t>Klozet sedátko s nerez úchyty</t>
  </si>
  <si>
    <t>64297145</t>
  </si>
  <si>
    <t>Klozet závěsný pro imobilní dl.70cm</t>
  </si>
  <si>
    <t>64297204</t>
  </si>
  <si>
    <t>Sedátko inval.WC bez poklopu</t>
  </si>
  <si>
    <t>Poznámka k položce:_x000D_
s nerez.úchyty</t>
  </si>
  <si>
    <t>64296265</t>
  </si>
  <si>
    <t>Oddálené pneumat.ruční splachov.WC</t>
  </si>
  <si>
    <t>725900952</t>
  </si>
  <si>
    <t>Přišroubování doplňků koupelen</t>
  </si>
  <si>
    <t>55396064</t>
  </si>
  <si>
    <t>Madlo universální pevné dl=600mm</t>
  </si>
  <si>
    <t>55396063</t>
  </si>
  <si>
    <t>Madlo sklopné dl.834mm-nerez</t>
  </si>
  <si>
    <t>Poznámka k položce:_x000D_
s držákem toaletního papíru</t>
  </si>
  <si>
    <t>725129201</t>
  </si>
  <si>
    <t>Mtž pisoár zách -nádrž</t>
  </si>
  <si>
    <t>64252114</t>
  </si>
  <si>
    <t>Pisoár antivandal s radar.senzorem</t>
  </si>
  <si>
    <t>Poznámka k položce:_x000D_
včetně instal.sady,sifonu a sítka</t>
  </si>
  <si>
    <t>64297147</t>
  </si>
  <si>
    <t>Zdroj napájecí pro max.5 pisoár</t>
  </si>
  <si>
    <t>725219401</t>
  </si>
  <si>
    <t>Mtž umyvadel du na šroub do zdi</t>
  </si>
  <si>
    <t>64297129</t>
  </si>
  <si>
    <t>Umyvadlo s otvor.pro bater.š.55x42cm</t>
  </si>
  <si>
    <t>64297080</t>
  </si>
  <si>
    <t>Umyvadlo s ovor.pro bater.š.55x42cm</t>
  </si>
  <si>
    <t>Poznámka k položce:_x000D_
hranaté</t>
  </si>
  <si>
    <t xml:space="preserve">4+3                                               </t>
  </si>
  <si>
    <t>64297113</t>
  </si>
  <si>
    <t>Umyvadlo záp.s otv.pro bater.š.55x41</t>
  </si>
  <si>
    <t>64296688</t>
  </si>
  <si>
    <t>Umyvadlo inval.s otv.pro bat.š.64x55</t>
  </si>
  <si>
    <t xml:space="preserve">2+4                                               </t>
  </si>
  <si>
    <t>55396141</t>
  </si>
  <si>
    <t>Sklop.zrcadlo nerez nastavitel.nerez</t>
  </si>
  <si>
    <t>Poznámka k položce:_x000D_
bez páčky</t>
  </si>
  <si>
    <t>725319101</t>
  </si>
  <si>
    <t>Mtž dřez jdn</t>
  </si>
  <si>
    <t>64297237</t>
  </si>
  <si>
    <t>Keramický dřez bez odklád.plochy</t>
  </si>
  <si>
    <t>Poznámka k položce:_x000D_
590x450x265mm</t>
  </si>
  <si>
    <t>725333350R</t>
  </si>
  <si>
    <t>Montáž výlevky</t>
  </si>
  <si>
    <t>64297081</t>
  </si>
  <si>
    <t>Výlevka závěsná+sklop.mřížka</t>
  </si>
  <si>
    <t>725810401</t>
  </si>
  <si>
    <t>Ventil rohový -trub T 66 G 1/2</t>
  </si>
  <si>
    <t xml:space="preserve">(6+4+3+1+1)*2                                     </t>
  </si>
  <si>
    <t>725810403</t>
  </si>
  <si>
    <t>Ventil rohový +trub T 67 G 1/2</t>
  </si>
  <si>
    <t>725829201</t>
  </si>
  <si>
    <t>Mtž    bat umyv a dřez nást chrom</t>
  </si>
  <si>
    <t>55196635</t>
  </si>
  <si>
    <t>Baterie dřez nást.výt.ram.dl.300mm</t>
  </si>
  <si>
    <t>725829301</t>
  </si>
  <si>
    <t>Mtž baterie umyv a dřez stojánkG1/2</t>
  </si>
  <si>
    <t xml:space="preserve">6+4+3+1+1+1                                       </t>
  </si>
  <si>
    <t>55198730</t>
  </si>
  <si>
    <t>Baterie automat.umyv.stoj.chrom</t>
  </si>
  <si>
    <t>Poznámka k položce:_x000D_
bezdotyk.ovlád.na dvě vody 12V, 50Hz</t>
  </si>
  <si>
    <t xml:space="preserve">uživatel si může nastavovat teplotu vody boční </t>
  </si>
  <si>
    <t xml:space="preserve">regulací pomocí směš.ventilu                         </t>
  </si>
  <si>
    <t xml:space="preserve">6                                                 </t>
  </si>
  <si>
    <t>55198731</t>
  </si>
  <si>
    <t>Baterie pák.umyv.stoj.bez odpad.sest</t>
  </si>
  <si>
    <t>Poznámka k položce:_x000D_
ker.kartuše,max.38st (HotStop-pojistka)</t>
  </si>
  <si>
    <t xml:space="preserve">4+1+1                                             </t>
  </si>
  <si>
    <t>55198714</t>
  </si>
  <si>
    <t>Bat.umyvad.stoj.pák.s keram.kartuší</t>
  </si>
  <si>
    <t>Poznámka k položce:_x000D_
bez odtok soupravy a perlátoru</t>
  </si>
  <si>
    <t>55198732</t>
  </si>
  <si>
    <t xml:space="preserve">regulace teploty pomocí termostat.ventilu </t>
  </si>
  <si>
    <t xml:space="preserve">pod umyvadlem-provozovatel nastaví tepl.vody  </t>
  </si>
  <si>
    <t xml:space="preserve">a uživatel ji nemůže měnit                                   </t>
  </si>
  <si>
    <t xml:space="preserve">1                                                 </t>
  </si>
  <si>
    <t>64297238</t>
  </si>
  <si>
    <t>Zdroj napájecí pro max.8 umyvadel</t>
  </si>
  <si>
    <t>725869101</t>
  </si>
  <si>
    <t>Montáž zápachových uzávěrek umyvadlových do DN 40</t>
  </si>
  <si>
    <t>55196150</t>
  </si>
  <si>
    <t>Sifon umyvadlovy chrom DN 40</t>
  </si>
  <si>
    <t>55196005</t>
  </si>
  <si>
    <t>Odpadní ventil se sítkem</t>
  </si>
  <si>
    <t>55196340</t>
  </si>
  <si>
    <t>Sifon umyv.podom.sifon DN 40</t>
  </si>
  <si>
    <t>Poznámka k položce:_x000D_
včetně připojovací soupravy plast</t>
  </si>
  <si>
    <t>998725103</t>
  </si>
  <si>
    <t>Přesun hmot tonážní pro zařizovací předměty v objektech v přes 12 do 24 m</t>
  </si>
  <si>
    <t>726</t>
  </si>
  <si>
    <t xml:space="preserve">INSTALACNI PREFABRIKATY                           </t>
  </si>
  <si>
    <t>726131042</t>
  </si>
  <si>
    <t>Instalační předstěna pro klozet závěsný v 1120 mm s ovládáním zepředu a odsáváním do stěn s kov kcí</t>
  </si>
  <si>
    <t>Poznámka k položce:_x000D_
závěs. kloz. zepředu s připoj .v. 1120mm</t>
  </si>
  <si>
    <t>726131043</t>
  </si>
  <si>
    <t>Instalační předstěna pro klozet závěsný v 1120 mm s ovládáním zepředu pro postižené do stěn s kov kcí</t>
  </si>
  <si>
    <t>Poznámka k položce:_x000D_
závěs. kloz.zepředu těl.postiž.v. 1120mm</t>
  </si>
  <si>
    <t>726131031</t>
  </si>
  <si>
    <t>Instalační předstěna pro podpěry a madla v 1120 mm do lehkých stěn s kovovou kcí</t>
  </si>
  <si>
    <t>Poznámka k položce:_x000D_
podpěrné prvky a madla stav.výšky 1120mm</t>
  </si>
  <si>
    <t>726131001</t>
  </si>
  <si>
    <t>Instalační předstěna pro umyvadlo do v 1120 mm se stojánkovou baterií do lehkých stěn s kovovou kcí</t>
  </si>
  <si>
    <t>Poznámka k položce:_x000D_
umyvadla stojánková baterie st.v. 1120mm</t>
  </si>
  <si>
    <t xml:space="preserve">6+3+2                                             </t>
  </si>
  <si>
    <t>726131021</t>
  </si>
  <si>
    <t>Instalační předstěna pro pisoár v 1300 mm do lehkých stěn s kovovou kcí</t>
  </si>
  <si>
    <t>Poznámka k položce:_x000D_
pro pisoáry stavební výšky 1120mm</t>
  </si>
  <si>
    <t>726131011</t>
  </si>
  <si>
    <t>Instalační předstěna pro bidet v 1120 mm do lehkých stěn s kovovou kcí</t>
  </si>
  <si>
    <t>Poznámka k položce:_x000D_
pro výlevku stavební výšky 1120mm</t>
  </si>
  <si>
    <t>998726103</t>
  </si>
  <si>
    <t>Instal pref presun hmot vyska -24m</t>
  </si>
  <si>
    <t xml:space="preserve">DREVOSTAVBY                                       </t>
  </si>
  <si>
    <t>763172311</t>
  </si>
  <si>
    <t>Montáž revizních dvířek pro SDK</t>
  </si>
  <si>
    <t>Poznámka k položce:_x000D_
velikost 150 x 300 mm</t>
  </si>
  <si>
    <t>55396340</t>
  </si>
  <si>
    <t>Revizní dvířka do SDK 150x300mm</t>
  </si>
  <si>
    <t>763172312</t>
  </si>
  <si>
    <t>Poznámka k položce:_x000D_
velikost 300 x 300 mm</t>
  </si>
  <si>
    <t>55396341</t>
  </si>
  <si>
    <t>Revizní dvířka do SDK 300x300mm</t>
  </si>
  <si>
    <t>763172314</t>
  </si>
  <si>
    <t>Poznámka k položce:_x000D_
velikost 500 x 500 mm</t>
  </si>
  <si>
    <t>55396342</t>
  </si>
  <si>
    <t>Revizní dvířka do SDK 500x500mm</t>
  </si>
  <si>
    <t>998763194</t>
  </si>
  <si>
    <t>Příplatek k přesunu hmot tonážní pro 763 dřevostavby za zvětšený přesun do 1000 m</t>
  </si>
  <si>
    <t>OST</t>
  </si>
  <si>
    <t>Ostatní</t>
  </si>
  <si>
    <t>C0941/01</t>
  </si>
  <si>
    <t>Zednické výpomoce</t>
  </si>
  <si>
    <t>D.1.4.3 - Ústřední vytápění</t>
  </si>
  <si>
    <t xml:space="preserve">    D1 - ROZVODY POTRUBÍ</t>
  </si>
  <si>
    <t xml:space="preserve">      D2 - Napojení na stávající rozvody</t>
  </si>
  <si>
    <t xml:space="preserve">    D3 - Vícevrstvé potrubí typ pe/al/pex (tzv. Alpex)</t>
  </si>
  <si>
    <t xml:space="preserve">    D4 - ARMATURY</t>
  </si>
  <si>
    <t xml:space="preserve">    D5 - OTOPNÁ TĚLESA</t>
  </si>
  <si>
    <t xml:space="preserve">    D6 - TEPELNÉ IZOLACE</t>
  </si>
  <si>
    <t xml:space="preserve">    D7 - KOVOVÉ DOPLŇKOVÉ KONSTRUKCE</t>
  </si>
  <si>
    <t>D1</t>
  </si>
  <si>
    <t>ROZVODY POTRUBÍ</t>
  </si>
  <si>
    <t>D2</t>
  </si>
  <si>
    <t>Napojení na stávající rozvody</t>
  </si>
  <si>
    <t>Pol1</t>
  </si>
  <si>
    <t>Napojení na stávající rozvody UT zakončené u podlahy 4.NP , ocelové porubí  , vyvaření závitové odbočky (popis napojení viz. technická zpráva)</t>
  </si>
  <si>
    <t>D3</t>
  </si>
  <si>
    <t>Vícevrstvé potrubí typ pe/al/pex (tzv. Alpex)</t>
  </si>
  <si>
    <t>Pol2</t>
  </si>
  <si>
    <t>Vícevrstvé potrubí PE/AL/PEX (Alpex)  16×2,0 (balení 100 m)</t>
  </si>
  <si>
    <t>Pol3</t>
  </si>
  <si>
    <t>Vícevrstvé potrubí PE/AL/PEX (Alpex) 20×2,0 (balení 100 m)</t>
  </si>
  <si>
    <t>Pol4</t>
  </si>
  <si>
    <t>Vícevrstvé potrubí PE/AL/PEX (Alpex) 26×3,0 (balení 50 m)</t>
  </si>
  <si>
    <t>Pol5</t>
  </si>
  <si>
    <t>Vícevrstvé potrubí PE/AL/PEX (Alpex) 32×3,0 (balení 50 m)</t>
  </si>
  <si>
    <t>Pol6</t>
  </si>
  <si>
    <t>Vícevrstvé potrubí PE/AL/PEX (Alpex) 40×3,5 (5m tyče)</t>
  </si>
  <si>
    <t>Pol7</t>
  </si>
  <si>
    <t>Alpex tvarovky (kolena , přechody , T-kusy , redukce apod.)</t>
  </si>
  <si>
    <t>D4</t>
  </si>
  <si>
    <t>ARMATURY</t>
  </si>
  <si>
    <t>Pol8</t>
  </si>
  <si>
    <t>Dvojité rohové regulační a uzavírací šroubení 3/4" Ek , materiál niklovaná mosaz , PN 10</t>
  </si>
  <si>
    <t>Pol9</t>
  </si>
  <si>
    <t>Adaptér (pro VK šroubení) ,  3/4" Ek x 1/2" , s O-kroužkem , materiál niklovaná mosaz , PN 10</t>
  </si>
  <si>
    <t>Pol10</t>
  </si>
  <si>
    <t>Svěrné šroubení na vícevrstvé potrubí Alpex ,  16x2 ALU - 3/4" Ek , s O-kroužkem , materiál mosaz , PN 10</t>
  </si>
  <si>
    <t>Pol11</t>
  </si>
  <si>
    <t>Termostatická hlavice  - kapalinová , plastová hlava - mosazná matice , M 30x1,5 , rozsah 6,5÷28°C , s možností aretace na požadovanou teplotu</t>
  </si>
  <si>
    <t>Pol12</t>
  </si>
  <si>
    <t>Objímka proti zcizení na M 30x1,5</t>
  </si>
  <si>
    <t>Pol13</t>
  </si>
  <si>
    <t>Ostatní drobný montážní nespecifikovaný materiál</t>
  </si>
  <si>
    <t>D5</t>
  </si>
  <si>
    <t>OTOPNÁ TĚLESA</t>
  </si>
  <si>
    <t>Pol14</t>
  </si>
  <si>
    <t>Ocelové deskové těleso  typ 11 VK 500/500 (odstín: bílá RAL 9016) , s integrovaným ventilem a spodním připojením , včetně konzole , výkon 429W dle normy EN 442 ΔT 50 (75/65/20°C)</t>
  </si>
  <si>
    <t>Pol15</t>
  </si>
  <si>
    <t>Ocelové deskové těleso  typ 11 VK 500/900 (odstín: bílá RAL 9016) , s integrovaným ventilem a spodním připojením , včetně konzole , výkon 772W dle normy EN 442 ΔT 50 (75/65/20°C)</t>
  </si>
  <si>
    <t>Pol16</t>
  </si>
  <si>
    <t>Ocelové deskové těleso  typ 11 VK 500/1600 (odstín: bílá RAL 9016) , s integrovaným ventilem a spodním připojením , včetně konzole , výkon 1373W dle normy EN 442 ΔT 50 (75/65/20°C)</t>
  </si>
  <si>
    <t>Pol17</t>
  </si>
  <si>
    <t>Ocelové deskové těleso  typ 21 VK 500/500 (odstín: bílá RAL 9016) , s integrovaným ventilem a spodním připojením , včetně konzole , výkon 559W dle normy EN 442 ΔT 50 (75/65/20°C)</t>
  </si>
  <si>
    <t>Pol18</t>
  </si>
  <si>
    <t>Ocelové deskové těleso  typ 21 VK 500/700 (odstín: bílá RAL 9016) , s integrovaným ventilem a spodním připojením , včetně konzole , výkon 782W dle normy EN 442 ΔT 50 (75/65/20°C)</t>
  </si>
  <si>
    <t>Pol19</t>
  </si>
  <si>
    <t>Ocelové deskové těleso  typ 21 VK 500/1200 (odstín: bílá RAL 9016) , s integrovaným ventilem a spodním připojením , včetně konzole , výkon 1340W dle normy EN 442 ΔT 50 (75/65/20°C)</t>
  </si>
  <si>
    <t>Pol20</t>
  </si>
  <si>
    <t>Ocelové deskové těleso  typ 21 VK 500/1400 (odstín: bílá RAL 9016) , s integrovaným ventilem a spodním připojením , včetně konzole , výkon 1564W dle normy EN 442 ΔT 50 (75/65/20°C)</t>
  </si>
  <si>
    <t>Pol21</t>
  </si>
  <si>
    <t>Ocelové deskové těleso  typ 21 VK 500/1600 (odstín: bílá RAL 9016) , s integrovaným ventilem a spodním připojením , včetně konzole , výkon 1564W dle normy EN 442 ΔT 50 (75/65/20°C)</t>
  </si>
  <si>
    <t>Pol22</t>
  </si>
  <si>
    <t>Ocelové deskové těleso  typ 21 VK 500/1800 (odstín: bílá RAL 9016) , s integrovaným ventilem a spodním připojením , včetně konzole , výkon 2011W dle normy EN 442 ΔT 50 (75/65/20°C)</t>
  </si>
  <si>
    <t>Pol23</t>
  </si>
  <si>
    <t>Ocelové deskové těleso  typ 22 VK 500/1000 (odstín: bílá RAL 9016) , s integrovaným ventilem a spodním připojením , včetně konzole , výkon 1452W dle normy EN 442 ΔT 50 (75/65/20°C)</t>
  </si>
  <si>
    <t>Pol24</t>
  </si>
  <si>
    <t>Ocelové deskové těleso  typ 22 VK 500/1200 (odstín: bílá RAL 9016) , s integrovaným ventilem a spodním připojením , včetně konzole , výkon 1742W dle normy EN 442 ΔT 50 (75/65/20°C)</t>
  </si>
  <si>
    <t>Pol25</t>
  </si>
  <si>
    <t>Ocelové deskové těleso  typ 22 VK 500/1400 (odstín: bílá RAL 9016) , s integrovaným ventilem a spodním připojením , včetně konzole , výkon 2033W dle normy EN 442 ΔT 50 (75/65/20°C)</t>
  </si>
  <si>
    <t>D6</t>
  </si>
  <si>
    <t>TEPELNÉ IZOLACE</t>
  </si>
  <si>
    <t>Pol26</t>
  </si>
  <si>
    <t>Potrubní izolační hadice z PE , vnitřní průměr 18 mm , tloušťka izolace 20 mm , λ = 0,040 W.m-1.K-1 při 40°C , reakce na oheň E , teplota použití do +100°C (85°C) , šedá barva</t>
  </si>
  <si>
    <t>Pol27</t>
  </si>
  <si>
    <t>Potrubní izolační hadice z PE , vnitřní průměr 22 mm , tloušťka izolace 20 mm , λ = 0,040 W.m-1.K-1 při 40°C , reakce na oheň E , teplota použití do +100°C (85°C) , šedá barva</t>
  </si>
  <si>
    <t>Pol28</t>
  </si>
  <si>
    <t>Potrubní izolační hadice z PE , vnitřní průměr 28 mm , tloušťka izolace 30 mm , λ = 0,040 W.m-1.K-1 při 40°C , reakce na oheň E , teplota použití do +100°C (85°C) , šedá barva</t>
  </si>
  <si>
    <t>Pol29</t>
  </si>
  <si>
    <t>Potrubní izolační hadice z PE , vnitřní průměr 35 mm , tloušťka izolace 30 mm , λ = 0,040 W.m-1.K-1 při 40°C , reakce na oheň E , teplota použití do +100°C (85°C) , šedá barva</t>
  </si>
  <si>
    <t>Pol30</t>
  </si>
  <si>
    <t>Potrubní izolační hadice z PE , vnitřní průměr 42 mm , tloušťka izolace 30 mm , λ = 0,040 W.m-1.K-1 při 40°C , reakce na oheň E , teplota použití do +100°C (85°C) , šedá barva</t>
  </si>
  <si>
    <t>Pol31</t>
  </si>
  <si>
    <t>lepící páska</t>
  </si>
  <si>
    <t>Pol32</t>
  </si>
  <si>
    <t>Klipsy</t>
  </si>
  <si>
    <t>D7</t>
  </si>
  <si>
    <t>KOVOVÉ DOPLŇKOVÉ KONSTRUKCE</t>
  </si>
  <si>
    <t>Pol33</t>
  </si>
  <si>
    <t>Zhotovení konzol a závěsů včetně materiálu</t>
  </si>
  <si>
    <t>Pol34</t>
  </si>
  <si>
    <t>Motáž konzol a závěsů</t>
  </si>
  <si>
    <t>pol.35</t>
  </si>
  <si>
    <t>Mimostaveništní doprava materiálů</t>
  </si>
  <si>
    <t>-238508827</t>
  </si>
  <si>
    <t>pol36</t>
  </si>
  <si>
    <t xml:space="preserve">Drobné stavební přípomocné práce </t>
  </si>
  <si>
    <t>1866194961</t>
  </si>
  <si>
    <t>pol37</t>
  </si>
  <si>
    <t>Topná zkouška dle ČSN 06 0310</t>
  </si>
  <si>
    <t>hod</t>
  </si>
  <si>
    <t>452483724</t>
  </si>
  <si>
    <t>pol38</t>
  </si>
  <si>
    <t>Přesun hmot pro ústřední vytápění</t>
  </si>
  <si>
    <t>205667943</t>
  </si>
  <si>
    <t>D.1.4.4 - Vzduchotechnika</t>
  </si>
  <si>
    <t>Úroveň 3:</t>
  </si>
  <si>
    <t>01 - VZT Zař. č. 1</t>
  </si>
  <si>
    <t xml:space="preserve">    751 - Vzduchotechnika</t>
  </si>
  <si>
    <t xml:space="preserve">      D1 - 1 - Hygienická zařízení - ženy 4.NP</t>
  </si>
  <si>
    <t>751</t>
  </si>
  <si>
    <t>1 - Hygienická zařízení - ženy 4.NP</t>
  </si>
  <si>
    <t>Pol35</t>
  </si>
  <si>
    <t>Ventilátor diagonální odtahový</t>
  </si>
  <si>
    <t>Ks.</t>
  </si>
  <si>
    <t>Poznámka k položce:_x000D_
typ: TD 500/160_x000D_
Množství vzduchu: Q = 320 m³/hod.; Při externí tlakové ztrátě: p = 170 Pa_x000D_
P = 0,053 KW; I = 0,21 A; U = 230 V</t>
  </si>
  <si>
    <t>Pol36</t>
  </si>
  <si>
    <t>Rychloupínací spona - pružná manžeta VBM 160</t>
  </si>
  <si>
    <t>Pol37</t>
  </si>
  <si>
    <t>Časové relé - doběhový elektronický spínač ventilátoru</t>
  </si>
  <si>
    <t>Poznámka k položce:_x000D_
typ: DT 3 ( nastavitelný )</t>
  </si>
  <si>
    <t>Pol38</t>
  </si>
  <si>
    <t>Tlumič hluku do kruhového potrubí</t>
  </si>
  <si>
    <t>Poznámka k položce:_x000D_
typ: MAA 160 / 900</t>
  </si>
  <si>
    <t>Pol39</t>
  </si>
  <si>
    <t>Výfuková hlavice</t>
  </si>
  <si>
    <t>Poznámka k položce:_x000D_
typ: VHO 160</t>
  </si>
  <si>
    <t>Pol40</t>
  </si>
  <si>
    <t>Zpětná klapka těsná do kruhového potrubí</t>
  </si>
  <si>
    <t>Poznámka k položce:_x000D_
typ: RSK Ć 160</t>
  </si>
  <si>
    <t>Pol41</t>
  </si>
  <si>
    <t>Plastový talířový ventil univerzální</t>
  </si>
  <si>
    <t>Poznámka k položce:_x000D_
typ: IT 125</t>
  </si>
  <si>
    <t>Pol42</t>
  </si>
  <si>
    <t>Poznámka k položce:_x000D_
typ: IT 100</t>
  </si>
  <si>
    <t>Pol43</t>
  </si>
  <si>
    <t>Kruhové potrubí Spiro zhotovené z ocelového pozinkovaného plechu pr.160</t>
  </si>
  <si>
    <t>m.</t>
  </si>
  <si>
    <t>Pol44</t>
  </si>
  <si>
    <t>Tvarovka: Ć 160</t>
  </si>
  <si>
    <t>Pol45</t>
  </si>
  <si>
    <t>Kruhové potrubí Spiro zhotovené z ocelového pozinkovaného plechu pr.125</t>
  </si>
  <si>
    <t>Pol46</t>
  </si>
  <si>
    <t>Tvarovka: Ć 125</t>
  </si>
  <si>
    <t>Pol47</t>
  </si>
  <si>
    <t>Kruhové potrubí Spiro zhotovené z ocelového pozinkovaného plechu pr.100</t>
  </si>
  <si>
    <t>Pol48</t>
  </si>
  <si>
    <t>Tvarovka: Ć 100</t>
  </si>
  <si>
    <t>Pol49</t>
  </si>
  <si>
    <t>Izolace požární kruhového potrubí:</t>
  </si>
  <si>
    <t>m²</t>
  </si>
  <si>
    <t>Poznámka k položce:_x000D_
Systém požární izolace _x000D_
Požární odolnost izolace: EI 45_x000D_
Materiál - kamenná vlna kašírovaná hliníkovou foilí se skleněnou mřížkou ALS_x000D_
Typ izolace: Skružovatelné desky - tloušťka desky 40 mm + 20%</t>
  </si>
  <si>
    <t>Pol50</t>
  </si>
  <si>
    <t>Požární ucpávka VZT potrubí:</t>
  </si>
  <si>
    <t>bm.</t>
  </si>
  <si>
    <t>Poznámka k položce:_x000D_
Potrubí čtyřhranné nebo kruhové - běžný metr = obvod potrubí_x000D_
Stupeň hořlavosti ucpávky max. C1 (odolnost EI 15)</t>
  </si>
  <si>
    <t>Pol51</t>
  </si>
  <si>
    <t>Montážní materiál:</t>
  </si>
  <si>
    <t>Kg.</t>
  </si>
  <si>
    <t>Poznámka k položce:_x000D_
Spojovací materiál - šrouby, matice, podložky, závěsy, závitové tyče,_x000D_
ocelové hmoždinky, pomocné konstrukce, samolepící pásky, těsnící materiál.</t>
  </si>
  <si>
    <t>pol52</t>
  </si>
  <si>
    <t>Zaregulování, provozní zkoušky, spuštění zařízení:</t>
  </si>
  <si>
    <t>-1412299371</t>
  </si>
  <si>
    <t>pol53</t>
  </si>
  <si>
    <t>Doprava</t>
  </si>
  <si>
    <t>1992950669</t>
  </si>
  <si>
    <t>02 - VZT Zař. č. 2</t>
  </si>
  <si>
    <t>Poznámka k položce:_x000D_
typ: TD 500/160_x000D_
Množství vzduchu: Q = 330 m³/hod.; Při externí tlakové ztrátě: p = 170 Pa_x000D_
P = 0,053 KW; I = 0,21 A; U = 230 V</t>
  </si>
  <si>
    <t>Poznámka k položce:_x000D_
Systém požární izolace_x000D_
Požární odolnost izolace: EI 45_x000D_
Materiál - kamenná vlna kašírovaná hliníkovou foilí se skleněnou mřížkou ALS_x000D_
Typ izolace: Skružovatelné desky - tloušťka desky 40 mm + 20%</t>
  </si>
  <si>
    <t>1031588588</t>
  </si>
  <si>
    <t>-1803267885</t>
  </si>
  <si>
    <t>03 - VZT Zař. č. 3</t>
  </si>
  <si>
    <t xml:space="preserve">      D1 - 1 - Hygienická zařízení - chodba 4.NP</t>
  </si>
  <si>
    <t>1 - Hygienická zařízení - chodba 4.NP</t>
  </si>
  <si>
    <t>Pol52</t>
  </si>
  <si>
    <t>Poznámka k položce:_x000D_
typ: IT 200</t>
  </si>
  <si>
    <t>Pol53</t>
  </si>
  <si>
    <t>Kruhové potrubí Spiro zhotovené z ocelového pozinkovaného plechu pr.200</t>
  </si>
  <si>
    <t>Pol54</t>
  </si>
  <si>
    <t>Tvarovka: Ć 200</t>
  </si>
  <si>
    <t>pol52.1</t>
  </si>
  <si>
    <t>1347612590</t>
  </si>
  <si>
    <t>pol53.1</t>
  </si>
  <si>
    <t>-1993005100</t>
  </si>
  <si>
    <t>D.1.4.5 - Silnoproudá el. instalace</t>
  </si>
  <si>
    <t xml:space="preserve">    M - Práce a dodávky M</t>
  </si>
  <si>
    <t xml:space="preserve">      D1 - Dodávky zařízení</t>
  </si>
  <si>
    <t xml:space="preserve">      D2 - Materiál elektromontážní</t>
  </si>
  <si>
    <t xml:space="preserve">      D3 - Elektromontáže</t>
  </si>
  <si>
    <t xml:space="preserve">      D4 - Demontáže</t>
  </si>
  <si>
    <t xml:space="preserve">      D5 - Ostatní náklady</t>
  </si>
  <si>
    <t xml:space="preserve">      741 - Elektroinstalace - silnoproud</t>
  </si>
  <si>
    <t>Práce a dodávky M</t>
  </si>
  <si>
    <t>Dodávky zařízení</t>
  </si>
  <si>
    <t>000900001</t>
  </si>
  <si>
    <t>RS7 oceloplech.rozvaděč na povrch</t>
  </si>
  <si>
    <t>Poznámka k položce:_x000D_
IP30,600x1260x262,5mm vč.náplně (Viz samostatný list)</t>
  </si>
  <si>
    <t>000900001.1</t>
  </si>
  <si>
    <t>R-klima plast.rozvaděč na povrch</t>
  </si>
  <si>
    <t>Poznámka k položce:_x000D_
2ř/24modulů,IP65 vč.náplně (Viz samostat.list)</t>
  </si>
  <si>
    <t>000509112</t>
  </si>
  <si>
    <t>A závěsný LED panel přímo/nepřímé</t>
  </si>
  <si>
    <t>Poznámka k položce:_x000D_
osv.1200x300,54W/5800lm/4000K,IP20 vč.závěs.syst.a propoj.kabelu</t>
  </si>
  <si>
    <t>000509101</t>
  </si>
  <si>
    <t>B Přisazené lineár.svít.20W/2500lm/4000K,IP40,semiopál.kryt</t>
  </si>
  <si>
    <t>000519001</t>
  </si>
  <si>
    <t>C Přisazené kruhové LED svítidlo,10W/1160lm/4000K,IP44</t>
  </si>
  <si>
    <t>000509101.1</t>
  </si>
  <si>
    <t>D1 Lineár.závěsné svítidlo pro asym.osv.tabule</t>
  </si>
  <si>
    <t>Poznámka k položce:_x000D_
47W/6200lm/4000K,IP20,1500mm</t>
  </si>
  <si>
    <t>000509101.2</t>
  </si>
  <si>
    <t>D2 Lineár.závěsné svítidlo pro asym.osv.tabule</t>
  </si>
  <si>
    <t>Poznámka k položce:_x000D_
35W/4500lm/4000K,IP20,1200mm</t>
  </si>
  <si>
    <t>000509013</t>
  </si>
  <si>
    <t>E Nástěnné LED svítidlo</t>
  </si>
  <si>
    <t>Poznámka k položce:_x000D_
kruhové,opál.kryt,27W/2900lm/4000K,IP40</t>
  </si>
  <si>
    <t>000521021</t>
  </si>
  <si>
    <t>F1 průmysl.lineár.svít.20W/2750lm/4000K,IP65,krátká 625mm</t>
  </si>
  <si>
    <t>000521021.1</t>
  </si>
  <si>
    <t>F2 průmysl.lineár.svít.40W/5500lm/4000K,IP65</t>
  </si>
  <si>
    <t>000552053</t>
  </si>
  <si>
    <t>Nouz.svítidlo LED 120lm,baterie Ni-Cd 1hod,svítí při výpadku,IP42</t>
  </si>
  <si>
    <t>Materiál elektromontážní</t>
  </si>
  <si>
    <t>MDS00819</t>
  </si>
  <si>
    <t>Závěs lankový pro závěsná svítidla D1,D2 (sada)</t>
  </si>
  <si>
    <t>11.001.04</t>
  </si>
  <si>
    <t>Detektor koncentrace CO2 24V,50Hz,relé</t>
  </si>
  <si>
    <t>KS</t>
  </si>
  <si>
    <t>10.336.39</t>
  </si>
  <si>
    <t>Zdroj 230V/24VAC, na omítku,60VA,2,5A,IP44</t>
  </si>
  <si>
    <t>000088190</t>
  </si>
  <si>
    <t>Instalační krabice do betonu 70-110mm pro podl.zás.12mod</t>
  </si>
  <si>
    <t>000088020</t>
  </si>
  <si>
    <t>Přístrojová jednotka 12modul horizontální</t>
  </si>
  <si>
    <t>000088000</t>
  </si>
  <si>
    <t>Plastový kryt s rámečkem pro podl.krabici</t>
  </si>
  <si>
    <t>000077140</t>
  </si>
  <si>
    <t>Zásuvka 2P+T 230V/16A 2 moduly do podl.krab.,clonky</t>
  </si>
  <si>
    <t>S77140</t>
  </si>
  <si>
    <t>Zásuvka 2P+T+přep.ochr.230V/16A 2 moduly do podl.krab.,clonky</t>
  </si>
  <si>
    <t>10.072.32</t>
  </si>
  <si>
    <t>Stropní PIR čidlo pohybové přisazené 750W/230V,relé,IP20</t>
  </si>
  <si>
    <t>000409820</t>
  </si>
  <si>
    <t>spínač/strojek 10A/250Vstř řaz. 1,1So</t>
  </si>
  <si>
    <t>000410101</t>
  </si>
  <si>
    <t>kryt spínače 1-duchý pro ř.1,6,7,1/0</t>
  </si>
  <si>
    <t>000409826</t>
  </si>
  <si>
    <t>přepínač/strojek 10A/250Vstř řazení 5</t>
  </si>
  <si>
    <t>000410102</t>
  </si>
  <si>
    <t>kryt spínače dělený pro ř.5,6+6,1/0+1/0</t>
  </si>
  <si>
    <t>000409822</t>
  </si>
  <si>
    <t>přepínač/strojek 10A/250Vstř řaz.6,6So</t>
  </si>
  <si>
    <t>000409828</t>
  </si>
  <si>
    <t>ovladač/strojek 10A/250Vstř ř.1/0,S,So</t>
  </si>
  <si>
    <t>000409900</t>
  </si>
  <si>
    <t>doutnavka orientační</t>
  </si>
  <si>
    <t>000410103</t>
  </si>
  <si>
    <t>kryt spínače pro ř.1So,6So,S,1/0So,S,7So</t>
  </si>
  <si>
    <t>000413101</t>
  </si>
  <si>
    <t>spínač 10A/250Vstř nástěnný plast.IP44 řaz.1</t>
  </si>
  <si>
    <t>000420002</t>
  </si>
  <si>
    <t>zásuvka 16A/250Vstř pod om.clonky IP40</t>
  </si>
  <si>
    <t>000420005</t>
  </si>
  <si>
    <t>zásuvka 16A/250Vstř pod om.IP40 chráněná</t>
  </si>
  <si>
    <t>000423111</t>
  </si>
  <si>
    <t>zásuvka 16A/250Vstř IP44(plast) na povrch</t>
  </si>
  <si>
    <t>000420091</t>
  </si>
  <si>
    <t>rámeček pro 1 přístroj</t>
  </si>
  <si>
    <t>000420092</t>
  </si>
  <si>
    <t>rámeček pro 2 přístroje vodorovný</t>
  </si>
  <si>
    <t>000420093</t>
  </si>
  <si>
    <t>rámeček pro 3 přístroje vodorovný</t>
  </si>
  <si>
    <t>000420095</t>
  </si>
  <si>
    <t>rámeček pro 5 přístrojů vodorovný</t>
  </si>
  <si>
    <t>Protipožární tmel zpěňující 310ml kartuš EI90</t>
  </si>
  <si>
    <t>Minerální vata 75-100kg/m3,tř.reakce na oheň A1,A2</t>
  </si>
  <si>
    <t>000199095</t>
  </si>
  <si>
    <t>ekvipotenciální svorkovnice s krytem</t>
  </si>
  <si>
    <t>000298926</t>
  </si>
  <si>
    <t>napínací pásek nerez 25x03mm L100m</t>
  </si>
  <si>
    <t>000298925</t>
  </si>
  <si>
    <t>napín hlava nerez pro pásek25x03mm s připoj</t>
  </si>
  <si>
    <t>000333031</t>
  </si>
  <si>
    <t>lišta vkládací plastová 24x22</t>
  </si>
  <si>
    <t>000333151</t>
  </si>
  <si>
    <t>lišta vkládací plastová 40x20</t>
  </si>
  <si>
    <t>000333161</t>
  </si>
  <si>
    <t>lišta vkládací plastová 40x40</t>
  </si>
  <si>
    <t>10.854.28</t>
  </si>
  <si>
    <t>Svazkový držák kabelů nad podhled</t>
  </si>
  <si>
    <t>000321122</t>
  </si>
  <si>
    <t>trubka ohebná PVC pr.16mm</t>
  </si>
  <si>
    <t>000321124</t>
  </si>
  <si>
    <t>trubka ohebná PVC pr.25mm</t>
  </si>
  <si>
    <t>000315122</t>
  </si>
  <si>
    <t>krabice pancéř plast 95x95x50 IP54 +svork.</t>
  </si>
  <si>
    <t>000311213</t>
  </si>
  <si>
    <t>krabice přístrojová pod omítku hluboká</t>
  </si>
  <si>
    <t>000311415</t>
  </si>
  <si>
    <t>krabice přístrojová do SDK příčky hluboká</t>
  </si>
  <si>
    <t>000311411</t>
  </si>
  <si>
    <t>krabice přístrojová do SDK příčky</t>
  </si>
  <si>
    <t>000311212</t>
  </si>
  <si>
    <t>krabice přístrojová pod omítku</t>
  </si>
  <si>
    <t>000311425</t>
  </si>
  <si>
    <t>krabice přístrojová do SDK příčky pro 5 přístrojů</t>
  </si>
  <si>
    <t>000311225</t>
  </si>
  <si>
    <t>krabice přístrojová pod omítku pro 5 přístrojů</t>
  </si>
  <si>
    <t>000101309</t>
  </si>
  <si>
    <t>kabel CYKY-J 5x10</t>
  </si>
  <si>
    <t>000101107</t>
  </si>
  <si>
    <t>kabel CYKY-J 3x4</t>
  </si>
  <si>
    <t>000101106</t>
  </si>
  <si>
    <t>kabel CYKY-J 3x2,5</t>
  </si>
  <si>
    <t>000101105</t>
  </si>
  <si>
    <t>kabel CYKY-J 3x1,5</t>
  </si>
  <si>
    <t>000101105.1</t>
  </si>
  <si>
    <t>kabel CYKY-O 3x1,5</t>
  </si>
  <si>
    <t>000101205</t>
  </si>
  <si>
    <t>kabel CYKY-O 4x1,5</t>
  </si>
  <si>
    <t>000101005</t>
  </si>
  <si>
    <t>kabel CYKY-O 2x1,5</t>
  </si>
  <si>
    <t>000101305</t>
  </si>
  <si>
    <t>kabel CYKY-J 5x1,5</t>
  </si>
  <si>
    <t>000141105</t>
  </si>
  <si>
    <t>kabel 1kV CSKH-V180-J 3x1,5</t>
  </si>
  <si>
    <t>000141105.1</t>
  </si>
  <si>
    <t>kabel 1kV CSKH-V180 -O 3x1,5</t>
  </si>
  <si>
    <t>000171110</t>
  </si>
  <si>
    <t>vodič CY 16  /H07V-U/</t>
  </si>
  <si>
    <t>000171109</t>
  </si>
  <si>
    <t>vodič CY 10  /H07V-U/</t>
  </si>
  <si>
    <t>000171108</t>
  </si>
  <si>
    <t>vodič CY 6  /H07V-U/</t>
  </si>
  <si>
    <t>000340211</t>
  </si>
  <si>
    <t>Plastový instalační kanál 140x70</t>
  </si>
  <si>
    <t>000311411.1</t>
  </si>
  <si>
    <t>krabice do SDK s víčkem-rozvodná</t>
  </si>
  <si>
    <t>000199114</t>
  </si>
  <si>
    <t>svorka 5x2,5mm2 krabicová bezšroubová</t>
  </si>
  <si>
    <t>000435165</t>
  </si>
  <si>
    <t>jistič 3pól/ch.B/10kA 40A</t>
  </si>
  <si>
    <t>000088191</t>
  </si>
  <si>
    <t>Instal.krabice do betonu 70-110mm,pro podl.zás.18mod</t>
  </si>
  <si>
    <t>000088021</t>
  </si>
  <si>
    <t>Přístrojová jednotka pro podlah.zásuvky horizontální 18modulů</t>
  </si>
  <si>
    <t>000088001</t>
  </si>
  <si>
    <t>Plastový kryt s rámečkem pro podlah.krabici pro 18 modulů</t>
  </si>
  <si>
    <t>Elektromontáže</t>
  </si>
  <si>
    <t>210192123</t>
  </si>
  <si>
    <t>skříň litinová, Al nebo plast do hmotnosti 30kg</t>
  </si>
  <si>
    <t>210990001</t>
  </si>
  <si>
    <t>montáž a sestavení rozvaděče RS7</t>
  </si>
  <si>
    <t>210192121</t>
  </si>
  <si>
    <t>skříň litinová, Al nebo plast do hmotnosti 10kg</t>
  </si>
  <si>
    <t>210990001.1</t>
  </si>
  <si>
    <t>montáž a sestavení rozvaděče R-klima</t>
  </si>
  <si>
    <t>210201011</t>
  </si>
  <si>
    <t>svítidlo LED panel závěsný</t>
  </si>
  <si>
    <t>210201001</t>
  </si>
  <si>
    <t>svítidlo LED lineární přisazené</t>
  </si>
  <si>
    <t>210201031</t>
  </si>
  <si>
    <t>svítidlo LED kruhové přisazené</t>
  </si>
  <si>
    <t>210201001.1</t>
  </si>
  <si>
    <t>svítidlo LED lineární závěsné</t>
  </si>
  <si>
    <t>210200012</t>
  </si>
  <si>
    <t>svítidlo LED kruhové nástěnné</t>
  </si>
  <si>
    <t>210201101</t>
  </si>
  <si>
    <t>svítidlo LED průmyslové stropní/nástěnné</t>
  </si>
  <si>
    <t>210201201</t>
  </si>
  <si>
    <t>nouzové orientační svítidlo LED</t>
  </si>
  <si>
    <t>210990001.2</t>
  </si>
  <si>
    <t>detektor koncentrace CO2 vč.zapojení</t>
  </si>
  <si>
    <t>210170001</t>
  </si>
  <si>
    <t>zdroj pro detektor CO2 nástěnný</t>
  </si>
  <si>
    <t>210020521</t>
  </si>
  <si>
    <t>krabice podlahová samonosná bez betonáže</t>
  </si>
  <si>
    <t>210111002</t>
  </si>
  <si>
    <t>zásuvka domovní vestavná/bez otvoru/vč.zapoj. 2P+Z</t>
  </si>
  <si>
    <t>210990001.3</t>
  </si>
  <si>
    <t>stropní pohybové čidlo přisazené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</si>
  <si>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</si>
  <si>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</si>
  <si>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</si>
  <si>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</si>
  <si>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</si>
  <si>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</si>
  <si>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210110063</t>
  </si>
  <si>
    <t>ovladač zapuštěný vč.zapojení tlačítkový/ř.1/0 So</t>
  </si>
  <si>
    <t>210110021</t>
  </si>
  <si>
    <t>spínač nástěnný od IP.2 vč.zapojení 1pólový/ř.1</t>
  </si>
  <si>
    <t>210111012</t>
  </si>
  <si>
    <t>zásuvka domovní zapuštěná vč.zapojení průběžně</t>
  </si>
  <si>
    <t>210111032</t>
  </si>
  <si>
    <t>zásuvka nástěnná od IP.2 vč.zapojení 2P+Z průběžně</t>
  </si>
  <si>
    <t>210990001.4</t>
  </si>
  <si>
    <t>provedení požární ucpávky</t>
  </si>
  <si>
    <t>210192561</t>
  </si>
  <si>
    <t>ochranná svorkovnice(nulový můstek)vč.zapoj.do 25A</t>
  </si>
  <si>
    <t>210010315</t>
  </si>
  <si>
    <t>skříň rozvodná bez svorkovnice a zapojení(přemístění)</t>
  </si>
  <si>
    <t>210010105</t>
  </si>
  <si>
    <t>lišta vkládací úplná pevně uložená do š.40mm</t>
  </si>
  <si>
    <t>210010121</t>
  </si>
  <si>
    <t>trubka plast volně uložená do pr.25mm</t>
  </si>
  <si>
    <t>210010453</t>
  </si>
  <si>
    <t>krabice plast pro P rozvod vč.zapojení</t>
  </si>
  <si>
    <t>210010301</t>
  </si>
  <si>
    <t>krabice přístrojová bez zapojení</t>
  </si>
  <si>
    <t>210010311</t>
  </si>
  <si>
    <t>krabice odbočná bez svorkovnice a zapojení</t>
  </si>
  <si>
    <t>210010306</t>
  </si>
  <si>
    <t>krabice přístrojová bez zapojení trojitá</t>
  </si>
  <si>
    <t>210810053</t>
  </si>
  <si>
    <t>kabel(-CYKY) pevně ulož.do 5x10/12x4/19x2,5/24x1,5</t>
  </si>
  <si>
    <t>210810008</t>
  </si>
  <si>
    <t>kabel(-CYKY) volně uložený do 3x6/4x4/7x2,5</t>
  </si>
  <si>
    <t>210810048</t>
  </si>
  <si>
    <t>kabel(-CYKY) pevně uložený do 3x6/4x4/7x2,5</t>
  </si>
  <si>
    <t>210800103</t>
  </si>
  <si>
    <t>kabel Cu(-CYKY) pod omítkou do 2x4/3x2,5/5x1,5</t>
  </si>
  <si>
    <t>210800831</t>
  </si>
  <si>
    <t>vodič Cu(-CY,CYA) volně uložený do 1x35</t>
  </si>
  <si>
    <t>210800851</t>
  </si>
  <si>
    <t>vodič Cu(-CY,CYA) pevně uložený do 1x35</t>
  </si>
  <si>
    <t>210100001</t>
  </si>
  <si>
    <t>ukončení v rozvaděči vč.zapojení vodiče do 2,5mm2</t>
  </si>
  <si>
    <t>210100002</t>
  </si>
  <si>
    <t>ukončení v rozvaděči vč.zapojení vodiče do 6mm2</t>
  </si>
  <si>
    <t>210100003</t>
  </si>
  <si>
    <t>ukončení v rozvaděči vč.zapojení vodiče do 16mm2</t>
  </si>
  <si>
    <t>210100101</t>
  </si>
  <si>
    <t>ukončení na svorkovnici vodič do 16mm2 (ventilátory)</t>
  </si>
  <si>
    <t>210100101.1</t>
  </si>
  <si>
    <t>ukončení na svorkovnici vodič do 16mm2 (senzor.ZTI)</t>
  </si>
  <si>
    <t>280</t>
  </si>
  <si>
    <t>210100101.2</t>
  </si>
  <si>
    <t>ukončení na svorkovnici vodič do 16mm2 (klima)</t>
  </si>
  <si>
    <t>282</t>
  </si>
  <si>
    <t>210020412</t>
  </si>
  <si>
    <t>kabelový žlab s víkem do š.170mm</t>
  </si>
  <si>
    <t>284</t>
  </si>
  <si>
    <t>210010321</t>
  </si>
  <si>
    <t>krabicová rozvodka vč.svorkovn.a zapojení</t>
  </si>
  <si>
    <t>286</t>
  </si>
  <si>
    <t>210120452</t>
  </si>
  <si>
    <t>jistič vč.zapojení 3pól/63A</t>
  </si>
  <si>
    <t>288</t>
  </si>
  <si>
    <t>290</t>
  </si>
  <si>
    <t>Demontáže</t>
  </si>
  <si>
    <t>210192121.1</t>
  </si>
  <si>
    <t>skříň litinová, Al nebo plast do hmotnosti 1 /dmtž</t>
  </si>
  <si>
    <t>292</t>
  </si>
  <si>
    <t>210010315.1</t>
  </si>
  <si>
    <t>skříň rozvodná bez svorkovnice a zapojení(-K /dmtž</t>
  </si>
  <si>
    <t>294</t>
  </si>
  <si>
    <t>210110021.1</t>
  </si>
  <si>
    <t>spínač nástěnný od IP.2 vč.zapojení 1pólový/ /dmtž</t>
  </si>
  <si>
    <t>296</t>
  </si>
  <si>
    <t>210111031</t>
  </si>
  <si>
    <t>zásuvka nástěnná od IP.2 vč.zapojení 2P+Z    /dmtž</t>
  </si>
  <si>
    <t>298</t>
  </si>
  <si>
    <t>210200101</t>
  </si>
  <si>
    <t>svítidlo žárovkové průmyslové stropní/1 zdro /dmtž</t>
  </si>
  <si>
    <t>300</t>
  </si>
  <si>
    <t>210201102</t>
  </si>
  <si>
    <t>svítidlo zářivkové průmyslové stropní/2 zdro /dmtž</t>
  </si>
  <si>
    <t>302</t>
  </si>
  <si>
    <t>210100002.1</t>
  </si>
  <si>
    <t>ukončení v rozvaděči vč.zapojení vodiče do 6 /dmtž</t>
  </si>
  <si>
    <t>304</t>
  </si>
  <si>
    <t>210100101.3</t>
  </si>
  <si>
    <t>ukončení na svorkovnici vodič do 16mm2       /dmtž</t>
  </si>
  <si>
    <t>306</t>
  </si>
  <si>
    <t>210010101</t>
  </si>
  <si>
    <t>lišta plast úplná bez krabic pevně L20 prota /dmtž</t>
  </si>
  <si>
    <t>308</t>
  </si>
  <si>
    <t>210120452.1</t>
  </si>
  <si>
    <t>jistič vč.zapojení 3pól/63A                  /dmtž</t>
  </si>
  <si>
    <t>310</t>
  </si>
  <si>
    <t>Ostatní náklady</t>
  </si>
  <si>
    <t>219002612</t>
  </si>
  <si>
    <t>vysekání rýhy/zeď cihla/ hl.do 30mm/š.do 70mm</t>
  </si>
  <si>
    <t>312</t>
  </si>
  <si>
    <t>219001212</t>
  </si>
  <si>
    <t>vybour.otvoru ve zdi/cihla/ do pr.60mm/tl.do 0,30m</t>
  </si>
  <si>
    <t>314</t>
  </si>
  <si>
    <t>741</t>
  </si>
  <si>
    <t>Elektroinstalace - silnoproud</t>
  </si>
  <si>
    <t xml:space="preserve">PPV pro elektromontáže 6% </t>
  </si>
  <si>
    <t>%</t>
  </si>
  <si>
    <t>-418813867</t>
  </si>
  <si>
    <t>Doprava - 3,6% z mat.</t>
  </si>
  <si>
    <t>97534107</t>
  </si>
  <si>
    <t>Přesun dodávek 1,0% z mat.</t>
  </si>
  <si>
    <t>-505348018</t>
  </si>
  <si>
    <t xml:space="preserve">Prořez - 5% </t>
  </si>
  <si>
    <t>380504082</t>
  </si>
  <si>
    <t xml:space="preserve">Materiál podružný - 3% </t>
  </si>
  <si>
    <t>1357245985</t>
  </si>
  <si>
    <t xml:space="preserve">Provozní vlivy - 0,8% </t>
  </si>
  <si>
    <t>-782597974</t>
  </si>
  <si>
    <t>pol48</t>
  </si>
  <si>
    <t>Revize</t>
  </si>
  <si>
    <t>1754055771</t>
  </si>
  <si>
    <t>pol50</t>
  </si>
  <si>
    <t xml:space="preserve">Recyklace </t>
  </si>
  <si>
    <t>129697928</t>
  </si>
  <si>
    <t>D.1.4.6-1A - Elektronické komunikace - Dodávky stavby</t>
  </si>
  <si>
    <t xml:space="preserve">    742 - Elektroinstalace - slaboproud</t>
  </si>
  <si>
    <t xml:space="preserve">      LDP - Odvětrání schodiště</t>
  </si>
  <si>
    <t xml:space="preserve">      STK - Strukturovaná kabeláž</t>
  </si>
  <si>
    <t xml:space="preserve">      SND - Školní rozhlas</t>
  </si>
  <si>
    <t xml:space="preserve">      SPP - Systém přivolání pomoci</t>
  </si>
  <si>
    <t xml:space="preserve">      TRASY - Trasy a kabeláže</t>
  </si>
  <si>
    <t xml:space="preserve">      ESL - Ostatní práce a dodávky slaboproudu</t>
  </si>
  <si>
    <t>742</t>
  </si>
  <si>
    <t>Elektroinstalace - slaboproud</t>
  </si>
  <si>
    <t>LDP</t>
  </si>
  <si>
    <t>Odvětrání schodiště</t>
  </si>
  <si>
    <t>742210002</t>
  </si>
  <si>
    <t>Montáž ústředny EPS dvou nebo tří kruhové bez čelního panelu</t>
  </si>
  <si>
    <t>1758149687</t>
  </si>
  <si>
    <t>683050-0101</t>
  </si>
  <si>
    <t>centrální jednotka, 5 A, záložní zdroj, IP 30</t>
  </si>
  <si>
    <t>712510737</t>
  </si>
  <si>
    <t>742210305</t>
  </si>
  <si>
    <t>Montáž vstupně výstupního reléového prvku 5 a více kontaktů s krytem</t>
  </si>
  <si>
    <t>-1554384826</t>
  </si>
  <si>
    <t>767651126</t>
  </si>
  <si>
    <t>Montáž vrat garážových sekčních elektrického stropního pohonu</t>
  </si>
  <si>
    <t>-1169796796</t>
  </si>
  <si>
    <t>564950</t>
  </si>
  <si>
    <t>lineární pohon 24V, 1000N,500mm, 1,0 A, elox</t>
  </si>
  <si>
    <t>1671956023</t>
  </si>
  <si>
    <t>100044</t>
  </si>
  <si>
    <t>šroub pozinkovaná ocel</t>
  </si>
  <si>
    <t>1358735531</t>
  </si>
  <si>
    <t>307000</t>
  </si>
  <si>
    <t>konzola 150x120mm</t>
  </si>
  <si>
    <t>-1891831965</t>
  </si>
  <si>
    <t>151000</t>
  </si>
  <si>
    <t>konzola křídlová 60mm</t>
  </si>
  <si>
    <t>-1220677444</t>
  </si>
  <si>
    <t>742210031</t>
  </si>
  <si>
    <t>Montáž napájecího zdroje pro ústřednu EPS dle EN54-4</t>
  </si>
  <si>
    <t>1680893644</t>
  </si>
  <si>
    <t>742210041</t>
  </si>
  <si>
    <t>Montáž akumulátoru 2x12 V pro ústřednu EPS</t>
  </si>
  <si>
    <t>1618993162</t>
  </si>
  <si>
    <t>742210151</t>
  </si>
  <si>
    <t>Montáž tlačítkového hlásiče se sklíčkem</t>
  </si>
  <si>
    <t>1191258772</t>
  </si>
  <si>
    <t>528695</t>
  </si>
  <si>
    <t>hlavní požární tlačítko s resetem a ukazateli "POŽÁR", "OK" a "PORUCHA"</t>
  </si>
  <si>
    <t>-987873257</t>
  </si>
  <si>
    <t>42201</t>
  </si>
  <si>
    <t>vedlejší požární tlačítko bez ukazatelů</t>
  </si>
  <si>
    <t>1254281486</t>
  </si>
  <si>
    <t>741330302</t>
  </si>
  <si>
    <t>Montáž ovladač tlačítkový vestavný s aretací se zapojením vodičů</t>
  </si>
  <si>
    <t>-2025471739</t>
  </si>
  <si>
    <t>529450</t>
  </si>
  <si>
    <t>větrací tlačítko na klíč do omítky, bílá</t>
  </si>
  <si>
    <t>1961186229</t>
  </si>
  <si>
    <t>742220232</t>
  </si>
  <si>
    <t>Montáž detektoru na stěnu nebo na strop</t>
  </si>
  <si>
    <t>1452268017</t>
  </si>
  <si>
    <t>480210</t>
  </si>
  <si>
    <t xml:space="preserve">Detektor deště </t>
  </si>
  <si>
    <t>-1729686536</t>
  </si>
  <si>
    <t>742210401</t>
  </si>
  <si>
    <t>Programování základních parametrů ústředny EPS</t>
  </si>
  <si>
    <t>883826167</t>
  </si>
  <si>
    <t>742210421</t>
  </si>
  <si>
    <t>Programování a oživení systému na jeden detektor EPS</t>
  </si>
  <si>
    <t>244115443</t>
  </si>
  <si>
    <t>742210503</t>
  </si>
  <si>
    <t>Provedení koordinační funkční zkoušky EPS</t>
  </si>
  <si>
    <t>1051476835</t>
  </si>
  <si>
    <t>742210521</t>
  </si>
  <si>
    <t>Výchozí revize systému EPS na jeden detektor</t>
  </si>
  <si>
    <t>-1347535955</t>
  </si>
  <si>
    <t>STK</t>
  </si>
  <si>
    <t>Strukturovaná kabeláž</t>
  </si>
  <si>
    <t>742330002</t>
  </si>
  <si>
    <t>Montáž strukturované kabeláže rozvaděče stojanového</t>
  </si>
  <si>
    <t>81872816</t>
  </si>
  <si>
    <t>ADI.0051109.URS</t>
  </si>
  <si>
    <t>Rozvaděč stojan. 45U/80x80, šedý, dveře sklo, DELTA_S</t>
  </si>
  <si>
    <t>-1859890382</t>
  </si>
  <si>
    <t>ADI.0051182.URS</t>
  </si>
  <si>
    <t>Ventilační jednotka univerzální se 4 ventilátory do stropu nebo do podlahy</t>
  </si>
  <si>
    <t>-1623484184</t>
  </si>
  <si>
    <t>ADI.0051192.URS</t>
  </si>
  <si>
    <t>Kartáč pro stojanový rozvaděč, otvor pro kabely 370 x 90mm</t>
  </si>
  <si>
    <t>499539063</t>
  </si>
  <si>
    <t>ADI.0051190.URS</t>
  </si>
  <si>
    <t>Spojovací materiál sada 4x šroub, podložka, matice M6</t>
  </si>
  <si>
    <t>1936032256</t>
  </si>
  <si>
    <t>ADI.0051153.URS</t>
  </si>
  <si>
    <t>Zaslepovací panel 2U černý</t>
  </si>
  <si>
    <t>-1819895193</t>
  </si>
  <si>
    <t>ADI.0051157.URS</t>
  </si>
  <si>
    <t>Průchozí panel velikost 1U černý s kartáčem</t>
  </si>
  <si>
    <t>1112874305</t>
  </si>
  <si>
    <t>ADI.0051195.URS</t>
  </si>
  <si>
    <t>19“ jističová lišta 3U s krytem, DIN, pro 22 modulů</t>
  </si>
  <si>
    <t>-1336661552</t>
  </si>
  <si>
    <t>742330011</t>
  </si>
  <si>
    <t>Montáž strukturované kabeláže zařízení do rozvaděče switche, UPS, DVR, server bez nastavení</t>
  </si>
  <si>
    <t>1149939493</t>
  </si>
  <si>
    <t>742330021</t>
  </si>
  <si>
    <t>Montáž police do rozvaděče</t>
  </si>
  <si>
    <t>-168269414</t>
  </si>
  <si>
    <t>ADI.0051147.URS</t>
  </si>
  <si>
    <t>19" plno výsuvná polička 450mm s nosností 30kg</t>
  </si>
  <si>
    <t>1294260224</t>
  </si>
  <si>
    <t>742330022</t>
  </si>
  <si>
    <t>Montáž napájecího panelu do rozvaděče</t>
  </si>
  <si>
    <t>305442272</t>
  </si>
  <si>
    <t>ADI.0051197.URS</t>
  </si>
  <si>
    <t>19“ rozvodný panel 1U, 8 x zásuvka dle ČSN, max. 16 A, kabel 3 x 1,5 mm, 2 m</t>
  </si>
  <si>
    <t>-1704762609</t>
  </si>
  <si>
    <t>742330023</t>
  </si>
  <si>
    <t>Montáž vyvazovacího panelu 1U</t>
  </si>
  <si>
    <t>2126062472</t>
  </si>
  <si>
    <t>ADI.0051170.URS</t>
  </si>
  <si>
    <t>19" vyvazovací panel 1U plastový, černý RAL 9005</t>
  </si>
  <si>
    <t>94302848</t>
  </si>
  <si>
    <t>742330024</t>
  </si>
  <si>
    <t>Montáž patch panelu 24 portů</t>
  </si>
  <si>
    <t>462073261</t>
  </si>
  <si>
    <t>ADI.0051294.URS</t>
  </si>
  <si>
    <t>Patch panel černý UTP osazený 24 pozic 1U, CAT6</t>
  </si>
  <si>
    <t>-619279068</t>
  </si>
  <si>
    <t>ADI.0051278.URS</t>
  </si>
  <si>
    <t>Patch kabel 2m UTP, CAT6, šedý</t>
  </si>
  <si>
    <t>-1554572801</t>
  </si>
  <si>
    <t>742330026</t>
  </si>
  <si>
    <t>Montáž strukturované kabeláže příslušenství a ostatní práce k rozvaděčům panelu pro 24 x optický konektor včetně vany</t>
  </si>
  <si>
    <t>32097304</t>
  </si>
  <si>
    <t>ADI.0051547.URS</t>
  </si>
  <si>
    <t>19' výsuvná optická vana 1U 12x SC-D, RAL9005 černá</t>
  </si>
  <si>
    <t>103781909</t>
  </si>
  <si>
    <t>742330028</t>
  </si>
  <si>
    <t>Montáž strukturované kabeláže příslušenství a ostatní práce k rozvaděčům konektoru MM/SM</t>
  </si>
  <si>
    <t>365779167</t>
  </si>
  <si>
    <t>ADI.0051576.URS</t>
  </si>
  <si>
    <t>Pigtail 9/125 SCpc SM OS1 1,5m</t>
  </si>
  <si>
    <t>653436074</t>
  </si>
  <si>
    <t>ADI.0051567.URS</t>
  </si>
  <si>
    <t xml:space="preserve">Patch kabel 9/125 LCpc/LCpc SM OS1 2m duplex </t>
  </si>
  <si>
    <t>-1516433429</t>
  </si>
  <si>
    <t>742330031</t>
  </si>
  <si>
    <t>Teplem smrštitelná ochrana sváru</t>
  </si>
  <si>
    <t>1993002674</t>
  </si>
  <si>
    <t>ADI.0051550.URS</t>
  </si>
  <si>
    <t>Optický adaptér / spojka SC singlemode OS1 duplexní</t>
  </si>
  <si>
    <t>425290904</t>
  </si>
  <si>
    <t>742330042</t>
  </si>
  <si>
    <t>Montáž datové zásuvky 1 až 6 pozic</t>
  </si>
  <si>
    <t>-986598350</t>
  </si>
  <si>
    <t>Poznámka k položce:_x000D_
Zásuvk na stěnu.</t>
  </si>
  <si>
    <t>ADI.0051306.URS</t>
  </si>
  <si>
    <t xml:space="preserve">Rychlozařezávací keystone CAT6 UTP RJ45 černý </t>
  </si>
  <si>
    <t>1392838497</t>
  </si>
  <si>
    <t>10.696.527</t>
  </si>
  <si>
    <t>Zásuvka RJ45 UTP C6, 1 modul, bílá</t>
  </si>
  <si>
    <t>1188993076</t>
  </si>
  <si>
    <t>10.031.808</t>
  </si>
  <si>
    <t>Rámeček 2M montážní</t>
  </si>
  <si>
    <t>1133631240</t>
  </si>
  <si>
    <t>10.031.809</t>
  </si>
  <si>
    <t>Rámeček 2M bílý</t>
  </si>
  <si>
    <t>726610750</t>
  </si>
  <si>
    <t>742110506</t>
  </si>
  <si>
    <t>Montáž krabic pro slaboproud zapuštěných plastových odbočných univerzálních s víčkem</t>
  </si>
  <si>
    <t>995038776</t>
  </si>
  <si>
    <t>34571451</t>
  </si>
  <si>
    <t>krabice pod omítku PVC přístrojová kruhová D 70mm hluboká</t>
  </si>
  <si>
    <t>-279476356</t>
  </si>
  <si>
    <t>742330041</t>
  </si>
  <si>
    <t>-1638070079</t>
  </si>
  <si>
    <t>Poznámka k položce:_x000D_
Zásuvky do podlahové krabice - dodávka elektro silnoproud.</t>
  </si>
  <si>
    <t>568352321</t>
  </si>
  <si>
    <t>-2077003456</t>
  </si>
  <si>
    <t>742340021</t>
  </si>
  <si>
    <t>Montáž školního zvonku</t>
  </si>
  <si>
    <t>-1008112255</t>
  </si>
  <si>
    <t>1579983</t>
  </si>
  <si>
    <t xml:space="preserve">SKOLNI ZVONEK 24V IP44 </t>
  </si>
  <si>
    <t>-1195261386</t>
  </si>
  <si>
    <t>742330051</t>
  </si>
  <si>
    <t>Popis portu datové zásuvky</t>
  </si>
  <si>
    <t>302055289</t>
  </si>
  <si>
    <t>742430031</t>
  </si>
  <si>
    <t>Montáž kabelu HDMI se zakončením v zásuvce nebo krabici</t>
  </si>
  <si>
    <t>-946467842</t>
  </si>
  <si>
    <t>10.105.279</t>
  </si>
  <si>
    <t>Zásuvka HDMI HDMI 2.0 2M bílá</t>
  </si>
  <si>
    <t>344030420</t>
  </si>
  <si>
    <t>1741959</t>
  </si>
  <si>
    <t>KABEL HDMI M S ETHERNETEM 30M</t>
  </si>
  <si>
    <t>-1463776190</t>
  </si>
  <si>
    <t>742330052</t>
  </si>
  <si>
    <t>Popis portů patchpanelu</t>
  </si>
  <si>
    <t>-1757375223</t>
  </si>
  <si>
    <t>742330101</t>
  </si>
  <si>
    <t>Měření metalického segmentu s vyhotovením protokolu</t>
  </si>
  <si>
    <t>1759185489</t>
  </si>
  <si>
    <t>742330102</t>
  </si>
  <si>
    <t>Měření optického segmentu, měření útlumu, 2 okna</t>
  </si>
  <si>
    <t>1606443754</t>
  </si>
  <si>
    <t>SND</t>
  </si>
  <si>
    <t>Školní rozhlas</t>
  </si>
  <si>
    <t>742410141</t>
  </si>
  <si>
    <t>Montáž serveru pro hudbu a hlášení rozhlasu</t>
  </si>
  <si>
    <t>512585679</t>
  </si>
  <si>
    <t>ADI.0036232.URS</t>
  </si>
  <si>
    <t>Rozhlasová ústředna dle EN54-16, 360W, 6 zón, paměť pro zprávy, řízení a dohled</t>
  </si>
  <si>
    <t>-995072329</t>
  </si>
  <si>
    <t>742410011</t>
  </si>
  <si>
    <t>Montáž vstupního modulu rozhlasové ústředny</t>
  </si>
  <si>
    <t>-1620601337</t>
  </si>
  <si>
    <t>ADI.0036237.URS</t>
  </si>
  <si>
    <t>Vstupní modul</t>
  </si>
  <si>
    <t>1407725073</t>
  </si>
  <si>
    <t>742410001</t>
  </si>
  <si>
    <t>Montáž systémového zesilovače rozhlasu</t>
  </si>
  <si>
    <t>1886056855</t>
  </si>
  <si>
    <t>ADI.0036235.URS</t>
  </si>
  <si>
    <t>Koncový zesilovač systémový 1x240W</t>
  </si>
  <si>
    <t>-1642160218</t>
  </si>
  <si>
    <t>742410021</t>
  </si>
  <si>
    <t>Montáž manageru napájení a nabíječi akumulátorů rozhlasu</t>
  </si>
  <si>
    <t>-939907231</t>
  </si>
  <si>
    <t>ADI.0036240.URS</t>
  </si>
  <si>
    <t>Systémový manager napájení a nabíječ akumulátorů, max. 1200W</t>
  </si>
  <si>
    <t>-1775858335</t>
  </si>
  <si>
    <t>ADI.0036241.URS</t>
  </si>
  <si>
    <t>Rám pro vestavbu napájecích zdrojů</t>
  </si>
  <si>
    <t>-1796732881</t>
  </si>
  <si>
    <t>ADI.0036242.URS</t>
  </si>
  <si>
    <t>Systémový napájecí zdroj, 2x210W</t>
  </si>
  <si>
    <t>1300670960</t>
  </si>
  <si>
    <t>742410051</t>
  </si>
  <si>
    <t>Montáž MP3 přehrávače spotů, znělek a hlášení rozhlasu</t>
  </si>
  <si>
    <t>-1404864073</t>
  </si>
  <si>
    <t>742410061</t>
  </si>
  <si>
    <t>Montáž reproduktoru podhledového bez krytu rozhlasu</t>
  </si>
  <si>
    <t>-1087075286</t>
  </si>
  <si>
    <t>ADI.0036247.URS</t>
  </si>
  <si>
    <t>Stropní reproduktor dle EN54-24, 6W @ 100V, kov, bílý, 230mm</t>
  </si>
  <si>
    <t>1765102343</t>
  </si>
  <si>
    <t>742410063</t>
  </si>
  <si>
    <t>Montáž reproduktoru nástěnného rozhlasu</t>
  </si>
  <si>
    <t>-1165751262</t>
  </si>
  <si>
    <t>ADI.0036251.URS</t>
  </si>
  <si>
    <t>Nástěnný reproduktor 6W @ 100V dle EN54-24, plast</t>
  </si>
  <si>
    <t>-1824761654</t>
  </si>
  <si>
    <t>742410101</t>
  </si>
  <si>
    <t>Montáž dálkové stanice hlasatele rozhlasu</t>
  </si>
  <si>
    <t>560179048</t>
  </si>
  <si>
    <t>ADI.0036238.URS</t>
  </si>
  <si>
    <t>Mikrofonní stanice požární dle EN54-16 pro evakuační hlášení</t>
  </si>
  <si>
    <t>-1460870171</t>
  </si>
  <si>
    <t>742410121</t>
  </si>
  <si>
    <t>Montáž regulátoru hlasitosti rozhlasu</t>
  </si>
  <si>
    <t>-971785485</t>
  </si>
  <si>
    <t>ADI.0036348.URS</t>
  </si>
  <si>
    <t>100 V regulátor hlasitosti 20 W, bílý, 80 x 80 mm</t>
  </si>
  <si>
    <t>803984887</t>
  </si>
  <si>
    <t>742410201</t>
  </si>
  <si>
    <t>Oživení a nastavení ústředny rozhlasu, programování</t>
  </si>
  <si>
    <t>2057137778</t>
  </si>
  <si>
    <t>742410301</t>
  </si>
  <si>
    <t>Měření impedance rozhlasové ústředny</t>
  </si>
  <si>
    <t>-1905011619</t>
  </si>
  <si>
    <t>742410302</t>
  </si>
  <si>
    <t>Měření srozumitelnosti systému rozhlasu</t>
  </si>
  <si>
    <t>-1319315467</t>
  </si>
  <si>
    <t>SPP</t>
  </si>
  <si>
    <t>Systém přivolání pomoci</t>
  </si>
  <si>
    <t>742350001</t>
  </si>
  <si>
    <t>Montáž signalizačního světla s elektronikou a akustickou signalizací k zařízení pro ZTP</t>
  </si>
  <si>
    <t>-1579416284</t>
  </si>
  <si>
    <t>742350002</t>
  </si>
  <si>
    <t>Montáž potvrzovacího tlačítka k zařízení pro ZTP</t>
  </si>
  <si>
    <t>-1857094100</t>
  </si>
  <si>
    <t>742350003</t>
  </si>
  <si>
    <t>Montáž volacího tlačítka do výšky 900 mm a táhla do výšky 150 mm k zařízení pro ZTP</t>
  </si>
  <si>
    <t>1361420010</t>
  </si>
  <si>
    <t>742350004</t>
  </si>
  <si>
    <t>Montáž napájecího zdroje 24 V k zařízení pro ZTP</t>
  </si>
  <si>
    <t>-141364943</t>
  </si>
  <si>
    <t>ADI.0035981.URS</t>
  </si>
  <si>
    <t>Sestava pro nouzové přivolání pomoci pro bezbariérová WC, šatny apod.</t>
  </si>
  <si>
    <t>-1936280745</t>
  </si>
  <si>
    <t>742110505</t>
  </si>
  <si>
    <t>Montáž krabic pro slaboproud zapuštěných plastových odbočných čtyřhranných s víčkem</t>
  </si>
  <si>
    <t>1934516280</t>
  </si>
  <si>
    <t>ADI.0036048.URS</t>
  </si>
  <si>
    <t>Instalační krabice pro zápustnou montáž tlačítka a signalizace, hl. 32 mm</t>
  </si>
  <si>
    <t>-1911615266</t>
  </si>
  <si>
    <t>ADI.0036050.URS</t>
  </si>
  <si>
    <t>Instalační krabice pro zápustnou montáž řídicí jednotky, hl. 32 mm</t>
  </si>
  <si>
    <t>1185164468</t>
  </si>
  <si>
    <t>TRASY</t>
  </si>
  <si>
    <t>Trasy a kabeláže</t>
  </si>
  <si>
    <t>742110002</t>
  </si>
  <si>
    <t>Montáž trubek pro slaboproud plastových ohebných uložených pod omítku</t>
  </si>
  <si>
    <t>619267840</t>
  </si>
  <si>
    <t>34571062</t>
  </si>
  <si>
    <t>trubka elektroinstalační ohebná z PVC (ČSN) 2316</t>
  </si>
  <si>
    <t>-114535247</t>
  </si>
  <si>
    <t>3200*1,05 "Přepočtené koeficientem množství</t>
  </si>
  <si>
    <t>742110005</t>
  </si>
  <si>
    <t>Montáž trubek pro slaboproud plastových ohebných uložených v podlaze</t>
  </si>
  <si>
    <t>1965454632</t>
  </si>
  <si>
    <t>34571350</t>
  </si>
  <si>
    <t>trubka elektroinstalační ohebná dvouplášťová korugovaná (chránička) D 32/40mm, HDPE+LDPE</t>
  </si>
  <si>
    <t>-1851900507</t>
  </si>
  <si>
    <t>100*1,05 "Přepočtené koeficientem množství</t>
  </si>
  <si>
    <t>742110104</t>
  </si>
  <si>
    <t>Montáž kabelového žlabu pro slaboproud drátěného 250/100 mm</t>
  </si>
  <si>
    <t>-818998450</t>
  </si>
  <si>
    <t>34575495</t>
  </si>
  <si>
    <t>žlab kabelový pozinkovaný 2m/ks 100X250</t>
  </si>
  <si>
    <t>1886338568</t>
  </si>
  <si>
    <t>742110124</t>
  </si>
  <si>
    <t>Montáž nosníku s konzolami nebo závitovými tyčemi pro slaboproud šířky 250 mm</t>
  </si>
  <si>
    <t>-318736317</t>
  </si>
  <si>
    <t>34575564</t>
  </si>
  <si>
    <t>profil nosný 250x15x30mm</t>
  </si>
  <si>
    <t>-1511567675</t>
  </si>
  <si>
    <t>742111001</t>
  </si>
  <si>
    <t>Montáž příchytky pro kabely samostatné ohniodolné pro slaboproud</t>
  </si>
  <si>
    <t>618018370</t>
  </si>
  <si>
    <t>34571760</t>
  </si>
  <si>
    <t>příchytka kovová jednostranná 14,8x10mm</t>
  </si>
  <si>
    <t>tis kus</t>
  </si>
  <si>
    <t>1023187756</t>
  </si>
  <si>
    <t>742121001</t>
  </si>
  <si>
    <t>Montáž kabelů sdělovacích pro vnitřní rozvody do 15 žil</t>
  </si>
  <si>
    <t>1460758321</t>
  </si>
  <si>
    <t>34121268</t>
  </si>
  <si>
    <t>kabel datový bezhalogenový třída reakce na oheň B2cas1d1a1 jádro Cu plné (U/UTP) kategorie 6</t>
  </si>
  <si>
    <t>990945030</t>
  </si>
  <si>
    <t>34123021</t>
  </si>
  <si>
    <t>kabel datový optický OS univerzální 8 vláken 9/125 plášť LSOH</t>
  </si>
  <si>
    <t>514296287</t>
  </si>
  <si>
    <t>34111570</t>
  </si>
  <si>
    <t>kabel silový oheň retardující bezhalogenový s funkčností při požáru 180min a P60-R reakce na oheň B2cas1d1a1 jádro Cu 0,6/1kV (1-CSKH-V) 4x2,5mm2</t>
  </si>
  <si>
    <t>1596372145</t>
  </si>
  <si>
    <t>34111116</t>
  </si>
  <si>
    <t>kabel silový oheň retardující bezhalogenový bez funkční schopnosti při požáru třída reakce na oheň B2cas1d1a1 jádro Cu 0,6/1kV (1-CXKH-R B2) 2x1,5mm2</t>
  </si>
  <si>
    <t>-1962663914</t>
  </si>
  <si>
    <t>ADI.0036125.URS</t>
  </si>
  <si>
    <t>Hnědý stíněný kabel 2x2x0,8  PH120-R B2ca s1d1a1</t>
  </si>
  <si>
    <t>285318651</t>
  </si>
  <si>
    <t>34121046</t>
  </si>
  <si>
    <t>kabel sdělovací stíněný laminovanou Al fólií s příložným Cu drátem jádro Cu plné izolace PVC plášť PVC 100V (SYKFY) 3x2x0,5mm2</t>
  </si>
  <si>
    <t>-225900955</t>
  </si>
  <si>
    <t>34121301</t>
  </si>
  <si>
    <t>kabel koaxiální, jádro CU, izolace PVC, bílý, impedance 75 Ohm, pr. 7,05mm</t>
  </si>
  <si>
    <t>-63078147</t>
  </si>
  <si>
    <t>ESL</t>
  </si>
  <si>
    <t>Ostatní práce a dodávky slaboproudu</t>
  </si>
  <si>
    <t>742330801</t>
  </si>
  <si>
    <t>Demontáž rozvaděče</t>
  </si>
  <si>
    <t>-1828290176</t>
  </si>
  <si>
    <t>742420061</t>
  </si>
  <si>
    <t>Montáž rozvodnice STA</t>
  </si>
  <si>
    <t>1348030435</t>
  </si>
  <si>
    <t>742420111</t>
  </si>
  <si>
    <t>Montáž F konektoru</t>
  </si>
  <si>
    <t>724065921</t>
  </si>
  <si>
    <t>ADI.0031511.URS</t>
  </si>
  <si>
    <t>F konektor, krimpovací</t>
  </si>
  <si>
    <t>1833219860</t>
  </si>
  <si>
    <t>742430001</t>
  </si>
  <si>
    <t>Montáž projektoru a držáku na projektor s uchycením na strop nebo na stěnu</t>
  </si>
  <si>
    <t>516636295</t>
  </si>
  <si>
    <t>742430003</t>
  </si>
  <si>
    <t>Montáž reprosoustavy s konzolou</t>
  </si>
  <si>
    <t>-386716320</t>
  </si>
  <si>
    <t>742430022</t>
  </si>
  <si>
    <t>Montáž propojovacích kabelů pro AV techniku</t>
  </si>
  <si>
    <t>1330974776</t>
  </si>
  <si>
    <t>742430012</t>
  </si>
  <si>
    <t>Montáž elektrického plátna do podhledu</t>
  </si>
  <si>
    <t>-1266730724</t>
  </si>
  <si>
    <t>-2068617356</t>
  </si>
  <si>
    <t>063303000</t>
  </si>
  <si>
    <t>Práce ve výškách, v hloubkách</t>
  </si>
  <si>
    <t>Kč</t>
  </si>
  <si>
    <t>986605587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</si>
  <si>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</si>
  <si>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</si>
  <si>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</si>
  <si>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</si>
  <si>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</si>
  <si>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</si>
  <si>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</si>
  <si>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</si>
  <si>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</si>
  <si>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</si>
  <si>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</si>
  <si>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</si>
  <si>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</si>
  <si>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</si>
  <si>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-596864441</t>
  </si>
  <si>
    <t>Poznámka k položce:_x000D_
vč. pasportizace a fotodumentace stavby</t>
  </si>
  <si>
    <t>VRN3</t>
  </si>
  <si>
    <t>Zařízení staveniště</t>
  </si>
  <si>
    <t>030001000</t>
  </si>
  <si>
    <t>-1363077027</t>
  </si>
  <si>
    <t>Poznámka k položce:_x000D_
náklady na vybudování,provoz, údržbu, zabezpečení, připojení a užívání inž. sítí,_x000D_
 zrušení ZS a uvedení do původního stavu</t>
  </si>
  <si>
    <t>034002000</t>
  </si>
  <si>
    <t>Zabezpečení staveniště</t>
  </si>
  <si>
    <t>834660279</t>
  </si>
  <si>
    <t>Poznámka k položce:_x000D_
oplocení staveniště ,vjezdová brána, _x000D_
ochrana okolí školy</t>
  </si>
  <si>
    <t>034503000</t>
  </si>
  <si>
    <t>Informační tabule na staveništi</t>
  </si>
  <si>
    <t>1895232617</t>
  </si>
  <si>
    <t>VRN4</t>
  </si>
  <si>
    <t>Inženýrská činnost</t>
  </si>
  <si>
    <t>043194000</t>
  </si>
  <si>
    <t>Ostatní zkoušky</t>
  </si>
  <si>
    <t>1007994570</t>
  </si>
  <si>
    <t>045002000</t>
  </si>
  <si>
    <t>Kompletační a koordinační činnost</t>
  </si>
  <si>
    <t>603839772</t>
  </si>
  <si>
    <t>VRN7</t>
  </si>
  <si>
    <t>Provozní vlivy</t>
  </si>
  <si>
    <t>071103000</t>
  </si>
  <si>
    <t>Provoz investora</t>
  </si>
  <si>
    <t>-289086931</t>
  </si>
  <si>
    <t>Poznámka k položce:_x000D_
práce prováděné za provozu školy</t>
  </si>
  <si>
    <t>VRN9</t>
  </si>
  <si>
    <t>090001000</t>
  </si>
  <si>
    <t>-1611502761</t>
  </si>
  <si>
    <t>Poznámka k položce:_x000D_
náklady na kolaudaci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</si>
</sst>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8"/>
  <sheetViews>
    <sheetView showGridLines="0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hidden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2"/>
      <c r="AL5" s="22"/>
      <c r="AM5" s="22"/>
      <c r="AN5" s="22"/>
      <c r="AO5" s="22"/>
      <c r="AP5" s="22"/>
      <c r="AQ5" s="22"/>
      <c r="AR5" s="20"/>
      <c r="BE5" s="270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2"/>
      <c r="AL6" s="22"/>
      <c r="AM6" s="22"/>
      <c r="AN6" s="22"/>
      <c r="AO6" s="22"/>
      <c r="AP6" s="22"/>
      <c r="AQ6" s="22"/>
      <c r="AR6" s="20"/>
      <c r="BE6" s="271"/>
      <c r="BS6" s="17" t="s">
        <v>18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1"/>
      <c r="BS7" s="17" t="s">
        <v>21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71"/>
      <c r="BS8" s="17" t="s">
        <v>26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1"/>
      <c r="BS9" s="17" t="s">
        <v>27</v>
      </c>
    </row>
    <row r="10" spans="1:74" s="1" customFormat="1" ht="12" customHeight="1">
      <c r="B10" s="21"/>
      <c r="C10" s="22"/>
      <c r="D10" s="29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271"/>
      <c r="BS10" s="17" t="s">
        <v>18</v>
      </c>
    </row>
    <row r="11" spans="1:74" s="1" customFormat="1" ht="18.45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271"/>
      <c r="BS11" s="17" t="s">
        <v>18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1"/>
      <c r="BS12" s="17" t="s">
        <v>18</v>
      </c>
    </row>
    <row r="13" spans="1:74" s="1" customFormat="1" ht="12" customHeight="1">
      <c r="B13" s="21"/>
      <c r="C13" s="22"/>
      <c r="D13" s="29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29</v>
      </c>
      <c r="AL13" s="22"/>
      <c r="AM13" s="22"/>
      <c r="AN13" s="31" t="s">
        <v>33</v>
      </c>
      <c r="AO13" s="22"/>
      <c r="AP13" s="22"/>
      <c r="AQ13" s="22"/>
      <c r="AR13" s="20"/>
      <c r="BE13" s="271"/>
      <c r="BS13" s="17" t="s">
        <v>18</v>
      </c>
    </row>
    <row r="14" spans="1:74" ht="13.2">
      <c r="B14" s="21"/>
      <c r="C14" s="22"/>
      <c r="D14" s="22"/>
      <c r="E14" s="276" t="s">
        <v>33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9" t="s">
        <v>31</v>
      </c>
      <c r="AL14" s="22"/>
      <c r="AM14" s="22"/>
      <c r="AN14" s="31" t="s">
        <v>33</v>
      </c>
      <c r="AO14" s="22"/>
      <c r="AP14" s="22"/>
      <c r="AQ14" s="22"/>
      <c r="AR14" s="20"/>
      <c r="BE14" s="271"/>
      <c r="BS14" s="17" t="s">
        <v>18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1"/>
      <c r="BS15" s="17" t="s">
        <v>4</v>
      </c>
    </row>
    <row r="16" spans="1:74" s="1" customFormat="1" ht="12" customHeight="1">
      <c r="B16" s="21"/>
      <c r="C16" s="22"/>
      <c r="D16" s="29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29</v>
      </c>
      <c r="AL16" s="22"/>
      <c r="AM16" s="22"/>
      <c r="AN16" s="27" t="s">
        <v>35</v>
      </c>
      <c r="AO16" s="22"/>
      <c r="AP16" s="22"/>
      <c r="AQ16" s="22"/>
      <c r="AR16" s="20"/>
      <c r="BE16" s="271"/>
      <c r="BS16" s="17" t="s">
        <v>4</v>
      </c>
    </row>
    <row r="17" spans="1:71" s="1" customFormat="1" ht="18.45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271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1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29</v>
      </c>
      <c r="AL19" s="22"/>
      <c r="AM19" s="22"/>
      <c r="AN19" s="27" t="s">
        <v>38</v>
      </c>
      <c r="AO19" s="22"/>
      <c r="AP19" s="22"/>
      <c r="AQ19" s="22"/>
      <c r="AR19" s="20"/>
      <c r="BE19" s="271"/>
      <c r="BS19" s="17" t="s">
        <v>6</v>
      </c>
    </row>
    <row r="20" spans="1:71" s="1" customFormat="1" ht="18.45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271"/>
      <c r="BS20" s="17" t="s">
        <v>40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1"/>
    </row>
    <row r="22" spans="1:71" s="1" customFormat="1" ht="12" customHeight="1">
      <c r="B22" s="21"/>
      <c r="C22" s="22"/>
      <c r="D22" s="29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1"/>
    </row>
    <row r="23" spans="1:71" s="1" customFormat="1" ht="14.4" customHeight="1">
      <c r="B23" s="21"/>
      <c r="C23" s="22"/>
      <c r="D23" s="22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2"/>
      <c r="AP23" s="22"/>
      <c r="AQ23" s="22"/>
      <c r="AR23" s="20"/>
      <c r="BE23" s="271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1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1"/>
    </row>
    <row r="26" spans="1:71" s="2" customFormat="1" ht="25.95" customHeight="1">
      <c r="A26" s="34"/>
      <c r="B26" s="35"/>
      <c r="C26" s="36"/>
      <c r="D26" s="37" t="s">
        <v>42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9">
        <f>ROUND(AG94,2)</f>
        <v>0</v>
      </c>
      <c r="AL26" s="280"/>
      <c r="AM26" s="280"/>
      <c r="AN26" s="280"/>
      <c r="AO26" s="280"/>
      <c r="AP26" s="36"/>
      <c r="AQ26" s="36"/>
      <c r="AR26" s="39"/>
      <c r="BE26" s="271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1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1" t="s">
        <v>43</v>
      </c>
      <c r="M28" s="281"/>
      <c r="N28" s="281"/>
      <c r="O28" s="281"/>
      <c r="P28" s="281"/>
      <c r="Q28" s="36"/>
      <c r="R28" s="36"/>
      <c r="S28" s="36"/>
      <c r="T28" s="36"/>
      <c r="U28" s="36"/>
      <c r="V28" s="36"/>
      <c r="W28" s="281" t="s">
        <v>44</v>
      </c>
      <c r="X28" s="281"/>
      <c r="Y28" s="281"/>
      <c r="Z28" s="281"/>
      <c r="AA28" s="281"/>
      <c r="AB28" s="281"/>
      <c r="AC28" s="281"/>
      <c r="AD28" s="281"/>
      <c r="AE28" s="281"/>
      <c r="AF28" s="36"/>
      <c r="AG28" s="36"/>
      <c r="AH28" s="36"/>
      <c r="AI28" s="36"/>
      <c r="AJ28" s="36"/>
      <c r="AK28" s="281" t="s">
        <v>45</v>
      </c>
      <c r="AL28" s="281"/>
      <c r="AM28" s="281"/>
      <c r="AN28" s="281"/>
      <c r="AO28" s="281"/>
      <c r="AP28" s="36"/>
      <c r="AQ28" s="36"/>
      <c r="AR28" s="39"/>
      <c r="BE28" s="271"/>
    </row>
    <row r="29" spans="1:71" s="3" customFormat="1" ht="14.4" customHeight="1">
      <c r="B29" s="40"/>
      <c r="C29" s="41"/>
      <c r="D29" s="29" t="s">
        <v>46</v>
      </c>
      <c r="E29" s="41"/>
      <c r="F29" s="29" t="s">
        <v>47</v>
      </c>
      <c r="G29" s="41"/>
      <c r="H29" s="41"/>
      <c r="I29" s="41"/>
      <c r="J29" s="41"/>
      <c r="K29" s="41"/>
      <c r="L29" s="284">
        <v>0.21</v>
      </c>
      <c r="M29" s="283"/>
      <c r="N29" s="283"/>
      <c r="O29" s="283"/>
      <c r="P29" s="283"/>
      <c r="Q29" s="41"/>
      <c r="R29" s="41"/>
      <c r="S29" s="41"/>
      <c r="T29" s="41"/>
      <c r="U29" s="41"/>
      <c r="V29" s="41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1"/>
      <c r="AG29" s="41"/>
      <c r="AH29" s="41"/>
      <c r="AI29" s="41"/>
      <c r="AJ29" s="41"/>
      <c r="AK29" s="282">
        <f>ROUND(AV94, 2)</f>
        <v>0</v>
      </c>
      <c r="AL29" s="283"/>
      <c r="AM29" s="283"/>
      <c r="AN29" s="283"/>
      <c r="AO29" s="283"/>
      <c r="AP29" s="41"/>
      <c r="AQ29" s="41"/>
      <c r="AR29" s="42"/>
      <c r="BE29" s="272"/>
    </row>
    <row r="30" spans="1:71" s="3" customFormat="1" ht="14.4" customHeight="1">
      <c r="B30" s="40"/>
      <c r="C30" s="41"/>
      <c r="D30" s="41"/>
      <c r="E30" s="41"/>
      <c r="F30" s="29" t="s">
        <v>48</v>
      </c>
      <c r="G30" s="41"/>
      <c r="H30" s="41"/>
      <c r="I30" s="41"/>
      <c r="J30" s="41"/>
      <c r="K30" s="41"/>
      <c r="L30" s="284">
        <v>0.15</v>
      </c>
      <c r="M30" s="283"/>
      <c r="N30" s="283"/>
      <c r="O30" s="283"/>
      <c r="P30" s="283"/>
      <c r="Q30" s="41"/>
      <c r="R30" s="41"/>
      <c r="S30" s="41"/>
      <c r="T30" s="41"/>
      <c r="U30" s="41"/>
      <c r="V30" s="41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1"/>
      <c r="AG30" s="41"/>
      <c r="AH30" s="41"/>
      <c r="AI30" s="41"/>
      <c r="AJ30" s="41"/>
      <c r="AK30" s="282">
        <f>ROUND(AW94, 2)</f>
        <v>0</v>
      </c>
      <c r="AL30" s="283"/>
      <c r="AM30" s="283"/>
      <c r="AN30" s="283"/>
      <c r="AO30" s="283"/>
      <c r="AP30" s="41"/>
      <c r="AQ30" s="41"/>
      <c r="AR30" s="42"/>
      <c r="BE30" s="272"/>
    </row>
    <row r="31" spans="1:71" s="3" customFormat="1" ht="14.4" hidden="1" customHeight="1">
      <c r="B31" s="40"/>
      <c r="C31" s="41"/>
      <c r="D31" s="41"/>
      <c r="E31" s="41"/>
      <c r="F31" s="29" t="s">
        <v>49</v>
      </c>
      <c r="G31" s="41"/>
      <c r="H31" s="41"/>
      <c r="I31" s="41"/>
      <c r="J31" s="41"/>
      <c r="K31" s="41"/>
      <c r="L31" s="284">
        <v>0.21</v>
      </c>
      <c r="M31" s="283"/>
      <c r="N31" s="283"/>
      <c r="O31" s="283"/>
      <c r="P31" s="283"/>
      <c r="Q31" s="41"/>
      <c r="R31" s="41"/>
      <c r="S31" s="41"/>
      <c r="T31" s="41"/>
      <c r="U31" s="41"/>
      <c r="V31" s="41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1"/>
      <c r="AG31" s="41"/>
      <c r="AH31" s="41"/>
      <c r="AI31" s="41"/>
      <c r="AJ31" s="41"/>
      <c r="AK31" s="282">
        <v>0</v>
      </c>
      <c r="AL31" s="283"/>
      <c r="AM31" s="283"/>
      <c r="AN31" s="283"/>
      <c r="AO31" s="283"/>
      <c r="AP31" s="41"/>
      <c r="AQ31" s="41"/>
      <c r="AR31" s="42"/>
      <c r="BE31" s="272"/>
    </row>
    <row r="32" spans="1:71" s="3" customFormat="1" ht="14.4" hidden="1" customHeight="1">
      <c r="B32" s="40"/>
      <c r="C32" s="41"/>
      <c r="D32" s="41"/>
      <c r="E32" s="41"/>
      <c r="F32" s="29" t="s">
        <v>50</v>
      </c>
      <c r="G32" s="41"/>
      <c r="H32" s="41"/>
      <c r="I32" s="41"/>
      <c r="J32" s="41"/>
      <c r="K32" s="41"/>
      <c r="L32" s="284">
        <v>0.15</v>
      </c>
      <c r="M32" s="283"/>
      <c r="N32" s="283"/>
      <c r="O32" s="283"/>
      <c r="P32" s="283"/>
      <c r="Q32" s="41"/>
      <c r="R32" s="41"/>
      <c r="S32" s="41"/>
      <c r="T32" s="41"/>
      <c r="U32" s="41"/>
      <c r="V32" s="41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1"/>
      <c r="AG32" s="41"/>
      <c r="AH32" s="41"/>
      <c r="AI32" s="41"/>
      <c r="AJ32" s="41"/>
      <c r="AK32" s="282">
        <v>0</v>
      </c>
      <c r="AL32" s="283"/>
      <c r="AM32" s="283"/>
      <c r="AN32" s="283"/>
      <c r="AO32" s="283"/>
      <c r="AP32" s="41"/>
      <c r="AQ32" s="41"/>
      <c r="AR32" s="42"/>
      <c r="BE32" s="272"/>
    </row>
    <row r="33" spans="1:57" s="3" customFormat="1" ht="14.4" hidden="1" customHeight="1">
      <c r="B33" s="40"/>
      <c r="C33" s="41"/>
      <c r="D33" s="41"/>
      <c r="E33" s="41"/>
      <c r="F33" s="29" t="s">
        <v>51</v>
      </c>
      <c r="G33" s="41"/>
      <c r="H33" s="41"/>
      <c r="I33" s="41"/>
      <c r="J33" s="41"/>
      <c r="K33" s="41"/>
      <c r="L33" s="284">
        <v>0</v>
      </c>
      <c r="M33" s="283"/>
      <c r="N33" s="283"/>
      <c r="O33" s="283"/>
      <c r="P33" s="283"/>
      <c r="Q33" s="41"/>
      <c r="R33" s="41"/>
      <c r="S33" s="41"/>
      <c r="T33" s="41"/>
      <c r="U33" s="41"/>
      <c r="V33" s="41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1"/>
      <c r="AG33" s="41"/>
      <c r="AH33" s="41"/>
      <c r="AI33" s="41"/>
      <c r="AJ33" s="41"/>
      <c r="AK33" s="282">
        <v>0</v>
      </c>
      <c r="AL33" s="283"/>
      <c r="AM33" s="283"/>
      <c r="AN33" s="283"/>
      <c r="AO33" s="283"/>
      <c r="AP33" s="41"/>
      <c r="AQ33" s="41"/>
      <c r="AR33" s="42"/>
      <c r="BE33" s="27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1"/>
    </row>
    <row r="35" spans="1:57" s="2" customFormat="1" ht="25.95" customHeight="1">
      <c r="A35" s="34"/>
      <c r="B35" s="35"/>
      <c r="C35" s="43"/>
      <c r="D35" s="44" t="s">
        <v>52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53</v>
      </c>
      <c r="U35" s="45"/>
      <c r="V35" s="45"/>
      <c r="W35" s="45"/>
      <c r="X35" s="288" t="s">
        <v>54</v>
      </c>
      <c r="Y35" s="286"/>
      <c r="Z35" s="286"/>
      <c r="AA35" s="286"/>
      <c r="AB35" s="286"/>
      <c r="AC35" s="45"/>
      <c r="AD35" s="45"/>
      <c r="AE35" s="45"/>
      <c r="AF35" s="45"/>
      <c r="AG35" s="45"/>
      <c r="AH35" s="45"/>
      <c r="AI35" s="45"/>
      <c r="AJ35" s="45"/>
      <c r="AK35" s="285">
        <f>SUM(AK26:AK33)</f>
        <v>0</v>
      </c>
      <c r="AL35" s="286"/>
      <c r="AM35" s="286"/>
      <c r="AN35" s="286"/>
      <c r="AO35" s="287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57</v>
      </c>
      <c r="AI60" s="38"/>
      <c r="AJ60" s="38"/>
      <c r="AK60" s="38"/>
      <c r="AL60" s="38"/>
      <c r="AM60" s="52" t="s">
        <v>58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60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57</v>
      </c>
      <c r="AI75" s="38"/>
      <c r="AJ75" s="38"/>
      <c r="AK75" s="38"/>
      <c r="AL75" s="38"/>
      <c r="AM75" s="52" t="s">
        <v>58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61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14z015_1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8" t="str">
        <f>K6</f>
        <v>ZŠ a ZUŠ Šmeralova - půdní vestavba, Karlovy Vary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K. Vary, Šmeralova 15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24</v>
      </c>
      <c r="AJ87" s="36"/>
      <c r="AK87" s="36"/>
      <c r="AL87" s="36"/>
      <c r="AM87" s="296" t="str">
        <f>IF(AN8= "","",AN8)</f>
        <v>16. 6. 2022</v>
      </c>
      <c r="AN87" s="296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6.4" customHeight="1">
      <c r="A89" s="34"/>
      <c r="B89" s="35"/>
      <c r="C89" s="29" t="s">
        <v>28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Karlovy Vary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34</v>
      </c>
      <c r="AJ89" s="36"/>
      <c r="AK89" s="36"/>
      <c r="AL89" s="36"/>
      <c r="AM89" s="297" t="str">
        <f>IF(E17="","",E17)</f>
        <v>Projektová kancelář PS, Oto Szakoš</v>
      </c>
      <c r="AN89" s="298"/>
      <c r="AO89" s="298"/>
      <c r="AP89" s="298"/>
      <c r="AQ89" s="36"/>
      <c r="AR89" s="39"/>
      <c r="AS89" s="301" t="s">
        <v>62</v>
      </c>
      <c r="AT89" s="30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6" customHeight="1">
      <c r="A90" s="34"/>
      <c r="B90" s="35"/>
      <c r="C90" s="29" t="s">
        <v>32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97" t="str">
        <f>IF(E20="","",E20)</f>
        <v xml:space="preserve"> </v>
      </c>
      <c r="AN90" s="298"/>
      <c r="AO90" s="298"/>
      <c r="AP90" s="298"/>
      <c r="AQ90" s="36"/>
      <c r="AR90" s="39"/>
      <c r="AS90" s="303"/>
      <c r="AT90" s="30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5"/>
      <c r="AT91" s="30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3" t="s">
        <v>63</v>
      </c>
      <c r="D92" s="264"/>
      <c r="E92" s="264"/>
      <c r="F92" s="264"/>
      <c r="G92" s="264"/>
      <c r="H92" s="73"/>
      <c r="I92" s="267" t="s">
        <v>64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95" t="s">
        <v>65</v>
      </c>
      <c r="AH92" s="264"/>
      <c r="AI92" s="264"/>
      <c r="AJ92" s="264"/>
      <c r="AK92" s="264"/>
      <c r="AL92" s="264"/>
      <c r="AM92" s="264"/>
      <c r="AN92" s="267" t="s">
        <v>66</v>
      </c>
      <c r="AO92" s="264"/>
      <c r="AP92" s="299"/>
      <c r="AQ92" s="74" t="s">
        <v>67</v>
      </c>
      <c r="AR92" s="39"/>
      <c r="AS92" s="75" t="s">
        <v>68</v>
      </c>
      <c r="AT92" s="76" t="s">
        <v>69</v>
      </c>
      <c r="AU92" s="76" t="s">
        <v>70</v>
      </c>
      <c r="AV92" s="76" t="s">
        <v>71</v>
      </c>
      <c r="AW92" s="76" t="s">
        <v>72</v>
      </c>
      <c r="AX92" s="76" t="s">
        <v>73</v>
      </c>
      <c r="AY92" s="76" t="s">
        <v>74</v>
      </c>
      <c r="AZ92" s="76" t="s">
        <v>75</v>
      </c>
      <c r="BA92" s="76" t="s">
        <v>76</v>
      </c>
      <c r="BB92" s="76" t="s">
        <v>77</v>
      </c>
      <c r="BC92" s="76" t="s">
        <v>78</v>
      </c>
      <c r="BD92" s="77" t="s">
        <v>79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80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7">
        <f>ROUND(AG95+AG97+AG106,2)</f>
        <v>0</v>
      </c>
      <c r="AH94" s="307"/>
      <c r="AI94" s="307"/>
      <c r="AJ94" s="307"/>
      <c r="AK94" s="307"/>
      <c r="AL94" s="307"/>
      <c r="AM94" s="307"/>
      <c r="AN94" s="308">
        <f t="shared" ref="AN94:AN106" si="0">SUM(AG94,AT94)</f>
        <v>0</v>
      </c>
      <c r="AO94" s="308"/>
      <c r="AP94" s="308"/>
      <c r="AQ94" s="85" t="s">
        <v>1</v>
      </c>
      <c r="AR94" s="86"/>
      <c r="AS94" s="87">
        <f>ROUND(AS95+AS97+AS106,2)</f>
        <v>0</v>
      </c>
      <c r="AT94" s="88">
        <f t="shared" ref="AT94:AT106" si="1">ROUND(SUM(AV94:AW94),2)</f>
        <v>0</v>
      </c>
      <c r="AU94" s="89">
        <f>ROUND(AU95+AU97+AU106,5)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ROUND(AZ95+AZ97+AZ106,2)</f>
        <v>0</v>
      </c>
      <c r="BA94" s="88">
        <f>ROUND(BA95+BA97+BA106,2)</f>
        <v>0</v>
      </c>
      <c r="BB94" s="88">
        <f>ROUND(BB95+BB97+BB106,2)</f>
        <v>0</v>
      </c>
      <c r="BC94" s="88">
        <f>ROUND(BC95+BC97+BC106,2)</f>
        <v>0</v>
      </c>
      <c r="BD94" s="90">
        <f>ROUND(BD95+BD97+BD106,2)</f>
        <v>0</v>
      </c>
      <c r="BS94" s="91" t="s">
        <v>81</v>
      </c>
      <c r="BT94" s="91" t="s">
        <v>82</v>
      </c>
      <c r="BU94" s="92" t="s">
        <v>83</v>
      </c>
      <c r="BV94" s="91" t="s">
        <v>84</v>
      </c>
      <c r="BW94" s="91" t="s">
        <v>5</v>
      </c>
      <c r="BX94" s="91" t="s">
        <v>85</v>
      </c>
      <c r="CL94" s="91" t="s">
        <v>1</v>
      </c>
    </row>
    <row r="95" spans="1:91" s="7" customFormat="1" ht="14.4" customHeight="1">
      <c r="B95" s="93"/>
      <c r="C95" s="94"/>
      <c r="D95" s="265" t="s">
        <v>86</v>
      </c>
      <c r="E95" s="265"/>
      <c r="F95" s="265"/>
      <c r="G95" s="265"/>
      <c r="H95" s="265"/>
      <c r="I95" s="95"/>
      <c r="J95" s="265" t="s">
        <v>87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93">
        <f>ROUND(AG96,2)</f>
        <v>0</v>
      </c>
      <c r="AH95" s="294"/>
      <c r="AI95" s="294"/>
      <c r="AJ95" s="294"/>
      <c r="AK95" s="294"/>
      <c r="AL95" s="294"/>
      <c r="AM95" s="294"/>
      <c r="AN95" s="300">
        <f t="shared" si="0"/>
        <v>0</v>
      </c>
      <c r="AO95" s="294"/>
      <c r="AP95" s="294"/>
      <c r="AQ95" s="96" t="s">
        <v>88</v>
      </c>
      <c r="AR95" s="97"/>
      <c r="AS95" s="98">
        <f>ROUND(AS96,2)</f>
        <v>0</v>
      </c>
      <c r="AT95" s="99">
        <f t="shared" si="1"/>
        <v>0</v>
      </c>
      <c r="AU95" s="100">
        <f>ROUND(AU96,5)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ROUND(AZ96,2)</f>
        <v>0</v>
      </c>
      <c r="BA95" s="99">
        <f>ROUND(BA96,2)</f>
        <v>0</v>
      </c>
      <c r="BB95" s="99">
        <f>ROUND(BB96,2)</f>
        <v>0</v>
      </c>
      <c r="BC95" s="99">
        <f>ROUND(BC96,2)</f>
        <v>0</v>
      </c>
      <c r="BD95" s="101">
        <f>ROUND(BD96,2)</f>
        <v>0</v>
      </c>
      <c r="BS95" s="102" t="s">
        <v>81</v>
      </c>
      <c r="BT95" s="102" t="s">
        <v>21</v>
      </c>
      <c r="BU95" s="102" t="s">
        <v>83</v>
      </c>
      <c r="BV95" s="102" t="s">
        <v>84</v>
      </c>
      <c r="BW95" s="102" t="s">
        <v>89</v>
      </c>
      <c r="BX95" s="102" t="s">
        <v>5</v>
      </c>
      <c r="CL95" s="102" t="s">
        <v>1</v>
      </c>
      <c r="CM95" s="102" t="s">
        <v>90</v>
      </c>
    </row>
    <row r="96" spans="1:91" s="4" customFormat="1" ht="14.4" customHeight="1">
      <c r="A96" s="103" t="s">
        <v>91</v>
      </c>
      <c r="B96" s="58"/>
      <c r="C96" s="104"/>
      <c r="D96" s="104"/>
      <c r="E96" s="266" t="s">
        <v>92</v>
      </c>
      <c r="F96" s="266"/>
      <c r="G96" s="266"/>
      <c r="H96" s="266"/>
      <c r="I96" s="266"/>
      <c r="J96" s="104"/>
      <c r="K96" s="266" t="s">
        <v>93</v>
      </c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92">
        <f>'D.1.1.1. - Půdní vestavba'!J32</f>
        <v>0</v>
      </c>
      <c r="AH96" s="291"/>
      <c r="AI96" s="291"/>
      <c r="AJ96" s="291"/>
      <c r="AK96" s="291"/>
      <c r="AL96" s="291"/>
      <c r="AM96" s="291"/>
      <c r="AN96" s="292">
        <f t="shared" si="0"/>
        <v>0</v>
      </c>
      <c r="AO96" s="291"/>
      <c r="AP96" s="291"/>
      <c r="AQ96" s="105" t="s">
        <v>94</v>
      </c>
      <c r="AR96" s="60"/>
      <c r="AS96" s="106">
        <v>0</v>
      </c>
      <c r="AT96" s="107">
        <f t="shared" si="1"/>
        <v>0</v>
      </c>
      <c r="AU96" s="108">
        <f>'D.1.1.1. - Půdní vestavba'!P146</f>
        <v>0</v>
      </c>
      <c r="AV96" s="107">
        <f>'D.1.1.1. - Půdní vestavba'!J35</f>
        <v>0</v>
      </c>
      <c r="AW96" s="107">
        <f>'D.1.1.1. - Půdní vestavba'!J36</f>
        <v>0</v>
      </c>
      <c r="AX96" s="107">
        <f>'D.1.1.1. - Půdní vestavba'!J37</f>
        <v>0</v>
      </c>
      <c r="AY96" s="107">
        <f>'D.1.1.1. - Půdní vestavba'!J38</f>
        <v>0</v>
      </c>
      <c r="AZ96" s="107">
        <f>'D.1.1.1. - Půdní vestavba'!F35</f>
        <v>0</v>
      </c>
      <c r="BA96" s="107">
        <f>'D.1.1.1. - Půdní vestavba'!F36</f>
        <v>0</v>
      </c>
      <c r="BB96" s="107">
        <f>'D.1.1.1. - Půdní vestavba'!F37</f>
        <v>0</v>
      </c>
      <c r="BC96" s="107">
        <f>'D.1.1.1. - Půdní vestavba'!F38</f>
        <v>0</v>
      </c>
      <c r="BD96" s="109">
        <f>'D.1.1.1. - Půdní vestavba'!F39</f>
        <v>0</v>
      </c>
      <c r="BT96" s="110" t="s">
        <v>90</v>
      </c>
      <c r="BV96" s="110" t="s">
        <v>84</v>
      </c>
      <c r="BW96" s="110" t="s">
        <v>95</v>
      </c>
      <c r="BX96" s="110" t="s">
        <v>89</v>
      </c>
      <c r="CL96" s="110" t="s">
        <v>1</v>
      </c>
    </row>
    <row r="97" spans="1:91" s="7" customFormat="1" ht="14.4" customHeight="1">
      <c r="B97" s="93"/>
      <c r="C97" s="94"/>
      <c r="D97" s="265" t="s">
        <v>96</v>
      </c>
      <c r="E97" s="265"/>
      <c r="F97" s="265"/>
      <c r="G97" s="265"/>
      <c r="H97" s="265"/>
      <c r="I97" s="95"/>
      <c r="J97" s="265" t="s">
        <v>97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93">
        <f>ROUND(AG98+AG99+AG100+AG104+AG105,2)</f>
        <v>0</v>
      </c>
      <c r="AH97" s="294"/>
      <c r="AI97" s="294"/>
      <c r="AJ97" s="294"/>
      <c r="AK97" s="294"/>
      <c r="AL97" s="294"/>
      <c r="AM97" s="294"/>
      <c r="AN97" s="300">
        <f t="shared" si="0"/>
        <v>0</v>
      </c>
      <c r="AO97" s="294"/>
      <c r="AP97" s="294"/>
      <c r="AQ97" s="96" t="s">
        <v>88</v>
      </c>
      <c r="AR97" s="97"/>
      <c r="AS97" s="98">
        <f>ROUND(AS98+AS99+AS100+AS104+AS105,2)</f>
        <v>0</v>
      </c>
      <c r="AT97" s="99">
        <f t="shared" si="1"/>
        <v>0</v>
      </c>
      <c r="AU97" s="100">
        <f>ROUND(AU98+AU99+AU100+AU104+AU105,5)</f>
        <v>0</v>
      </c>
      <c r="AV97" s="99">
        <f>ROUND(AZ97*L29,2)</f>
        <v>0</v>
      </c>
      <c r="AW97" s="99">
        <f>ROUND(BA97*L30,2)</f>
        <v>0</v>
      </c>
      <c r="AX97" s="99">
        <f>ROUND(BB97*L29,2)</f>
        <v>0</v>
      </c>
      <c r="AY97" s="99">
        <f>ROUND(BC97*L30,2)</f>
        <v>0</v>
      </c>
      <c r="AZ97" s="99">
        <f>ROUND(AZ98+AZ99+AZ100+AZ104+AZ105,2)</f>
        <v>0</v>
      </c>
      <c r="BA97" s="99">
        <f>ROUND(BA98+BA99+BA100+BA104+BA105,2)</f>
        <v>0</v>
      </c>
      <c r="BB97" s="99">
        <f>ROUND(BB98+BB99+BB100+BB104+BB105,2)</f>
        <v>0</v>
      </c>
      <c r="BC97" s="99">
        <f>ROUND(BC98+BC99+BC100+BC104+BC105,2)</f>
        <v>0</v>
      </c>
      <c r="BD97" s="101">
        <f>ROUND(BD98+BD99+BD100+BD104+BD105,2)</f>
        <v>0</v>
      </c>
      <c r="BS97" s="102" t="s">
        <v>81</v>
      </c>
      <c r="BT97" s="102" t="s">
        <v>21</v>
      </c>
      <c r="BU97" s="102" t="s">
        <v>83</v>
      </c>
      <c r="BV97" s="102" t="s">
        <v>84</v>
      </c>
      <c r="BW97" s="102" t="s">
        <v>98</v>
      </c>
      <c r="BX97" s="102" t="s">
        <v>5</v>
      </c>
      <c r="CL97" s="102" t="s">
        <v>1</v>
      </c>
      <c r="CM97" s="102" t="s">
        <v>90</v>
      </c>
    </row>
    <row r="98" spans="1:91" s="4" customFormat="1" ht="14.4" customHeight="1">
      <c r="A98" s="103" t="s">
        <v>91</v>
      </c>
      <c r="B98" s="58"/>
      <c r="C98" s="104"/>
      <c r="D98" s="104"/>
      <c r="E98" s="266" t="s">
        <v>99</v>
      </c>
      <c r="F98" s="266"/>
      <c r="G98" s="266"/>
      <c r="H98" s="266"/>
      <c r="I98" s="266"/>
      <c r="J98" s="104"/>
      <c r="K98" s="266" t="s">
        <v>100</v>
      </c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92">
        <f>'D.1.4.1a2 - Kanalizace a ...'!J32</f>
        <v>0</v>
      </c>
      <c r="AH98" s="291"/>
      <c r="AI98" s="291"/>
      <c r="AJ98" s="291"/>
      <c r="AK98" s="291"/>
      <c r="AL98" s="291"/>
      <c r="AM98" s="291"/>
      <c r="AN98" s="292">
        <f t="shared" si="0"/>
        <v>0</v>
      </c>
      <c r="AO98" s="291"/>
      <c r="AP98" s="291"/>
      <c r="AQ98" s="105" t="s">
        <v>94</v>
      </c>
      <c r="AR98" s="60"/>
      <c r="AS98" s="106">
        <v>0</v>
      </c>
      <c r="AT98" s="107">
        <f t="shared" si="1"/>
        <v>0</v>
      </c>
      <c r="AU98" s="108">
        <f>'D.1.4.1a2 - Kanalizace a ...'!P131</f>
        <v>0</v>
      </c>
      <c r="AV98" s="107">
        <f>'D.1.4.1a2 - Kanalizace a ...'!J35</f>
        <v>0</v>
      </c>
      <c r="AW98" s="107">
        <f>'D.1.4.1a2 - Kanalizace a ...'!J36</f>
        <v>0</v>
      </c>
      <c r="AX98" s="107">
        <f>'D.1.4.1a2 - Kanalizace a ...'!J37</f>
        <v>0</v>
      </c>
      <c r="AY98" s="107">
        <f>'D.1.4.1a2 - Kanalizace a ...'!J38</f>
        <v>0</v>
      </c>
      <c r="AZ98" s="107">
        <f>'D.1.4.1a2 - Kanalizace a ...'!F35</f>
        <v>0</v>
      </c>
      <c r="BA98" s="107">
        <f>'D.1.4.1a2 - Kanalizace a ...'!F36</f>
        <v>0</v>
      </c>
      <c r="BB98" s="107">
        <f>'D.1.4.1a2 - Kanalizace a ...'!F37</f>
        <v>0</v>
      </c>
      <c r="BC98" s="107">
        <f>'D.1.4.1a2 - Kanalizace a ...'!F38</f>
        <v>0</v>
      </c>
      <c r="BD98" s="109">
        <f>'D.1.4.1a2 - Kanalizace a ...'!F39</f>
        <v>0</v>
      </c>
      <c r="BT98" s="110" t="s">
        <v>90</v>
      </c>
      <c r="BV98" s="110" t="s">
        <v>84</v>
      </c>
      <c r="BW98" s="110" t="s">
        <v>101</v>
      </c>
      <c r="BX98" s="110" t="s">
        <v>98</v>
      </c>
      <c r="CL98" s="110" t="s">
        <v>1</v>
      </c>
    </row>
    <row r="99" spans="1:91" s="4" customFormat="1" ht="14.4" customHeight="1">
      <c r="A99" s="103" t="s">
        <v>91</v>
      </c>
      <c r="B99" s="58"/>
      <c r="C99" s="104"/>
      <c r="D99" s="104"/>
      <c r="E99" s="266" t="s">
        <v>102</v>
      </c>
      <c r="F99" s="266"/>
      <c r="G99" s="266"/>
      <c r="H99" s="266"/>
      <c r="I99" s="266"/>
      <c r="J99" s="104"/>
      <c r="K99" s="266" t="s">
        <v>103</v>
      </c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92">
        <f>'D.1.4.3 - Ústřední vytápění'!J32</f>
        <v>0</v>
      </c>
      <c r="AH99" s="291"/>
      <c r="AI99" s="291"/>
      <c r="AJ99" s="291"/>
      <c r="AK99" s="291"/>
      <c r="AL99" s="291"/>
      <c r="AM99" s="291"/>
      <c r="AN99" s="292">
        <f t="shared" si="0"/>
        <v>0</v>
      </c>
      <c r="AO99" s="291"/>
      <c r="AP99" s="291"/>
      <c r="AQ99" s="105" t="s">
        <v>94</v>
      </c>
      <c r="AR99" s="60"/>
      <c r="AS99" s="106">
        <v>0</v>
      </c>
      <c r="AT99" s="107">
        <f t="shared" si="1"/>
        <v>0</v>
      </c>
      <c r="AU99" s="108">
        <f>'D.1.4.3 - Ústřední vytápění'!P129</f>
        <v>0</v>
      </c>
      <c r="AV99" s="107">
        <f>'D.1.4.3 - Ústřední vytápění'!J35</f>
        <v>0</v>
      </c>
      <c r="AW99" s="107">
        <f>'D.1.4.3 - Ústřední vytápění'!J36</f>
        <v>0</v>
      </c>
      <c r="AX99" s="107">
        <f>'D.1.4.3 - Ústřední vytápění'!J37</f>
        <v>0</v>
      </c>
      <c r="AY99" s="107">
        <f>'D.1.4.3 - Ústřední vytápění'!J38</f>
        <v>0</v>
      </c>
      <c r="AZ99" s="107">
        <f>'D.1.4.3 - Ústřední vytápění'!F35</f>
        <v>0</v>
      </c>
      <c r="BA99" s="107">
        <f>'D.1.4.3 - Ústřední vytápění'!F36</f>
        <v>0</v>
      </c>
      <c r="BB99" s="107">
        <f>'D.1.4.3 - Ústřední vytápění'!F37</f>
        <v>0</v>
      </c>
      <c r="BC99" s="107">
        <f>'D.1.4.3 - Ústřední vytápění'!F38</f>
        <v>0</v>
      </c>
      <c r="BD99" s="109">
        <f>'D.1.4.3 - Ústřední vytápění'!F39</f>
        <v>0</v>
      </c>
      <c r="BT99" s="110" t="s">
        <v>90</v>
      </c>
      <c r="BV99" s="110" t="s">
        <v>84</v>
      </c>
      <c r="BW99" s="110" t="s">
        <v>104</v>
      </c>
      <c r="BX99" s="110" t="s">
        <v>98</v>
      </c>
      <c r="CL99" s="110" t="s">
        <v>1</v>
      </c>
    </row>
    <row r="100" spans="1:91" s="4" customFormat="1" ht="14.4" customHeight="1">
      <c r="B100" s="58"/>
      <c r="C100" s="104"/>
      <c r="D100" s="104"/>
      <c r="E100" s="266" t="s">
        <v>105</v>
      </c>
      <c r="F100" s="266"/>
      <c r="G100" s="266"/>
      <c r="H100" s="266"/>
      <c r="I100" s="266"/>
      <c r="J100" s="104"/>
      <c r="K100" s="266" t="s">
        <v>106</v>
      </c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90">
        <f>ROUND(SUM(AG101:AG103),2)</f>
        <v>0</v>
      </c>
      <c r="AH100" s="291"/>
      <c r="AI100" s="291"/>
      <c r="AJ100" s="291"/>
      <c r="AK100" s="291"/>
      <c r="AL100" s="291"/>
      <c r="AM100" s="291"/>
      <c r="AN100" s="292">
        <f t="shared" si="0"/>
        <v>0</v>
      </c>
      <c r="AO100" s="291"/>
      <c r="AP100" s="291"/>
      <c r="AQ100" s="105" t="s">
        <v>94</v>
      </c>
      <c r="AR100" s="60"/>
      <c r="AS100" s="106">
        <f>ROUND(SUM(AS101:AS103),2)</f>
        <v>0</v>
      </c>
      <c r="AT100" s="107">
        <f t="shared" si="1"/>
        <v>0</v>
      </c>
      <c r="AU100" s="108">
        <f>ROUND(SUM(AU101:AU103),5)</f>
        <v>0</v>
      </c>
      <c r="AV100" s="107">
        <f>ROUND(AZ100*L29,2)</f>
        <v>0</v>
      </c>
      <c r="AW100" s="107">
        <f>ROUND(BA100*L30,2)</f>
        <v>0</v>
      </c>
      <c r="AX100" s="107">
        <f>ROUND(BB100*L29,2)</f>
        <v>0</v>
      </c>
      <c r="AY100" s="107">
        <f>ROUND(BC100*L30,2)</f>
        <v>0</v>
      </c>
      <c r="AZ100" s="107">
        <f>ROUND(SUM(AZ101:AZ103),2)</f>
        <v>0</v>
      </c>
      <c r="BA100" s="107">
        <f>ROUND(SUM(BA101:BA103),2)</f>
        <v>0</v>
      </c>
      <c r="BB100" s="107">
        <f>ROUND(SUM(BB101:BB103),2)</f>
        <v>0</v>
      </c>
      <c r="BC100" s="107">
        <f>ROUND(SUM(BC101:BC103),2)</f>
        <v>0</v>
      </c>
      <c r="BD100" s="109">
        <f>ROUND(SUM(BD101:BD103),2)</f>
        <v>0</v>
      </c>
      <c r="BS100" s="110" t="s">
        <v>81</v>
      </c>
      <c r="BT100" s="110" t="s">
        <v>90</v>
      </c>
      <c r="BU100" s="110" t="s">
        <v>83</v>
      </c>
      <c r="BV100" s="110" t="s">
        <v>84</v>
      </c>
      <c r="BW100" s="110" t="s">
        <v>107</v>
      </c>
      <c r="BX100" s="110" t="s">
        <v>98</v>
      </c>
      <c r="CL100" s="110" t="s">
        <v>1</v>
      </c>
    </row>
    <row r="101" spans="1:91" s="4" customFormat="1" ht="14.4" customHeight="1">
      <c r="A101" s="103" t="s">
        <v>91</v>
      </c>
      <c r="B101" s="58"/>
      <c r="C101" s="104"/>
      <c r="D101" s="104"/>
      <c r="E101" s="104"/>
      <c r="F101" s="266" t="s">
        <v>108</v>
      </c>
      <c r="G101" s="266"/>
      <c r="H101" s="266"/>
      <c r="I101" s="266"/>
      <c r="J101" s="266"/>
      <c r="K101" s="104"/>
      <c r="L101" s="266" t="s">
        <v>109</v>
      </c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92">
        <f>'01 - VZT Zař. č. 1'!J34</f>
        <v>0</v>
      </c>
      <c r="AH101" s="291"/>
      <c r="AI101" s="291"/>
      <c r="AJ101" s="291"/>
      <c r="AK101" s="291"/>
      <c r="AL101" s="291"/>
      <c r="AM101" s="291"/>
      <c r="AN101" s="292">
        <f t="shared" si="0"/>
        <v>0</v>
      </c>
      <c r="AO101" s="291"/>
      <c r="AP101" s="291"/>
      <c r="AQ101" s="105" t="s">
        <v>94</v>
      </c>
      <c r="AR101" s="60"/>
      <c r="AS101" s="106">
        <v>0</v>
      </c>
      <c r="AT101" s="107">
        <f t="shared" si="1"/>
        <v>0</v>
      </c>
      <c r="AU101" s="108">
        <f>'01 - VZT Zař. č. 1'!P127</f>
        <v>0</v>
      </c>
      <c r="AV101" s="107">
        <f>'01 - VZT Zař. č. 1'!J37</f>
        <v>0</v>
      </c>
      <c r="AW101" s="107">
        <f>'01 - VZT Zař. č. 1'!J38</f>
        <v>0</v>
      </c>
      <c r="AX101" s="107">
        <f>'01 - VZT Zař. č. 1'!J39</f>
        <v>0</v>
      </c>
      <c r="AY101" s="107">
        <f>'01 - VZT Zař. č. 1'!J40</f>
        <v>0</v>
      </c>
      <c r="AZ101" s="107">
        <f>'01 - VZT Zař. č. 1'!F37</f>
        <v>0</v>
      </c>
      <c r="BA101" s="107">
        <f>'01 - VZT Zař. č. 1'!F38</f>
        <v>0</v>
      </c>
      <c r="BB101" s="107">
        <f>'01 - VZT Zař. č. 1'!F39</f>
        <v>0</v>
      </c>
      <c r="BC101" s="107">
        <f>'01 - VZT Zař. č. 1'!F40</f>
        <v>0</v>
      </c>
      <c r="BD101" s="109">
        <f>'01 - VZT Zař. č. 1'!F41</f>
        <v>0</v>
      </c>
      <c r="BT101" s="110" t="s">
        <v>110</v>
      </c>
      <c r="BV101" s="110" t="s">
        <v>84</v>
      </c>
      <c r="BW101" s="110" t="s">
        <v>111</v>
      </c>
      <c r="BX101" s="110" t="s">
        <v>107</v>
      </c>
      <c r="CL101" s="110" t="s">
        <v>1</v>
      </c>
    </row>
    <row r="102" spans="1:91" s="4" customFormat="1" ht="14.4" customHeight="1">
      <c r="A102" s="103" t="s">
        <v>91</v>
      </c>
      <c r="B102" s="58"/>
      <c r="C102" s="104"/>
      <c r="D102" s="104"/>
      <c r="E102" s="104"/>
      <c r="F102" s="266" t="s">
        <v>112</v>
      </c>
      <c r="G102" s="266"/>
      <c r="H102" s="266"/>
      <c r="I102" s="266"/>
      <c r="J102" s="266"/>
      <c r="K102" s="104"/>
      <c r="L102" s="266" t="s">
        <v>113</v>
      </c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92">
        <f>'02 - VZT Zař. č. 2'!J34</f>
        <v>0</v>
      </c>
      <c r="AH102" s="291"/>
      <c r="AI102" s="291"/>
      <c r="AJ102" s="291"/>
      <c r="AK102" s="291"/>
      <c r="AL102" s="291"/>
      <c r="AM102" s="291"/>
      <c r="AN102" s="292">
        <f t="shared" si="0"/>
        <v>0</v>
      </c>
      <c r="AO102" s="291"/>
      <c r="AP102" s="291"/>
      <c r="AQ102" s="105" t="s">
        <v>94</v>
      </c>
      <c r="AR102" s="60"/>
      <c r="AS102" s="106">
        <v>0</v>
      </c>
      <c r="AT102" s="107">
        <f t="shared" si="1"/>
        <v>0</v>
      </c>
      <c r="AU102" s="108">
        <f>'02 - VZT Zař. č. 2'!P127</f>
        <v>0</v>
      </c>
      <c r="AV102" s="107">
        <f>'02 - VZT Zař. č. 2'!J37</f>
        <v>0</v>
      </c>
      <c r="AW102" s="107">
        <f>'02 - VZT Zař. č. 2'!J38</f>
        <v>0</v>
      </c>
      <c r="AX102" s="107">
        <f>'02 - VZT Zař. č. 2'!J39</f>
        <v>0</v>
      </c>
      <c r="AY102" s="107">
        <f>'02 - VZT Zař. č. 2'!J40</f>
        <v>0</v>
      </c>
      <c r="AZ102" s="107">
        <f>'02 - VZT Zař. č. 2'!F37</f>
        <v>0</v>
      </c>
      <c r="BA102" s="107">
        <f>'02 - VZT Zař. č. 2'!F38</f>
        <v>0</v>
      </c>
      <c r="BB102" s="107">
        <f>'02 - VZT Zař. č. 2'!F39</f>
        <v>0</v>
      </c>
      <c r="BC102" s="107">
        <f>'02 - VZT Zař. č. 2'!F40</f>
        <v>0</v>
      </c>
      <c r="BD102" s="109">
        <f>'02 - VZT Zař. č. 2'!F41</f>
        <v>0</v>
      </c>
      <c r="BT102" s="110" t="s">
        <v>110</v>
      </c>
      <c r="BV102" s="110" t="s">
        <v>84</v>
      </c>
      <c r="BW102" s="110" t="s">
        <v>114</v>
      </c>
      <c r="BX102" s="110" t="s">
        <v>107</v>
      </c>
      <c r="CL102" s="110" t="s">
        <v>1</v>
      </c>
    </row>
    <row r="103" spans="1:91" s="4" customFormat="1" ht="14.4" customHeight="1">
      <c r="A103" s="103" t="s">
        <v>91</v>
      </c>
      <c r="B103" s="58"/>
      <c r="C103" s="104"/>
      <c r="D103" s="104"/>
      <c r="E103" s="104"/>
      <c r="F103" s="266" t="s">
        <v>115</v>
      </c>
      <c r="G103" s="266"/>
      <c r="H103" s="266"/>
      <c r="I103" s="266"/>
      <c r="J103" s="266"/>
      <c r="K103" s="104"/>
      <c r="L103" s="266" t="s">
        <v>116</v>
      </c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92">
        <f>'03 - VZT Zař. č. 3'!J34</f>
        <v>0</v>
      </c>
      <c r="AH103" s="291"/>
      <c r="AI103" s="291"/>
      <c r="AJ103" s="291"/>
      <c r="AK103" s="291"/>
      <c r="AL103" s="291"/>
      <c r="AM103" s="291"/>
      <c r="AN103" s="292">
        <f t="shared" si="0"/>
        <v>0</v>
      </c>
      <c r="AO103" s="291"/>
      <c r="AP103" s="291"/>
      <c r="AQ103" s="105" t="s">
        <v>94</v>
      </c>
      <c r="AR103" s="60"/>
      <c r="AS103" s="106">
        <v>0</v>
      </c>
      <c r="AT103" s="107">
        <f t="shared" si="1"/>
        <v>0</v>
      </c>
      <c r="AU103" s="108">
        <f>'03 - VZT Zař. č. 3'!P127</f>
        <v>0</v>
      </c>
      <c r="AV103" s="107">
        <f>'03 - VZT Zař. č. 3'!J37</f>
        <v>0</v>
      </c>
      <c r="AW103" s="107">
        <f>'03 - VZT Zař. č. 3'!J38</f>
        <v>0</v>
      </c>
      <c r="AX103" s="107">
        <f>'03 - VZT Zař. č. 3'!J39</f>
        <v>0</v>
      </c>
      <c r="AY103" s="107">
        <f>'03 - VZT Zař. č. 3'!J40</f>
        <v>0</v>
      </c>
      <c r="AZ103" s="107">
        <f>'03 - VZT Zař. č. 3'!F37</f>
        <v>0</v>
      </c>
      <c r="BA103" s="107">
        <f>'03 - VZT Zař. č. 3'!F38</f>
        <v>0</v>
      </c>
      <c r="BB103" s="107">
        <f>'03 - VZT Zař. č. 3'!F39</f>
        <v>0</v>
      </c>
      <c r="BC103" s="107">
        <f>'03 - VZT Zař. č. 3'!F40</f>
        <v>0</v>
      </c>
      <c r="BD103" s="109">
        <f>'03 - VZT Zař. č. 3'!F41</f>
        <v>0</v>
      </c>
      <c r="BT103" s="110" t="s">
        <v>110</v>
      </c>
      <c r="BV103" s="110" t="s">
        <v>84</v>
      </c>
      <c r="BW103" s="110" t="s">
        <v>117</v>
      </c>
      <c r="BX103" s="110" t="s">
        <v>107</v>
      </c>
      <c r="CL103" s="110" t="s">
        <v>1</v>
      </c>
    </row>
    <row r="104" spans="1:91" s="4" customFormat="1" ht="14.4" customHeight="1">
      <c r="A104" s="103" t="s">
        <v>91</v>
      </c>
      <c r="B104" s="58"/>
      <c r="C104" s="104"/>
      <c r="D104" s="104"/>
      <c r="E104" s="266" t="s">
        <v>118</v>
      </c>
      <c r="F104" s="266"/>
      <c r="G104" s="266"/>
      <c r="H104" s="266"/>
      <c r="I104" s="266"/>
      <c r="J104" s="104"/>
      <c r="K104" s="266" t="s">
        <v>119</v>
      </c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92">
        <f>'D.1.4.5 - Silnoproudá el....'!J32</f>
        <v>0</v>
      </c>
      <c r="AH104" s="291"/>
      <c r="AI104" s="291"/>
      <c r="AJ104" s="291"/>
      <c r="AK104" s="291"/>
      <c r="AL104" s="291"/>
      <c r="AM104" s="291"/>
      <c r="AN104" s="292">
        <f t="shared" si="0"/>
        <v>0</v>
      </c>
      <c r="AO104" s="291"/>
      <c r="AP104" s="291"/>
      <c r="AQ104" s="105" t="s">
        <v>94</v>
      </c>
      <c r="AR104" s="60"/>
      <c r="AS104" s="106">
        <v>0</v>
      </c>
      <c r="AT104" s="107">
        <f t="shared" si="1"/>
        <v>0</v>
      </c>
      <c r="AU104" s="108">
        <f>'D.1.4.5 - Silnoproudá el....'!P128</f>
        <v>0</v>
      </c>
      <c r="AV104" s="107">
        <f>'D.1.4.5 - Silnoproudá el....'!J35</f>
        <v>0</v>
      </c>
      <c r="AW104" s="107">
        <f>'D.1.4.5 - Silnoproudá el....'!J36</f>
        <v>0</v>
      </c>
      <c r="AX104" s="107">
        <f>'D.1.4.5 - Silnoproudá el....'!J37</f>
        <v>0</v>
      </c>
      <c r="AY104" s="107">
        <f>'D.1.4.5 - Silnoproudá el....'!J38</f>
        <v>0</v>
      </c>
      <c r="AZ104" s="107">
        <f>'D.1.4.5 - Silnoproudá el....'!F35</f>
        <v>0</v>
      </c>
      <c r="BA104" s="107">
        <f>'D.1.4.5 - Silnoproudá el....'!F36</f>
        <v>0</v>
      </c>
      <c r="BB104" s="107">
        <f>'D.1.4.5 - Silnoproudá el....'!F37</f>
        <v>0</v>
      </c>
      <c r="BC104" s="107">
        <f>'D.1.4.5 - Silnoproudá el....'!F38</f>
        <v>0</v>
      </c>
      <c r="BD104" s="109">
        <f>'D.1.4.5 - Silnoproudá el....'!F39</f>
        <v>0</v>
      </c>
      <c r="BT104" s="110" t="s">
        <v>90</v>
      </c>
      <c r="BV104" s="110" t="s">
        <v>84</v>
      </c>
      <c r="BW104" s="110" t="s">
        <v>120</v>
      </c>
      <c r="BX104" s="110" t="s">
        <v>98</v>
      </c>
      <c r="CL104" s="110" t="s">
        <v>1</v>
      </c>
    </row>
    <row r="105" spans="1:91" s="4" customFormat="1" ht="24" customHeight="1">
      <c r="A105" s="103" t="s">
        <v>91</v>
      </c>
      <c r="B105" s="58"/>
      <c r="C105" s="104"/>
      <c r="D105" s="104"/>
      <c r="E105" s="266" t="s">
        <v>121</v>
      </c>
      <c r="F105" s="266"/>
      <c r="G105" s="266"/>
      <c r="H105" s="266"/>
      <c r="I105" s="266"/>
      <c r="J105" s="104"/>
      <c r="K105" s="266" t="s">
        <v>122</v>
      </c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92">
        <f>'D.1.4.6-1A - Elektronické...'!J32</f>
        <v>0</v>
      </c>
      <c r="AH105" s="291"/>
      <c r="AI105" s="291"/>
      <c r="AJ105" s="291"/>
      <c r="AK105" s="291"/>
      <c r="AL105" s="291"/>
      <c r="AM105" s="291"/>
      <c r="AN105" s="292">
        <f t="shared" si="0"/>
        <v>0</v>
      </c>
      <c r="AO105" s="291"/>
      <c r="AP105" s="291"/>
      <c r="AQ105" s="105" t="s">
        <v>94</v>
      </c>
      <c r="AR105" s="60"/>
      <c r="AS105" s="106">
        <v>0</v>
      </c>
      <c r="AT105" s="107">
        <f t="shared" si="1"/>
        <v>0</v>
      </c>
      <c r="AU105" s="108">
        <f>'D.1.4.6-1A - Elektronické...'!P128</f>
        <v>0</v>
      </c>
      <c r="AV105" s="107">
        <f>'D.1.4.6-1A - Elektronické...'!J35</f>
        <v>0</v>
      </c>
      <c r="AW105" s="107">
        <f>'D.1.4.6-1A - Elektronické...'!J36</f>
        <v>0</v>
      </c>
      <c r="AX105" s="107">
        <f>'D.1.4.6-1A - Elektronické...'!J37</f>
        <v>0</v>
      </c>
      <c r="AY105" s="107">
        <f>'D.1.4.6-1A - Elektronické...'!J38</f>
        <v>0</v>
      </c>
      <c r="AZ105" s="107">
        <f>'D.1.4.6-1A - Elektronické...'!F35</f>
        <v>0</v>
      </c>
      <c r="BA105" s="107">
        <f>'D.1.4.6-1A - Elektronické...'!F36</f>
        <v>0</v>
      </c>
      <c r="BB105" s="107">
        <f>'D.1.4.6-1A - Elektronické...'!F37</f>
        <v>0</v>
      </c>
      <c r="BC105" s="107">
        <f>'D.1.4.6-1A - Elektronické...'!F38</f>
        <v>0</v>
      </c>
      <c r="BD105" s="109">
        <f>'D.1.4.6-1A - Elektronické...'!F39</f>
        <v>0</v>
      </c>
      <c r="BT105" s="110" t="s">
        <v>90</v>
      </c>
      <c r="BV105" s="110" t="s">
        <v>84</v>
      </c>
      <c r="BW105" s="110" t="s">
        <v>123</v>
      </c>
      <c r="BX105" s="110" t="s">
        <v>98</v>
      </c>
      <c r="CL105" s="110" t="s">
        <v>1</v>
      </c>
    </row>
    <row r="106" spans="1:91" s="7" customFormat="1" ht="14.4" customHeight="1">
      <c r="A106" s="103" t="s">
        <v>91</v>
      </c>
      <c r="B106" s="93"/>
      <c r="C106" s="94"/>
      <c r="D106" s="265" t="s">
        <v>124</v>
      </c>
      <c r="E106" s="265"/>
      <c r="F106" s="265"/>
      <c r="G106" s="265"/>
      <c r="H106" s="265"/>
      <c r="I106" s="95"/>
      <c r="J106" s="265" t="s">
        <v>125</v>
      </c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300">
        <f>'VON - Vedlejší a ostatní ...'!J30</f>
        <v>0</v>
      </c>
      <c r="AH106" s="294"/>
      <c r="AI106" s="294"/>
      <c r="AJ106" s="294"/>
      <c r="AK106" s="294"/>
      <c r="AL106" s="294"/>
      <c r="AM106" s="294"/>
      <c r="AN106" s="300">
        <f t="shared" si="0"/>
        <v>0</v>
      </c>
      <c r="AO106" s="294"/>
      <c r="AP106" s="294"/>
      <c r="AQ106" s="96" t="s">
        <v>124</v>
      </c>
      <c r="AR106" s="97"/>
      <c r="AS106" s="111">
        <v>0</v>
      </c>
      <c r="AT106" s="112">
        <f t="shared" si="1"/>
        <v>0</v>
      </c>
      <c r="AU106" s="113">
        <f>'VON - Vedlejší a ostatní ...'!P122</f>
        <v>0</v>
      </c>
      <c r="AV106" s="112">
        <f>'VON - Vedlejší a ostatní ...'!J33</f>
        <v>0</v>
      </c>
      <c r="AW106" s="112">
        <f>'VON - Vedlejší a ostatní ...'!J34</f>
        <v>0</v>
      </c>
      <c r="AX106" s="112">
        <f>'VON - Vedlejší a ostatní ...'!J35</f>
        <v>0</v>
      </c>
      <c r="AY106" s="112">
        <f>'VON - Vedlejší a ostatní ...'!J36</f>
        <v>0</v>
      </c>
      <c r="AZ106" s="112">
        <f>'VON - Vedlejší a ostatní ...'!F33</f>
        <v>0</v>
      </c>
      <c r="BA106" s="112">
        <f>'VON - Vedlejší a ostatní ...'!F34</f>
        <v>0</v>
      </c>
      <c r="BB106" s="112">
        <f>'VON - Vedlejší a ostatní ...'!F35</f>
        <v>0</v>
      </c>
      <c r="BC106" s="112">
        <f>'VON - Vedlejší a ostatní ...'!F36</f>
        <v>0</v>
      </c>
      <c r="BD106" s="114">
        <f>'VON - Vedlejší a ostatní ...'!F37</f>
        <v>0</v>
      </c>
      <c r="BT106" s="102" t="s">
        <v>21</v>
      </c>
      <c r="BV106" s="102" t="s">
        <v>84</v>
      </c>
      <c r="BW106" s="102" t="s">
        <v>126</v>
      </c>
      <c r="BX106" s="102" t="s">
        <v>5</v>
      </c>
      <c r="CL106" s="102" t="s">
        <v>1</v>
      </c>
      <c r="CM106" s="102" t="s">
        <v>90</v>
      </c>
    </row>
    <row r="107" spans="1:91" s="2" customFormat="1" ht="30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9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91" s="2" customFormat="1" ht="6.9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39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</sheetData>
  <sheetProtection password="CC35" sheet="1" objects="1" scenarios="1" formatColumns="0" formatRows="0"/>
  <mergeCells count="86">
    <mergeCell ref="AN104:AP104"/>
    <mergeCell ref="AS89:AT91"/>
    <mergeCell ref="AN105:AP105"/>
    <mergeCell ref="AG105:AM105"/>
    <mergeCell ref="AN106:AP106"/>
    <mergeCell ref="AG106:AM106"/>
    <mergeCell ref="AG94:AM94"/>
    <mergeCell ref="AN94:AP94"/>
    <mergeCell ref="AN103:AP103"/>
    <mergeCell ref="AN102:AP102"/>
    <mergeCell ref="AN95:AP95"/>
    <mergeCell ref="AN101:AP101"/>
    <mergeCell ref="AN96:AP96"/>
    <mergeCell ref="AN97:AP97"/>
    <mergeCell ref="AN100:AP100"/>
    <mergeCell ref="AN99:AP99"/>
    <mergeCell ref="AR2:BE2"/>
    <mergeCell ref="AG100:AM100"/>
    <mergeCell ref="AG99:AM99"/>
    <mergeCell ref="AG101:AM101"/>
    <mergeCell ref="AG102:AM102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8:AP98"/>
    <mergeCell ref="AN92:AP9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85:AJ85"/>
    <mergeCell ref="E105:I105"/>
    <mergeCell ref="K105:AF105"/>
    <mergeCell ref="D106:H106"/>
    <mergeCell ref="J106:AF106"/>
    <mergeCell ref="AG103:AM103"/>
    <mergeCell ref="AG104:AM104"/>
    <mergeCell ref="E104:I104"/>
    <mergeCell ref="E96:I96"/>
    <mergeCell ref="F103:J103"/>
    <mergeCell ref="F101:J101"/>
    <mergeCell ref="F102:J102"/>
    <mergeCell ref="J97:AF97"/>
    <mergeCell ref="K104:AF104"/>
    <mergeCell ref="K98:AF98"/>
    <mergeCell ref="K100:AF100"/>
    <mergeCell ref="K99:AF99"/>
    <mergeCell ref="K96:AF96"/>
    <mergeCell ref="L101:AF101"/>
    <mergeCell ref="L102:AF102"/>
    <mergeCell ref="L103:AF103"/>
    <mergeCell ref="C92:G92"/>
    <mergeCell ref="D97:H97"/>
    <mergeCell ref="D95:H95"/>
    <mergeCell ref="E98:I98"/>
    <mergeCell ref="E100:I100"/>
    <mergeCell ref="E99:I99"/>
    <mergeCell ref="I92:AF92"/>
    <mergeCell ref="J95:AF95"/>
  </mergeCells>
  <hyperlinks>
    <hyperlink ref="A96" location="'D.1.1.1. - Půdní vestavba'!C2" display="/"/>
    <hyperlink ref="A98" location="'D.1.4.1a2 - Kanalizace a ...'!C2" display="/"/>
    <hyperlink ref="A99" location="'D.1.4.3 - Ústřední vytápění'!C2" display="/"/>
    <hyperlink ref="A101" location="'01 - VZT Zař. č. 1'!C2" display="/"/>
    <hyperlink ref="A102" location="'02 - VZT Zař. č. 2'!C2" display="/"/>
    <hyperlink ref="A103" location="'03 - VZT Zař. č. 3'!C2" display="/"/>
    <hyperlink ref="A104" location="'D.1.4.5 - Silnoproudá el....'!C2" display="/"/>
    <hyperlink ref="A105" location="'D.1.4.6-1A - Elektronické...'!C2" display="/"/>
    <hyperlink ref="A10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34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95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s="1" customFormat="1" ht="12" customHeight="1">
      <c r="B8" s="20"/>
      <c r="D8" s="119" t="s">
        <v>128</v>
      </c>
      <c r="L8" s="20"/>
    </row>
    <row r="9" spans="1:46" s="2" customFormat="1" ht="14.4" customHeight="1">
      <c r="A9" s="34"/>
      <c r="B9" s="39"/>
      <c r="C9" s="34"/>
      <c r="D9" s="34"/>
      <c r="E9" s="309" t="s">
        <v>129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130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312" t="s">
        <v>131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.199999999999999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19</v>
      </c>
      <c r="E13" s="34"/>
      <c r="F13" s="110" t="s">
        <v>1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16. 6. 2022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28</v>
      </c>
      <c r="E16" s="34"/>
      <c r="F16" s="34"/>
      <c r="G16" s="34"/>
      <c r="H16" s="34"/>
      <c r="I16" s="119" t="s">
        <v>29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30</v>
      </c>
      <c r="F17" s="34"/>
      <c r="G17" s="34"/>
      <c r="H17" s="34"/>
      <c r="I17" s="119" t="s">
        <v>31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32</v>
      </c>
      <c r="E19" s="34"/>
      <c r="F19" s="34"/>
      <c r="G19" s="34"/>
      <c r="H19" s="34"/>
      <c r="I19" s="119" t="s">
        <v>29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31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34</v>
      </c>
      <c r="E22" s="34"/>
      <c r="F22" s="34"/>
      <c r="G22" s="34"/>
      <c r="H22" s="34"/>
      <c r="I22" s="119" t="s">
        <v>29</v>
      </c>
      <c r="J22" s="110" t="s">
        <v>35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36</v>
      </c>
      <c r="F23" s="34"/>
      <c r="G23" s="34"/>
      <c r="H23" s="34"/>
      <c r="I23" s="119" t="s">
        <v>31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29</v>
      </c>
      <c r="J25" s="110" t="s">
        <v>38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132</v>
      </c>
      <c r="F26" s="34"/>
      <c r="G26" s="34"/>
      <c r="H26" s="34"/>
      <c r="I26" s="119" t="s">
        <v>31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41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42</v>
      </c>
      <c r="E32" s="34"/>
      <c r="F32" s="34"/>
      <c r="G32" s="34"/>
      <c r="H32" s="34"/>
      <c r="I32" s="34"/>
      <c r="J32" s="126">
        <f>ROUND(J146,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27" t="s">
        <v>44</v>
      </c>
      <c r="G34" s="34"/>
      <c r="H34" s="34"/>
      <c r="I34" s="127" t="s">
        <v>43</v>
      </c>
      <c r="J34" s="127" t="s">
        <v>45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28" t="s">
        <v>46</v>
      </c>
      <c r="E35" s="119" t="s">
        <v>47</v>
      </c>
      <c r="F35" s="129">
        <f>ROUND((SUM(BE146:BE1333)),  2)</f>
        <v>0</v>
      </c>
      <c r="G35" s="34"/>
      <c r="H35" s="34"/>
      <c r="I35" s="130">
        <v>0.21</v>
      </c>
      <c r="J35" s="129">
        <f>ROUND(((SUM(BE146:BE1333))*I35),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9" t="s">
        <v>48</v>
      </c>
      <c r="F36" s="129">
        <f>ROUND((SUM(BF146:BF1333)),  2)</f>
        <v>0</v>
      </c>
      <c r="G36" s="34"/>
      <c r="H36" s="34"/>
      <c r="I36" s="130">
        <v>0.15</v>
      </c>
      <c r="J36" s="129">
        <f>ROUND(((SUM(BF146:BF1333))*I36),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9" t="s">
        <v>49</v>
      </c>
      <c r="F37" s="129">
        <f>ROUND((SUM(BG146:BG1333)),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19" t="s">
        <v>50</v>
      </c>
      <c r="F38" s="129">
        <f>ROUND((SUM(BH146:BH1333)),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51</v>
      </c>
      <c r="F39" s="129">
        <f>ROUND((SUM(BI146:BI1333)),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316" t="s">
        <v>129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268" t="str">
        <f>E11</f>
        <v>D.1.1.1. - Půdní vestavba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K. Vary, Šmeralova 15</v>
      </c>
      <c r="G91" s="36"/>
      <c r="H91" s="36"/>
      <c r="I91" s="29" t="s">
        <v>24</v>
      </c>
      <c r="J91" s="66" t="str">
        <f>IF(J14="","",J14)</f>
        <v>16. 6. 2022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6.4" customHeight="1">
      <c r="A93" s="34"/>
      <c r="B93" s="35"/>
      <c r="C93" s="29" t="s">
        <v>28</v>
      </c>
      <c r="D93" s="36"/>
      <c r="E93" s="36"/>
      <c r="F93" s="27" t="str">
        <f>E17</f>
        <v>Statutární město Karlovy Vary</v>
      </c>
      <c r="G93" s="36"/>
      <c r="H93" s="36"/>
      <c r="I93" s="29" t="s">
        <v>34</v>
      </c>
      <c r="J93" s="32" t="str">
        <f>E23</f>
        <v>Projektová kancelář PS, Oto Szakoš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32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Daniela Hahnová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134</v>
      </c>
      <c r="D96" s="150"/>
      <c r="E96" s="150"/>
      <c r="F96" s="150"/>
      <c r="G96" s="150"/>
      <c r="H96" s="150"/>
      <c r="I96" s="150"/>
      <c r="J96" s="151" t="s">
        <v>135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52" t="s">
        <v>136</v>
      </c>
      <c r="D98" s="36"/>
      <c r="E98" s="36"/>
      <c r="F98" s="36"/>
      <c r="G98" s="36"/>
      <c r="H98" s="36"/>
      <c r="I98" s="36"/>
      <c r="J98" s="84">
        <f>J146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137</v>
      </c>
    </row>
    <row r="99" spans="1:47" s="9" customFormat="1" ht="24.9" customHeight="1">
      <c r="B99" s="153"/>
      <c r="C99" s="154"/>
      <c r="D99" s="155" t="s">
        <v>138</v>
      </c>
      <c r="E99" s="156"/>
      <c r="F99" s="156"/>
      <c r="G99" s="156"/>
      <c r="H99" s="156"/>
      <c r="I99" s="156"/>
      <c r="J99" s="157">
        <f>J147</f>
        <v>0</v>
      </c>
      <c r="K99" s="154"/>
      <c r="L99" s="158"/>
    </row>
    <row r="100" spans="1:47" s="10" customFormat="1" ht="19.95" customHeight="1">
      <c r="B100" s="159"/>
      <c r="C100" s="104"/>
      <c r="D100" s="160" t="s">
        <v>139</v>
      </c>
      <c r="E100" s="161"/>
      <c r="F100" s="161"/>
      <c r="G100" s="161"/>
      <c r="H100" s="161"/>
      <c r="I100" s="161"/>
      <c r="J100" s="162">
        <f>J148</f>
        <v>0</v>
      </c>
      <c r="K100" s="104"/>
      <c r="L100" s="163"/>
    </row>
    <row r="101" spans="1:47" s="10" customFormat="1" ht="19.95" customHeight="1">
      <c r="B101" s="159"/>
      <c r="C101" s="104"/>
      <c r="D101" s="160" t="s">
        <v>140</v>
      </c>
      <c r="E101" s="161"/>
      <c r="F101" s="161"/>
      <c r="G101" s="161"/>
      <c r="H101" s="161"/>
      <c r="I101" s="161"/>
      <c r="J101" s="162">
        <f>J215</f>
        <v>0</v>
      </c>
      <c r="K101" s="104"/>
      <c r="L101" s="163"/>
    </row>
    <row r="102" spans="1:47" s="10" customFormat="1" ht="19.95" customHeight="1">
      <c r="B102" s="159"/>
      <c r="C102" s="104"/>
      <c r="D102" s="160" t="s">
        <v>141</v>
      </c>
      <c r="E102" s="161"/>
      <c r="F102" s="161"/>
      <c r="G102" s="161"/>
      <c r="H102" s="161"/>
      <c r="I102" s="161"/>
      <c r="J102" s="162">
        <f>J261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142</v>
      </c>
      <c r="E103" s="161"/>
      <c r="F103" s="161"/>
      <c r="G103" s="161"/>
      <c r="H103" s="161"/>
      <c r="I103" s="161"/>
      <c r="J103" s="162">
        <f>J262</f>
        <v>0</v>
      </c>
      <c r="K103" s="104"/>
      <c r="L103" s="163"/>
    </row>
    <row r="104" spans="1:47" s="10" customFormat="1" ht="14.85" customHeight="1">
      <c r="B104" s="159"/>
      <c r="C104" s="104"/>
      <c r="D104" s="160" t="s">
        <v>143</v>
      </c>
      <c r="E104" s="161"/>
      <c r="F104" s="161"/>
      <c r="G104" s="161"/>
      <c r="H104" s="161"/>
      <c r="I104" s="161"/>
      <c r="J104" s="162">
        <f>J341</f>
        <v>0</v>
      </c>
      <c r="K104" s="104"/>
      <c r="L104" s="163"/>
    </row>
    <row r="105" spans="1:47" s="10" customFormat="1" ht="14.85" customHeight="1">
      <c r="B105" s="159"/>
      <c r="C105" s="104"/>
      <c r="D105" s="160" t="s">
        <v>144</v>
      </c>
      <c r="E105" s="161"/>
      <c r="F105" s="161"/>
      <c r="G105" s="161"/>
      <c r="H105" s="161"/>
      <c r="I105" s="161"/>
      <c r="J105" s="162">
        <f>J362</f>
        <v>0</v>
      </c>
      <c r="K105" s="104"/>
      <c r="L105" s="163"/>
    </row>
    <row r="106" spans="1:47" s="10" customFormat="1" ht="19.95" customHeight="1">
      <c r="B106" s="159"/>
      <c r="C106" s="104"/>
      <c r="D106" s="160" t="s">
        <v>145</v>
      </c>
      <c r="E106" s="161"/>
      <c r="F106" s="161"/>
      <c r="G106" s="161"/>
      <c r="H106" s="161"/>
      <c r="I106" s="161"/>
      <c r="J106" s="162">
        <f>J516</f>
        <v>0</v>
      </c>
      <c r="K106" s="104"/>
      <c r="L106" s="163"/>
    </row>
    <row r="107" spans="1:47" s="10" customFormat="1" ht="14.85" customHeight="1">
      <c r="B107" s="159"/>
      <c r="C107" s="104"/>
      <c r="D107" s="160" t="s">
        <v>146</v>
      </c>
      <c r="E107" s="161"/>
      <c r="F107" s="161"/>
      <c r="G107" s="161"/>
      <c r="H107" s="161"/>
      <c r="I107" s="161"/>
      <c r="J107" s="162">
        <f>J517</f>
        <v>0</v>
      </c>
      <c r="K107" s="104"/>
      <c r="L107" s="163"/>
    </row>
    <row r="108" spans="1:47" s="10" customFormat="1" ht="14.85" customHeight="1">
      <c r="B108" s="159"/>
      <c r="C108" s="104"/>
      <c r="D108" s="160" t="s">
        <v>147</v>
      </c>
      <c r="E108" s="161"/>
      <c r="F108" s="161"/>
      <c r="G108" s="161"/>
      <c r="H108" s="161"/>
      <c r="I108" s="161"/>
      <c r="J108" s="162">
        <f>J544</f>
        <v>0</v>
      </c>
      <c r="K108" s="104"/>
      <c r="L108" s="163"/>
    </row>
    <row r="109" spans="1:47" s="10" customFormat="1" ht="14.85" customHeight="1">
      <c r="B109" s="159"/>
      <c r="C109" s="104"/>
      <c r="D109" s="160" t="s">
        <v>148</v>
      </c>
      <c r="E109" s="161"/>
      <c r="F109" s="161"/>
      <c r="G109" s="161"/>
      <c r="H109" s="161"/>
      <c r="I109" s="161"/>
      <c r="J109" s="162">
        <f>J577</f>
        <v>0</v>
      </c>
      <c r="K109" s="104"/>
      <c r="L109" s="163"/>
    </row>
    <row r="110" spans="1:47" s="10" customFormat="1" ht="19.95" customHeight="1">
      <c r="B110" s="159"/>
      <c r="C110" s="104"/>
      <c r="D110" s="160" t="s">
        <v>149</v>
      </c>
      <c r="E110" s="161"/>
      <c r="F110" s="161"/>
      <c r="G110" s="161"/>
      <c r="H110" s="161"/>
      <c r="I110" s="161"/>
      <c r="J110" s="162">
        <f>J675</f>
        <v>0</v>
      </c>
      <c r="K110" s="104"/>
      <c r="L110" s="163"/>
    </row>
    <row r="111" spans="1:47" s="10" customFormat="1" ht="14.85" customHeight="1">
      <c r="B111" s="159"/>
      <c r="C111" s="104"/>
      <c r="D111" s="160" t="s">
        <v>150</v>
      </c>
      <c r="E111" s="161"/>
      <c r="F111" s="161"/>
      <c r="G111" s="161"/>
      <c r="H111" s="161"/>
      <c r="I111" s="161"/>
      <c r="J111" s="162">
        <f>J692</f>
        <v>0</v>
      </c>
      <c r="K111" s="104"/>
      <c r="L111" s="163"/>
    </row>
    <row r="112" spans="1:47" s="9" customFormat="1" ht="24.9" customHeight="1">
      <c r="B112" s="153"/>
      <c r="C112" s="154"/>
      <c r="D112" s="155" t="s">
        <v>151</v>
      </c>
      <c r="E112" s="156"/>
      <c r="F112" s="156"/>
      <c r="G112" s="156"/>
      <c r="H112" s="156"/>
      <c r="I112" s="156"/>
      <c r="J112" s="157">
        <f>J694</f>
        <v>0</v>
      </c>
      <c r="K112" s="154"/>
      <c r="L112" s="158"/>
    </row>
    <row r="113" spans="1:31" s="10" customFormat="1" ht="19.95" customHeight="1">
      <c r="B113" s="159"/>
      <c r="C113" s="104"/>
      <c r="D113" s="160" t="s">
        <v>152</v>
      </c>
      <c r="E113" s="161"/>
      <c r="F113" s="161"/>
      <c r="G113" s="161"/>
      <c r="H113" s="161"/>
      <c r="I113" s="161"/>
      <c r="J113" s="162">
        <f>J695</f>
        <v>0</v>
      </c>
      <c r="K113" s="104"/>
      <c r="L113" s="163"/>
    </row>
    <row r="114" spans="1:31" s="10" customFormat="1" ht="19.95" customHeight="1">
      <c r="B114" s="159"/>
      <c r="C114" s="104"/>
      <c r="D114" s="160" t="s">
        <v>153</v>
      </c>
      <c r="E114" s="161"/>
      <c r="F114" s="161"/>
      <c r="G114" s="161"/>
      <c r="H114" s="161"/>
      <c r="I114" s="161"/>
      <c r="J114" s="162">
        <f>J717</f>
        <v>0</v>
      </c>
      <c r="K114" s="104"/>
      <c r="L114" s="163"/>
    </row>
    <row r="115" spans="1:31" s="10" customFormat="1" ht="19.95" customHeight="1">
      <c r="B115" s="159"/>
      <c r="C115" s="104"/>
      <c r="D115" s="160" t="s">
        <v>154</v>
      </c>
      <c r="E115" s="161"/>
      <c r="F115" s="161"/>
      <c r="G115" s="161"/>
      <c r="H115" s="161"/>
      <c r="I115" s="161"/>
      <c r="J115" s="162">
        <f>J720</f>
        <v>0</v>
      </c>
      <c r="K115" s="104"/>
      <c r="L115" s="163"/>
    </row>
    <row r="116" spans="1:31" s="10" customFormat="1" ht="19.95" customHeight="1">
      <c r="B116" s="159"/>
      <c r="C116" s="104"/>
      <c r="D116" s="160" t="s">
        <v>155</v>
      </c>
      <c r="E116" s="161"/>
      <c r="F116" s="161"/>
      <c r="G116" s="161"/>
      <c r="H116" s="161"/>
      <c r="I116" s="161"/>
      <c r="J116" s="162">
        <f>J816</f>
        <v>0</v>
      </c>
      <c r="K116" s="104"/>
      <c r="L116" s="163"/>
    </row>
    <row r="117" spans="1:31" s="10" customFormat="1" ht="19.95" customHeight="1">
      <c r="B117" s="159"/>
      <c r="C117" s="104"/>
      <c r="D117" s="160" t="s">
        <v>156</v>
      </c>
      <c r="E117" s="161"/>
      <c r="F117" s="161"/>
      <c r="G117" s="161"/>
      <c r="H117" s="161"/>
      <c r="I117" s="161"/>
      <c r="J117" s="162">
        <f>J998</f>
        <v>0</v>
      </c>
      <c r="K117" s="104"/>
      <c r="L117" s="163"/>
    </row>
    <row r="118" spans="1:31" s="10" customFormat="1" ht="19.95" customHeight="1">
      <c r="B118" s="159"/>
      <c r="C118" s="104"/>
      <c r="D118" s="160" t="s">
        <v>157</v>
      </c>
      <c r="E118" s="161"/>
      <c r="F118" s="161"/>
      <c r="G118" s="161"/>
      <c r="H118" s="161"/>
      <c r="I118" s="161"/>
      <c r="J118" s="162">
        <f>J1003</f>
        <v>0</v>
      </c>
      <c r="K118" s="104"/>
      <c r="L118" s="163"/>
    </row>
    <row r="119" spans="1:31" s="10" customFormat="1" ht="19.95" customHeight="1">
      <c r="B119" s="159"/>
      <c r="C119" s="104"/>
      <c r="D119" s="160" t="s">
        <v>158</v>
      </c>
      <c r="E119" s="161"/>
      <c r="F119" s="161"/>
      <c r="G119" s="161"/>
      <c r="H119" s="161"/>
      <c r="I119" s="161"/>
      <c r="J119" s="162">
        <f>J1037</f>
        <v>0</v>
      </c>
      <c r="K119" s="104"/>
      <c r="L119" s="163"/>
    </row>
    <row r="120" spans="1:31" s="10" customFormat="1" ht="19.95" customHeight="1">
      <c r="B120" s="159"/>
      <c r="C120" s="104"/>
      <c r="D120" s="160" t="s">
        <v>159</v>
      </c>
      <c r="E120" s="161"/>
      <c r="F120" s="161"/>
      <c r="G120" s="161"/>
      <c r="H120" s="161"/>
      <c r="I120" s="161"/>
      <c r="J120" s="162">
        <f>J1084</f>
        <v>0</v>
      </c>
      <c r="K120" s="104"/>
      <c r="L120" s="163"/>
    </row>
    <row r="121" spans="1:31" s="10" customFormat="1" ht="19.95" customHeight="1">
      <c r="B121" s="159"/>
      <c r="C121" s="104"/>
      <c r="D121" s="160" t="s">
        <v>160</v>
      </c>
      <c r="E121" s="161"/>
      <c r="F121" s="161"/>
      <c r="G121" s="161"/>
      <c r="H121" s="161"/>
      <c r="I121" s="161"/>
      <c r="J121" s="162">
        <f>J1146</f>
        <v>0</v>
      </c>
      <c r="K121" s="104"/>
      <c r="L121" s="163"/>
    </row>
    <row r="122" spans="1:31" s="10" customFormat="1" ht="19.95" customHeight="1">
      <c r="B122" s="159"/>
      <c r="C122" s="104"/>
      <c r="D122" s="160" t="s">
        <v>161</v>
      </c>
      <c r="E122" s="161"/>
      <c r="F122" s="161"/>
      <c r="G122" s="161"/>
      <c r="H122" s="161"/>
      <c r="I122" s="161"/>
      <c r="J122" s="162">
        <f>J1184</f>
        <v>0</v>
      </c>
      <c r="K122" s="104"/>
      <c r="L122" s="163"/>
    </row>
    <row r="123" spans="1:31" s="10" customFormat="1" ht="19.95" customHeight="1">
      <c r="B123" s="159"/>
      <c r="C123" s="104"/>
      <c r="D123" s="160" t="s">
        <v>162</v>
      </c>
      <c r="E123" s="161"/>
      <c r="F123" s="161"/>
      <c r="G123" s="161"/>
      <c r="H123" s="161"/>
      <c r="I123" s="161"/>
      <c r="J123" s="162">
        <f>J1229</f>
        <v>0</v>
      </c>
      <c r="K123" s="104"/>
      <c r="L123" s="163"/>
    </row>
    <row r="124" spans="1:31" s="10" customFormat="1" ht="19.95" customHeight="1">
      <c r="B124" s="159"/>
      <c r="C124" s="104"/>
      <c r="D124" s="160" t="s">
        <v>163</v>
      </c>
      <c r="E124" s="161"/>
      <c r="F124" s="161"/>
      <c r="G124" s="161"/>
      <c r="H124" s="161"/>
      <c r="I124" s="161"/>
      <c r="J124" s="162">
        <f>J1256</f>
        <v>0</v>
      </c>
      <c r="K124" s="104"/>
      <c r="L124" s="163"/>
    </row>
    <row r="125" spans="1:31" s="2" customFormat="1" ht="21.7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30" spans="1:31" s="2" customFormat="1" ht="6.9" customHeight="1">
      <c r="A130" s="34"/>
      <c r="B130" s="56"/>
      <c r="C130" s="57"/>
      <c r="D130" s="57"/>
      <c r="E130" s="57"/>
      <c r="F130" s="57"/>
      <c r="G130" s="57"/>
      <c r="H130" s="57"/>
      <c r="I130" s="57"/>
      <c r="J130" s="57"/>
      <c r="K130" s="57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24.9" customHeight="1">
      <c r="A131" s="34"/>
      <c r="B131" s="35"/>
      <c r="C131" s="23" t="s">
        <v>164</v>
      </c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31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s="2" customFormat="1" ht="12" customHeight="1">
      <c r="A133" s="34"/>
      <c r="B133" s="35"/>
      <c r="C133" s="29" t="s">
        <v>16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14.4" customHeight="1">
      <c r="A134" s="34"/>
      <c r="B134" s="35"/>
      <c r="C134" s="36"/>
      <c r="D134" s="36"/>
      <c r="E134" s="316" t="str">
        <f>E7</f>
        <v>ZŠ a ZUŠ Šmeralova - půdní vestavba, Karlovy Vary</v>
      </c>
      <c r="F134" s="317"/>
      <c r="G134" s="317"/>
      <c r="H134" s="317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1" customFormat="1" ht="12" customHeight="1">
      <c r="B135" s="21"/>
      <c r="C135" s="29" t="s">
        <v>128</v>
      </c>
      <c r="D135" s="22"/>
      <c r="E135" s="22"/>
      <c r="F135" s="22"/>
      <c r="G135" s="22"/>
      <c r="H135" s="22"/>
      <c r="I135" s="22"/>
      <c r="J135" s="22"/>
      <c r="K135" s="22"/>
      <c r="L135" s="20"/>
    </row>
    <row r="136" spans="1:31" s="2" customFormat="1" ht="14.4" customHeight="1">
      <c r="A136" s="34"/>
      <c r="B136" s="35"/>
      <c r="C136" s="36"/>
      <c r="D136" s="36"/>
      <c r="E136" s="316" t="s">
        <v>129</v>
      </c>
      <c r="F136" s="318"/>
      <c r="G136" s="318"/>
      <c r="H136" s="318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130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5.6" customHeight="1">
      <c r="A138" s="34"/>
      <c r="B138" s="35"/>
      <c r="C138" s="36"/>
      <c r="D138" s="36"/>
      <c r="E138" s="268" t="str">
        <f>E11</f>
        <v>D.1.1.1. - Půdní vestavba</v>
      </c>
      <c r="F138" s="318"/>
      <c r="G138" s="318"/>
      <c r="H138" s="318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6.9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2" customHeight="1">
      <c r="A140" s="34"/>
      <c r="B140" s="35"/>
      <c r="C140" s="29" t="s">
        <v>22</v>
      </c>
      <c r="D140" s="36"/>
      <c r="E140" s="36"/>
      <c r="F140" s="27" t="str">
        <f>F14</f>
        <v>K. Vary, Šmeralova 15</v>
      </c>
      <c r="G140" s="36"/>
      <c r="H140" s="36"/>
      <c r="I140" s="29" t="s">
        <v>24</v>
      </c>
      <c r="J140" s="66" t="str">
        <f>IF(J14="","",J14)</f>
        <v>16. 6. 2022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26.4" customHeight="1">
      <c r="A142" s="34"/>
      <c r="B142" s="35"/>
      <c r="C142" s="29" t="s">
        <v>28</v>
      </c>
      <c r="D142" s="36"/>
      <c r="E142" s="36"/>
      <c r="F142" s="27" t="str">
        <f>E17</f>
        <v>Statutární město Karlovy Vary</v>
      </c>
      <c r="G142" s="36"/>
      <c r="H142" s="36"/>
      <c r="I142" s="29" t="s">
        <v>34</v>
      </c>
      <c r="J142" s="32" t="str">
        <f>E23</f>
        <v>Projektová kancelář PS, Oto Szakoš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5.6" customHeight="1">
      <c r="A143" s="34"/>
      <c r="B143" s="35"/>
      <c r="C143" s="29" t="s">
        <v>32</v>
      </c>
      <c r="D143" s="36"/>
      <c r="E143" s="36"/>
      <c r="F143" s="27" t="str">
        <f>IF(E20="","",E20)</f>
        <v>Vyplň údaj</v>
      </c>
      <c r="G143" s="36"/>
      <c r="H143" s="36"/>
      <c r="I143" s="29" t="s">
        <v>37</v>
      </c>
      <c r="J143" s="32" t="str">
        <f>E26</f>
        <v>Daniela Hahnová</v>
      </c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0.3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11" customFormat="1" ht="29.25" customHeight="1">
      <c r="A145" s="164"/>
      <c r="B145" s="165"/>
      <c r="C145" s="166" t="s">
        <v>165</v>
      </c>
      <c r="D145" s="167" t="s">
        <v>67</v>
      </c>
      <c r="E145" s="167" t="s">
        <v>63</v>
      </c>
      <c r="F145" s="167" t="s">
        <v>64</v>
      </c>
      <c r="G145" s="167" t="s">
        <v>166</v>
      </c>
      <c r="H145" s="167" t="s">
        <v>167</v>
      </c>
      <c r="I145" s="167" t="s">
        <v>168</v>
      </c>
      <c r="J145" s="167" t="s">
        <v>135</v>
      </c>
      <c r="K145" s="168" t="s">
        <v>169</v>
      </c>
      <c r="L145" s="169"/>
      <c r="M145" s="75" t="s">
        <v>1</v>
      </c>
      <c r="N145" s="76" t="s">
        <v>46</v>
      </c>
      <c r="O145" s="76" t="s">
        <v>170</v>
      </c>
      <c r="P145" s="76" t="s">
        <v>171</v>
      </c>
      <c r="Q145" s="76" t="s">
        <v>172</v>
      </c>
      <c r="R145" s="76" t="s">
        <v>173</v>
      </c>
      <c r="S145" s="76" t="s">
        <v>174</v>
      </c>
      <c r="T145" s="77" t="s">
        <v>175</v>
      </c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</row>
    <row r="146" spans="1:65" s="2" customFormat="1" ht="22.8" customHeight="1">
      <c r="A146" s="34"/>
      <c r="B146" s="35"/>
      <c r="C146" s="82" t="s">
        <v>176</v>
      </c>
      <c r="D146" s="36"/>
      <c r="E146" s="36"/>
      <c r="F146" s="36"/>
      <c r="G146" s="36"/>
      <c r="H146" s="36"/>
      <c r="I146" s="36"/>
      <c r="J146" s="170">
        <f>BK146</f>
        <v>0</v>
      </c>
      <c r="K146" s="36"/>
      <c r="L146" s="39"/>
      <c r="M146" s="78"/>
      <c r="N146" s="171"/>
      <c r="O146" s="79"/>
      <c r="P146" s="172">
        <f>P147+P694</f>
        <v>0</v>
      </c>
      <c r="Q146" s="79"/>
      <c r="R146" s="172">
        <f>R147+R694</f>
        <v>292.08945790000007</v>
      </c>
      <c r="S146" s="79"/>
      <c r="T146" s="173">
        <f>T147+T694</f>
        <v>112.54777773000001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81</v>
      </c>
      <c r="AU146" s="17" t="s">
        <v>137</v>
      </c>
      <c r="BK146" s="174">
        <f>BK147+BK694</f>
        <v>0</v>
      </c>
    </row>
    <row r="147" spans="1:65" s="12" customFormat="1" ht="25.95" customHeight="1">
      <c r="B147" s="175"/>
      <c r="C147" s="176"/>
      <c r="D147" s="177" t="s">
        <v>81</v>
      </c>
      <c r="E147" s="178" t="s">
        <v>177</v>
      </c>
      <c r="F147" s="178" t="s">
        <v>178</v>
      </c>
      <c r="G147" s="176"/>
      <c r="H147" s="176"/>
      <c r="I147" s="179"/>
      <c r="J147" s="180">
        <f>BK147</f>
        <v>0</v>
      </c>
      <c r="K147" s="176"/>
      <c r="L147" s="181"/>
      <c r="M147" s="182"/>
      <c r="N147" s="183"/>
      <c r="O147" s="183"/>
      <c r="P147" s="184">
        <f>P148+P215+P261+P516+P675</f>
        <v>0</v>
      </c>
      <c r="Q147" s="183"/>
      <c r="R147" s="184">
        <f>R148+R215+R261+R516+R675</f>
        <v>212.89841271000003</v>
      </c>
      <c r="S147" s="183"/>
      <c r="T147" s="185">
        <f>T148+T215+T261+T516+T675</f>
        <v>112.54777773000001</v>
      </c>
      <c r="AR147" s="186" t="s">
        <v>21</v>
      </c>
      <c r="AT147" s="187" t="s">
        <v>81</v>
      </c>
      <c r="AU147" s="187" t="s">
        <v>82</v>
      </c>
      <c r="AY147" s="186" t="s">
        <v>179</v>
      </c>
      <c r="BK147" s="188">
        <f>BK148+BK215+BK261+BK516+BK675</f>
        <v>0</v>
      </c>
    </row>
    <row r="148" spans="1:65" s="12" customFormat="1" ht="22.8" customHeight="1">
      <c r="B148" s="175"/>
      <c r="C148" s="176"/>
      <c r="D148" s="177" t="s">
        <v>81</v>
      </c>
      <c r="E148" s="189" t="s">
        <v>110</v>
      </c>
      <c r="F148" s="189" t="s">
        <v>180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SUM(P149:P214)</f>
        <v>0</v>
      </c>
      <c r="Q148" s="183"/>
      <c r="R148" s="184">
        <f>SUM(R149:R214)</f>
        <v>36.13189371</v>
      </c>
      <c r="S148" s="183"/>
      <c r="T148" s="185">
        <f>SUM(T149:T214)</f>
        <v>0</v>
      </c>
      <c r="AR148" s="186" t="s">
        <v>21</v>
      </c>
      <c r="AT148" s="187" t="s">
        <v>81</v>
      </c>
      <c r="AU148" s="187" t="s">
        <v>21</v>
      </c>
      <c r="AY148" s="186" t="s">
        <v>179</v>
      </c>
      <c r="BK148" s="188">
        <f>SUM(BK149:BK214)</f>
        <v>0</v>
      </c>
    </row>
    <row r="149" spans="1:65" s="2" customFormat="1" ht="14.4" customHeight="1">
      <c r="A149" s="34"/>
      <c r="B149" s="35"/>
      <c r="C149" s="191" t="s">
        <v>21</v>
      </c>
      <c r="D149" s="191" t="s">
        <v>181</v>
      </c>
      <c r="E149" s="192" t="s">
        <v>182</v>
      </c>
      <c r="F149" s="193" t="s">
        <v>183</v>
      </c>
      <c r="G149" s="194" t="s">
        <v>184</v>
      </c>
      <c r="H149" s="195">
        <v>19.978000000000002</v>
      </c>
      <c r="I149" s="196"/>
      <c r="J149" s="197">
        <f>ROUND(I149*H149,2)</f>
        <v>0</v>
      </c>
      <c r="K149" s="193" t="s">
        <v>185</v>
      </c>
      <c r="L149" s="39"/>
      <c r="M149" s="198" t="s">
        <v>1</v>
      </c>
      <c r="N149" s="199" t="s">
        <v>47</v>
      </c>
      <c r="O149" s="71"/>
      <c r="P149" s="200">
        <f>O149*H149</f>
        <v>0</v>
      </c>
      <c r="Q149" s="200">
        <v>7.9210000000000003E-2</v>
      </c>
      <c r="R149" s="200">
        <f>Q149*H149</f>
        <v>1.5824573800000001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186</v>
      </c>
      <c r="AT149" s="202" t="s">
        <v>181</v>
      </c>
      <c r="AU149" s="202" t="s">
        <v>90</v>
      </c>
      <c r="AY149" s="17" t="s">
        <v>179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21</v>
      </c>
      <c r="BK149" s="203">
        <f>ROUND(I149*H149,2)</f>
        <v>0</v>
      </c>
      <c r="BL149" s="17" t="s">
        <v>186</v>
      </c>
      <c r="BM149" s="202" t="s">
        <v>187</v>
      </c>
    </row>
    <row r="150" spans="1:65" s="13" customFormat="1" ht="10.199999999999999">
      <c r="B150" s="204"/>
      <c r="C150" s="205"/>
      <c r="D150" s="206" t="s">
        <v>188</v>
      </c>
      <c r="E150" s="207" t="s">
        <v>1</v>
      </c>
      <c r="F150" s="208" t="s">
        <v>189</v>
      </c>
      <c r="G150" s="205"/>
      <c r="H150" s="207" t="s">
        <v>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188</v>
      </c>
      <c r="AU150" s="214" t="s">
        <v>90</v>
      </c>
      <c r="AV150" s="13" t="s">
        <v>21</v>
      </c>
      <c r="AW150" s="13" t="s">
        <v>40</v>
      </c>
      <c r="AX150" s="13" t="s">
        <v>82</v>
      </c>
      <c r="AY150" s="214" t="s">
        <v>179</v>
      </c>
    </row>
    <row r="151" spans="1:65" s="14" customFormat="1" ht="10.199999999999999">
      <c r="B151" s="215"/>
      <c r="C151" s="216"/>
      <c r="D151" s="206" t="s">
        <v>188</v>
      </c>
      <c r="E151" s="217" t="s">
        <v>1</v>
      </c>
      <c r="F151" s="218" t="s">
        <v>190</v>
      </c>
      <c r="G151" s="216"/>
      <c r="H151" s="219">
        <v>2.5499999999999998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188</v>
      </c>
      <c r="AU151" s="225" t="s">
        <v>90</v>
      </c>
      <c r="AV151" s="14" t="s">
        <v>90</v>
      </c>
      <c r="AW151" s="14" t="s">
        <v>40</v>
      </c>
      <c r="AX151" s="14" t="s">
        <v>82</v>
      </c>
      <c r="AY151" s="225" t="s">
        <v>179</v>
      </c>
    </row>
    <row r="152" spans="1:65" s="13" customFormat="1" ht="10.199999999999999">
      <c r="B152" s="204"/>
      <c r="C152" s="205"/>
      <c r="D152" s="206" t="s">
        <v>188</v>
      </c>
      <c r="E152" s="207" t="s">
        <v>1</v>
      </c>
      <c r="F152" s="208" t="s">
        <v>191</v>
      </c>
      <c r="G152" s="205"/>
      <c r="H152" s="207" t="s">
        <v>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188</v>
      </c>
      <c r="AU152" s="214" t="s">
        <v>90</v>
      </c>
      <c r="AV152" s="13" t="s">
        <v>21</v>
      </c>
      <c r="AW152" s="13" t="s">
        <v>40</v>
      </c>
      <c r="AX152" s="13" t="s">
        <v>82</v>
      </c>
      <c r="AY152" s="214" t="s">
        <v>179</v>
      </c>
    </row>
    <row r="153" spans="1:65" s="14" customFormat="1" ht="10.199999999999999">
      <c r="B153" s="215"/>
      <c r="C153" s="216"/>
      <c r="D153" s="206" t="s">
        <v>188</v>
      </c>
      <c r="E153" s="217" t="s">
        <v>1</v>
      </c>
      <c r="F153" s="218" t="s">
        <v>192</v>
      </c>
      <c r="G153" s="216"/>
      <c r="H153" s="219">
        <v>2.6999999999999997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188</v>
      </c>
      <c r="AU153" s="225" t="s">
        <v>90</v>
      </c>
      <c r="AV153" s="14" t="s">
        <v>90</v>
      </c>
      <c r="AW153" s="14" t="s">
        <v>40</v>
      </c>
      <c r="AX153" s="14" t="s">
        <v>82</v>
      </c>
      <c r="AY153" s="225" t="s">
        <v>179</v>
      </c>
    </row>
    <row r="154" spans="1:65" s="13" customFormat="1" ht="10.199999999999999">
      <c r="B154" s="204"/>
      <c r="C154" s="205"/>
      <c r="D154" s="206" t="s">
        <v>188</v>
      </c>
      <c r="E154" s="207" t="s">
        <v>1</v>
      </c>
      <c r="F154" s="208" t="s">
        <v>193</v>
      </c>
      <c r="G154" s="205"/>
      <c r="H154" s="207" t="s">
        <v>1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188</v>
      </c>
      <c r="AU154" s="214" t="s">
        <v>90</v>
      </c>
      <c r="AV154" s="13" t="s">
        <v>21</v>
      </c>
      <c r="AW154" s="13" t="s">
        <v>40</v>
      </c>
      <c r="AX154" s="13" t="s">
        <v>82</v>
      </c>
      <c r="AY154" s="214" t="s">
        <v>179</v>
      </c>
    </row>
    <row r="155" spans="1:65" s="14" customFormat="1" ht="10.199999999999999">
      <c r="B155" s="215"/>
      <c r="C155" s="216"/>
      <c r="D155" s="206" t="s">
        <v>188</v>
      </c>
      <c r="E155" s="217" t="s">
        <v>1</v>
      </c>
      <c r="F155" s="218" t="s">
        <v>194</v>
      </c>
      <c r="G155" s="216"/>
      <c r="H155" s="219">
        <v>6.5150000000000006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188</v>
      </c>
      <c r="AU155" s="225" t="s">
        <v>90</v>
      </c>
      <c r="AV155" s="14" t="s">
        <v>90</v>
      </c>
      <c r="AW155" s="14" t="s">
        <v>40</v>
      </c>
      <c r="AX155" s="14" t="s">
        <v>82</v>
      </c>
      <c r="AY155" s="225" t="s">
        <v>179</v>
      </c>
    </row>
    <row r="156" spans="1:65" s="13" customFormat="1" ht="10.199999999999999">
      <c r="B156" s="204"/>
      <c r="C156" s="205"/>
      <c r="D156" s="206" t="s">
        <v>188</v>
      </c>
      <c r="E156" s="207" t="s">
        <v>1</v>
      </c>
      <c r="F156" s="208" t="s">
        <v>195</v>
      </c>
      <c r="G156" s="205"/>
      <c r="H156" s="207" t="s">
        <v>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188</v>
      </c>
      <c r="AU156" s="214" t="s">
        <v>90</v>
      </c>
      <c r="AV156" s="13" t="s">
        <v>21</v>
      </c>
      <c r="AW156" s="13" t="s">
        <v>40</v>
      </c>
      <c r="AX156" s="13" t="s">
        <v>82</v>
      </c>
      <c r="AY156" s="214" t="s">
        <v>179</v>
      </c>
    </row>
    <row r="157" spans="1:65" s="14" customFormat="1" ht="10.199999999999999">
      <c r="B157" s="215"/>
      <c r="C157" s="216"/>
      <c r="D157" s="206" t="s">
        <v>188</v>
      </c>
      <c r="E157" s="217" t="s">
        <v>1</v>
      </c>
      <c r="F157" s="218" t="s">
        <v>196</v>
      </c>
      <c r="G157" s="216"/>
      <c r="H157" s="219">
        <v>2.3639999999999999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188</v>
      </c>
      <c r="AU157" s="225" t="s">
        <v>90</v>
      </c>
      <c r="AV157" s="14" t="s">
        <v>90</v>
      </c>
      <c r="AW157" s="14" t="s">
        <v>40</v>
      </c>
      <c r="AX157" s="14" t="s">
        <v>82</v>
      </c>
      <c r="AY157" s="225" t="s">
        <v>179</v>
      </c>
    </row>
    <row r="158" spans="1:65" s="13" customFormat="1" ht="10.199999999999999">
      <c r="B158" s="204"/>
      <c r="C158" s="205"/>
      <c r="D158" s="206" t="s">
        <v>188</v>
      </c>
      <c r="E158" s="207" t="s">
        <v>1</v>
      </c>
      <c r="F158" s="208" t="s">
        <v>193</v>
      </c>
      <c r="G158" s="205"/>
      <c r="H158" s="207" t="s">
        <v>1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188</v>
      </c>
      <c r="AU158" s="214" t="s">
        <v>90</v>
      </c>
      <c r="AV158" s="13" t="s">
        <v>21</v>
      </c>
      <c r="AW158" s="13" t="s">
        <v>40</v>
      </c>
      <c r="AX158" s="13" t="s">
        <v>82</v>
      </c>
      <c r="AY158" s="214" t="s">
        <v>179</v>
      </c>
    </row>
    <row r="159" spans="1:65" s="14" customFormat="1" ht="10.199999999999999">
      <c r="B159" s="215"/>
      <c r="C159" s="216"/>
      <c r="D159" s="206" t="s">
        <v>188</v>
      </c>
      <c r="E159" s="217" t="s">
        <v>1</v>
      </c>
      <c r="F159" s="218" t="s">
        <v>197</v>
      </c>
      <c r="G159" s="216"/>
      <c r="H159" s="219">
        <v>5.8486000000000011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188</v>
      </c>
      <c r="AU159" s="225" t="s">
        <v>90</v>
      </c>
      <c r="AV159" s="14" t="s">
        <v>90</v>
      </c>
      <c r="AW159" s="14" t="s">
        <v>40</v>
      </c>
      <c r="AX159" s="14" t="s">
        <v>82</v>
      </c>
      <c r="AY159" s="225" t="s">
        <v>179</v>
      </c>
    </row>
    <row r="160" spans="1:65" s="2" customFormat="1" ht="19.8" customHeight="1">
      <c r="A160" s="34"/>
      <c r="B160" s="35"/>
      <c r="C160" s="191" t="s">
        <v>90</v>
      </c>
      <c r="D160" s="191" t="s">
        <v>181</v>
      </c>
      <c r="E160" s="192" t="s">
        <v>198</v>
      </c>
      <c r="F160" s="193" t="s">
        <v>199</v>
      </c>
      <c r="G160" s="194" t="s">
        <v>200</v>
      </c>
      <c r="H160" s="195">
        <v>9.0999999999999998E-2</v>
      </c>
      <c r="I160" s="196"/>
      <c r="J160" s="197">
        <f>ROUND(I160*H160,2)</f>
        <v>0</v>
      </c>
      <c r="K160" s="193" t="s">
        <v>185</v>
      </c>
      <c r="L160" s="39"/>
      <c r="M160" s="198" t="s">
        <v>1</v>
      </c>
      <c r="N160" s="199" t="s">
        <v>47</v>
      </c>
      <c r="O160" s="71"/>
      <c r="P160" s="200">
        <f>O160*H160</f>
        <v>0</v>
      </c>
      <c r="Q160" s="200">
        <v>1.9539999999999998E-2</v>
      </c>
      <c r="R160" s="200">
        <f>Q160*H160</f>
        <v>1.7781399999999999E-3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186</v>
      </c>
      <c r="AT160" s="202" t="s">
        <v>181</v>
      </c>
      <c r="AU160" s="202" t="s">
        <v>90</v>
      </c>
      <c r="AY160" s="17" t="s">
        <v>179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21</v>
      </c>
      <c r="BK160" s="203">
        <f>ROUND(I160*H160,2)</f>
        <v>0</v>
      </c>
      <c r="BL160" s="17" t="s">
        <v>186</v>
      </c>
      <c r="BM160" s="202" t="s">
        <v>201</v>
      </c>
    </row>
    <row r="161" spans="1:65" s="13" customFormat="1" ht="10.199999999999999">
      <c r="B161" s="204"/>
      <c r="C161" s="205"/>
      <c r="D161" s="206" t="s">
        <v>188</v>
      </c>
      <c r="E161" s="207" t="s">
        <v>1</v>
      </c>
      <c r="F161" s="208" t="s">
        <v>202</v>
      </c>
      <c r="G161" s="205"/>
      <c r="H161" s="207" t="s">
        <v>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188</v>
      </c>
      <c r="AU161" s="214" t="s">
        <v>90</v>
      </c>
      <c r="AV161" s="13" t="s">
        <v>21</v>
      </c>
      <c r="AW161" s="13" t="s">
        <v>40</v>
      </c>
      <c r="AX161" s="13" t="s">
        <v>82</v>
      </c>
      <c r="AY161" s="214" t="s">
        <v>179</v>
      </c>
    </row>
    <row r="162" spans="1:65" s="14" customFormat="1" ht="10.199999999999999">
      <c r="B162" s="215"/>
      <c r="C162" s="216"/>
      <c r="D162" s="206" t="s">
        <v>188</v>
      </c>
      <c r="E162" s="217" t="s">
        <v>1</v>
      </c>
      <c r="F162" s="218" t="s">
        <v>203</v>
      </c>
      <c r="G162" s="216"/>
      <c r="H162" s="219">
        <v>7.3439999999999998E-3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188</v>
      </c>
      <c r="AU162" s="225" t="s">
        <v>90</v>
      </c>
      <c r="AV162" s="14" t="s">
        <v>90</v>
      </c>
      <c r="AW162" s="14" t="s">
        <v>40</v>
      </c>
      <c r="AX162" s="14" t="s">
        <v>82</v>
      </c>
      <c r="AY162" s="225" t="s">
        <v>179</v>
      </c>
    </row>
    <row r="163" spans="1:65" s="13" customFormat="1" ht="10.199999999999999">
      <c r="B163" s="204"/>
      <c r="C163" s="205"/>
      <c r="D163" s="206" t="s">
        <v>188</v>
      </c>
      <c r="E163" s="207" t="s">
        <v>1</v>
      </c>
      <c r="F163" s="208" t="s">
        <v>204</v>
      </c>
      <c r="G163" s="205"/>
      <c r="H163" s="207" t="s">
        <v>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188</v>
      </c>
      <c r="AU163" s="214" t="s">
        <v>90</v>
      </c>
      <c r="AV163" s="13" t="s">
        <v>21</v>
      </c>
      <c r="AW163" s="13" t="s">
        <v>40</v>
      </c>
      <c r="AX163" s="13" t="s">
        <v>82</v>
      </c>
      <c r="AY163" s="214" t="s">
        <v>179</v>
      </c>
    </row>
    <row r="164" spans="1:65" s="14" customFormat="1" ht="10.199999999999999">
      <c r="B164" s="215"/>
      <c r="C164" s="216"/>
      <c r="D164" s="206" t="s">
        <v>188</v>
      </c>
      <c r="E164" s="217" t="s">
        <v>1</v>
      </c>
      <c r="F164" s="218" t="s">
        <v>205</v>
      </c>
      <c r="G164" s="216"/>
      <c r="H164" s="219">
        <v>4.1669999999999999E-2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188</v>
      </c>
      <c r="AU164" s="225" t="s">
        <v>90</v>
      </c>
      <c r="AV164" s="14" t="s">
        <v>90</v>
      </c>
      <c r="AW164" s="14" t="s">
        <v>40</v>
      </c>
      <c r="AX164" s="14" t="s">
        <v>82</v>
      </c>
      <c r="AY164" s="225" t="s">
        <v>179</v>
      </c>
    </row>
    <row r="165" spans="1:65" s="13" customFormat="1" ht="10.199999999999999">
      <c r="B165" s="204"/>
      <c r="C165" s="205"/>
      <c r="D165" s="206" t="s">
        <v>188</v>
      </c>
      <c r="E165" s="207" t="s">
        <v>1</v>
      </c>
      <c r="F165" s="208" t="s">
        <v>206</v>
      </c>
      <c r="G165" s="205"/>
      <c r="H165" s="207" t="s">
        <v>1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188</v>
      </c>
      <c r="AU165" s="214" t="s">
        <v>90</v>
      </c>
      <c r="AV165" s="13" t="s">
        <v>21</v>
      </c>
      <c r="AW165" s="13" t="s">
        <v>40</v>
      </c>
      <c r="AX165" s="13" t="s">
        <v>82</v>
      </c>
      <c r="AY165" s="214" t="s">
        <v>179</v>
      </c>
    </row>
    <row r="166" spans="1:65" s="14" customFormat="1" ht="10.199999999999999">
      <c r="B166" s="215"/>
      <c r="C166" s="216"/>
      <c r="D166" s="206" t="s">
        <v>188</v>
      </c>
      <c r="E166" s="217" t="s">
        <v>1</v>
      </c>
      <c r="F166" s="218" t="s">
        <v>205</v>
      </c>
      <c r="G166" s="216"/>
      <c r="H166" s="219">
        <v>4.1669999999999999E-2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188</v>
      </c>
      <c r="AU166" s="225" t="s">
        <v>90</v>
      </c>
      <c r="AV166" s="14" t="s">
        <v>90</v>
      </c>
      <c r="AW166" s="14" t="s">
        <v>40</v>
      </c>
      <c r="AX166" s="14" t="s">
        <v>82</v>
      </c>
      <c r="AY166" s="225" t="s">
        <v>179</v>
      </c>
    </row>
    <row r="167" spans="1:65" s="2" customFormat="1" ht="14.4" customHeight="1">
      <c r="A167" s="34"/>
      <c r="B167" s="35"/>
      <c r="C167" s="226" t="s">
        <v>110</v>
      </c>
      <c r="D167" s="226" t="s">
        <v>207</v>
      </c>
      <c r="E167" s="227" t="s">
        <v>208</v>
      </c>
      <c r="F167" s="228" t="s">
        <v>209</v>
      </c>
      <c r="G167" s="229" t="s">
        <v>200</v>
      </c>
      <c r="H167" s="230">
        <v>0.1</v>
      </c>
      <c r="I167" s="231"/>
      <c r="J167" s="232">
        <f>ROUND(I167*H167,2)</f>
        <v>0</v>
      </c>
      <c r="K167" s="228" t="s">
        <v>185</v>
      </c>
      <c r="L167" s="233"/>
      <c r="M167" s="234" t="s">
        <v>1</v>
      </c>
      <c r="N167" s="235" t="s">
        <v>47</v>
      </c>
      <c r="O167" s="71"/>
      <c r="P167" s="200">
        <f>O167*H167</f>
        <v>0</v>
      </c>
      <c r="Q167" s="200">
        <v>1</v>
      </c>
      <c r="R167" s="200">
        <f>Q167*H167</f>
        <v>0.1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210</v>
      </c>
      <c r="AT167" s="202" t="s">
        <v>207</v>
      </c>
      <c r="AU167" s="202" t="s">
        <v>90</v>
      </c>
      <c r="AY167" s="17" t="s">
        <v>179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21</v>
      </c>
      <c r="BK167" s="203">
        <f>ROUND(I167*H167,2)</f>
        <v>0</v>
      </c>
      <c r="BL167" s="17" t="s">
        <v>186</v>
      </c>
      <c r="BM167" s="202" t="s">
        <v>211</v>
      </c>
    </row>
    <row r="168" spans="1:65" s="13" customFormat="1" ht="10.199999999999999">
      <c r="B168" s="204"/>
      <c r="C168" s="205"/>
      <c r="D168" s="206" t="s">
        <v>188</v>
      </c>
      <c r="E168" s="207" t="s">
        <v>1</v>
      </c>
      <c r="F168" s="208" t="s">
        <v>202</v>
      </c>
      <c r="G168" s="205"/>
      <c r="H168" s="207" t="s">
        <v>1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188</v>
      </c>
      <c r="AU168" s="214" t="s">
        <v>90</v>
      </c>
      <c r="AV168" s="13" t="s">
        <v>21</v>
      </c>
      <c r="AW168" s="13" t="s">
        <v>40</v>
      </c>
      <c r="AX168" s="13" t="s">
        <v>82</v>
      </c>
      <c r="AY168" s="214" t="s">
        <v>179</v>
      </c>
    </row>
    <row r="169" spans="1:65" s="14" customFormat="1" ht="10.199999999999999">
      <c r="B169" s="215"/>
      <c r="C169" s="216"/>
      <c r="D169" s="206" t="s">
        <v>188</v>
      </c>
      <c r="E169" s="217" t="s">
        <v>1</v>
      </c>
      <c r="F169" s="218" t="s">
        <v>212</v>
      </c>
      <c r="G169" s="216"/>
      <c r="H169" s="219">
        <v>8.0783999999999995E-3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188</v>
      </c>
      <c r="AU169" s="225" t="s">
        <v>90</v>
      </c>
      <c r="AV169" s="14" t="s">
        <v>90</v>
      </c>
      <c r="AW169" s="14" t="s">
        <v>40</v>
      </c>
      <c r="AX169" s="14" t="s">
        <v>82</v>
      </c>
      <c r="AY169" s="225" t="s">
        <v>179</v>
      </c>
    </row>
    <row r="170" spans="1:65" s="13" customFormat="1" ht="10.199999999999999">
      <c r="B170" s="204"/>
      <c r="C170" s="205"/>
      <c r="D170" s="206" t="s">
        <v>188</v>
      </c>
      <c r="E170" s="207" t="s">
        <v>1</v>
      </c>
      <c r="F170" s="208" t="s">
        <v>204</v>
      </c>
      <c r="G170" s="205"/>
      <c r="H170" s="207" t="s">
        <v>1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188</v>
      </c>
      <c r="AU170" s="214" t="s">
        <v>90</v>
      </c>
      <c r="AV170" s="13" t="s">
        <v>21</v>
      </c>
      <c r="AW170" s="13" t="s">
        <v>40</v>
      </c>
      <c r="AX170" s="13" t="s">
        <v>82</v>
      </c>
      <c r="AY170" s="214" t="s">
        <v>179</v>
      </c>
    </row>
    <row r="171" spans="1:65" s="14" customFormat="1" ht="10.199999999999999">
      <c r="B171" s="215"/>
      <c r="C171" s="216"/>
      <c r="D171" s="206" t="s">
        <v>188</v>
      </c>
      <c r="E171" s="217" t="s">
        <v>1</v>
      </c>
      <c r="F171" s="218" t="s">
        <v>213</v>
      </c>
      <c r="G171" s="216"/>
      <c r="H171" s="219">
        <v>4.5837000000000003E-2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188</v>
      </c>
      <c r="AU171" s="225" t="s">
        <v>90</v>
      </c>
      <c r="AV171" s="14" t="s">
        <v>90</v>
      </c>
      <c r="AW171" s="14" t="s">
        <v>40</v>
      </c>
      <c r="AX171" s="14" t="s">
        <v>82</v>
      </c>
      <c r="AY171" s="225" t="s">
        <v>179</v>
      </c>
    </row>
    <row r="172" spans="1:65" s="13" customFormat="1" ht="10.199999999999999">
      <c r="B172" s="204"/>
      <c r="C172" s="205"/>
      <c r="D172" s="206" t="s">
        <v>188</v>
      </c>
      <c r="E172" s="207" t="s">
        <v>1</v>
      </c>
      <c r="F172" s="208" t="s">
        <v>206</v>
      </c>
      <c r="G172" s="205"/>
      <c r="H172" s="207" t="s">
        <v>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188</v>
      </c>
      <c r="AU172" s="214" t="s">
        <v>90</v>
      </c>
      <c r="AV172" s="13" t="s">
        <v>21</v>
      </c>
      <c r="AW172" s="13" t="s">
        <v>40</v>
      </c>
      <c r="AX172" s="13" t="s">
        <v>82</v>
      </c>
      <c r="AY172" s="214" t="s">
        <v>179</v>
      </c>
    </row>
    <row r="173" spans="1:65" s="14" customFormat="1" ht="10.199999999999999">
      <c r="B173" s="215"/>
      <c r="C173" s="216"/>
      <c r="D173" s="206" t="s">
        <v>188</v>
      </c>
      <c r="E173" s="217" t="s">
        <v>1</v>
      </c>
      <c r="F173" s="218" t="s">
        <v>213</v>
      </c>
      <c r="G173" s="216"/>
      <c r="H173" s="219">
        <v>4.5837000000000003E-2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188</v>
      </c>
      <c r="AU173" s="225" t="s">
        <v>90</v>
      </c>
      <c r="AV173" s="14" t="s">
        <v>90</v>
      </c>
      <c r="AW173" s="14" t="s">
        <v>40</v>
      </c>
      <c r="AX173" s="14" t="s">
        <v>82</v>
      </c>
      <c r="AY173" s="225" t="s">
        <v>179</v>
      </c>
    </row>
    <row r="174" spans="1:65" s="2" customFormat="1" ht="14.4" customHeight="1">
      <c r="A174" s="34"/>
      <c r="B174" s="35"/>
      <c r="C174" s="191" t="s">
        <v>186</v>
      </c>
      <c r="D174" s="191" t="s">
        <v>181</v>
      </c>
      <c r="E174" s="192" t="s">
        <v>214</v>
      </c>
      <c r="F174" s="193" t="s">
        <v>215</v>
      </c>
      <c r="G174" s="194" t="s">
        <v>216</v>
      </c>
      <c r="H174" s="195">
        <v>6.3470000000000004</v>
      </c>
      <c r="I174" s="196"/>
      <c r="J174" s="197">
        <f>ROUND(I174*H174,2)</f>
        <v>0</v>
      </c>
      <c r="K174" s="193" t="s">
        <v>185</v>
      </c>
      <c r="L174" s="39"/>
      <c r="M174" s="198" t="s">
        <v>1</v>
      </c>
      <c r="N174" s="199" t="s">
        <v>47</v>
      </c>
      <c r="O174" s="71"/>
      <c r="P174" s="200">
        <f>O174*H174</f>
        <v>0</v>
      </c>
      <c r="Q174" s="200">
        <v>1.92042</v>
      </c>
      <c r="R174" s="200">
        <f>Q174*H174</f>
        <v>12.188905740000001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186</v>
      </c>
      <c r="AT174" s="202" t="s">
        <v>181</v>
      </c>
      <c r="AU174" s="202" t="s">
        <v>90</v>
      </c>
      <c r="AY174" s="17" t="s">
        <v>179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21</v>
      </c>
      <c r="BK174" s="203">
        <f>ROUND(I174*H174,2)</f>
        <v>0</v>
      </c>
      <c r="BL174" s="17" t="s">
        <v>186</v>
      </c>
      <c r="BM174" s="202" t="s">
        <v>217</v>
      </c>
    </row>
    <row r="175" spans="1:65" s="13" customFormat="1" ht="10.199999999999999">
      <c r="B175" s="204"/>
      <c r="C175" s="205"/>
      <c r="D175" s="206" t="s">
        <v>188</v>
      </c>
      <c r="E175" s="207" t="s">
        <v>1</v>
      </c>
      <c r="F175" s="208" t="s">
        <v>218</v>
      </c>
      <c r="G175" s="205"/>
      <c r="H175" s="207" t="s">
        <v>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188</v>
      </c>
      <c r="AU175" s="214" t="s">
        <v>90</v>
      </c>
      <c r="AV175" s="13" t="s">
        <v>21</v>
      </c>
      <c r="AW175" s="13" t="s">
        <v>40</v>
      </c>
      <c r="AX175" s="13" t="s">
        <v>82</v>
      </c>
      <c r="AY175" s="214" t="s">
        <v>179</v>
      </c>
    </row>
    <row r="176" spans="1:65" s="14" customFormat="1" ht="10.199999999999999">
      <c r="B176" s="215"/>
      <c r="C176" s="216"/>
      <c r="D176" s="206" t="s">
        <v>188</v>
      </c>
      <c r="E176" s="217" t="s">
        <v>1</v>
      </c>
      <c r="F176" s="218" t="s">
        <v>219</v>
      </c>
      <c r="G176" s="216"/>
      <c r="H176" s="219">
        <v>4.7209500000000002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188</v>
      </c>
      <c r="AU176" s="225" t="s">
        <v>90</v>
      </c>
      <c r="AV176" s="14" t="s">
        <v>90</v>
      </c>
      <c r="AW176" s="14" t="s">
        <v>40</v>
      </c>
      <c r="AX176" s="14" t="s">
        <v>82</v>
      </c>
      <c r="AY176" s="225" t="s">
        <v>179</v>
      </c>
    </row>
    <row r="177" spans="1:65" s="13" customFormat="1" ht="10.199999999999999">
      <c r="B177" s="204"/>
      <c r="C177" s="205"/>
      <c r="D177" s="206" t="s">
        <v>188</v>
      </c>
      <c r="E177" s="207" t="s">
        <v>1</v>
      </c>
      <c r="F177" s="208" t="s">
        <v>220</v>
      </c>
      <c r="G177" s="205"/>
      <c r="H177" s="207" t="s">
        <v>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188</v>
      </c>
      <c r="AU177" s="214" t="s">
        <v>90</v>
      </c>
      <c r="AV177" s="13" t="s">
        <v>21</v>
      </c>
      <c r="AW177" s="13" t="s">
        <v>40</v>
      </c>
      <c r="AX177" s="13" t="s">
        <v>82</v>
      </c>
      <c r="AY177" s="214" t="s">
        <v>179</v>
      </c>
    </row>
    <row r="178" spans="1:65" s="14" customFormat="1" ht="10.199999999999999">
      <c r="B178" s="215"/>
      <c r="C178" s="216"/>
      <c r="D178" s="206" t="s">
        <v>188</v>
      </c>
      <c r="E178" s="217" t="s">
        <v>1</v>
      </c>
      <c r="F178" s="218" t="s">
        <v>221</v>
      </c>
      <c r="G178" s="216"/>
      <c r="H178" s="219">
        <v>1.62625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188</v>
      </c>
      <c r="AU178" s="225" t="s">
        <v>90</v>
      </c>
      <c r="AV178" s="14" t="s">
        <v>90</v>
      </c>
      <c r="AW178" s="14" t="s">
        <v>40</v>
      </c>
      <c r="AX178" s="14" t="s">
        <v>82</v>
      </c>
      <c r="AY178" s="225" t="s">
        <v>179</v>
      </c>
    </row>
    <row r="179" spans="1:65" s="2" customFormat="1" ht="14.4" customHeight="1">
      <c r="A179" s="34"/>
      <c r="B179" s="35"/>
      <c r="C179" s="191" t="s">
        <v>222</v>
      </c>
      <c r="D179" s="191" t="s">
        <v>181</v>
      </c>
      <c r="E179" s="192" t="s">
        <v>223</v>
      </c>
      <c r="F179" s="193" t="s">
        <v>224</v>
      </c>
      <c r="G179" s="194" t="s">
        <v>216</v>
      </c>
      <c r="H179" s="195">
        <v>2.3929999999999998</v>
      </c>
      <c r="I179" s="196"/>
      <c r="J179" s="197">
        <f>ROUND(I179*H179,2)</f>
        <v>0</v>
      </c>
      <c r="K179" s="193" t="s">
        <v>185</v>
      </c>
      <c r="L179" s="39"/>
      <c r="M179" s="198" t="s">
        <v>1</v>
      </c>
      <c r="N179" s="199" t="s">
        <v>47</v>
      </c>
      <c r="O179" s="71"/>
      <c r="P179" s="200">
        <f>O179*H179</f>
        <v>0</v>
      </c>
      <c r="Q179" s="200">
        <v>1.80972</v>
      </c>
      <c r="R179" s="200">
        <f>Q179*H179</f>
        <v>4.3306599599999993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186</v>
      </c>
      <c r="AT179" s="202" t="s">
        <v>181</v>
      </c>
      <c r="AU179" s="202" t="s">
        <v>90</v>
      </c>
      <c r="AY179" s="17" t="s">
        <v>179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21</v>
      </c>
      <c r="BK179" s="203">
        <f>ROUND(I179*H179,2)</f>
        <v>0</v>
      </c>
      <c r="BL179" s="17" t="s">
        <v>186</v>
      </c>
      <c r="BM179" s="202" t="s">
        <v>225</v>
      </c>
    </row>
    <row r="180" spans="1:65" s="13" customFormat="1" ht="10.199999999999999">
      <c r="B180" s="204"/>
      <c r="C180" s="205"/>
      <c r="D180" s="206" t="s">
        <v>188</v>
      </c>
      <c r="E180" s="207" t="s">
        <v>1</v>
      </c>
      <c r="F180" s="208" t="s">
        <v>226</v>
      </c>
      <c r="G180" s="205"/>
      <c r="H180" s="207" t="s">
        <v>1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188</v>
      </c>
      <c r="AU180" s="214" t="s">
        <v>90</v>
      </c>
      <c r="AV180" s="13" t="s">
        <v>21</v>
      </c>
      <c r="AW180" s="13" t="s">
        <v>40</v>
      </c>
      <c r="AX180" s="13" t="s">
        <v>82</v>
      </c>
      <c r="AY180" s="214" t="s">
        <v>179</v>
      </c>
    </row>
    <row r="181" spans="1:65" s="14" customFormat="1" ht="10.199999999999999">
      <c r="B181" s="215"/>
      <c r="C181" s="216"/>
      <c r="D181" s="206" t="s">
        <v>188</v>
      </c>
      <c r="E181" s="217" t="s">
        <v>1</v>
      </c>
      <c r="F181" s="218" t="s">
        <v>227</v>
      </c>
      <c r="G181" s="216"/>
      <c r="H181" s="219">
        <v>2.1232799999999998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188</v>
      </c>
      <c r="AU181" s="225" t="s">
        <v>90</v>
      </c>
      <c r="AV181" s="14" t="s">
        <v>90</v>
      </c>
      <c r="AW181" s="14" t="s">
        <v>40</v>
      </c>
      <c r="AX181" s="14" t="s">
        <v>82</v>
      </c>
      <c r="AY181" s="225" t="s">
        <v>179</v>
      </c>
    </row>
    <row r="182" spans="1:65" s="14" customFormat="1" ht="10.199999999999999">
      <c r="B182" s="215"/>
      <c r="C182" s="216"/>
      <c r="D182" s="206" t="s">
        <v>188</v>
      </c>
      <c r="E182" s="217" t="s">
        <v>1</v>
      </c>
      <c r="F182" s="218" t="s">
        <v>228</v>
      </c>
      <c r="G182" s="216"/>
      <c r="H182" s="219">
        <v>0.27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188</v>
      </c>
      <c r="AU182" s="225" t="s">
        <v>90</v>
      </c>
      <c r="AV182" s="14" t="s">
        <v>90</v>
      </c>
      <c r="AW182" s="14" t="s">
        <v>40</v>
      </c>
      <c r="AX182" s="14" t="s">
        <v>82</v>
      </c>
      <c r="AY182" s="225" t="s">
        <v>179</v>
      </c>
    </row>
    <row r="183" spans="1:65" s="2" customFormat="1" ht="14.4" customHeight="1">
      <c r="A183" s="34"/>
      <c r="B183" s="35"/>
      <c r="C183" s="191" t="s">
        <v>229</v>
      </c>
      <c r="D183" s="191" t="s">
        <v>181</v>
      </c>
      <c r="E183" s="192" t="s">
        <v>230</v>
      </c>
      <c r="F183" s="193" t="s">
        <v>231</v>
      </c>
      <c r="G183" s="194" t="s">
        <v>184</v>
      </c>
      <c r="H183" s="195">
        <v>0.81</v>
      </c>
      <c r="I183" s="196"/>
      <c r="J183" s="197">
        <f>ROUND(I183*H183,2)</f>
        <v>0</v>
      </c>
      <c r="K183" s="193" t="s">
        <v>185</v>
      </c>
      <c r="L183" s="39"/>
      <c r="M183" s="198" t="s">
        <v>1</v>
      </c>
      <c r="N183" s="199" t="s">
        <v>47</v>
      </c>
      <c r="O183" s="71"/>
      <c r="P183" s="200">
        <f>O183*H183</f>
        <v>0</v>
      </c>
      <c r="Q183" s="200">
        <v>5.2499999999999998E-2</v>
      </c>
      <c r="R183" s="200">
        <f>Q183*H183</f>
        <v>4.2525E-2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186</v>
      </c>
      <c r="AT183" s="202" t="s">
        <v>181</v>
      </c>
      <c r="AU183" s="202" t="s">
        <v>90</v>
      </c>
      <c r="AY183" s="17" t="s">
        <v>179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21</v>
      </c>
      <c r="BK183" s="203">
        <f>ROUND(I183*H183,2)</f>
        <v>0</v>
      </c>
      <c r="BL183" s="17" t="s">
        <v>186</v>
      </c>
      <c r="BM183" s="202" t="s">
        <v>232</v>
      </c>
    </row>
    <row r="184" spans="1:65" s="14" customFormat="1" ht="10.199999999999999">
      <c r="B184" s="215"/>
      <c r="C184" s="216"/>
      <c r="D184" s="206" t="s">
        <v>188</v>
      </c>
      <c r="E184" s="217" t="s">
        <v>1</v>
      </c>
      <c r="F184" s="218" t="s">
        <v>233</v>
      </c>
      <c r="G184" s="216"/>
      <c r="H184" s="219">
        <v>0.81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188</v>
      </c>
      <c r="AU184" s="225" t="s">
        <v>90</v>
      </c>
      <c r="AV184" s="14" t="s">
        <v>90</v>
      </c>
      <c r="AW184" s="14" t="s">
        <v>40</v>
      </c>
      <c r="AX184" s="14" t="s">
        <v>82</v>
      </c>
      <c r="AY184" s="225" t="s">
        <v>179</v>
      </c>
    </row>
    <row r="185" spans="1:65" s="2" customFormat="1" ht="14.4" customHeight="1">
      <c r="A185" s="34"/>
      <c r="B185" s="35"/>
      <c r="C185" s="191" t="s">
        <v>234</v>
      </c>
      <c r="D185" s="191" t="s">
        <v>181</v>
      </c>
      <c r="E185" s="192" t="s">
        <v>182</v>
      </c>
      <c r="F185" s="193" t="s">
        <v>183</v>
      </c>
      <c r="G185" s="194" t="s">
        <v>184</v>
      </c>
      <c r="H185" s="195">
        <v>151.054</v>
      </c>
      <c r="I185" s="196"/>
      <c r="J185" s="197">
        <f>ROUND(I185*H185,2)</f>
        <v>0</v>
      </c>
      <c r="K185" s="193" t="s">
        <v>185</v>
      </c>
      <c r="L185" s="39"/>
      <c r="M185" s="198" t="s">
        <v>1</v>
      </c>
      <c r="N185" s="199" t="s">
        <v>47</v>
      </c>
      <c r="O185" s="71"/>
      <c r="P185" s="200">
        <f>O185*H185</f>
        <v>0</v>
      </c>
      <c r="Q185" s="200">
        <v>7.9210000000000003E-2</v>
      </c>
      <c r="R185" s="200">
        <f>Q185*H185</f>
        <v>11.96498734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186</v>
      </c>
      <c r="AT185" s="202" t="s">
        <v>181</v>
      </c>
      <c r="AU185" s="202" t="s">
        <v>90</v>
      </c>
      <c r="AY185" s="17" t="s">
        <v>179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21</v>
      </c>
      <c r="BK185" s="203">
        <f>ROUND(I185*H185,2)</f>
        <v>0</v>
      </c>
      <c r="BL185" s="17" t="s">
        <v>186</v>
      </c>
      <c r="BM185" s="202" t="s">
        <v>235</v>
      </c>
    </row>
    <row r="186" spans="1:65" s="13" customFormat="1" ht="10.199999999999999">
      <c r="B186" s="204"/>
      <c r="C186" s="205"/>
      <c r="D186" s="206" t="s">
        <v>188</v>
      </c>
      <c r="E186" s="207" t="s">
        <v>1</v>
      </c>
      <c r="F186" s="208" t="s">
        <v>236</v>
      </c>
      <c r="G186" s="205"/>
      <c r="H186" s="207" t="s">
        <v>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188</v>
      </c>
      <c r="AU186" s="214" t="s">
        <v>90</v>
      </c>
      <c r="AV186" s="13" t="s">
        <v>21</v>
      </c>
      <c r="AW186" s="13" t="s">
        <v>40</v>
      </c>
      <c r="AX186" s="13" t="s">
        <v>82</v>
      </c>
      <c r="AY186" s="214" t="s">
        <v>179</v>
      </c>
    </row>
    <row r="187" spans="1:65" s="14" customFormat="1" ht="10.199999999999999">
      <c r="B187" s="215"/>
      <c r="C187" s="216"/>
      <c r="D187" s="206" t="s">
        <v>188</v>
      </c>
      <c r="E187" s="217" t="s">
        <v>1</v>
      </c>
      <c r="F187" s="218" t="s">
        <v>237</v>
      </c>
      <c r="G187" s="216"/>
      <c r="H187" s="219">
        <v>146.66400000000002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188</v>
      </c>
      <c r="AU187" s="225" t="s">
        <v>90</v>
      </c>
      <c r="AV187" s="14" t="s">
        <v>90</v>
      </c>
      <c r="AW187" s="14" t="s">
        <v>40</v>
      </c>
      <c r="AX187" s="14" t="s">
        <v>82</v>
      </c>
      <c r="AY187" s="225" t="s">
        <v>179</v>
      </c>
    </row>
    <row r="188" spans="1:65" s="14" customFormat="1" ht="10.199999999999999">
      <c r="B188" s="215"/>
      <c r="C188" s="216"/>
      <c r="D188" s="206" t="s">
        <v>188</v>
      </c>
      <c r="E188" s="217" t="s">
        <v>1</v>
      </c>
      <c r="F188" s="218" t="s">
        <v>238</v>
      </c>
      <c r="G188" s="216"/>
      <c r="H188" s="219">
        <v>22.390000000000004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188</v>
      </c>
      <c r="AU188" s="225" t="s">
        <v>90</v>
      </c>
      <c r="AV188" s="14" t="s">
        <v>90</v>
      </c>
      <c r="AW188" s="14" t="s">
        <v>40</v>
      </c>
      <c r="AX188" s="14" t="s">
        <v>82</v>
      </c>
      <c r="AY188" s="225" t="s">
        <v>179</v>
      </c>
    </row>
    <row r="189" spans="1:65" s="13" customFormat="1" ht="10.199999999999999">
      <c r="B189" s="204"/>
      <c r="C189" s="205"/>
      <c r="D189" s="206" t="s">
        <v>188</v>
      </c>
      <c r="E189" s="207" t="s">
        <v>1</v>
      </c>
      <c r="F189" s="208" t="s">
        <v>239</v>
      </c>
      <c r="G189" s="205"/>
      <c r="H189" s="207" t="s">
        <v>1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188</v>
      </c>
      <c r="AU189" s="214" t="s">
        <v>90</v>
      </c>
      <c r="AV189" s="13" t="s">
        <v>21</v>
      </c>
      <c r="AW189" s="13" t="s">
        <v>40</v>
      </c>
      <c r="AX189" s="13" t="s">
        <v>82</v>
      </c>
      <c r="AY189" s="214" t="s">
        <v>179</v>
      </c>
    </row>
    <row r="190" spans="1:65" s="14" customFormat="1" ht="10.199999999999999">
      <c r="B190" s="215"/>
      <c r="C190" s="216"/>
      <c r="D190" s="206" t="s">
        <v>188</v>
      </c>
      <c r="E190" s="217" t="s">
        <v>1</v>
      </c>
      <c r="F190" s="218" t="s">
        <v>240</v>
      </c>
      <c r="G190" s="216"/>
      <c r="H190" s="219">
        <v>-18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188</v>
      </c>
      <c r="AU190" s="225" t="s">
        <v>90</v>
      </c>
      <c r="AV190" s="14" t="s">
        <v>90</v>
      </c>
      <c r="AW190" s="14" t="s">
        <v>40</v>
      </c>
      <c r="AX190" s="14" t="s">
        <v>82</v>
      </c>
      <c r="AY190" s="225" t="s">
        <v>179</v>
      </c>
    </row>
    <row r="191" spans="1:65" s="2" customFormat="1" ht="19.8" customHeight="1">
      <c r="A191" s="34"/>
      <c r="B191" s="35"/>
      <c r="C191" s="191" t="s">
        <v>210</v>
      </c>
      <c r="D191" s="191" t="s">
        <v>181</v>
      </c>
      <c r="E191" s="192" t="s">
        <v>241</v>
      </c>
      <c r="F191" s="193" t="s">
        <v>242</v>
      </c>
      <c r="G191" s="194" t="s">
        <v>243</v>
      </c>
      <c r="H191" s="195">
        <v>10</v>
      </c>
      <c r="I191" s="196"/>
      <c r="J191" s="197">
        <f>ROUND(I191*H191,2)</f>
        <v>0</v>
      </c>
      <c r="K191" s="193" t="s">
        <v>185</v>
      </c>
      <c r="L191" s="39"/>
      <c r="M191" s="198" t="s">
        <v>1</v>
      </c>
      <c r="N191" s="199" t="s">
        <v>47</v>
      </c>
      <c r="O191" s="71"/>
      <c r="P191" s="200">
        <f>O191*H191</f>
        <v>0</v>
      </c>
      <c r="Q191" s="200">
        <v>3.9629999999999999E-2</v>
      </c>
      <c r="R191" s="200">
        <f>Q191*H191</f>
        <v>0.39629999999999999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186</v>
      </c>
      <c r="AT191" s="202" t="s">
        <v>181</v>
      </c>
      <c r="AU191" s="202" t="s">
        <v>90</v>
      </c>
      <c r="AY191" s="17" t="s">
        <v>179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21</v>
      </c>
      <c r="BK191" s="203">
        <f>ROUND(I191*H191,2)</f>
        <v>0</v>
      </c>
      <c r="BL191" s="17" t="s">
        <v>186</v>
      </c>
      <c r="BM191" s="202" t="s">
        <v>244</v>
      </c>
    </row>
    <row r="192" spans="1:65" s="13" customFormat="1" ht="10.199999999999999">
      <c r="B192" s="204"/>
      <c r="C192" s="205"/>
      <c r="D192" s="206" t="s">
        <v>188</v>
      </c>
      <c r="E192" s="207" t="s">
        <v>1</v>
      </c>
      <c r="F192" s="208" t="s">
        <v>245</v>
      </c>
      <c r="G192" s="205"/>
      <c r="H192" s="207" t="s">
        <v>1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188</v>
      </c>
      <c r="AU192" s="214" t="s">
        <v>90</v>
      </c>
      <c r="AV192" s="13" t="s">
        <v>21</v>
      </c>
      <c r="AW192" s="13" t="s">
        <v>40</v>
      </c>
      <c r="AX192" s="13" t="s">
        <v>82</v>
      </c>
      <c r="AY192" s="214" t="s">
        <v>179</v>
      </c>
    </row>
    <row r="193" spans="1:65" s="14" customFormat="1" ht="10.199999999999999">
      <c r="B193" s="215"/>
      <c r="C193" s="216"/>
      <c r="D193" s="206" t="s">
        <v>188</v>
      </c>
      <c r="E193" s="217" t="s">
        <v>1</v>
      </c>
      <c r="F193" s="218" t="s">
        <v>26</v>
      </c>
      <c r="G193" s="216"/>
      <c r="H193" s="219">
        <v>10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188</v>
      </c>
      <c r="AU193" s="225" t="s">
        <v>90</v>
      </c>
      <c r="AV193" s="14" t="s">
        <v>90</v>
      </c>
      <c r="AW193" s="14" t="s">
        <v>40</v>
      </c>
      <c r="AX193" s="14" t="s">
        <v>82</v>
      </c>
      <c r="AY193" s="225" t="s">
        <v>179</v>
      </c>
    </row>
    <row r="194" spans="1:65" s="2" customFormat="1" ht="14.4" customHeight="1">
      <c r="A194" s="34"/>
      <c r="B194" s="35"/>
      <c r="C194" s="191" t="s">
        <v>246</v>
      </c>
      <c r="D194" s="191" t="s">
        <v>181</v>
      </c>
      <c r="E194" s="192" t="s">
        <v>247</v>
      </c>
      <c r="F194" s="193" t="s">
        <v>248</v>
      </c>
      <c r="G194" s="194" t="s">
        <v>184</v>
      </c>
      <c r="H194" s="195">
        <v>29.695</v>
      </c>
      <c r="I194" s="196"/>
      <c r="J194" s="197">
        <f>ROUND(I194*H194,2)</f>
        <v>0</v>
      </c>
      <c r="K194" s="193" t="s">
        <v>185</v>
      </c>
      <c r="L194" s="39"/>
      <c r="M194" s="198" t="s">
        <v>1</v>
      </c>
      <c r="N194" s="199" t="s">
        <v>47</v>
      </c>
      <c r="O194" s="71"/>
      <c r="P194" s="200">
        <f>O194*H194</f>
        <v>0</v>
      </c>
      <c r="Q194" s="200">
        <v>0.18249000000000001</v>
      </c>
      <c r="R194" s="200">
        <f>Q194*H194</f>
        <v>5.4190405500000001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186</v>
      </c>
      <c r="AT194" s="202" t="s">
        <v>181</v>
      </c>
      <c r="AU194" s="202" t="s">
        <v>90</v>
      </c>
      <c r="AY194" s="17" t="s">
        <v>179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21</v>
      </c>
      <c r="BK194" s="203">
        <f>ROUND(I194*H194,2)</f>
        <v>0</v>
      </c>
      <c r="BL194" s="17" t="s">
        <v>186</v>
      </c>
      <c r="BM194" s="202" t="s">
        <v>249</v>
      </c>
    </row>
    <row r="195" spans="1:65" s="13" customFormat="1" ht="10.199999999999999">
      <c r="B195" s="204"/>
      <c r="C195" s="205"/>
      <c r="D195" s="206" t="s">
        <v>188</v>
      </c>
      <c r="E195" s="207" t="s">
        <v>1</v>
      </c>
      <c r="F195" s="208" t="s">
        <v>250</v>
      </c>
      <c r="G195" s="205"/>
      <c r="H195" s="207" t="s">
        <v>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188</v>
      </c>
      <c r="AU195" s="214" t="s">
        <v>90</v>
      </c>
      <c r="AV195" s="13" t="s">
        <v>21</v>
      </c>
      <c r="AW195" s="13" t="s">
        <v>40</v>
      </c>
      <c r="AX195" s="13" t="s">
        <v>82</v>
      </c>
      <c r="AY195" s="214" t="s">
        <v>179</v>
      </c>
    </row>
    <row r="196" spans="1:65" s="14" customFormat="1" ht="10.199999999999999">
      <c r="B196" s="215"/>
      <c r="C196" s="216"/>
      <c r="D196" s="206" t="s">
        <v>188</v>
      </c>
      <c r="E196" s="217" t="s">
        <v>1</v>
      </c>
      <c r="F196" s="218" t="s">
        <v>251</v>
      </c>
      <c r="G196" s="216"/>
      <c r="H196" s="219">
        <v>32.895000000000003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188</v>
      </c>
      <c r="AU196" s="225" t="s">
        <v>90</v>
      </c>
      <c r="AV196" s="14" t="s">
        <v>90</v>
      </c>
      <c r="AW196" s="14" t="s">
        <v>40</v>
      </c>
      <c r="AX196" s="14" t="s">
        <v>82</v>
      </c>
      <c r="AY196" s="225" t="s">
        <v>179</v>
      </c>
    </row>
    <row r="197" spans="1:65" s="13" customFormat="1" ht="10.199999999999999">
      <c r="B197" s="204"/>
      <c r="C197" s="205"/>
      <c r="D197" s="206" t="s">
        <v>188</v>
      </c>
      <c r="E197" s="207" t="s">
        <v>1</v>
      </c>
      <c r="F197" s="208" t="s">
        <v>239</v>
      </c>
      <c r="G197" s="205"/>
      <c r="H197" s="207" t="s">
        <v>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188</v>
      </c>
      <c r="AU197" s="214" t="s">
        <v>90</v>
      </c>
      <c r="AV197" s="13" t="s">
        <v>21</v>
      </c>
      <c r="AW197" s="13" t="s">
        <v>40</v>
      </c>
      <c r="AX197" s="13" t="s">
        <v>82</v>
      </c>
      <c r="AY197" s="214" t="s">
        <v>179</v>
      </c>
    </row>
    <row r="198" spans="1:65" s="14" customFormat="1" ht="10.199999999999999">
      <c r="B198" s="215"/>
      <c r="C198" s="216"/>
      <c r="D198" s="206" t="s">
        <v>188</v>
      </c>
      <c r="E198" s="217" t="s">
        <v>1</v>
      </c>
      <c r="F198" s="218" t="s">
        <v>252</v>
      </c>
      <c r="G198" s="216"/>
      <c r="H198" s="219">
        <v>-3.2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188</v>
      </c>
      <c r="AU198" s="225" t="s">
        <v>90</v>
      </c>
      <c r="AV198" s="14" t="s">
        <v>90</v>
      </c>
      <c r="AW198" s="14" t="s">
        <v>40</v>
      </c>
      <c r="AX198" s="14" t="s">
        <v>82</v>
      </c>
      <c r="AY198" s="225" t="s">
        <v>179</v>
      </c>
    </row>
    <row r="199" spans="1:65" s="2" customFormat="1" ht="14.4" customHeight="1">
      <c r="A199" s="34"/>
      <c r="B199" s="35"/>
      <c r="C199" s="191" t="s">
        <v>26</v>
      </c>
      <c r="D199" s="191" t="s">
        <v>181</v>
      </c>
      <c r="E199" s="192" t="s">
        <v>253</v>
      </c>
      <c r="F199" s="193" t="s">
        <v>254</v>
      </c>
      <c r="G199" s="194" t="s">
        <v>243</v>
      </c>
      <c r="H199" s="195">
        <v>1</v>
      </c>
      <c r="I199" s="196"/>
      <c r="J199" s="197">
        <f>ROUND(I199*H199,2)</f>
        <v>0</v>
      </c>
      <c r="K199" s="193" t="s">
        <v>185</v>
      </c>
      <c r="L199" s="39"/>
      <c r="M199" s="198" t="s">
        <v>1</v>
      </c>
      <c r="N199" s="199" t="s">
        <v>47</v>
      </c>
      <c r="O199" s="71"/>
      <c r="P199" s="200">
        <f>O199*H199</f>
        <v>0</v>
      </c>
      <c r="Q199" s="200">
        <v>9.1259999999999994E-2</v>
      </c>
      <c r="R199" s="200">
        <f>Q199*H199</f>
        <v>9.1259999999999994E-2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186</v>
      </c>
      <c r="AT199" s="202" t="s">
        <v>181</v>
      </c>
      <c r="AU199" s="202" t="s">
        <v>90</v>
      </c>
      <c r="AY199" s="17" t="s">
        <v>179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21</v>
      </c>
      <c r="BK199" s="203">
        <f>ROUND(I199*H199,2)</f>
        <v>0</v>
      </c>
      <c r="BL199" s="17" t="s">
        <v>186</v>
      </c>
      <c r="BM199" s="202" t="s">
        <v>255</v>
      </c>
    </row>
    <row r="200" spans="1:65" s="13" customFormat="1" ht="10.199999999999999">
      <c r="B200" s="204"/>
      <c r="C200" s="205"/>
      <c r="D200" s="206" t="s">
        <v>188</v>
      </c>
      <c r="E200" s="207" t="s">
        <v>1</v>
      </c>
      <c r="F200" s="208" t="s">
        <v>256</v>
      </c>
      <c r="G200" s="205"/>
      <c r="H200" s="207" t="s">
        <v>1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188</v>
      </c>
      <c r="AU200" s="214" t="s">
        <v>90</v>
      </c>
      <c r="AV200" s="13" t="s">
        <v>21</v>
      </c>
      <c r="AW200" s="13" t="s">
        <v>40</v>
      </c>
      <c r="AX200" s="13" t="s">
        <v>82</v>
      </c>
      <c r="AY200" s="214" t="s">
        <v>179</v>
      </c>
    </row>
    <row r="201" spans="1:65" s="14" customFormat="1" ht="10.199999999999999">
      <c r="B201" s="215"/>
      <c r="C201" s="216"/>
      <c r="D201" s="206" t="s">
        <v>188</v>
      </c>
      <c r="E201" s="217" t="s">
        <v>1</v>
      </c>
      <c r="F201" s="218" t="s">
        <v>21</v>
      </c>
      <c r="G201" s="216"/>
      <c r="H201" s="219">
        <v>1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188</v>
      </c>
      <c r="AU201" s="225" t="s">
        <v>90</v>
      </c>
      <c r="AV201" s="14" t="s">
        <v>90</v>
      </c>
      <c r="AW201" s="14" t="s">
        <v>40</v>
      </c>
      <c r="AX201" s="14" t="s">
        <v>82</v>
      </c>
      <c r="AY201" s="225" t="s">
        <v>179</v>
      </c>
    </row>
    <row r="202" spans="1:65" s="2" customFormat="1" ht="14.4" customHeight="1">
      <c r="A202" s="34"/>
      <c r="B202" s="35"/>
      <c r="C202" s="191" t="s">
        <v>257</v>
      </c>
      <c r="D202" s="191" t="s">
        <v>181</v>
      </c>
      <c r="E202" s="192" t="s">
        <v>258</v>
      </c>
      <c r="F202" s="193" t="s">
        <v>259</v>
      </c>
      <c r="G202" s="194" t="s">
        <v>260</v>
      </c>
      <c r="H202" s="195">
        <v>69.22</v>
      </c>
      <c r="I202" s="196"/>
      <c r="J202" s="197">
        <f>ROUND(I202*H202,2)</f>
        <v>0</v>
      </c>
      <c r="K202" s="193" t="s">
        <v>185</v>
      </c>
      <c r="L202" s="39"/>
      <c r="M202" s="198" t="s">
        <v>1</v>
      </c>
      <c r="N202" s="199" t="s">
        <v>47</v>
      </c>
      <c r="O202" s="71"/>
      <c r="P202" s="200">
        <f>O202*H202</f>
        <v>0</v>
      </c>
      <c r="Q202" s="200">
        <v>1.2E-4</v>
      </c>
      <c r="R202" s="200">
        <f>Q202*H202</f>
        <v>8.3064000000000002E-3</v>
      </c>
      <c r="S202" s="200">
        <v>0</v>
      </c>
      <c r="T202" s="20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186</v>
      </c>
      <c r="AT202" s="202" t="s">
        <v>181</v>
      </c>
      <c r="AU202" s="202" t="s">
        <v>90</v>
      </c>
      <c r="AY202" s="17" t="s">
        <v>179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21</v>
      </c>
      <c r="BK202" s="203">
        <f>ROUND(I202*H202,2)</f>
        <v>0</v>
      </c>
      <c r="BL202" s="17" t="s">
        <v>186</v>
      </c>
      <c r="BM202" s="202" t="s">
        <v>261</v>
      </c>
    </row>
    <row r="203" spans="1:65" s="13" customFormat="1" ht="10.199999999999999">
      <c r="B203" s="204"/>
      <c r="C203" s="205"/>
      <c r="D203" s="206" t="s">
        <v>188</v>
      </c>
      <c r="E203" s="207" t="s">
        <v>1</v>
      </c>
      <c r="F203" s="208" t="s">
        <v>262</v>
      </c>
      <c r="G203" s="205"/>
      <c r="H203" s="207" t="s">
        <v>1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188</v>
      </c>
      <c r="AU203" s="214" t="s">
        <v>90</v>
      </c>
      <c r="AV203" s="13" t="s">
        <v>21</v>
      </c>
      <c r="AW203" s="13" t="s">
        <v>40</v>
      </c>
      <c r="AX203" s="13" t="s">
        <v>82</v>
      </c>
      <c r="AY203" s="214" t="s">
        <v>179</v>
      </c>
    </row>
    <row r="204" spans="1:65" s="14" customFormat="1" ht="10.199999999999999">
      <c r="B204" s="215"/>
      <c r="C204" s="216"/>
      <c r="D204" s="206" t="s">
        <v>188</v>
      </c>
      <c r="E204" s="217" t="s">
        <v>1</v>
      </c>
      <c r="F204" s="218" t="s">
        <v>263</v>
      </c>
      <c r="G204" s="216"/>
      <c r="H204" s="219">
        <v>54.32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188</v>
      </c>
      <c r="AU204" s="225" t="s">
        <v>90</v>
      </c>
      <c r="AV204" s="14" t="s">
        <v>90</v>
      </c>
      <c r="AW204" s="14" t="s">
        <v>40</v>
      </c>
      <c r="AX204" s="14" t="s">
        <v>82</v>
      </c>
      <c r="AY204" s="225" t="s">
        <v>179</v>
      </c>
    </row>
    <row r="205" spans="1:65" s="14" customFormat="1" ht="10.199999999999999">
      <c r="B205" s="215"/>
      <c r="C205" s="216"/>
      <c r="D205" s="206" t="s">
        <v>188</v>
      </c>
      <c r="E205" s="217" t="s">
        <v>1</v>
      </c>
      <c r="F205" s="218" t="s">
        <v>264</v>
      </c>
      <c r="G205" s="216"/>
      <c r="H205" s="219">
        <v>14.9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188</v>
      </c>
      <c r="AU205" s="225" t="s">
        <v>90</v>
      </c>
      <c r="AV205" s="14" t="s">
        <v>90</v>
      </c>
      <c r="AW205" s="14" t="s">
        <v>40</v>
      </c>
      <c r="AX205" s="14" t="s">
        <v>82</v>
      </c>
      <c r="AY205" s="225" t="s">
        <v>179</v>
      </c>
    </row>
    <row r="206" spans="1:65" s="2" customFormat="1" ht="14.4" customHeight="1">
      <c r="A206" s="34"/>
      <c r="B206" s="35"/>
      <c r="C206" s="191" t="s">
        <v>265</v>
      </c>
      <c r="D206" s="191" t="s">
        <v>181</v>
      </c>
      <c r="E206" s="192" t="s">
        <v>266</v>
      </c>
      <c r="F206" s="193" t="s">
        <v>267</v>
      </c>
      <c r="G206" s="194" t="s">
        <v>260</v>
      </c>
      <c r="H206" s="195">
        <v>43.64</v>
      </c>
      <c r="I206" s="196"/>
      <c r="J206" s="197">
        <f>ROUND(I206*H206,2)</f>
        <v>0</v>
      </c>
      <c r="K206" s="193" t="s">
        <v>185</v>
      </c>
      <c r="L206" s="39"/>
      <c r="M206" s="198" t="s">
        <v>1</v>
      </c>
      <c r="N206" s="199" t="s">
        <v>47</v>
      </c>
      <c r="O206" s="71"/>
      <c r="P206" s="200">
        <f>O206*H206</f>
        <v>0</v>
      </c>
      <c r="Q206" s="200">
        <v>1.2999999999999999E-4</v>
      </c>
      <c r="R206" s="200">
        <f>Q206*H206</f>
        <v>5.6731999999999998E-3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186</v>
      </c>
      <c r="AT206" s="202" t="s">
        <v>181</v>
      </c>
      <c r="AU206" s="202" t="s">
        <v>90</v>
      </c>
      <c r="AY206" s="17" t="s">
        <v>179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21</v>
      </c>
      <c r="BK206" s="203">
        <f>ROUND(I206*H206,2)</f>
        <v>0</v>
      </c>
      <c r="BL206" s="17" t="s">
        <v>186</v>
      </c>
      <c r="BM206" s="202" t="s">
        <v>268</v>
      </c>
    </row>
    <row r="207" spans="1:65" s="13" customFormat="1" ht="10.199999999999999">
      <c r="B207" s="204"/>
      <c r="C207" s="205"/>
      <c r="D207" s="206" t="s">
        <v>188</v>
      </c>
      <c r="E207" s="207" t="s">
        <v>1</v>
      </c>
      <c r="F207" s="208" t="s">
        <v>269</v>
      </c>
      <c r="G207" s="205"/>
      <c r="H207" s="207" t="s">
        <v>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188</v>
      </c>
      <c r="AU207" s="214" t="s">
        <v>90</v>
      </c>
      <c r="AV207" s="13" t="s">
        <v>21</v>
      </c>
      <c r="AW207" s="13" t="s">
        <v>40</v>
      </c>
      <c r="AX207" s="13" t="s">
        <v>82</v>
      </c>
      <c r="AY207" s="214" t="s">
        <v>179</v>
      </c>
    </row>
    <row r="208" spans="1:65" s="14" customFormat="1" ht="10.199999999999999">
      <c r="B208" s="215"/>
      <c r="C208" s="216"/>
      <c r="D208" s="206" t="s">
        <v>188</v>
      </c>
      <c r="E208" s="217" t="s">
        <v>1</v>
      </c>
      <c r="F208" s="218" t="s">
        <v>270</v>
      </c>
      <c r="G208" s="216"/>
      <c r="H208" s="219">
        <v>5.6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188</v>
      </c>
      <c r="AU208" s="225" t="s">
        <v>90</v>
      </c>
      <c r="AV208" s="14" t="s">
        <v>90</v>
      </c>
      <c r="AW208" s="14" t="s">
        <v>40</v>
      </c>
      <c r="AX208" s="14" t="s">
        <v>82</v>
      </c>
      <c r="AY208" s="225" t="s">
        <v>179</v>
      </c>
    </row>
    <row r="209" spans="1:65" s="13" customFormat="1" ht="10.199999999999999">
      <c r="B209" s="204"/>
      <c r="C209" s="205"/>
      <c r="D209" s="206" t="s">
        <v>188</v>
      </c>
      <c r="E209" s="207" t="s">
        <v>1</v>
      </c>
      <c r="F209" s="208" t="s">
        <v>271</v>
      </c>
      <c r="G209" s="205"/>
      <c r="H209" s="207" t="s">
        <v>1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188</v>
      </c>
      <c r="AU209" s="214" t="s">
        <v>90</v>
      </c>
      <c r="AV209" s="13" t="s">
        <v>21</v>
      </c>
      <c r="AW209" s="13" t="s">
        <v>40</v>
      </c>
      <c r="AX209" s="13" t="s">
        <v>82</v>
      </c>
      <c r="AY209" s="214" t="s">
        <v>179</v>
      </c>
    </row>
    <row r="210" spans="1:65" s="14" customFormat="1" ht="10.199999999999999">
      <c r="B210" s="215"/>
      <c r="C210" s="216"/>
      <c r="D210" s="206" t="s">
        <v>188</v>
      </c>
      <c r="E210" s="217" t="s">
        <v>1</v>
      </c>
      <c r="F210" s="218" t="s">
        <v>272</v>
      </c>
      <c r="G210" s="216"/>
      <c r="H210" s="219">
        <v>8.5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188</v>
      </c>
      <c r="AU210" s="225" t="s">
        <v>90</v>
      </c>
      <c r="AV210" s="14" t="s">
        <v>90</v>
      </c>
      <c r="AW210" s="14" t="s">
        <v>40</v>
      </c>
      <c r="AX210" s="14" t="s">
        <v>82</v>
      </c>
      <c r="AY210" s="225" t="s">
        <v>179</v>
      </c>
    </row>
    <row r="211" spans="1:65" s="13" customFormat="1" ht="10.199999999999999">
      <c r="B211" s="204"/>
      <c r="C211" s="205"/>
      <c r="D211" s="206" t="s">
        <v>188</v>
      </c>
      <c r="E211" s="207" t="s">
        <v>1</v>
      </c>
      <c r="F211" s="208" t="s">
        <v>273</v>
      </c>
      <c r="G211" s="205"/>
      <c r="H211" s="207" t="s">
        <v>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188</v>
      </c>
      <c r="AU211" s="214" t="s">
        <v>90</v>
      </c>
      <c r="AV211" s="13" t="s">
        <v>21</v>
      </c>
      <c r="AW211" s="13" t="s">
        <v>40</v>
      </c>
      <c r="AX211" s="13" t="s">
        <v>82</v>
      </c>
      <c r="AY211" s="214" t="s">
        <v>179</v>
      </c>
    </row>
    <row r="212" spans="1:65" s="14" customFormat="1" ht="10.199999999999999">
      <c r="B212" s="215"/>
      <c r="C212" s="216"/>
      <c r="D212" s="206" t="s">
        <v>188</v>
      </c>
      <c r="E212" s="217" t="s">
        <v>1</v>
      </c>
      <c r="F212" s="218" t="s">
        <v>274</v>
      </c>
      <c r="G212" s="216"/>
      <c r="H212" s="219">
        <v>7.94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188</v>
      </c>
      <c r="AU212" s="225" t="s">
        <v>90</v>
      </c>
      <c r="AV212" s="14" t="s">
        <v>90</v>
      </c>
      <c r="AW212" s="14" t="s">
        <v>40</v>
      </c>
      <c r="AX212" s="14" t="s">
        <v>82</v>
      </c>
      <c r="AY212" s="225" t="s">
        <v>179</v>
      </c>
    </row>
    <row r="213" spans="1:65" s="13" customFormat="1" ht="10.199999999999999">
      <c r="B213" s="204"/>
      <c r="C213" s="205"/>
      <c r="D213" s="206" t="s">
        <v>188</v>
      </c>
      <c r="E213" s="207" t="s">
        <v>1</v>
      </c>
      <c r="F213" s="208" t="s">
        <v>275</v>
      </c>
      <c r="G213" s="205"/>
      <c r="H213" s="207" t="s">
        <v>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188</v>
      </c>
      <c r="AU213" s="214" t="s">
        <v>90</v>
      </c>
      <c r="AV213" s="13" t="s">
        <v>21</v>
      </c>
      <c r="AW213" s="13" t="s">
        <v>40</v>
      </c>
      <c r="AX213" s="13" t="s">
        <v>82</v>
      </c>
      <c r="AY213" s="214" t="s">
        <v>179</v>
      </c>
    </row>
    <row r="214" spans="1:65" s="14" customFormat="1" ht="10.199999999999999">
      <c r="B214" s="215"/>
      <c r="C214" s="216"/>
      <c r="D214" s="206" t="s">
        <v>188</v>
      </c>
      <c r="E214" s="217" t="s">
        <v>1</v>
      </c>
      <c r="F214" s="218" t="s">
        <v>276</v>
      </c>
      <c r="G214" s="216"/>
      <c r="H214" s="219">
        <v>21.6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188</v>
      </c>
      <c r="AU214" s="225" t="s">
        <v>90</v>
      </c>
      <c r="AV214" s="14" t="s">
        <v>90</v>
      </c>
      <c r="AW214" s="14" t="s">
        <v>40</v>
      </c>
      <c r="AX214" s="14" t="s">
        <v>82</v>
      </c>
      <c r="AY214" s="225" t="s">
        <v>179</v>
      </c>
    </row>
    <row r="215" spans="1:65" s="12" customFormat="1" ht="22.8" customHeight="1">
      <c r="B215" s="175"/>
      <c r="C215" s="176"/>
      <c r="D215" s="177" t="s">
        <v>81</v>
      </c>
      <c r="E215" s="189" t="s">
        <v>186</v>
      </c>
      <c r="F215" s="189" t="s">
        <v>277</v>
      </c>
      <c r="G215" s="176"/>
      <c r="H215" s="176"/>
      <c r="I215" s="179"/>
      <c r="J215" s="190">
        <f>BK215</f>
        <v>0</v>
      </c>
      <c r="K215" s="176"/>
      <c r="L215" s="181"/>
      <c r="M215" s="182"/>
      <c r="N215" s="183"/>
      <c r="O215" s="183"/>
      <c r="P215" s="184">
        <f>SUM(P216:P260)</f>
        <v>0</v>
      </c>
      <c r="Q215" s="183"/>
      <c r="R215" s="184">
        <f>SUM(R216:R260)</f>
        <v>143.76221838000001</v>
      </c>
      <c r="S215" s="183"/>
      <c r="T215" s="185">
        <f>SUM(T216:T260)</f>
        <v>0</v>
      </c>
      <c r="AR215" s="186" t="s">
        <v>21</v>
      </c>
      <c r="AT215" s="187" t="s">
        <v>81</v>
      </c>
      <c r="AU215" s="187" t="s">
        <v>21</v>
      </c>
      <c r="AY215" s="186" t="s">
        <v>179</v>
      </c>
      <c r="BK215" s="188">
        <f>SUM(BK216:BK260)</f>
        <v>0</v>
      </c>
    </row>
    <row r="216" spans="1:65" s="2" customFormat="1" ht="19.8" customHeight="1">
      <c r="A216" s="34"/>
      <c r="B216" s="35"/>
      <c r="C216" s="191" t="s">
        <v>278</v>
      </c>
      <c r="D216" s="191" t="s">
        <v>181</v>
      </c>
      <c r="E216" s="192" t="s">
        <v>279</v>
      </c>
      <c r="F216" s="193" t="s">
        <v>280</v>
      </c>
      <c r="G216" s="194" t="s">
        <v>200</v>
      </c>
      <c r="H216" s="195">
        <v>2.1110000000000002</v>
      </c>
      <c r="I216" s="196"/>
      <c r="J216" s="197">
        <f>ROUND(I216*H216,2)</f>
        <v>0</v>
      </c>
      <c r="K216" s="193" t="s">
        <v>185</v>
      </c>
      <c r="L216" s="39"/>
      <c r="M216" s="198" t="s">
        <v>1</v>
      </c>
      <c r="N216" s="199" t="s">
        <v>47</v>
      </c>
      <c r="O216" s="71"/>
      <c r="P216" s="200">
        <f>O216*H216</f>
        <v>0</v>
      </c>
      <c r="Q216" s="200">
        <v>1.7090000000000001E-2</v>
      </c>
      <c r="R216" s="200">
        <f>Q216*H216</f>
        <v>3.6076990000000003E-2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186</v>
      </c>
      <c r="AT216" s="202" t="s">
        <v>181</v>
      </c>
      <c r="AU216" s="202" t="s">
        <v>90</v>
      </c>
      <c r="AY216" s="17" t="s">
        <v>179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21</v>
      </c>
      <c r="BK216" s="203">
        <f>ROUND(I216*H216,2)</f>
        <v>0</v>
      </c>
      <c r="BL216" s="17" t="s">
        <v>186</v>
      </c>
      <c r="BM216" s="202" t="s">
        <v>281</v>
      </c>
    </row>
    <row r="217" spans="1:65" s="13" customFormat="1" ht="10.199999999999999">
      <c r="B217" s="204"/>
      <c r="C217" s="205"/>
      <c r="D217" s="206" t="s">
        <v>188</v>
      </c>
      <c r="E217" s="207" t="s">
        <v>1</v>
      </c>
      <c r="F217" s="208" t="s">
        <v>282</v>
      </c>
      <c r="G217" s="205"/>
      <c r="H217" s="207" t="s">
        <v>1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188</v>
      </c>
      <c r="AU217" s="214" t="s">
        <v>90</v>
      </c>
      <c r="AV217" s="13" t="s">
        <v>21</v>
      </c>
      <c r="AW217" s="13" t="s">
        <v>40</v>
      </c>
      <c r="AX217" s="13" t="s">
        <v>82</v>
      </c>
      <c r="AY217" s="214" t="s">
        <v>179</v>
      </c>
    </row>
    <row r="218" spans="1:65" s="14" customFormat="1" ht="10.199999999999999">
      <c r="B218" s="215"/>
      <c r="C218" s="216"/>
      <c r="D218" s="206" t="s">
        <v>188</v>
      </c>
      <c r="E218" s="217" t="s">
        <v>1</v>
      </c>
      <c r="F218" s="218" t="s">
        <v>283</v>
      </c>
      <c r="G218" s="216"/>
      <c r="H218" s="219">
        <v>2.0585999999999998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188</v>
      </c>
      <c r="AU218" s="225" t="s">
        <v>90</v>
      </c>
      <c r="AV218" s="14" t="s">
        <v>90</v>
      </c>
      <c r="AW218" s="14" t="s">
        <v>40</v>
      </c>
      <c r="AX218" s="14" t="s">
        <v>82</v>
      </c>
      <c r="AY218" s="225" t="s">
        <v>179</v>
      </c>
    </row>
    <row r="219" spans="1:65" s="13" customFormat="1" ht="10.199999999999999">
      <c r="B219" s="204"/>
      <c r="C219" s="205"/>
      <c r="D219" s="206" t="s">
        <v>188</v>
      </c>
      <c r="E219" s="207" t="s">
        <v>1</v>
      </c>
      <c r="F219" s="208" t="s">
        <v>284</v>
      </c>
      <c r="G219" s="205"/>
      <c r="H219" s="207" t="s">
        <v>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188</v>
      </c>
      <c r="AU219" s="214" t="s">
        <v>90</v>
      </c>
      <c r="AV219" s="13" t="s">
        <v>21</v>
      </c>
      <c r="AW219" s="13" t="s">
        <v>40</v>
      </c>
      <c r="AX219" s="13" t="s">
        <v>82</v>
      </c>
      <c r="AY219" s="214" t="s">
        <v>179</v>
      </c>
    </row>
    <row r="220" spans="1:65" s="14" customFormat="1" ht="10.199999999999999">
      <c r="B220" s="215"/>
      <c r="C220" s="216"/>
      <c r="D220" s="206" t="s">
        <v>188</v>
      </c>
      <c r="E220" s="217" t="s">
        <v>1</v>
      </c>
      <c r="F220" s="218" t="s">
        <v>285</v>
      </c>
      <c r="G220" s="216"/>
      <c r="H220" s="219">
        <v>5.2600000000000001E-2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188</v>
      </c>
      <c r="AU220" s="225" t="s">
        <v>90</v>
      </c>
      <c r="AV220" s="14" t="s">
        <v>90</v>
      </c>
      <c r="AW220" s="14" t="s">
        <v>40</v>
      </c>
      <c r="AX220" s="14" t="s">
        <v>82</v>
      </c>
      <c r="AY220" s="225" t="s">
        <v>179</v>
      </c>
    </row>
    <row r="221" spans="1:65" s="2" customFormat="1" ht="14.4" customHeight="1">
      <c r="A221" s="34"/>
      <c r="B221" s="35"/>
      <c r="C221" s="226" t="s">
        <v>286</v>
      </c>
      <c r="D221" s="226" t="s">
        <v>207</v>
      </c>
      <c r="E221" s="227" t="s">
        <v>287</v>
      </c>
      <c r="F221" s="228" t="s">
        <v>288</v>
      </c>
      <c r="G221" s="229" t="s">
        <v>200</v>
      </c>
      <c r="H221" s="230">
        <v>2.2639999999999998</v>
      </c>
      <c r="I221" s="231"/>
      <c r="J221" s="232">
        <f>ROUND(I221*H221,2)</f>
        <v>0</v>
      </c>
      <c r="K221" s="228" t="s">
        <v>185</v>
      </c>
      <c r="L221" s="233"/>
      <c r="M221" s="234" t="s">
        <v>1</v>
      </c>
      <c r="N221" s="235" t="s">
        <v>47</v>
      </c>
      <c r="O221" s="71"/>
      <c r="P221" s="200">
        <f>O221*H221</f>
        <v>0</v>
      </c>
      <c r="Q221" s="200">
        <v>1</v>
      </c>
      <c r="R221" s="200">
        <f>Q221*H221</f>
        <v>2.2639999999999998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210</v>
      </c>
      <c r="AT221" s="202" t="s">
        <v>207</v>
      </c>
      <c r="AU221" s="202" t="s">
        <v>90</v>
      </c>
      <c r="AY221" s="17" t="s">
        <v>179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21</v>
      </c>
      <c r="BK221" s="203">
        <f>ROUND(I221*H221,2)</f>
        <v>0</v>
      </c>
      <c r="BL221" s="17" t="s">
        <v>186</v>
      </c>
      <c r="BM221" s="202" t="s">
        <v>289</v>
      </c>
    </row>
    <row r="222" spans="1:65" s="13" customFormat="1" ht="10.199999999999999">
      <c r="B222" s="204"/>
      <c r="C222" s="205"/>
      <c r="D222" s="206" t="s">
        <v>188</v>
      </c>
      <c r="E222" s="207" t="s">
        <v>1</v>
      </c>
      <c r="F222" s="208" t="s">
        <v>290</v>
      </c>
      <c r="G222" s="205"/>
      <c r="H222" s="207" t="s">
        <v>1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188</v>
      </c>
      <c r="AU222" s="214" t="s">
        <v>90</v>
      </c>
      <c r="AV222" s="13" t="s">
        <v>21</v>
      </c>
      <c r="AW222" s="13" t="s">
        <v>40</v>
      </c>
      <c r="AX222" s="13" t="s">
        <v>82</v>
      </c>
      <c r="AY222" s="214" t="s">
        <v>179</v>
      </c>
    </row>
    <row r="223" spans="1:65" s="14" customFormat="1" ht="10.199999999999999">
      <c r="B223" s="215"/>
      <c r="C223" s="216"/>
      <c r="D223" s="206" t="s">
        <v>188</v>
      </c>
      <c r="E223" s="217" t="s">
        <v>1</v>
      </c>
      <c r="F223" s="218" t="s">
        <v>291</v>
      </c>
      <c r="G223" s="216"/>
      <c r="H223" s="219">
        <v>2.2644600000000001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188</v>
      </c>
      <c r="AU223" s="225" t="s">
        <v>90</v>
      </c>
      <c r="AV223" s="14" t="s">
        <v>90</v>
      </c>
      <c r="AW223" s="14" t="s">
        <v>40</v>
      </c>
      <c r="AX223" s="14" t="s">
        <v>82</v>
      </c>
      <c r="AY223" s="225" t="s">
        <v>179</v>
      </c>
    </row>
    <row r="224" spans="1:65" s="2" customFormat="1" ht="14.4" customHeight="1">
      <c r="A224" s="34"/>
      <c r="B224" s="35"/>
      <c r="C224" s="226" t="s">
        <v>8</v>
      </c>
      <c r="D224" s="226" t="s">
        <v>207</v>
      </c>
      <c r="E224" s="227" t="s">
        <v>292</v>
      </c>
      <c r="F224" s="228" t="s">
        <v>293</v>
      </c>
      <c r="G224" s="229" t="s">
        <v>200</v>
      </c>
      <c r="H224" s="230">
        <v>5.8000000000000003E-2</v>
      </c>
      <c r="I224" s="231"/>
      <c r="J224" s="232">
        <f>ROUND(I224*H224,2)</f>
        <v>0</v>
      </c>
      <c r="K224" s="228" t="s">
        <v>185</v>
      </c>
      <c r="L224" s="233"/>
      <c r="M224" s="234" t="s">
        <v>1</v>
      </c>
      <c r="N224" s="235" t="s">
        <v>47</v>
      </c>
      <c r="O224" s="71"/>
      <c r="P224" s="200">
        <f>O224*H224</f>
        <v>0</v>
      </c>
      <c r="Q224" s="200">
        <v>1</v>
      </c>
      <c r="R224" s="200">
        <f>Q224*H224</f>
        <v>5.8000000000000003E-2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210</v>
      </c>
      <c r="AT224" s="202" t="s">
        <v>207</v>
      </c>
      <c r="AU224" s="202" t="s">
        <v>90</v>
      </c>
      <c r="AY224" s="17" t="s">
        <v>179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21</v>
      </c>
      <c r="BK224" s="203">
        <f>ROUND(I224*H224,2)</f>
        <v>0</v>
      </c>
      <c r="BL224" s="17" t="s">
        <v>186</v>
      </c>
      <c r="BM224" s="202" t="s">
        <v>294</v>
      </c>
    </row>
    <row r="225" spans="1:65" s="13" customFormat="1" ht="10.199999999999999">
      <c r="B225" s="204"/>
      <c r="C225" s="205"/>
      <c r="D225" s="206" t="s">
        <v>188</v>
      </c>
      <c r="E225" s="207" t="s">
        <v>1</v>
      </c>
      <c r="F225" s="208" t="s">
        <v>295</v>
      </c>
      <c r="G225" s="205"/>
      <c r="H225" s="207" t="s">
        <v>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188</v>
      </c>
      <c r="AU225" s="214" t="s">
        <v>90</v>
      </c>
      <c r="AV225" s="13" t="s">
        <v>21</v>
      </c>
      <c r="AW225" s="13" t="s">
        <v>40</v>
      </c>
      <c r="AX225" s="13" t="s">
        <v>82</v>
      </c>
      <c r="AY225" s="214" t="s">
        <v>179</v>
      </c>
    </row>
    <row r="226" spans="1:65" s="14" customFormat="1" ht="10.199999999999999">
      <c r="B226" s="215"/>
      <c r="C226" s="216"/>
      <c r="D226" s="206" t="s">
        <v>188</v>
      </c>
      <c r="E226" s="217" t="s">
        <v>1</v>
      </c>
      <c r="F226" s="218" t="s">
        <v>296</v>
      </c>
      <c r="G226" s="216"/>
      <c r="H226" s="219">
        <v>5.7860000000000002E-2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188</v>
      </c>
      <c r="AU226" s="225" t="s">
        <v>90</v>
      </c>
      <c r="AV226" s="14" t="s">
        <v>90</v>
      </c>
      <c r="AW226" s="14" t="s">
        <v>40</v>
      </c>
      <c r="AX226" s="14" t="s">
        <v>82</v>
      </c>
      <c r="AY226" s="225" t="s">
        <v>179</v>
      </c>
    </row>
    <row r="227" spans="1:65" s="2" customFormat="1" ht="19.8" customHeight="1">
      <c r="A227" s="34"/>
      <c r="B227" s="35"/>
      <c r="C227" s="191" t="s">
        <v>297</v>
      </c>
      <c r="D227" s="191" t="s">
        <v>181</v>
      </c>
      <c r="E227" s="192" t="s">
        <v>298</v>
      </c>
      <c r="F227" s="193" t="s">
        <v>299</v>
      </c>
      <c r="G227" s="194" t="s">
        <v>200</v>
      </c>
      <c r="H227" s="195">
        <v>14.303000000000001</v>
      </c>
      <c r="I227" s="196"/>
      <c r="J227" s="197">
        <f>ROUND(I227*H227,2)</f>
        <v>0</v>
      </c>
      <c r="K227" s="193" t="s">
        <v>185</v>
      </c>
      <c r="L227" s="39"/>
      <c r="M227" s="198" t="s">
        <v>1</v>
      </c>
      <c r="N227" s="199" t="s">
        <v>47</v>
      </c>
      <c r="O227" s="71"/>
      <c r="P227" s="200">
        <f>O227*H227</f>
        <v>0</v>
      </c>
      <c r="Q227" s="200">
        <v>1.221E-2</v>
      </c>
      <c r="R227" s="200">
        <f>Q227*H227</f>
        <v>0.17463963000000002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186</v>
      </c>
      <c r="AT227" s="202" t="s">
        <v>181</v>
      </c>
      <c r="AU227" s="202" t="s">
        <v>90</v>
      </c>
      <c r="AY227" s="17" t="s">
        <v>179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21</v>
      </c>
      <c r="BK227" s="203">
        <f>ROUND(I227*H227,2)</f>
        <v>0</v>
      </c>
      <c r="BL227" s="17" t="s">
        <v>186</v>
      </c>
      <c r="BM227" s="202" t="s">
        <v>300</v>
      </c>
    </row>
    <row r="228" spans="1:65" s="13" customFormat="1" ht="10.199999999999999">
      <c r="B228" s="204"/>
      <c r="C228" s="205"/>
      <c r="D228" s="206" t="s">
        <v>188</v>
      </c>
      <c r="E228" s="207" t="s">
        <v>1</v>
      </c>
      <c r="F228" s="208" t="s">
        <v>301</v>
      </c>
      <c r="G228" s="205"/>
      <c r="H228" s="207" t="s">
        <v>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188</v>
      </c>
      <c r="AU228" s="214" t="s">
        <v>90</v>
      </c>
      <c r="AV228" s="13" t="s">
        <v>21</v>
      </c>
      <c r="AW228" s="13" t="s">
        <v>40</v>
      </c>
      <c r="AX228" s="13" t="s">
        <v>82</v>
      </c>
      <c r="AY228" s="214" t="s">
        <v>179</v>
      </c>
    </row>
    <row r="229" spans="1:65" s="14" customFormat="1" ht="10.199999999999999">
      <c r="B229" s="215"/>
      <c r="C229" s="216"/>
      <c r="D229" s="206" t="s">
        <v>188</v>
      </c>
      <c r="E229" s="217" t="s">
        <v>1</v>
      </c>
      <c r="F229" s="218" t="s">
        <v>302</v>
      </c>
      <c r="G229" s="216"/>
      <c r="H229" s="219">
        <v>14.3026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188</v>
      </c>
      <c r="AU229" s="225" t="s">
        <v>90</v>
      </c>
      <c r="AV229" s="14" t="s">
        <v>90</v>
      </c>
      <c r="AW229" s="14" t="s">
        <v>40</v>
      </c>
      <c r="AX229" s="14" t="s">
        <v>82</v>
      </c>
      <c r="AY229" s="225" t="s">
        <v>179</v>
      </c>
    </row>
    <row r="230" spans="1:65" s="2" customFormat="1" ht="14.4" customHeight="1">
      <c r="A230" s="34"/>
      <c r="B230" s="35"/>
      <c r="C230" s="226" t="s">
        <v>303</v>
      </c>
      <c r="D230" s="226" t="s">
        <v>207</v>
      </c>
      <c r="E230" s="227" t="s">
        <v>304</v>
      </c>
      <c r="F230" s="228" t="s">
        <v>305</v>
      </c>
      <c r="G230" s="229" t="s">
        <v>200</v>
      </c>
      <c r="H230" s="230">
        <v>15.733000000000001</v>
      </c>
      <c r="I230" s="231"/>
      <c r="J230" s="232">
        <f>ROUND(I230*H230,2)</f>
        <v>0</v>
      </c>
      <c r="K230" s="228" t="s">
        <v>185</v>
      </c>
      <c r="L230" s="233"/>
      <c r="M230" s="234" t="s">
        <v>1</v>
      </c>
      <c r="N230" s="235" t="s">
        <v>47</v>
      </c>
      <c r="O230" s="71"/>
      <c r="P230" s="200">
        <f>O230*H230</f>
        <v>0</v>
      </c>
      <c r="Q230" s="200">
        <v>1</v>
      </c>
      <c r="R230" s="200">
        <f>Q230*H230</f>
        <v>15.733000000000001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210</v>
      </c>
      <c r="AT230" s="202" t="s">
        <v>207</v>
      </c>
      <c r="AU230" s="202" t="s">
        <v>90</v>
      </c>
      <c r="AY230" s="17" t="s">
        <v>179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21</v>
      </c>
      <c r="BK230" s="203">
        <f>ROUND(I230*H230,2)</f>
        <v>0</v>
      </c>
      <c r="BL230" s="17" t="s">
        <v>186</v>
      </c>
      <c r="BM230" s="202" t="s">
        <v>306</v>
      </c>
    </row>
    <row r="231" spans="1:65" s="13" customFormat="1" ht="10.199999999999999">
      <c r="B231" s="204"/>
      <c r="C231" s="205"/>
      <c r="D231" s="206" t="s">
        <v>188</v>
      </c>
      <c r="E231" s="207" t="s">
        <v>1</v>
      </c>
      <c r="F231" s="208" t="s">
        <v>307</v>
      </c>
      <c r="G231" s="205"/>
      <c r="H231" s="207" t="s">
        <v>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188</v>
      </c>
      <c r="AU231" s="214" t="s">
        <v>90</v>
      </c>
      <c r="AV231" s="13" t="s">
        <v>21</v>
      </c>
      <c r="AW231" s="13" t="s">
        <v>40</v>
      </c>
      <c r="AX231" s="13" t="s">
        <v>82</v>
      </c>
      <c r="AY231" s="214" t="s">
        <v>179</v>
      </c>
    </row>
    <row r="232" spans="1:65" s="14" customFormat="1" ht="10.199999999999999">
      <c r="B232" s="215"/>
      <c r="C232" s="216"/>
      <c r="D232" s="206" t="s">
        <v>188</v>
      </c>
      <c r="E232" s="217" t="s">
        <v>1</v>
      </c>
      <c r="F232" s="218" t="s">
        <v>308</v>
      </c>
      <c r="G232" s="216"/>
      <c r="H232" s="219">
        <v>15.732860000000001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188</v>
      </c>
      <c r="AU232" s="225" t="s">
        <v>90</v>
      </c>
      <c r="AV232" s="14" t="s">
        <v>90</v>
      </c>
      <c r="AW232" s="14" t="s">
        <v>40</v>
      </c>
      <c r="AX232" s="14" t="s">
        <v>82</v>
      </c>
      <c r="AY232" s="225" t="s">
        <v>179</v>
      </c>
    </row>
    <row r="233" spans="1:65" s="2" customFormat="1" ht="14.4" customHeight="1">
      <c r="A233" s="34"/>
      <c r="B233" s="35"/>
      <c r="C233" s="191" t="s">
        <v>309</v>
      </c>
      <c r="D233" s="191" t="s">
        <v>181</v>
      </c>
      <c r="E233" s="192" t="s">
        <v>310</v>
      </c>
      <c r="F233" s="193" t="s">
        <v>311</v>
      </c>
      <c r="G233" s="194" t="s">
        <v>243</v>
      </c>
      <c r="H233" s="195">
        <v>73</v>
      </c>
      <c r="I233" s="196"/>
      <c r="J233" s="197">
        <f>ROUND(I233*H233,2)</f>
        <v>0</v>
      </c>
      <c r="K233" s="193" t="s">
        <v>185</v>
      </c>
      <c r="L233" s="39"/>
      <c r="M233" s="198" t="s">
        <v>1</v>
      </c>
      <c r="N233" s="199" t="s">
        <v>47</v>
      </c>
      <c r="O233" s="71"/>
      <c r="P233" s="200">
        <f>O233*H233</f>
        <v>0</v>
      </c>
      <c r="Q233" s="200">
        <v>5.8999999999999997E-2</v>
      </c>
      <c r="R233" s="200">
        <f>Q233*H233</f>
        <v>4.3069999999999995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186</v>
      </c>
      <c r="AT233" s="202" t="s">
        <v>181</v>
      </c>
      <c r="AU233" s="202" t="s">
        <v>90</v>
      </c>
      <c r="AY233" s="17" t="s">
        <v>179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21</v>
      </c>
      <c r="BK233" s="203">
        <f>ROUND(I233*H233,2)</f>
        <v>0</v>
      </c>
      <c r="BL233" s="17" t="s">
        <v>186</v>
      </c>
      <c r="BM233" s="202" t="s">
        <v>312</v>
      </c>
    </row>
    <row r="234" spans="1:65" s="13" customFormat="1" ht="10.199999999999999">
      <c r="B234" s="204"/>
      <c r="C234" s="205"/>
      <c r="D234" s="206" t="s">
        <v>188</v>
      </c>
      <c r="E234" s="207" t="s">
        <v>1</v>
      </c>
      <c r="F234" s="208" t="s">
        <v>313</v>
      </c>
      <c r="G234" s="205"/>
      <c r="H234" s="207" t="s">
        <v>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188</v>
      </c>
      <c r="AU234" s="214" t="s">
        <v>90</v>
      </c>
      <c r="AV234" s="13" t="s">
        <v>21</v>
      </c>
      <c r="AW234" s="13" t="s">
        <v>40</v>
      </c>
      <c r="AX234" s="13" t="s">
        <v>82</v>
      </c>
      <c r="AY234" s="214" t="s">
        <v>179</v>
      </c>
    </row>
    <row r="235" spans="1:65" s="14" customFormat="1" ht="10.199999999999999">
      <c r="B235" s="215"/>
      <c r="C235" s="216"/>
      <c r="D235" s="206" t="s">
        <v>188</v>
      </c>
      <c r="E235" s="217" t="s">
        <v>1</v>
      </c>
      <c r="F235" s="218" t="s">
        <v>314</v>
      </c>
      <c r="G235" s="216"/>
      <c r="H235" s="219">
        <v>73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188</v>
      </c>
      <c r="AU235" s="225" t="s">
        <v>90</v>
      </c>
      <c r="AV235" s="14" t="s">
        <v>90</v>
      </c>
      <c r="AW235" s="14" t="s">
        <v>40</v>
      </c>
      <c r="AX235" s="14" t="s">
        <v>82</v>
      </c>
      <c r="AY235" s="225" t="s">
        <v>179</v>
      </c>
    </row>
    <row r="236" spans="1:65" s="2" customFormat="1" ht="14.4" customHeight="1">
      <c r="A236" s="34"/>
      <c r="B236" s="35"/>
      <c r="C236" s="191" t="s">
        <v>315</v>
      </c>
      <c r="D236" s="191" t="s">
        <v>181</v>
      </c>
      <c r="E236" s="192" t="s">
        <v>316</v>
      </c>
      <c r="F236" s="193" t="s">
        <v>317</v>
      </c>
      <c r="G236" s="194" t="s">
        <v>184</v>
      </c>
      <c r="H236" s="195">
        <v>547.26099999999997</v>
      </c>
      <c r="I236" s="196"/>
      <c r="J236" s="197">
        <f>ROUND(I236*H236,2)</f>
        <v>0</v>
      </c>
      <c r="K236" s="193" t="s">
        <v>185</v>
      </c>
      <c r="L236" s="39"/>
      <c r="M236" s="198" t="s">
        <v>1</v>
      </c>
      <c r="N236" s="199" t="s">
        <v>47</v>
      </c>
      <c r="O236" s="71"/>
      <c r="P236" s="200">
        <f>O236*H236</f>
        <v>0</v>
      </c>
      <c r="Q236" s="200">
        <v>1.0529999999999999E-2</v>
      </c>
      <c r="R236" s="200">
        <f>Q236*H236</f>
        <v>5.7626583299999989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186</v>
      </c>
      <c r="AT236" s="202" t="s">
        <v>181</v>
      </c>
      <c r="AU236" s="202" t="s">
        <v>90</v>
      </c>
      <c r="AY236" s="17" t="s">
        <v>179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21</v>
      </c>
      <c r="BK236" s="203">
        <f>ROUND(I236*H236,2)</f>
        <v>0</v>
      </c>
      <c r="BL236" s="17" t="s">
        <v>186</v>
      </c>
      <c r="BM236" s="202" t="s">
        <v>318</v>
      </c>
    </row>
    <row r="237" spans="1:65" s="13" customFormat="1" ht="10.199999999999999">
      <c r="B237" s="204"/>
      <c r="C237" s="205"/>
      <c r="D237" s="206" t="s">
        <v>188</v>
      </c>
      <c r="E237" s="207" t="s">
        <v>1</v>
      </c>
      <c r="F237" s="208" t="s">
        <v>319</v>
      </c>
      <c r="G237" s="205"/>
      <c r="H237" s="207" t="s">
        <v>1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188</v>
      </c>
      <c r="AU237" s="214" t="s">
        <v>90</v>
      </c>
      <c r="AV237" s="13" t="s">
        <v>21</v>
      </c>
      <c r="AW237" s="13" t="s">
        <v>40</v>
      </c>
      <c r="AX237" s="13" t="s">
        <v>82</v>
      </c>
      <c r="AY237" s="214" t="s">
        <v>179</v>
      </c>
    </row>
    <row r="238" spans="1:65" s="14" customFormat="1" ht="10.199999999999999">
      <c r="B238" s="215"/>
      <c r="C238" s="216"/>
      <c r="D238" s="206" t="s">
        <v>188</v>
      </c>
      <c r="E238" s="217" t="s">
        <v>1</v>
      </c>
      <c r="F238" s="218" t="s">
        <v>320</v>
      </c>
      <c r="G238" s="216"/>
      <c r="H238" s="219">
        <v>547.26099999999997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188</v>
      </c>
      <c r="AU238" s="225" t="s">
        <v>90</v>
      </c>
      <c r="AV238" s="14" t="s">
        <v>90</v>
      </c>
      <c r="AW238" s="14" t="s">
        <v>40</v>
      </c>
      <c r="AX238" s="14" t="s">
        <v>82</v>
      </c>
      <c r="AY238" s="225" t="s">
        <v>179</v>
      </c>
    </row>
    <row r="239" spans="1:65" s="2" customFormat="1" ht="14.4" customHeight="1">
      <c r="A239" s="34"/>
      <c r="B239" s="35"/>
      <c r="C239" s="191" t="s">
        <v>321</v>
      </c>
      <c r="D239" s="191" t="s">
        <v>181</v>
      </c>
      <c r="E239" s="192" t="s">
        <v>322</v>
      </c>
      <c r="F239" s="193" t="s">
        <v>323</v>
      </c>
      <c r="G239" s="194" t="s">
        <v>184</v>
      </c>
      <c r="H239" s="195">
        <v>7.1630000000000003</v>
      </c>
      <c r="I239" s="196"/>
      <c r="J239" s="197">
        <f>ROUND(I239*H239,2)</f>
        <v>0</v>
      </c>
      <c r="K239" s="193" t="s">
        <v>185</v>
      </c>
      <c r="L239" s="39"/>
      <c r="M239" s="198" t="s">
        <v>1</v>
      </c>
      <c r="N239" s="199" t="s">
        <v>47</v>
      </c>
      <c r="O239" s="71"/>
      <c r="P239" s="200">
        <f>O239*H239</f>
        <v>0</v>
      </c>
      <c r="Q239" s="200">
        <v>1.3520000000000001E-2</v>
      </c>
      <c r="R239" s="200">
        <f>Q239*H239</f>
        <v>9.6843760000000015E-2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186</v>
      </c>
      <c r="AT239" s="202" t="s">
        <v>181</v>
      </c>
      <c r="AU239" s="202" t="s">
        <v>90</v>
      </c>
      <c r="AY239" s="17" t="s">
        <v>179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21</v>
      </c>
      <c r="BK239" s="203">
        <f>ROUND(I239*H239,2)</f>
        <v>0</v>
      </c>
      <c r="BL239" s="17" t="s">
        <v>186</v>
      </c>
      <c r="BM239" s="202" t="s">
        <v>324</v>
      </c>
    </row>
    <row r="240" spans="1:65" s="13" customFormat="1" ht="10.199999999999999">
      <c r="B240" s="204"/>
      <c r="C240" s="205"/>
      <c r="D240" s="206" t="s">
        <v>188</v>
      </c>
      <c r="E240" s="207" t="s">
        <v>1</v>
      </c>
      <c r="F240" s="208" t="s">
        <v>325</v>
      </c>
      <c r="G240" s="205"/>
      <c r="H240" s="207" t="s">
        <v>1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188</v>
      </c>
      <c r="AU240" s="214" t="s">
        <v>90</v>
      </c>
      <c r="AV240" s="13" t="s">
        <v>21</v>
      </c>
      <c r="AW240" s="13" t="s">
        <v>40</v>
      </c>
      <c r="AX240" s="13" t="s">
        <v>82</v>
      </c>
      <c r="AY240" s="214" t="s">
        <v>179</v>
      </c>
    </row>
    <row r="241" spans="1:65" s="14" customFormat="1" ht="10.199999999999999">
      <c r="B241" s="215"/>
      <c r="C241" s="216"/>
      <c r="D241" s="206" t="s">
        <v>188</v>
      </c>
      <c r="E241" s="217" t="s">
        <v>1</v>
      </c>
      <c r="F241" s="218" t="s">
        <v>326</v>
      </c>
      <c r="G241" s="216"/>
      <c r="H241" s="219">
        <v>7.1624999999999996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188</v>
      </c>
      <c r="AU241" s="225" t="s">
        <v>90</v>
      </c>
      <c r="AV241" s="14" t="s">
        <v>90</v>
      </c>
      <c r="AW241" s="14" t="s">
        <v>40</v>
      </c>
      <c r="AX241" s="14" t="s">
        <v>82</v>
      </c>
      <c r="AY241" s="225" t="s">
        <v>179</v>
      </c>
    </row>
    <row r="242" spans="1:65" s="2" customFormat="1" ht="14.4" customHeight="1">
      <c r="A242" s="34"/>
      <c r="B242" s="35"/>
      <c r="C242" s="191" t="s">
        <v>7</v>
      </c>
      <c r="D242" s="191" t="s">
        <v>181</v>
      </c>
      <c r="E242" s="192" t="s">
        <v>327</v>
      </c>
      <c r="F242" s="193" t="s">
        <v>328</v>
      </c>
      <c r="G242" s="194" t="s">
        <v>184</v>
      </c>
      <c r="H242" s="195">
        <v>7.1630000000000003</v>
      </c>
      <c r="I242" s="196"/>
      <c r="J242" s="197">
        <f>ROUND(I242*H242,2)</f>
        <v>0</v>
      </c>
      <c r="K242" s="193" t="s">
        <v>185</v>
      </c>
      <c r="L242" s="39"/>
      <c r="M242" s="198" t="s">
        <v>1</v>
      </c>
      <c r="N242" s="199" t="s">
        <v>47</v>
      </c>
      <c r="O242" s="7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186</v>
      </c>
      <c r="AT242" s="202" t="s">
        <v>181</v>
      </c>
      <c r="AU242" s="202" t="s">
        <v>90</v>
      </c>
      <c r="AY242" s="17" t="s">
        <v>179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21</v>
      </c>
      <c r="BK242" s="203">
        <f>ROUND(I242*H242,2)</f>
        <v>0</v>
      </c>
      <c r="BL242" s="17" t="s">
        <v>186</v>
      </c>
      <c r="BM242" s="202" t="s">
        <v>329</v>
      </c>
    </row>
    <row r="243" spans="1:65" s="2" customFormat="1" ht="14.4" customHeight="1">
      <c r="A243" s="34"/>
      <c r="B243" s="35"/>
      <c r="C243" s="191" t="s">
        <v>330</v>
      </c>
      <c r="D243" s="191" t="s">
        <v>181</v>
      </c>
      <c r="E243" s="192" t="s">
        <v>331</v>
      </c>
      <c r="F243" s="193" t="s">
        <v>332</v>
      </c>
      <c r="G243" s="194" t="s">
        <v>216</v>
      </c>
      <c r="H243" s="195">
        <v>44.875</v>
      </c>
      <c r="I243" s="196"/>
      <c r="J243" s="197">
        <f>ROUND(I243*H243,2)</f>
        <v>0</v>
      </c>
      <c r="K243" s="193" t="s">
        <v>185</v>
      </c>
      <c r="L243" s="39"/>
      <c r="M243" s="198" t="s">
        <v>1</v>
      </c>
      <c r="N243" s="199" t="s">
        <v>47</v>
      </c>
      <c r="O243" s="71"/>
      <c r="P243" s="200">
        <f>O243*H243</f>
        <v>0</v>
      </c>
      <c r="Q243" s="200">
        <v>2.5020099999999998</v>
      </c>
      <c r="R243" s="200">
        <f>Q243*H243</f>
        <v>112.27769875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186</v>
      </c>
      <c r="AT243" s="202" t="s">
        <v>181</v>
      </c>
      <c r="AU243" s="202" t="s">
        <v>90</v>
      </c>
      <c r="AY243" s="17" t="s">
        <v>179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21</v>
      </c>
      <c r="BK243" s="203">
        <f>ROUND(I243*H243,2)</f>
        <v>0</v>
      </c>
      <c r="BL243" s="17" t="s">
        <v>186</v>
      </c>
      <c r="BM243" s="202" t="s">
        <v>333</v>
      </c>
    </row>
    <row r="244" spans="1:65" s="13" customFormat="1" ht="10.199999999999999">
      <c r="B244" s="204"/>
      <c r="C244" s="205"/>
      <c r="D244" s="206" t="s">
        <v>188</v>
      </c>
      <c r="E244" s="207" t="s">
        <v>1</v>
      </c>
      <c r="F244" s="208" t="s">
        <v>319</v>
      </c>
      <c r="G244" s="205"/>
      <c r="H244" s="207" t="s">
        <v>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188</v>
      </c>
      <c r="AU244" s="214" t="s">
        <v>90</v>
      </c>
      <c r="AV244" s="13" t="s">
        <v>21</v>
      </c>
      <c r="AW244" s="13" t="s">
        <v>40</v>
      </c>
      <c r="AX244" s="13" t="s">
        <v>82</v>
      </c>
      <c r="AY244" s="214" t="s">
        <v>179</v>
      </c>
    </row>
    <row r="245" spans="1:65" s="14" customFormat="1" ht="10.199999999999999">
      <c r="B245" s="215"/>
      <c r="C245" s="216"/>
      <c r="D245" s="206" t="s">
        <v>188</v>
      </c>
      <c r="E245" s="217" t="s">
        <v>1</v>
      </c>
      <c r="F245" s="218" t="s">
        <v>334</v>
      </c>
      <c r="G245" s="216"/>
      <c r="H245" s="219">
        <v>44.875402000000001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188</v>
      </c>
      <c r="AU245" s="225" t="s">
        <v>90</v>
      </c>
      <c r="AV245" s="14" t="s">
        <v>90</v>
      </c>
      <c r="AW245" s="14" t="s">
        <v>40</v>
      </c>
      <c r="AX245" s="14" t="s">
        <v>82</v>
      </c>
      <c r="AY245" s="225" t="s">
        <v>179</v>
      </c>
    </row>
    <row r="246" spans="1:65" s="2" customFormat="1" ht="14.4" customHeight="1">
      <c r="A246" s="34"/>
      <c r="B246" s="35"/>
      <c r="C246" s="191" t="s">
        <v>335</v>
      </c>
      <c r="D246" s="191" t="s">
        <v>181</v>
      </c>
      <c r="E246" s="192" t="s">
        <v>336</v>
      </c>
      <c r="F246" s="193" t="s">
        <v>337</v>
      </c>
      <c r="G246" s="194" t="s">
        <v>200</v>
      </c>
      <c r="H246" s="195">
        <v>1.1870000000000001</v>
      </c>
      <c r="I246" s="196"/>
      <c r="J246" s="197">
        <f>ROUND(I246*H246,2)</f>
        <v>0</v>
      </c>
      <c r="K246" s="193" t="s">
        <v>185</v>
      </c>
      <c r="L246" s="39"/>
      <c r="M246" s="198" t="s">
        <v>1</v>
      </c>
      <c r="N246" s="199" t="s">
        <v>47</v>
      </c>
      <c r="O246" s="71"/>
      <c r="P246" s="200">
        <f>O246*H246</f>
        <v>0</v>
      </c>
      <c r="Q246" s="200">
        <v>1.06277</v>
      </c>
      <c r="R246" s="200">
        <f>Q246*H246</f>
        <v>1.2615079900000001</v>
      </c>
      <c r="S246" s="200">
        <v>0</v>
      </c>
      <c r="T246" s="20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186</v>
      </c>
      <c r="AT246" s="202" t="s">
        <v>181</v>
      </c>
      <c r="AU246" s="202" t="s">
        <v>90</v>
      </c>
      <c r="AY246" s="17" t="s">
        <v>179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21</v>
      </c>
      <c r="BK246" s="203">
        <f>ROUND(I246*H246,2)</f>
        <v>0</v>
      </c>
      <c r="BL246" s="17" t="s">
        <v>186</v>
      </c>
      <c r="BM246" s="202" t="s">
        <v>338</v>
      </c>
    </row>
    <row r="247" spans="1:65" s="13" customFormat="1" ht="10.199999999999999">
      <c r="B247" s="204"/>
      <c r="C247" s="205"/>
      <c r="D247" s="206" t="s">
        <v>188</v>
      </c>
      <c r="E247" s="207" t="s">
        <v>1</v>
      </c>
      <c r="F247" s="208" t="s">
        <v>339</v>
      </c>
      <c r="G247" s="205"/>
      <c r="H247" s="207" t="s">
        <v>1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188</v>
      </c>
      <c r="AU247" s="214" t="s">
        <v>90</v>
      </c>
      <c r="AV247" s="13" t="s">
        <v>21</v>
      </c>
      <c r="AW247" s="13" t="s">
        <v>40</v>
      </c>
      <c r="AX247" s="13" t="s">
        <v>82</v>
      </c>
      <c r="AY247" s="214" t="s">
        <v>179</v>
      </c>
    </row>
    <row r="248" spans="1:65" s="14" customFormat="1" ht="10.199999999999999">
      <c r="B248" s="215"/>
      <c r="C248" s="216"/>
      <c r="D248" s="206" t="s">
        <v>188</v>
      </c>
      <c r="E248" s="217" t="s">
        <v>1</v>
      </c>
      <c r="F248" s="218" t="s">
        <v>340</v>
      </c>
      <c r="G248" s="216"/>
      <c r="H248" s="219">
        <v>1.1872061229599999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188</v>
      </c>
      <c r="AU248" s="225" t="s">
        <v>90</v>
      </c>
      <c r="AV248" s="14" t="s">
        <v>90</v>
      </c>
      <c r="AW248" s="14" t="s">
        <v>40</v>
      </c>
      <c r="AX248" s="14" t="s">
        <v>82</v>
      </c>
      <c r="AY248" s="225" t="s">
        <v>179</v>
      </c>
    </row>
    <row r="249" spans="1:65" s="2" customFormat="1" ht="14.4" customHeight="1">
      <c r="A249" s="34"/>
      <c r="B249" s="35"/>
      <c r="C249" s="191" t="s">
        <v>341</v>
      </c>
      <c r="D249" s="191" t="s">
        <v>181</v>
      </c>
      <c r="E249" s="192" t="s">
        <v>342</v>
      </c>
      <c r="F249" s="193" t="s">
        <v>343</v>
      </c>
      <c r="G249" s="194" t="s">
        <v>200</v>
      </c>
      <c r="H249" s="195">
        <v>1.367</v>
      </c>
      <c r="I249" s="196"/>
      <c r="J249" s="197">
        <f>ROUND(I249*H249,2)</f>
        <v>0</v>
      </c>
      <c r="K249" s="193" t="s">
        <v>185</v>
      </c>
      <c r="L249" s="39"/>
      <c r="M249" s="198" t="s">
        <v>1</v>
      </c>
      <c r="N249" s="199" t="s">
        <v>47</v>
      </c>
      <c r="O249" s="71"/>
      <c r="P249" s="200">
        <f>O249*H249</f>
        <v>0</v>
      </c>
      <c r="Q249" s="200">
        <v>1.05555</v>
      </c>
      <c r="R249" s="200">
        <f>Q249*H249</f>
        <v>1.4429368499999999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186</v>
      </c>
      <c r="AT249" s="202" t="s">
        <v>181</v>
      </c>
      <c r="AU249" s="202" t="s">
        <v>90</v>
      </c>
      <c r="AY249" s="17" t="s">
        <v>179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21</v>
      </c>
      <c r="BK249" s="203">
        <f>ROUND(I249*H249,2)</f>
        <v>0</v>
      </c>
      <c r="BL249" s="17" t="s">
        <v>186</v>
      </c>
      <c r="BM249" s="202" t="s">
        <v>344</v>
      </c>
    </row>
    <row r="250" spans="1:65" s="13" customFormat="1" ht="10.199999999999999">
      <c r="B250" s="204"/>
      <c r="C250" s="205"/>
      <c r="D250" s="206" t="s">
        <v>188</v>
      </c>
      <c r="E250" s="207" t="s">
        <v>1</v>
      </c>
      <c r="F250" s="208" t="s">
        <v>345</v>
      </c>
      <c r="G250" s="205"/>
      <c r="H250" s="207" t="s">
        <v>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188</v>
      </c>
      <c r="AU250" s="214" t="s">
        <v>90</v>
      </c>
      <c r="AV250" s="13" t="s">
        <v>21</v>
      </c>
      <c r="AW250" s="13" t="s">
        <v>40</v>
      </c>
      <c r="AX250" s="13" t="s">
        <v>82</v>
      </c>
      <c r="AY250" s="214" t="s">
        <v>179</v>
      </c>
    </row>
    <row r="251" spans="1:65" s="14" customFormat="1" ht="10.199999999999999">
      <c r="B251" s="215"/>
      <c r="C251" s="216"/>
      <c r="D251" s="206" t="s">
        <v>188</v>
      </c>
      <c r="E251" s="217" t="s">
        <v>1</v>
      </c>
      <c r="F251" s="218" t="s">
        <v>346</v>
      </c>
      <c r="G251" s="216"/>
      <c r="H251" s="219">
        <v>1.3672632008750001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188</v>
      </c>
      <c r="AU251" s="225" t="s">
        <v>90</v>
      </c>
      <c r="AV251" s="14" t="s">
        <v>90</v>
      </c>
      <c r="AW251" s="14" t="s">
        <v>40</v>
      </c>
      <c r="AX251" s="14" t="s">
        <v>82</v>
      </c>
      <c r="AY251" s="225" t="s">
        <v>179</v>
      </c>
    </row>
    <row r="252" spans="1:65" s="2" customFormat="1" ht="14.4" customHeight="1">
      <c r="A252" s="34"/>
      <c r="B252" s="35"/>
      <c r="C252" s="191" t="s">
        <v>347</v>
      </c>
      <c r="D252" s="191" t="s">
        <v>181</v>
      </c>
      <c r="E252" s="192" t="s">
        <v>348</v>
      </c>
      <c r="F252" s="193" t="s">
        <v>349</v>
      </c>
      <c r="G252" s="194" t="s">
        <v>184</v>
      </c>
      <c r="H252" s="195">
        <v>547.26099999999997</v>
      </c>
      <c r="I252" s="196"/>
      <c r="J252" s="197">
        <f>ROUND(I252*H252,2)</f>
        <v>0</v>
      </c>
      <c r="K252" s="193" t="s">
        <v>1</v>
      </c>
      <c r="L252" s="39"/>
      <c r="M252" s="198" t="s">
        <v>1</v>
      </c>
      <c r="N252" s="199" t="s">
        <v>47</v>
      </c>
      <c r="O252" s="7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186</v>
      </c>
      <c r="AT252" s="202" t="s">
        <v>181</v>
      </c>
      <c r="AU252" s="202" t="s">
        <v>90</v>
      </c>
      <c r="AY252" s="17" t="s">
        <v>179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21</v>
      </c>
      <c r="BK252" s="203">
        <f>ROUND(I252*H252,2)</f>
        <v>0</v>
      </c>
      <c r="BL252" s="17" t="s">
        <v>186</v>
      </c>
      <c r="BM252" s="202" t="s">
        <v>350</v>
      </c>
    </row>
    <row r="253" spans="1:65" s="13" customFormat="1" ht="10.199999999999999">
      <c r="B253" s="204"/>
      <c r="C253" s="205"/>
      <c r="D253" s="206" t="s">
        <v>188</v>
      </c>
      <c r="E253" s="207" t="s">
        <v>1</v>
      </c>
      <c r="F253" s="208" t="s">
        <v>319</v>
      </c>
      <c r="G253" s="205"/>
      <c r="H253" s="207" t="s">
        <v>1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188</v>
      </c>
      <c r="AU253" s="214" t="s">
        <v>90</v>
      </c>
      <c r="AV253" s="13" t="s">
        <v>21</v>
      </c>
      <c r="AW253" s="13" t="s">
        <v>40</v>
      </c>
      <c r="AX253" s="13" t="s">
        <v>82</v>
      </c>
      <c r="AY253" s="214" t="s">
        <v>179</v>
      </c>
    </row>
    <row r="254" spans="1:65" s="14" customFormat="1" ht="10.199999999999999">
      <c r="B254" s="215"/>
      <c r="C254" s="216"/>
      <c r="D254" s="206" t="s">
        <v>188</v>
      </c>
      <c r="E254" s="217" t="s">
        <v>1</v>
      </c>
      <c r="F254" s="218" t="s">
        <v>320</v>
      </c>
      <c r="G254" s="216"/>
      <c r="H254" s="219">
        <v>547.26099999999997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188</v>
      </c>
      <c r="AU254" s="225" t="s">
        <v>90</v>
      </c>
      <c r="AV254" s="14" t="s">
        <v>90</v>
      </c>
      <c r="AW254" s="14" t="s">
        <v>40</v>
      </c>
      <c r="AX254" s="14" t="s">
        <v>82</v>
      </c>
      <c r="AY254" s="225" t="s">
        <v>179</v>
      </c>
    </row>
    <row r="255" spans="1:65" s="2" customFormat="1" ht="14.4" customHeight="1">
      <c r="A255" s="34"/>
      <c r="B255" s="35"/>
      <c r="C255" s="191" t="s">
        <v>351</v>
      </c>
      <c r="D255" s="191" t="s">
        <v>181</v>
      </c>
      <c r="E255" s="192" t="s">
        <v>352</v>
      </c>
      <c r="F255" s="193" t="s">
        <v>353</v>
      </c>
      <c r="G255" s="194" t="s">
        <v>260</v>
      </c>
      <c r="H255" s="195">
        <v>3.38</v>
      </c>
      <c r="I255" s="196"/>
      <c r="J255" s="197">
        <f>ROUND(I255*H255,2)</f>
        <v>0</v>
      </c>
      <c r="K255" s="193" t="s">
        <v>185</v>
      </c>
      <c r="L255" s="39"/>
      <c r="M255" s="198" t="s">
        <v>1</v>
      </c>
      <c r="N255" s="199" t="s">
        <v>47</v>
      </c>
      <c r="O255" s="71"/>
      <c r="P255" s="200">
        <f>O255*H255</f>
        <v>0</v>
      </c>
      <c r="Q255" s="200">
        <v>0.1016</v>
      </c>
      <c r="R255" s="200">
        <f>Q255*H255</f>
        <v>0.34340799999999999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186</v>
      </c>
      <c r="AT255" s="202" t="s">
        <v>181</v>
      </c>
      <c r="AU255" s="202" t="s">
        <v>90</v>
      </c>
      <c r="AY255" s="17" t="s">
        <v>179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21</v>
      </c>
      <c r="BK255" s="203">
        <f>ROUND(I255*H255,2)</f>
        <v>0</v>
      </c>
      <c r="BL255" s="17" t="s">
        <v>186</v>
      </c>
      <c r="BM255" s="202" t="s">
        <v>354</v>
      </c>
    </row>
    <row r="256" spans="1:65" s="13" customFormat="1" ht="10.199999999999999">
      <c r="B256" s="204"/>
      <c r="C256" s="205"/>
      <c r="D256" s="206" t="s">
        <v>188</v>
      </c>
      <c r="E256" s="207" t="s">
        <v>1</v>
      </c>
      <c r="F256" s="208" t="s">
        <v>355</v>
      </c>
      <c r="G256" s="205"/>
      <c r="H256" s="207" t="s">
        <v>1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188</v>
      </c>
      <c r="AU256" s="214" t="s">
        <v>90</v>
      </c>
      <c r="AV256" s="13" t="s">
        <v>21</v>
      </c>
      <c r="AW256" s="13" t="s">
        <v>40</v>
      </c>
      <c r="AX256" s="13" t="s">
        <v>82</v>
      </c>
      <c r="AY256" s="214" t="s">
        <v>179</v>
      </c>
    </row>
    <row r="257" spans="1:65" s="14" customFormat="1" ht="10.199999999999999">
      <c r="B257" s="215"/>
      <c r="C257" s="216"/>
      <c r="D257" s="206" t="s">
        <v>188</v>
      </c>
      <c r="E257" s="217" t="s">
        <v>1</v>
      </c>
      <c r="F257" s="218" t="s">
        <v>356</v>
      </c>
      <c r="G257" s="216"/>
      <c r="H257" s="219">
        <v>3.38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188</v>
      </c>
      <c r="AU257" s="225" t="s">
        <v>90</v>
      </c>
      <c r="AV257" s="14" t="s">
        <v>90</v>
      </c>
      <c r="AW257" s="14" t="s">
        <v>40</v>
      </c>
      <c r="AX257" s="14" t="s">
        <v>82</v>
      </c>
      <c r="AY257" s="225" t="s">
        <v>179</v>
      </c>
    </row>
    <row r="258" spans="1:65" s="2" customFormat="1" ht="14.4" customHeight="1">
      <c r="A258" s="34"/>
      <c r="B258" s="35"/>
      <c r="C258" s="191" t="s">
        <v>357</v>
      </c>
      <c r="D258" s="191" t="s">
        <v>181</v>
      </c>
      <c r="E258" s="192" t="s">
        <v>358</v>
      </c>
      <c r="F258" s="193" t="s">
        <v>359</v>
      </c>
      <c r="G258" s="194" t="s">
        <v>184</v>
      </c>
      <c r="H258" s="195">
        <v>0.67600000000000005</v>
      </c>
      <c r="I258" s="196"/>
      <c r="J258" s="197">
        <f>ROUND(I258*H258,2)</f>
        <v>0</v>
      </c>
      <c r="K258" s="193" t="s">
        <v>185</v>
      </c>
      <c r="L258" s="39"/>
      <c r="M258" s="198" t="s">
        <v>1</v>
      </c>
      <c r="N258" s="199" t="s">
        <v>47</v>
      </c>
      <c r="O258" s="71"/>
      <c r="P258" s="200">
        <f>O258*H258</f>
        <v>0</v>
      </c>
      <c r="Q258" s="200">
        <v>6.5799999999999999E-3</v>
      </c>
      <c r="R258" s="200">
        <f>Q258*H258</f>
        <v>4.4480800000000001E-3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186</v>
      </c>
      <c r="AT258" s="202" t="s">
        <v>181</v>
      </c>
      <c r="AU258" s="202" t="s">
        <v>90</v>
      </c>
      <c r="AY258" s="17" t="s">
        <v>179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21</v>
      </c>
      <c r="BK258" s="203">
        <f>ROUND(I258*H258,2)</f>
        <v>0</v>
      </c>
      <c r="BL258" s="17" t="s">
        <v>186</v>
      </c>
      <c r="BM258" s="202" t="s">
        <v>360</v>
      </c>
    </row>
    <row r="259" spans="1:65" s="14" customFormat="1" ht="10.199999999999999">
      <c r="B259" s="215"/>
      <c r="C259" s="216"/>
      <c r="D259" s="206" t="s">
        <v>188</v>
      </c>
      <c r="E259" s="217" t="s">
        <v>1</v>
      </c>
      <c r="F259" s="218" t="s">
        <v>361</v>
      </c>
      <c r="G259" s="216"/>
      <c r="H259" s="219">
        <v>0.67600000000000005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188</v>
      </c>
      <c r="AU259" s="225" t="s">
        <v>90</v>
      </c>
      <c r="AV259" s="14" t="s">
        <v>90</v>
      </c>
      <c r="AW259" s="14" t="s">
        <v>40</v>
      </c>
      <c r="AX259" s="14" t="s">
        <v>82</v>
      </c>
      <c r="AY259" s="225" t="s">
        <v>179</v>
      </c>
    </row>
    <row r="260" spans="1:65" s="2" customFormat="1" ht="14.4" customHeight="1">
      <c r="A260" s="34"/>
      <c r="B260" s="35"/>
      <c r="C260" s="191" t="s">
        <v>362</v>
      </c>
      <c r="D260" s="191" t="s">
        <v>181</v>
      </c>
      <c r="E260" s="192" t="s">
        <v>363</v>
      </c>
      <c r="F260" s="193" t="s">
        <v>364</v>
      </c>
      <c r="G260" s="194" t="s">
        <v>184</v>
      </c>
      <c r="H260" s="195">
        <v>0.67600000000000005</v>
      </c>
      <c r="I260" s="196"/>
      <c r="J260" s="197">
        <f>ROUND(I260*H260,2)</f>
        <v>0</v>
      </c>
      <c r="K260" s="193" t="s">
        <v>185</v>
      </c>
      <c r="L260" s="39"/>
      <c r="M260" s="198" t="s">
        <v>1</v>
      </c>
      <c r="N260" s="199" t="s">
        <v>47</v>
      </c>
      <c r="O260" s="71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186</v>
      </c>
      <c r="AT260" s="202" t="s">
        <v>181</v>
      </c>
      <c r="AU260" s="202" t="s">
        <v>90</v>
      </c>
      <c r="AY260" s="17" t="s">
        <v>179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21</v>
      </c>
      <c r="BK260" s="203">
        <f>ROUND(I260*H260,2)</f>
        <v>0</v>
      </c>
      <c r="BL260" s="17" t="s">
        <v>186</v>
      </c>
      <c r="BM260" s="202" t="s">
        <v>365</v>
      </c>
    </row>
    <row r="261" spans="1:65" s="12" customFormat="1" ht="22.8" customHeight="1">
      <c r="B261" s="175"/>
      <c r="C261" s="176"/>
      <c r="D261" s="177" t="s">
        <v>81</v>
      </c>
      <c r="E261" s="189" t="s">
        <v>229</v>
      </c>
      <c r="F261" s="189" t="s">
        <v>366</v>
      </c>
      <c r="G261" s="176"/>
      <c r="H261" s="176"/>
      <c r="I261" s="179"/>
      <c r="J261" s="190">
        <f>BK261</f>
        <v>0</v>
      </c>
      <c r="K261" s="176"/>
      <c r="L261" s="181"/>
      <c r="M261" s="182"/>
      <c r="N261" s="183"/>
      <c r="O261" s="183"/>
      <c r="P261" s="184">
        <f>P262+P341+P362</f>
        <v>0</v>
      </c>
      <c r="Q261" s="183"/>
      <c r="R261" s="184">
        <f>R262+R341+R362</f>
        <v>32.832613389999992</v>
      </c>
      <c r="S261" s="183"/>
      <c r="T261" s="185">
        <f>T262+T341+T362</f>
        <v>0</v>
      </c>
      <c r="AR261" s="186" t="s">
        <v>21</v>
      </c>
      <c r="AT261" s="187" t="s">
        <v>81</v>
      </c>
      <c r="AU261" s="187" t="s">
        <v>21</v>
      </c>
      <c r="AY261" s="186" t="s">
        <v>179</v>
      </c>
      <c r="BK261" s="188">
        <f>BK262+BK341+BK362</f>
        <v>0</v>
      </c>
    </row>
    <row r="262" spans="1:65" s="12" customFormat="1" ht="20.85" customHeight="1">
      <c r="B262" s="175"/>
      <c r="C262" s="176"/>
      <c r="D262" s="177" t="s">
        <v>81</v>
      </c>
      <c r="E262" s="189" t="s">
        <v>367</v>
      </c>
      <c r="F262" s="189" t="s">
        <v>368</v>
      </c>
      <c r="G262" s="176"/>
      <c r="H262" s="176"/>
      <c r="I262" s="179"/>
      <c r="J262" s="190">
        <f>BK262</f>
        <v>0</v>
      </c>
      <c r="K262" s="176"/>
      <c r="L262" s="181"/>
      <c r="M262" s="182"/>
      <c r="N262" s="183"/>
      <c r="O262" s="183"/>
      <c r="P262" s="184">
        <f>SUM(P263:P340)</f>
        <v>0</v>
      </c>
      <c r="Q262" s="183"/>
      <c r="R262" s="184">
        <f>SUM(R263:R340)</f>
        <v>5.8750766299999997</v>
      </c>
      <c r="S262" s="183"/>
      <c r="T262" s="185">
        <f>SUM(T263:T340)</f>
        <v>0</v>
      </c>
      <c r="AR262" s="186" t="s">
        <v>21</v>
      </c>
      <c r="AT262" s="187" t="s">
        <v>81</v>
      </c>
      <c r="AU262" s="187" t="s">
        <v>90</v>
      </c>
      <c r="AY262" s="186" t="s">
        <v>179</v>
      </c>
      <c r="BK262" s="188">
        <f>SUM(BK263:BK340)</f>
        <v>0</v>
      </c>
    </row>
    <row r="263" spans="1:65" s="2" customFormat="1" ht="14.4" customHeight="1">
      <c r="A263" s="34"/>
      <c r="B263" s="35"/>
      <c r="C263" s="191" t="s">
        <v>369</v>
      </c>
      <c r="D263" s="191" t="s">
        <v>181</v>
      </c>
      <c r="E263" s="192" t="s">
        <v>370</v>
      </c>
      <c r="F263" s="193" t="s">
        <v>371</v>
      </c>
      <c r="G263" s="194" t="s">
        <v>184</v>
      </c>
      <c r="H263" s="195">
        <v>523.45799999999997</v>
      </c>
      <c r="I263" s="196"/>
      <c r="J263" s="197">
        <f>ROUND(I263*H263,2)</f>
        <v>0</v>
      </c>
      <c r="K263" s="193" t="s">
        <v>185</v>
      </c>
      <c r="L263" s="39"/>
      <c r="M263" s="198" t="s">
        <v>1</v>
      </c>
      <c r="N263" s="199" t="s">
        <v>47</v>
      </c>
      <c r="O263" s="71"/>
      <c r="P263" s="200">
        <f>O263*H263</f>
        <v>0</v>
      </c>
      <c r="Q263" s="200">
        <v>4.3800000000000002E-3</v>
      </c>
      <c r="R263" s="200">
        <f>Q263*H263</f>
        <v>2.2927460399999999</v>
      </c>
      <c r="S263" s="200">
        <v>0</v>
      </c>
      <c r="T263" s="201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2" t="s">
        <v>186</v>
      </c>
      <c r="AT263" s="202" t="s">
        <v>181</v>
      </c>
      <c r="AU263" s="202" t="s">
        <v>110</v>
      </c>
      <c r="AY263" s="17" t="s">
        <v>179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21</v>
      </c>
      <c r="BK263" s="203">
        <f>ROUND(I263*H263,2)</f>
        <v>0</v>
      </c>
      <c r="BL263" s="17" t="s">
        <v>186</v>
      </c>
      <c r="BM263" s="202" t="s">
        <v>372</v>
      </c>
    </row>
    <row r="264" spans="1:65" s="13" customFormat="1" ht="10.199999999999999">
      <c r="B264" s="204"/>
      <c r="C264" s="205"/>
      <c r="D264" s="206" t="s">
        <v>188</v>
      </c>
      <c r="E264" s="207" t="s">
        <v>1</v>
      </c>
      <c r="F264" s="208" t="s">
        <v>202</v>
      </c>
      <c r="G264" s="205"/>
      <c r="H264" s="207" t="s">
        <v>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188</v>
      </c>
      <c r="AU264" s="214" t="s">
        <v>110</v>
      </c>
      <c r="AV264" s="13" t="s">
        <v>21</v>
      </c>
      <c r="AW264" s="13" t="s">
        <v>40</v>
      </c>
      <c r="AX264" s="13" t="s">
        <v>82</v>
      </c>
      <c r="AY264" s="214" t="s">
        <v>179</v>
      </c>
    </row>
    <row r="265" spans="1:65" s="14" customFormat="1" ht="10.199999999999999">
      <c r="B265" s="215"/>
      <c r="C265" s="216"/>
      <c r="D265" s="206" t="s">
        <v>188</v>
      </c>
      <c r="E265" s="217" t="s">
        <v>1</v>
      </c>
      <c r="F265" s="218" t="s">
        <v>373</v>
      </c>
      <c r="G265" s="216"/>
      <c r="H265" s="219">
        <v>0.42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188</v>
      </c>
      <c r="AU265" s="225" t="s">
        <v>110</v>
      </c>
      <c r="AV265" s="14" t="s">
        <v>90</v>
      </c>
      <c r="AW265" s="14" t="s">
        <v>40</v>
      </c>
      <c r="AX265" s="14" t="s">
        <v>82</v>
      </c>
      <c r="AY265" s="225" t="s">
        <v>179</v>
      </c>
    </row>
    <row r="266" spans="1:65" s="13" customFormat="1" ht="10.199999999999999">
      <c r="B266" s="204"/>
      <c r="C266" s="205"/>
      <c r="D266" s="206" t="s">
        <v>188</v>
      </c>
      <c r="E266" s="207" t="s">
        <v>1</v>
      </c>
      <c r="F266" s="208" t="s">
        <v>204</v>
      </c>
      <c r="G266" s="205"/>
      <c r="H266" s="207" t="s">
        <v>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188</v>
      </c>
      <c r="AU266" s="214" t="s">
        <v>110</v>
      </c>
      <c r="AV266" s="13" t="s">
        <v>21</v>
      </c>
      <c r="AW266" s="13" t="s">
        <v>40</v>
      </c>
      <c r="AX266" s="13" t="s">
        <v>82</v>
      </c>
      <c r="AY266" s="214" t="s">
        <v>179</v>
      </c>
    </row>
    <row r="267" spans="1:65" s="14" customFormat="1" ht="10.199999999999999">
      <c r="B267" s="215"/>
      <c r="C267" s="216"/>
      <c r="D267" s="206" t="s">
        <v>188</v>
      </c>
      <c r="E267" s="217" t="s">
        <v>1</v>
      </c>
      <c r="F267" s="218" t="s">
        <v>374</v>
      </c>
      <c r="G267" s="216"/>
      <c r="H267" s="219">
        <v>1.0125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188</v>
      </c>
      <c r="AU267" s="225" t="s">
        <v>110</v>
      </c>
      <c r="AV267" s="14" t="s">
        <v>90</v>
      </c>
      <c r="AW267" s="14" t="s">
        <v>40</v>
      </c>
      <c r="AX267" s="14" t="s">
        <v>82</v>
      </c>
      <c r="AY267" s="225" t="s">
        <v>179</v>
      </c>
    </row>
    <row r="268" spans="1:65" s="13" customFormat="1" ht="10.199999999999999">
      <c r="B268" s="204"/>
      <c r="C268" s="205"/>
      <c r="D268" s="206" t="s">
        <v>188</v>
      </c>
      <c r="E268" s="207" t="s">
        <v>1</v>
      </c>
      <c r="F268" s="208" t="s">
        <v>206</v>
      </c>
      <c r="G268" s="205"/>
      <c r="H268" s="207" t="s">
        <v>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188</v>
      </c>
      <c r="AU268" s="214" t="s">
        <v>110</v>
      </c>
      <c r="AV268" s="13" t="s">
        <v>21</v>
      </c>
      <c r="AW268" s="13" t="s">
        <v>40</v>
      </c>
      <c r="AX268" s="13" t="s">
        <v>82</v>
      </c>
      <c r="AY268" s="214" t="s">
        <v>179</v>
      </c>
    </row>
    <row r="269" spans="1:65" s="14" customFormat="1" ht="10.199999999999999">
      <c r="B269" s="215"/>
      <c r="C269" s="216"/>
      <c r="D269" s="206" t="s">
        <v>188</v>
      </c>
      <c r="E269" s="217" t="s">
        <v>1</v>
      </c>
      <c r="F269" s="218" t="s">
        <v>374</v>
      </c>
      <c r="G269" s="216"/>
      <c r="H269" s="219">
        <v>1.0125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188</v>
      </c>
      <c r="AU269" s="225" t="s">
        <v>110</v>
      </c>
      <c r="AV269" s="14" t="s">
        <v>90</v>
      </c>
      <c r="AW269" s="14" t="s">
        <v>40</v>
      </c>
      <c r="AX269" s="14" t="s">
        <v>82</v>
      </c>
      <c r="AY269" s="225" t="s">
        <v>179</v>
      </c>
    </row>
    <row r="270" spans="1:65" s="13" customFormat="1" ht="10.199999999999999">
      <c r="B270" s="204"/>
      <c r="C270" s="205"/>
      <c r="D270" s="206" t="s">
        <v>188</v>
      </c>
      <c r="E270" s="207" t="s">
        <v>1</v>
      </c>
      <c r="F270" s="208" t="s">
        <v>375</v>
      </c>
      <c r="G270" s="205"/>
      <c r="H270" s="207" t="s">
        <v>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188</v>
      </c>
      <c r="AU270" s="214" t="s">
        <v>110</v>
      </c>
      <c r="AV270" s="13" t="s">
        <v>21</v>
      </c>
      <c r="AW270" s="13" t="s">
        <v>40</v>
      </c>
      <c r="AX270" s="13" t="s">
        <v>82</v>
      </c>
      <c r="AY270" s="214" t="s">
        <v>179</v>
      </c>
    </row>
    <row r="271" spans="1:65" s="14" customFormat="1" ht="10.199999999999999">
      <c r="B271" s="215"/>
      <c r="C271" s="216"/>
      <c r="D271" s="206" t="s">
        <v>188</v>
      </c>
      <c r="E271" s="217" t="s">
        <v>1</v>
      </c>
      <c r="F271" s="218" t="s">
        <v>376</v>
      </c>
      <c r="G271" s="216"/>
      <c r="H271" s="219">
        <v>108.5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188</v>
      </c>
      <c r="AU271" s="225" t="s">
        <v>110</v>
      </c>
      <c r="AV271" s="14" t="s">
        <v>90</v>
      </c>
      <c r="AW271" s="14" t="s">
        <v>40</v>
      </c>
      <c r="AX271" s="14" t="s">
        <v>82</v>
      </c>
      <c r="AY271" s="225" t="s">
        <v>179</v>
      </c>
    </row>
    <row r="272" spans="1:65" s="13" customFormat="1" ht="10.199999999999999">
      <c r="B272" s="204"/>
      <c r="C272" s="205"/>
      <c r="D272" s="206" t="s">
        <v>188</v>
      </c>
      <c r="E272" s="207" t="s">
        <v>1</v>
      </c>
      <c r="F272" s="208" t="s">
        <v>269</v>
      </c>
      <c r="G272" s="205"/>
      <c r="H272" s="207" t="s">
        <v>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188</v>
      </c>
      <c r="AU272" s="214" t="s">
        <v>110</v>
      </c>
      <c r="AV272" s="13" t="s">
        <v>21</v>
      </c>
      <c r="AW272" s="13" t="s">
        <v>40</v>
      </c>
      <c r="AX272" s="13" t="s">
        <v>82</v>
      </c>
      <c r="AY272" s="214" t="s">
        <v>179</v>
      </c>
    </row>
    <row r="273" spans="2:51" s="14" customFormat="1" ht="10.199999999999999">
      <c r="B273" s="215"/>
      <c r="C273" s="216"/>
      <c r="D273" s="206" t="s">
        <v>188</v>
      </c>
      <c r="E273" s="217" t="s">
        <v>1</v>
      </c>
      <c r="F273" s="218" t="s">
        <v>377</v>
      </c>
      <c r="G273" s="216"/>
      <c r="H273" s="219">
        <v>3.4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188</v>
      </c>
      <c r="AU273" s="225" t="s">
        <v>110</v>
      </c>
      <c r="AV273" s="14" t="s">
        <v>90</v>
      </c>
      <c r="AW273" s="14" t="s">
        <v>40</v>
      </c>
      <c r="AX273" s="14" t="s">
        <v>82</v>
      </c>
      <c r="AY273" s="225" t="s">
        <v>179</v>
      </c>
    </row>
    <row r="274" spans="2:51" s="13" customFormat="1" ht="10.199999999999999">
      <c r="B274" s="204"/>
      <c r="C274" s="205"/>
      <c r="D274" s="206" t="s">
        <v>188</v>
      </c>
      <c r="E274" s="207" t="s">
        <v>1</v>
      </c>
      <c r="F274" s="208" t="s">
        <v>191</v>
      </c>
      <c r="G274" s="205"/>
      <c r="H274" s="207" t="s">
        <v>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188</v>
      </c>
      <c r="AU274" s="214" t="s">
        <v>110</v>
      </c>
      <c r="AV274" s="13" t="s">
        <v>21</v>
      </c>
      <c r="AW274" s="13" t="s">
        <v>40</v>
      </c>
      <c r="AX274" s="13" t="s">
        <v>82</v>
      </c>
      <c r="AY274" s="214" t="s">
        <v>179</v>
      </c>
    </row>
    <row r="275" spans="2:51" s="14" customFormat="1" ht="10.199999999999999">
      <c r="B275" s="215"/>
      <c r="C275" s="216"/>
      <c r="D275" s="206" t="s">
        <v>188</v>
      </c>
      <c r="E275" s="217" t="s">
        <v>1</v>
      </c>
      <c r="F275" s="218" t="s">
        <v>378</v>
      </c>
      <c r="G275" s="216"/>
      <c r="H275" s="219">
        <v>5.3999999999999995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188</v>
      </c>
      <c r="AU275" s="225" t="s">
        <v>110</v>
      </c>
      <c r="AV275" s="14" t="s">
        <v>90</v>
      </c>
      <c r="AW275" s="14" t="s">
        <v>40</v>
      </c>
      <c r="AX275" s="14" t="s">
        <v>82</v>
      </c>
      <c r="AY275" s="225" t="s">
        <v>179</v>
      </c>
    </row>
    <row r="276" spans="2:51" s="13" customFormat="1" ht="10.199999999999999">
      <c r="B276" s="204"/>
      <c r="C276" s="205"/>
      <c r="D276" s="206" t="s">
        <v>188</v>
      </c>
      <c r="E276" s="207" t="s">
        <v>1</v>
      </c>
      <c r="F276" s="208" t="s">
        <v>193</v>
      </c>
      <c r="G276" s="205"/>
      <c r="H276" s="207" t="s">
        <v>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188</v>
      </c>
      <c r="AU276" s="214" t="s">
        <v>110</v>
      </c>
      <c r="AV276" s="13" t="s">
        <v>21</v>
      </c>
      <c r="AW276" s="13" t="s">
        <v>40</v>
      </c>
      <c r="AX276" s="13" t="s">
        <v>82</v>
      </c>
      <c r="AY276" s="214" t="s">
        <v>179</v>
      </c>
    </row>
    <row r="277" spans="2:51" s="14" customFormat="1" ht="10.199999999999999">
      <c r="B277" s="215"/>
      <c r="C277" s="216"/>
      <c r="D277" s="206" t="s">
        <v>188</v>
      </c>
      <c r="E277" s="217" t="s">
        <v>1</v>
      </c>
      <c r="F277" s="218" t="s">
        <v>379</v>
      </c>
      <c r="G277" s="216"/>
      <c r="H277" s="219">
        <v>13.030000000000001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188</v>
      </c>
      <c r="AU277" s="225" t="s">
        <v>110</v>
      </c>
      <c r="AV277" s="14" t="s">
        <v>90</v>
      </c>
      <c r="AW277" s="14" t="s">
        <v>40</v>
      </c>
      <c r="AX277" s="14" t="s">
        <v>82</v>
      </c>
      <c r="AY277" s="225" t="s">
        <v>179</v>
      </c>
    </row>
    <row r="278" spans="2:51" s="13" customFormat="1" ht="10.199999999999999">
      <c r="B278" s="204"/>
      <c r="C278" s="205"/>
      <c r="D278" s="206" t="s">
        <v>188</v>
      </c>
      <c r="E278" s="207" t="s">
        <v>1</v>
      </c>
      <c r="F278" s="208" t="s">
        <v>195</v>
      </c>
      <c r="G278" s="205"/>
      <c r="H278" s="207" t="s">
        <v>1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188</v>
      </c>
      <c r="AU278" s="214" t="s">
        <v>110</v>
      </c>
      <c r="AV278" s="13" t="s">
        <v>21</v>
      </c>
      <c r="AW278" s="13" t="s">
        <v>40</v>
      </c>
      <c r="AX278" s="13" t="s">
        <v>82</v>
      </c>
      <c r="AY278" s="214" t="s">
        <v>179</v>
      </c>
    </row>
    <row r="279" spans="2:51" s="14" customFormat="1" ht="10.199999999999999">
      <c r="B279" s="215"/>
      <c r="C279" s="216"/>
      <c r="D279" s="206" t="s">
        <v>188</v>
      </c>
      <c r="E279" s="217" t="s">
        <v>1</v>
      </c>
      <c r="F279" s="218" t="s">
        <v>380</v>
      </c>
      <c r="G279" s="216"/>
      <c r="H279" s="219">
        <v>4.7279999999999998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188</v>
      </c>
      <c r="AU279" s="225" t="s">
        <v>110</v>
      </c>
      <c r="AV279" s="14" t="s">
        <v>90</v>
      </c>
      <c r="AW279" s="14" t="s">
        <v>40</v>
      </c>
      <c r="AX279" s="14" t="s">
        <v>82</v>
      </c>
      <c r="AY279" s="225" t="s">
        <v>179</v>
      </c>
    </row>
    <row r="280" spans="2:51" s="13" customFormat="1" ht="10.199999999999999">
      <c r="B280" s="204"/>
      <c r="C280" s="205"/>
      <c r="D280" s="206" t="s">
        <v>188</v>
      </c>
      <c r="E280" s="207" t="s">
        <v>1</v>
      </c>
      <c r="F280" s="208" t="s">
        <v>193</v>
      </c>
      <c r="G280" s="205"/>
      <c r="H280" s="207" t="s">
        <v>1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188</v>
      </c>
      <c r="AU280" s="214" t="s">
        <v>110</v>
      </c>
      <c r="AV280" s="13" t="s">
        <v>21</v>
      </c>
      <c r="AW280" s="13" t="s">
        <v>40</v>
      </c>
      <c r="AX280" s="13" t="s">
        <v>82</v>
      </c>
      <c r="AY280" s="214" t="s">
        <v>179</v>
      </c>
    </row>
    <row r="281" spans="2:51" s="14" customFormat="1" ht="10.199999999999999">
      <c r="B281" s="215"/>
      <c r="C281" s="216"/>
      <c r="D281" s="206" t="s">
        <v>188</v>
      </c>
      <c r="E281" s="217" t="s">
        <v>1</v>
      </c>
      <c r="F281" s="218" t="s">
        <v>381</v>
      </c>
      <c r="G281" s="216"/>
      <c r="H281" s="219">
        <v>11.697200000000002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188</v>
      </c>
      <c r="AU281" s="225" t="s">
        <v>110</v>
      </c>
      <c r="AV281" s="14" t="s">
        <v>90</v>
      </c>
      <c r="AW281" s="14" t="s">
        <v>40</v>
      </c>
      <c r="AX281" s="14" t="s">
        <v>82</v>
      </c>
      <c r="AY281" s="225" t="s">
        <v>179</v>
      </c>
    </row>
    <row r="282" spans="2:51" s="13" customFormat="1" ht="10.199999999999999">
      <c r="B282" s="204"/>
      <c r="C282" s="205"/>
      <c r="D282" s="206" t="s">
        <v>188</v>
      </c>
      <c r="E282" s="207" t="s">
        <v>1</v>
      </c>
      <c r="F282" s="208" t="s">
        <v>382</v>
      </c>
      <c r="G282" s="205"/>
      <c r="H282" s="207" t="s">
        <v>1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188</v>
      </c>
      <c r="AU282" s="214" t="s">
        <v>110</v>
      </c>
      <c r="AV282" s="13" t="s">
        <v>21</v>
      </c>
      <c r="AW282" s="13" t="s">
        <v>40</v>
      </c>
      <c r="AX282" s="13" t="s">
        <v>82</v>
      </c>
      <c r="AY282" s="214" t="s">
        <v>179</v>
      </c>
    </row>
    <row r="283" spans="2:51" s="14" customFormat="1" ht="10.199999999999999">
      <c r="B283" s="215"/>
      <c r="C283" s="216"/>
      <c r="D283" s="206" t="s">
        <v>188</v>
      </c>
      <c r="E283" s="217" t="s">
        <v>1</v>
      </c>
      <c r="F283" s="218" t="s">
        <v>383</v>
      </c>
      <c r="G283" s="216"/>
      <c r="H283" s="219">
        <v>293.32800000000003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188</v>
      </c>
      <c r="AU283" s="225" t="s">
        <v>110</v>
      </c>
      <c r="AV283" s="14" t="s">
        <v>90</v>
      </c>
      <c r="AW283" s="14" t="s">
        <v>40</v>
      </c>
      <c r="AX283" s="14" t="s">
        <v>82</v>
      </c>
      <c r="AY283" s="225" t="s">
        <v>179</v>
      </c>
    </row>
    <row r="284" spans="2:51" s="14" customFormat="1" ht="10.199999999999999">
      <c r="B284" s="215"/>
      <c r="C284" s="216"/>
      <c r="D284" s="206" t="s">
        <v>188</v>
      </c>
      <c r="E284" s="217" t="s">
        <v>1</v>
      </c>
      <c r="F284" s="218" t="s">
        <v>384</v>
      </c>
      <c r="G284" s="216"/>
      <c r="H284" s="219">
        <v>38.730000000000004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188</v>
      </c>
      <c r="AU284" s="225" t="s">
        <v>110</v>
      </c>
      <c r="AV284" s="14" t="s">
        <v>90</v>
      </c>
      <c r="AW284" s="14" t="s">
        <v>40</v>
      </c>
      <c r="AX284" s="14" t="s">
        <v>82</v>
      </c>
      <c r="AY284" s="225" t="s">
        <v>179</v>
      </c>
    </row>
    <row r="285" spans="2:51" s="13" customFormat="1" ht="10.199999999999999">
      <c r="B285" s="204"/>
      <c r="C285" s="205"/>
      <c r="D285" s="206" t="s">
        <v>188</v>
      </c>
      <c r="E285" s="207" t="s">
        <v>1</v>
      </c>
      <c r="F285" s="208" t="s">
        <v>239</v>
      </c>
      <c r="G285" s="205"/>
      <c r="H285" s="207" t="s">
        <v>1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188</v>
      </c>
      <c r="AU285" s="214" t="s">
        <v>110</v>
      </c>
      <c r="AV285" s="13" t="s">
        <v>21</v>
      </c>
      <c r="AW285" s="13" t="s">
        <v>40</v>
      </c>
      <c r="AX285" s="13" t="s">
        <v>82</v>
      </c>
      <c r="AY285" s="214" t="s">
        <v>179</v>
      </c>
    </row>
    <row r="286" spans="2:51" s="14" customFormat="1" ht="10.199999999999999">
      <c r="B286" s="215"/>
      <c r="C286" s="216"/>
      <c r="D286" s="206" t="s">
        <v>188</v>
      </c>
      <c r="E286" s="217" t="s">
        <v>1</v>
      </c>
      <c r="F286" s="218" t="s">
        <v>240</v>
      </c>
      <c r="G286" s="216"/>
      <c r="H286" s="219">
        <v>-18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188</v>
      </c>
      <c r="AU286" s="225" t="s">
        <v>110</v>
      </c>
      <c r="AV286" s="14" t="s">
        <v>90</v>
      </c>
      <c r="AW286" s="14" t="s">
        <v>40</v>
      </c>
      <c r="AX286" s="14" t="s">
        <v>82</v>
      </c>
      <c r="AY286" s="225" t="s">
        <v>179</v>
      </c>
    </row>
    <row r="287" spans="2:51" s="14" customFormat="1" ht="10.199999999999999">
      <c r="B287" s="215"/>
      <c r="C287" s="216"/>
      <c r="D287" s="206" t="s">
        <v>188</v>
      </c>
      <c r="E287" s="217" t="s">
        <v>1</v>
      </c>
      <c r="F287" s="218" t="s">
        <v>233</v>
      </c>
      <c r="G287" s="216"/>
      <c r="H287" s="219">
        <v>0.81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188</v>
      </c>
      <c r="AU287" s="225" t="s">
        <v>110</v>
      </c>
      <c r="AV287" s="14" t="s">
        <v>90</v>
      </c>
      <c r="AW287" s="14" t="s">
        <v>40</v>
      </c>
      <c r="AX287" s="14" t="s">
        <v>82</v>
      </c>
      <c r="AY287" s="225" t="s">
        <v>179</v>
      </c>
    </row>
    <row r="288" spans="2:51" s="13" customFormat="1" ht="10.199999999999999">
      <c r="B288" s="204"/>
      <c r="C288" s="205"/>
      <c r="D288" s="206" t="s">
        <v>188</v>
      </c>
      <c r="E288" s="207" t="s">
        <v>1</v>
      </c>
      <c r="F288" s="208" t="s">
        <v>250</v>
      </c>
      <c r="G288" s="205"/>
      <c r="H288" s="207" t="s">
        <v>1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188</v>
      </c>
      <c r="AU288" s="214" t="s">
        <v>110</v>
      </c>
      <c r="AV288" s="13" t="s">
        <v>21</v>
      </c>
      <c r="AW288" s="13" t="s">
        <v>40</v>
      </c>
      <c r="AX288" s="13" t="s">
        <v>82</v>
      </c>
      <c r="AY288" s="214" t="s">
        <v>179</v>
      </c>
    </row>
    <row r="289" spans="1:65" s="14" customFormat="1" ht="10.199999999999999">
      <c r="B289" s="215"/>
      <c r="C289" s="216"/>
      <c r="D289" s="206" t="s">
        <v>188</v>
      </c>
      <c r="E289" s="217" t="s">
        <v>1</v>
      </c>
      <c r="F289" s="218" t="s">
        <v>385</v>
      </c>
      <c r="G289" s="216"/>
      <c r="H289" s="219">
        <v>65.790000000000006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188</v>
      </c>
      <c r="AU289" s="225" t="s">
        <v>110</v>
      </c>
      <c r="AV289" s="14" t="s">
        <v>90</v>
      </c>
      <c r="AW289" s="14" t="s">
        <v>40</v>
      </c>
      <c r="AX289" s="14" t="s">
        <v>82</v>
      </c>
      <c r="AY289" s="225" t="s">
        <v>179</v>
      </c>
    </row>
    <row r="290" spans="1:65" s="13" customFormat="1" ht="10.199999999999999">
      <c r="B290" s="204"/>
      <c r="C290" s="205"/>
      <c r="D290" s="206" t="s">
        <v>188</v>
      </c>
      <c r="E290" s="207" t="s">
        <v>1</v>
      </c>
      <c r="F290" s="208" t="s">
        <v>239</v>
      </c>
      <c r="G290" s="205"/>
      <c r="H290" s="207" t="s">
        <v>1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188</v>
      </c>
      <c r="AU290" s="214" t="s">
        <v>110</v>
      </c>
      <c r="AV290" s="13" t="s">
        <v>21</v>
      </c>
      <c r="AW290" s="13" t="s">
        <v>40</v>
      </c>
      <c r="AX290" s="13" t="s">
        <v>82</v>
      </c>
      <c r="AY290" s="214" t="s">
        <v>179</v>
      </c>
    </row>
    <row r="291" spans="1:65" s="14" customFormat="1" ht="10.199999999999999">
      <c r="B291" s="215"/>
      <c r="C291" s="216"/>
      <c r="D291" s="206" t="s">
        <v>188</v>
      </c>
      <c r="E291" s="217" t="s">
        <v>1</v>
      </c>
      <c r="F291" s="218" t="s">
        <v>386</v>
      </c>
      <c r="G291" s="216"/>
      <c r="H291" s="219">
        <v>-6.4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188</v>
      </c>
      <c r="AU291" s="225" t="s">
        <v>110</v>
      </c>
      <c r="AV291" s="14" t="s">
        <v>90</v>
      </c>
      <c r="AW291" s="14" t="s">
        <v>40</v>
      </c>
      <c r="AX291" s="14" t="s">
        <v>82</v>
      </c>
      <c r="AY291" s="225" t="s">
        <v>179</v>
      </c>
    </row>
    <row r="292" spans="1:65" s="2" customFormat="1" ht="14.4" customHeight="1">
      <c r="A292" s="34"/>
      <c r="B292" s="35"/>
      <c r="C292" s="191" t="s">
        <v>387</v>
      </c>
      <c r="D292" s="191" t="s">
        <v>181</v>
      </c>
      <c r="E292" s="192" t="s">
        <v>388</v>
      </c>
      <c r="F292" s="193" t="s">
        <v>389</v>
      </c>
      <c r="G292" s="194" t="s">
        <v>184</v>
      </c>
      <c r="H292" s="195">
        <v>602.36800000000005</v>
      </c>
      <c r="I292" s="196"/>
      <c r="J292" s="197">
        <f>ROUND(I292*H292,2)</f>
        <v>0</v>
      </c>
      <c r="K292" s="193" t="s">
        <v>185</v>
      </c>
      <c r="L292" s="39"/>
      <c r="M292" s="198" t="s">
        <v>1</v>
      </c>
      <c r="N292" s="199" t="s">
        <v>47</v>
      </c>
      <c r="O292" s="71"/>
      <c r="P292" s="200">
        <f>O292*H292</f>
        <v>0</v>
      </c>
      <c r="Q292" s="200">
        <v>2.2000000000000001E-4</v>
      </c>
      <c r="R292" s="200">
        <f>Q292*H292</f>
        <v>0.13252096000000002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186</v>
      </c>
      <c r="AT292" s="202" t="s">
        <v>181</v>
      </c>
      <c r="AU292" s="202" t="s">
        <v>110</v>
      </c>
      <c r="AY292" s="17" t="s">
        <v>179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21</v>
      </c>
      <c r="BK292" s="203">
        <f>ROUND(I292*H292,2)</f>
        <v>0</v>
      </c>
      <c r="BL292" s="17" t="s">
        <v>186</v>
      </c>
      <c r="BM292" s="202" t="s">
        <v>390</v>
      </c>
    </row>
    <row r="293" spans="1:65" s="13" customFormat="1" ht="10.199999999999999">
      <c r="B293" s="204"/>
      <c r="C293" s="205"/>
      <c r="D293" s="206" t="s">
        <v>188</v>
      </c>
      <c r="E293" s="207" t="s">
        <v>1</v>
      </c>
      <c r="F293" s="208" t="s">
        <v>202</v>
      </c>
      <c r="G293" s="205"/>
      <c r="H293" s="207" t="s">
        <v>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188</v>
      </c>
      <c r="AU293" s="214" t="s">
        <v>110</v>
      </c>
      <c r="AV293" s="13" t="s">
        <v>21</v>
      </c>
      <c r="AW293" s="13" t="s">
        <v>40</v>
      </c>
      <c r="AX293" s="13" t="s">
        <v>82</v>
      </c>
      <c r="AY293" s="214" t="s">
        <v>179</v>
      </c>
    </row>
    <row r="294" spans="1:65" s="14" customFormat="1" ht="10.199999999999999">
      <c r="B294" s="215"/>
      <c r="C294" s="216"/>
      <c r="D294" s="206" t="s">
        <v>188</v>
      </c>
      <c r="E294" s="217" t="s">
        <v>1</v>
      </c>
      <c r="F294" s="218" t="s">
        <v>373</v>
      </c>
      <c r="G294" s="216"/>
      <c r="H294" s="219">
        <v>0.42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188</v>
      </c>
      <c r="AU294" s="225" t="s">
        <v>110</v>
      </c>
      <c r="AV294" s="14" t="s">
        <v>90</v>
      </c>
      <c r="AW294" s="14" t="s">
        <v>40</v>
      </c>
      <c r="AX294" s="14" t="s">
        <v>82</v>
      </c>
      <c r="AY294" s="225" t="s">
        <v>179</v>
      </c>
    </row>
    <row r="295" spans="1:65" s="13" customFormat="1" ht="10.199999999999999">
      <c r="B295" s="204"/>
      <c r="C295" s="205"/>
      <c r="D295" s="206" t="s">
        <v>188</v>
      </c>
      <c r="E295" s="207" t="s">
        <v>1</v>
      </c>
      <c r="F295" s="208" t="s">
        <v>204</v>
      </c>
      <c r="G295" s="205"/>
      <c r="H295" s="207" t="s">
        <v>1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188</v>
      </c>
      <c r="AU295" s="214" t="s">
        <v>110</v>
      </c>
      <c r="AV295" s="13" t="s">
        <v>21</v>
      </c>
      <c r="AW295" s="13" t="s">
        <v>40</v>
      </c>
      <c r="AX295" s="13" t="s">
        <v>82</v>
      </c>
      <c r="AY295" s="214" t="s">
        <v>179</v>
      </c>
    </row>
    <row r="296" spans="1:65" s="14" customFormat="1" ht="10.199999999999999">
      <c r="B296" s="215"/>
      <c r="C296" s="216"/>
      <c r="D296" s="206" t="s">
        <v>188</v>
      </c>
      <c r="E296" s="217" t="s">
        <v>1</v>
      </c>
      <c r="F296" s="218" t="s">
        <v>374</v>
      </c>
      <c r="G296" s="216"/>
      <c r="H296" s="219">
        <v>1.0125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188</v>
      </c>
      <c r="AU296" s="225" t="s">
        <v>110</v>
      </c>
      <c r="AV296" s="14" t="s">
        <v>90</v>
      </c>
      <c r="AW296" s="14" t="s">
        <v>40</v>
      </c>
      <c r="AX296" s="14" t="s">
        <v>82</v>
      </c>
      <c r="AY296" s="225" t="s">
        <v>179</v>
      </c>
    </row>
    <row r="297" spans="1:65" s="13" customFormat="1" ht="10.199999999999999">
      <c r="B297" s="204"/>
      <c r="C297" s="205"/>
      <c r="D297" s="206" t="s">
        <v>188</v>
      </c>
      <c r="E297" s="207" t="s">
        <v>1</v>
      </c>
      <c r="F297" s="208" t="s">
        <v>206</v>
      </c>
      <c r="G297" s="205"/>
      <c r="H297" s="207" t="s">
        <v>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188</v>
      </c>
      <c r="AU297" s="214" t="s">
        <v>110</v>
      </c>
      <c r="AV297" s="13" t="s">
        <v>21</v>
      </c>
      <c r="AW297" s="13" t="s">
        <v>40</v>
      </c>
      <c r="AX297" s="13" t="s">
        <v>82</v>
      </c>
      <c r="AY297" s="214" t="s">
        <v>179</v>
      </c>
    </row>
    <row r="298" spans="1:65" s="14" customFormat="1" ht="10.199999999999999">
      <c r="B298" s="215"/>
      <c r="C298" s="216"/>
      <c r="D298" s="206" t="s">
        <v>188</v>
      </c>
      <c r="E298" s="217" t="s">
        <v>1</v>
      </c>
      <c r="F298" s="218" t="s">
        <v>374</v>
      </c>
      <c r="G298" s="216"/>
      <c r="H298" s="219">
        <v>1.0125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188</v>
      </c>
      <c r="AU298" s="225" t="s">
        <v>110</v>
      </c>
      <c r="AV298" s="14" t="s">
        <v>90</v>
      </c>
      <c r="AW298" s="14" t="s">
        <v>40</v>
      </c>
      <c r="AX298" s="14" t="s">
        <v>82</v>
      </c>
      <c r="AY298" s="225" t="s">
        <v>179</v>
      </c>
    </row>
    <row r="299" spans="1:65" s="13" customFormat="1" ht="10.199999999999999">
      <c r="B299" s="204"/>
      <c r="C299" s="205"/>
      <c r="D299" s="206" t="s">
        <v>188</v>
      </c>
      <c r="E299" s="207" t="s">
        <v>1</v>
      </c>
      <c r="F299" s="208" t="s">
        <v>375</v>
      </c>
      <c r="G299" s="205"/>
      <c r="H299" s="207" t="s">
        <v>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188</v>
      </c>
      <c r="AU299" s="214" t="s">
        <v>110</v>
      </c>
      <c r="AV299" s="13" t="s">
        <v>21</v>
      </c>
      <c r="AW299" s="13" t="s">
        <v>40</v>
      </c>
      <c r="AX299" s="13" t="s">
        <v>82</v>
      </c>
      <c r="AY299" s="214" t="s">
        <v>179</v>
      </c>
    </row>
    <row r="300" spans="1:65" s="14" customFormat="1" ht="10.199999999999999">
      <c r="B300" s="215"/>
      <c r="C300" s="216"/>
      <c r="D300" s="206" t="s">
        <v>188</v>
      </c>
      <c r="E300" s="217" t="s">
        <v>1</v>
      </c>
      <c r="F300" s="218" t="s">
        <v>376</v>
      </c>
      <c r="G300" s="216"/>
      <c r="H300" s="219">
        <v>108.5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188</v>
      </c>
      <c r="AU300" s="225" t="s">
        <v>110</v>
      </c>
      <c r="AV300" s="14" t="s">
        <v>90</v>
      </c>
      <c r="AW300" s="14" t="s">
        <v>40</v>
      </c>
      <c r="AX300" s="14" t="s">
        <v>82</v>
      </c>
      <c r="AY300" s="225" t="s">
        <v>179</v>
      </c>
    </row>
    <row r="301" spans="1:65" s="13" customFormat="1" ht="10.199999999999999">
      <c r="B301" s="204"/>
      <c r="C301" s="205"/>
      <c r="D301" s="206" t="s">
        <v>188</v>
      </c>
      <c r="E301" s="207" t="s">
        <v>1</v>
      </c>
      <c r="F301" s="208" t="s">
        <v>269</v>
      </c>
      <c r="G301" s="205"/>
      <c r="H301" s="207" t="s">
        <v>1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188</v>
      </c>
      <c r="AU301" s="214" t="s">
        <v>110</v>
      </c>
      <c r="AV301" s="13" t="s">
        <v>21</v>
      </c>
      <c r="AW301" s="13" t="s">
        <v>40</v>
      </c>
      <c r="AX301" s="13" t="s">
        <v>82</v>
      </c>
      <c r="AY301" s="214" t="s">
        <v>179</v>
      </c>
    </row>
    <row r="302" spans="1:65" s="14" customFormat="1" ht="10.199999999999999">
      <c r="B302" s="215"/>
      <c r="C302" s="216"/>
      <c r="D302" s="206" t="s">
        <v>188</v>
      </c>
      <c r="E302" s="217" t="s">
        <v>1</v>
      </c>
      <c r="F302" s="218" t="s">
        <v>377</v>
      </c>
      <c r="G302" s="216"/>
      <c r="H302" s="219">
        <v>3.4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188</v>
      </c>
      <c r="AU302" s="225" t="s">
        <v>110</v>
      </c>
      <c r="AV302" s="14" t="s">
        <v>90</v>
      </c>
      <c r="AW302" s="14" t="s">
        <v>40</v>
      </c>
      <c r="AX302" s="14" t="s">
        <v>82</v>
      </c>
      <c r="AY302" s="225" t="s">
        <v>179</v>
      </c>
    </row>
    <row r="303" spans="1:65" s="13" customFormat="1" ht="10.199999999999999">
      <c r="B303" s="204"/>
      <c r="C303" s="205"/>
      <c r="D303" s="206" t="s">
        <v>188</v>
      </c>
      <c r="E303" s="207" t="s">
        <v>1</v>
      </c>
      <c r="F303" s="208" t="s">
        <v>191</v>
      </c>
      <c r="G303" s="205"/>
      <c r="H303" s="207" t="s">
        <v>1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188</v>
      </c>
      <c r="AU303" s="214" t="s">
        <v>110</v>
      </c>
      <c r="AV303" s="13" t="s">
        <v>21</v>
      </c>
      <c r="AW303" s="13" t="s">
        <v>40</v>
      </c>
      <c r="AX303" s="13" t="s">
        <v>82</v>
      </c>
      <c r="AY303" s="214" t="s">
        <v>179</v>
      </c>
    </row>
    <row r="304" spans="1:65" s="14" customFormat="1" ht="10.199999999999999">
      <c r="B304" s="215"/>
      <c r="C304" s="216"/>
      <c r="D304" s="206" t="s">
        <v>188</v>
      </c>
      <c r="E304" s="217" t="s">
        <v>1</v>
      </c>
      <c r="F304" s="218" t="s">
        <v>378</v>
      </c>
      <c r="G304" s="216"/>
      <c r="H304" s="219">
        <v>5.3999999999999995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188</v>
      </c>
      <c r="AU304" s="225" t="s">
        <v>110</v>
      </c>
      <c r="AV304" s="14" t="s">
        <v>90</v>
      </c>
      <c r="AW304" s="14" t="s">
        <v>40</v>
      </c>
      <c r="AX304" s="14" t="s">
        <v>82</v>
      </c>
      <c r="AY304" s="225" t="s">
        <v>179</v>
      </c>
    </row>
    <row r="305" spans="2:51" s="13" customFormat="1" ht="10.199999999999999">
      <c r="B305" s="204"/>
      <c r="C305" s="205"/>
      <c r="D305" s="206" t="s">
        <v>188</v>
      </c>
      <c r="E305" s="207" t="s">
        <v>1</v>
      </c>
      <c r="F305" s="208" t="s">
        <v>193</v>
      </c>
      <c r="G305" s="205"/>
      <c r="H305" s="207" t="s">
        <v>1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188</v>
      </c>
      <c r="AU305" s="214" t="s">
        <v>110</v>
      </c>
      <c r="AV305" s="13" t="s">
        <v>21</v>
      </c>
      <c r="AW305" s="13" t="s">
        <v>40</v>
      </c>
      <c r="AX305" s="13" t="s">
        <v>82</v>
      </c>
      <c r="AY305" s="214" t="s">
        <v>179</v>
      </c>
    </row>
    <row r="306" spans="2:51" s="14" customFormat="1" ht="10.199999999999999">
      <c r="B306" s="215"/>
      <c r="C306" s="216"/>
      <c r="D306" s="206" t="s">
        <v>188</v>
      </c>
      <c r="E306" s="217" t="s">
        <v>1</v>
      </c>
      <c r="F306" s="218" t="s">
        <v>379</v>
      </c>
      <c r="G306" s="216"/>
      <c r="H306" s="219">
        <v>13.030000000000001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188</v>
      </c>
      <c r="AU306" s="225" t="s">
        <v>110</v>
      </c>
      <c r="AV306" s="14" t="s">
        <v>90</v>
      </c>
      <c r="AW306" s="14" t="s">
        <v>40</v>
      </c>
      <c r="AX306" s="14" t="s">
        <v>82</v>
      </c>
      <c r="AY306" s="225" t="s">
        <v>179</v>
      </c>
    </row>
    <row r="307" spans="2:51" s="13" customFormat="1" ht="10.199999999999999">
      <c r="B307" s="204"/>
      <c r="C307" s="205"/>
      <c r="D307" s="206" t="s">
        <v>188</v>
      </c>
      <c r="E307" s="207" t="s">
        <v>1</v>
      </c>
      <c r="F307" s="208" t="s">
        <v>195</v>
      </c>
      <c r="G307" s="205"/>
      <c r="H307" s="207" t="s">
        <v>1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188</v>
      </c>
      <c r="AU307" s="214" t="s">
        <v>110</v>
      </c>
      <c r="AV307" s="13" t="s">
        <v>21</v>
      </c>
      <c r="AW307" s="13" t="s">
        <v>40</v>
      </c>
      <c r="AX307" s="13" t="s">
        <v>82</v>
      </c>
      <c r="AY307" s="214" t="s">
        <v>179</v>
      </c>
    </row>
    <row r="308" spans="2:51" s="14" customFormat="1" ht="10.199999999999999">
      <c r="B308" s="215"/>
      <c r="C308" s="216"/>
      <c r="D308" s="206" t="s">
        <v>188</v>
      </c>
      <c r="E308" s="217" t="s">
        <v>1</v>
      </c>
      <c r="F308" s="218" t="s">
        <v>380</v>
      </c>
      <c r="G308" s="216"/>
      <c r="H308" s="219">
        <v>4.7279999999999998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188</v>
      </c>
      <c r="AU308" s="225" t="s">
        <v>110</v>
      </c>
      <c r="AV308" s="14" t="s">
        <v>90</v>
      </c>
      <c r="AW308" s="14" t="s">
        <v>40</v>
      </c>
      <c r="AX308" s="14" t="s">
        <v>82</v>
      </c>
      <c r="AY308" s="225" t="s">
        <v>179</v>
      </c>
    </row>
    <row r="309" spans="2:51" s="13" customFormat="1" ht="10.199999999999999">
      <c r="B309" s="204"/>
      <c r="C309" s="205"/>
      <c r="D309" s="206" t="s">
        <v>188</v>
      </c>
      <c r="E309" s="207" t="s">
        <v>1</v>
      </c>
      <c r="F309" s="208" t="s">
        <v>193</v>
      </c>
      <c r="G309" s="205"/>
      <c r="H309" s="207" t="s">
        <v>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188</v>
      </c>
      <c r="AU309" s="214" t="s">
        <v>110</v>
      </c>
      <c r="AV309" s="13" t="s">
        <v>21</v>
      </c>
      <c r="AW309" s="13" t="s">
        <v>40</v>
      </c>
      <c r="AX309" s="13" t="s">
        <v>82</v>
      </c>
      <c r="AY309" s="214" t="s">
        <v>179</v>
      </c>
    </row>
    <row r="310" spans="2:51" s="14" customFormat="1" ht="10.199999999999999">
      <c r="B310" s="215"/>
      <c r="C310" s="216"/>
      <c r="D310" s="206" t="s">
        <v>188</v>
      </c>
      <c r="E310" s="217" t="s">
        <v>1</v>
      </c>
      <c r="F310" s="218" t="s">
        <v>381</v>
      </c>
      <c r="G310" s="216"/>
      <c r="H310" s="219">
        <v>11.697200000000002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188</v>
      </c>
      <c r="AU310" s="225" t="s">
        <v>110</v>
      </c>
      <c r="AV310" s="14" t="s">
        <v>90</v>
      </c>
      <c r="AW310" s="14" t="s">
        <v>40</v>
      </c>
      <c r="AX310" s="14" t="s">
        <v>82</v>
      </c>
      <c r="AY310" s="225" t="s">
        <v>179</v>
      </c>
    </row>
    <row r="311" spans="2:51" s="13" customFormat="1" ht="10.199999999999999">
      <c r="B311" s="204"/>
      <c r="C311" s="205"/>
      <c r="D311" s="206" t="s">
        <v>188</v>
      </c>
      <c r="E311" s="207" t="s">
        <v>1</v>
      </c>
      <c r="F311" s="208" t="s">
        <v>382</v>
      </c>
      <c r="G311" s="205"/>
      <c r="H311" s="207" t="s">
        <v>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188</v>
      </c>
      <c r="AU311" s="214" t="s">
        <v>110</v>
      </c>
      <c r="AV311" s="13" t="s">
        <v>21</v>
      </c>
      <c r="AW311" s="13" t="s">
        <v>40</v>
      </c>
      <c r="AX311" s="13" t="s">
        <v>82</v>
      </c>
      <c r="AY311" s="214" t="s">
        <v>179</v>
      </c>
    </row>
    <row r="312" spans="2:51" s="14" customFormat="1" ht="10.199999999999999">
      <c r="B312" s="215"/>
      <c r="C312" s="216"/>
      <c r="D312" s="206" t="s">
        <v>188</v>
      </c>
      <c r="E312" s="217" t="s">
        <v>1</v>
      </c>
      <c r="F312" s="218" t="s">
        <v>383</v>
      </c>
      <c r="G312" s="216"/>
      <c r="H312" s="219">
        <v>293.32800000000003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188</v>
      </c>
      <c r="AU312" s="225" t="s">
        <v>110</v>
      </c>
      <c r="AV312" s="14" t="s">
        <v>90</v>
      </c>
      <c r="AW312" s="14" t="s">
        <v>40</v>
      </c>
      <c r="AX312" s="14" t="s">
        <v>82</v>
      </c>
      <c r="AY312" s="225" t="s">
        <v>179</v>
      </c>
    </row>
    <row r="313" spans="2:51" s="14" customFormat="1" ht="10.199999999999999">
      <c r="B313" s="215"/>
      <c r="C313" s="216"/>
      <c r="D313" s="206" t="s">
        <v>188</v>
      </c>
      <c r="E313" s="217" t="s">
        <v>1</v>
      </c>
      <c r="F313" s="218" t="s">
        <v>384</v>
      </c>
      <c r="G313" s="216"/>
      <c r="H313" s="219">
        <v>38.730000000000004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188</v>
      </c>
      <c r="AU313" s="225" t="s">
        <v>110</v>
      </c>
      <c r="AV313" s="14" t="s">
        <v>90</v>
      </c>
      <c r="AW313" s="14" t="s">
        <v>40</v>
      </c>
      <c r="AX313" s="14" t="s">
        <v>82</v>
      </c>
      <c r="AY313" s="225" t="s">
        <v>179</v>
      </c>
    </row>
    <row r="314" spans="2:51" s="13" customFormat="1" ht="10.199999999999999">
      <c r="B314" s="204"/>
      <c r="C314" s="205"/>
      <c r="D314" s="206" t="s">
        <v>188</v>
      </c>
      <c r="E314" s="207" t="s">
        <v>1</v>
      </c>
      <c r="F314" s="208" t="s">
        <v>239</v>
      </c>
      <c r="G314" s="205"/>
      <c r="H314" s="207" t="s">
        <v>1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188</v>
      </c>
      <c r="AU314" s="214" t="s">
        <v>110</v>
      </c>
      <c r="AV314" s="13" t="s">
        <v>21</v>
      </c>
      <c r="AW314" s="13" t="s">
        <v>40</v>
      </c>
      <c r="AX314" s="13" t="s">
        <v>82</v>
      </c>
      <c r="AY314" s="214" t="s">
        <v>179</v>
      </c>
    </row>
    <row r="315" spans="2:51" s="14" customFormat="1" ht="10.199999999999999">
      <c r="B315" s="215"/>
      <c r="C315" s="216"/>
      <c r="D315" s="206" t="s">
        <v>188</v>
      </c>
      <c r="E315" s="217" t="s">
        <v>1</v>
      </c>
      <c r="F315" s="218" t="s">
        <v>240</v>
      </c>
      <c r="G315" s="216"/>
      <c r="H315" s="219">
        <v>-18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188</v>
      </c>
      <c r="AU315" s="225" t="s">
        <v>110</v>
      </c>
      <c r="AV315" s="14" t="s">
        <v>90</v>
      </c>
      <c r="AW315" s="14" t="s">
        <v>40</v>
      </c>
      <c r="AX315" s="14" t="s">
        <v>82</v>
      </c>
      <c r="AY315" s="225" t="s">
        <v>179</v>
      </c>
    </row>
    <row r="316" spans="2:51" s="14" customFormat="1" ht="10.199999999999999">
      <c r="B316" s="215"/>
      <c r="C316" s="216"/>
      <c r="D316" s="206" t="s">
        <v>188</v>
      </c>
      <c r="E316" s="217" t="s">
        <v>1</v>
      </c>
      <c r="F316" s="218" t="s">
        <v>233</v>
      </c>
      <c r="G316" s="216"/>
      <c r="H316" s="219">
        <v>0.81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188</v>
      </c>
      <c r="AU316" s="225" t="s">
        <v>110</v>
      </c>
      <c r="AV316" s="14" t="s">
        <v>90</v>
      </c>
      <c r="AW316" s="14" t="s">
        <v>40</v>
      </c>
      <c r="AX316" s="14" t="s">
        <v>82</v>
      </c>
      <c r="AY316" s="225" t="s">
        <v>179</v>
      </c>
    </row>
    <row r="317" spans="2:51" s="13" customFormat="1" ht="10.199999999999999">
      <c r="B317" s="204"/>
      <c r="C317" s="205"/>
      <c r="D317" s="206" t="s">
        <v>188</v>
      </c>
      <c r="E317" s="207" t="s">
        <v>1</v>
      </c>
      <c r="F317" s="208" t="s">
        <v>250</v>
      </c>
      <c r="G317" s="205"/>
      <c r="H317" s="207" t="s">
        <v>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188</v>
      </c>
      <c r="AU317" s="214" t="s">
        <v>110</v>
      </c>
      <c r="AV317" s="13" t="s">
        <v>21</v>
      </c>
      <c r="AW317" s="13" t="s">
        <v>40</v>
      </c>
      <c r="AX317" s="13" t="s">
        <v>82</v>
      </c>
      <c r="AY317" s="214" t="s">
        <v>179</v>
      </c>
    </row>
    <row r="318" spans="2:51" s="14" customFormat="1" ht="10.199999999999999">
      <c r="B318" s="215"/>
      <c r="C318" s="216"/>
      <c r="D318" s="206" t="s">
        <v>188</v>
      </c>
      <c r="E318" s="217" t="s">
        <v>1</v>
      </c>
      <c r="F318" s="218" t="s">
        <v>385</v>
      </c>
      <c r="G318" s="216"/>
      <c r="H318" s="219">
        <v>65.790000000000006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188</v>
      </c>
      <c r="AU318" s="225" t="s">
        <v>110</v>
      </c>
      <c r="AV318" s="14" t="s">
        <v>90</v>
      </c>
      <c r="AW318" s="14" t="s">
        <v>40</v>
      </c>
      <c r="AX318" s="14" t="s">
        <v>82</v>
      </c>
      <c r="AY318" s="225" t="s">
        <v>179</v>
      </c>
    </row>
    <row r="319" spans="2:51" s="13" customFormat="1" ht="10.199999999999999">
      <c r="B319" s="204"/>
      <c r="C319" s="205"/>
      <c r="D319" s="206" t="s">
        <v>188</v>
      </c>
      <c r="E319" s="207" t="s">
        <v>1</v>
      </c>
      <c r="F319" s="208" t="s">
        <v>239</v>
      </c>
      <c r="G319" s="205"/>
      <c r="H319" s="207" t="s">
        <v>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188</v>
      </c>
      <c r="AU319" s="214" t="s">
        <v>110</v>
      </c>
      <c r="AV319" s="13" t="s">
        <v>21</v>
      </c>
      <c r="AW319" s="13" t="s">
        <v>40</v>
      </c>
      <c r="AX319" s="13" t="s">
        <v>82</v>
      </c>
      <c r="AY319" s="214" t="s">
        <v>179</v>
      </c>
    </row>
    <row r="320" spans="2:51" s="14" customFormat="1" ht="10.199999999999999">
      <c r="B320" s="215"/>
      <c r="C320" s="216"/>
      <c r="D320" s="206" t="s">
        <v>188</v>
      </c>
      <c r="E320" s="217" t="s">
        <v>1</v>
      </c>
      <c r="F320" s="218" t="s">
        <v>386</v>
      </c>
      <c r="G320" s="216"/>
      <c r="H320" s="219">
        <v>-6.4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188</v>
      </c>
      <c r="AU320" s="225" t="s">
        <v>110</v>
      </c>
      <c r="AV320" s="14" t="s">
        <v>90</v>
      </c>
      <c r="AW320" s="14" t="s">
        <v>40</v>
      </c>
      <c r="AX320" s="14" t="s">
        <v>82</v>
      </c>
      <c r="AY320" s="225" t="s">
        <v>179</v>
      </c>
    </row>
    <row r="321" spans="1:65" s="13" customFormat="1" ht="10.199999999999999">
      <c r="B321" s="204"/>
      <c r="C321" s="205"/>
      <c r="D321" s="206" t="s">
        <v>188</v>
      </c>
      <c r="E321" s="207" t="s">
        <v>1</v>
      </c>
      <c r="F321" s="208" t="s">
        <v>391</v>
      </c>
      <c r="G321" s="205"/>
      <c r="H321" s="207" t="s">
        <v>1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188</v>
      </c>
      <c r="AU321" s="214" t="s">
        <v>110</v>
      </c>
      <c r="AV321" s="13" t="s">
        <v>21</v>
      </c>
      <c r="AW321" s="13" t="s">
        <v>40</v>
      </c>
      <c r="AX321" s="13" t="s">
        <v>82</v>
      </c>
      <c r="AY321" s="214" t="s">
        <v>179</v>
      </c>
    </row>
    <row r="322" spans="1:65" s="14" customFormat="1" ht="10.199999999999999">
      <c r="B322" s="215"/>
      <c r="C322" s="216"/>
      <c r="D322" s="206" t="s">
        <v>188</v>
      </c>
      <c r="E322" s="217" t="s">
        <v>1</v>
      </c>
      <c r="F322" s="218" t="s">
        <v>392</v>
      </c>
      <c r="G322" s="216"/>
      <c r="H322" s="219">
        <v>78.910000000000011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188</v>
      </c>
      <c r="AU322" s="225" t="s">
        <v>110</v>
      </c>
      <c r="AV322" s="14" t="s">
        <v>90</v>
      </c>
      <c r="AW322" s="14" t="s">
        <v>40</v>
      </c>
      <c r="AX322" s="14" t="s">
        <v>82</v>
      </c>
      <c r="AY322" s="225" t="s">
        <v>179</v>
      </c>
    </row>
    <row r="323" spans="1:65" s="2" customFormat="1" ht="14.4" customHeight="1">
      <c r="A323" s="34"/>
      <c r="B323" s="35"/>
      <c r="C323" s="191" t="s">
        <v>393</v>
      </c>
      <c r="D323" s="191" t="s">
        <v>181</v>
      </c>
      <c r="E323" s="192" t="s">
        <v>394</v>
      </c>
      <c r="F323" s="193" t="s">
        <v>395</v>
      </c>
      <c r="G323" s="194" t="s">
        <v>184</v>
      </c>
      <c r="H323" s="195">
        <v>602.36800000000005</v>
      </c>
      <c r="I323" s="196"/>
      <c r="J323" s="197">
        <f>ROUND(I323*H323,2)</f>
        <v>0</v>
      </c>
      <c r="K323" s="193" t="s">
        <v>185</v>
      </c>
      <c r="L323" s="39"/>
      <c r="M323" s="198" t="s">
        <v>1</v>
      </c>
      <c r="N323" s="199" t="s">
        <v>47</v>
      </c>
      <c r="O323" s="71"/>
      <c r="P323" s="200">
        <f>O323*H323</f>
        <v>0</v>
      </c>
      <c r="Q323" s="200">
        <v>3.2599999999999999E-3</v>
      </c>
      <c r="R323" s="200">
        <f>Q323*H323</f>
        <v>1.9637196800000001</v>
      </c>
      <c r="S323" s="200">
        <v>0</v>
      </c>
      <c r="T323" s="20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2" t="s">
        <v>186</v>
      </c>
      <c r="AT323" s="202" t="s">
        <v>181</v>
      </c>
      <c r="AU323" s="202" t="s">
        <v>110</v>
      </c>
      <c r="AY323" s="17" t="s">
        <v>179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7" t="s">
        <v>21</v>
      </c>
      <c r="BK323" s="203">
        <f>ROUND(I323*H323,2)</f>
        <v>0</v>
      </c>
      <c r="BL323" s="17" t="s">
        <v>186</v>
      </c>
      <c r="BM323" s="202" t="s">
        <v>396</v>
      </c>
    </row>
    <row r="324" spans="1:65" s="2" customFormat="1" ht="14.4" customHeight="1">
      <c r="A324" s="34"/>
      <c r="B324" s="35"/>
      <c r="C324" s="191" t="s">
        <v>397</v>
      </c>
      <c r="D324" s="191" t="s">
        <v>181</v>
      </c>
      <c r="E324" s="192" t="s">
        <v>398</v>
      </c>
      <c r="F324" s="193" t="s">
        <v>399</v>
      </c>
      <c r="G324" s="194" t="s">
        <v>184</v>
      </c>
      <c r="H324" s="195">
        <v>18.3</v>
      </c>
      <c r="I324" s="196"/>
      <c r="J324" s="197">
        <f>ROUND(I324*H324,2)</f>
        <v>0</v>
      </c>
      <c r="K324" s="193" t="s">
        <v>185</v>
      </c>
      <c r="L324" s="39"/>
      <c r="M324" s="198" t="s">
        <v>1</v>
      </c>
      <c r="N324" s="199" t="s">
        <v>47</v>
      </c>
      <c r="O324" s="71"/>
      <c r="P324" s="200">
        <f>O324*H324</f>
        <v>0</v>
      </c>
      <c r="Q324" s="200">
        <v>4.4099999999999999E-3</v>
      </c>
      <c r="R324" s="200">
        <f>Q324*H324</f>
        <v>8.0702999999999997E-2</v>
      </c>
      <c r="S324" s="200">
        <v>0</v>
      </c>
      <c r="T324" s="20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2" t="s">
        <v>186</v>
      </c>
      <c r="AT324" s="202" t="s">
        <v>181</v>
      </c>
      <c r="AU324" s="202" t="s">
        <v>110</v>
      </c>
      <c r="AY324" s="17" t="s">
        <v>179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7" t="s">
        <v>21</v>
      </c>
      <c r="BK324" s="203">
        <f>ROUND(I324*H324,2)</f>
        <v>0</v>
      </c>
      <c r="BL324" s="17" t="s">
        <v>186</v>
      </c>
      <c r="BM324" s="202" t="s">
        <v>400</v>
      </c>
    </row>
    <row r="325" spans="1:65" s="13" customFormat="1" ht="10.199999999999999">
      <c r="B325" s="204"/>
      <c r="C325" s="205"/>
      <c r="D325" s="206" t="s">
        <v>188</v>
      </c>
      <c r="E325" s="207" t="s">
        <v>1</v>
      </c>
      <c r="F325" s="208" t="s">
        <v>220</v>
      </c>
      <c r="G325" s="205"/>
      <c r="H325" s="207" t="s">
        <v>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188</v>
      </c>
      <c r="AU325" s="214" t="s">
        <v>110</v>
      </c>
      <c r="AV325" s="13" t="s">
        <v>21</v>
      </c>
      <c r="AW325" s="13" t="s">
        <v>40</v>
      </c>
      <c r="AX325" s="13" t="s">
        <v>82</v>
      </c>
      <c r="AY325" s="214" t="s">
        <v>179</v>
      </c>
    </row>
    <row r="326" spans="1:65" s="14" customFormat="1" ht="10.199999999999999">
      <c r="B326" s="215"/>
      <c r="C326" s="216"/>
      <c r="D326" s="206" t="s">
        <v>188</v>
      </c>
      <c r="E326" s="217" t="s">
        <v>1</v>
      </c>
      <c r="F326" s="218" t="s">
        <v>401</v>
      </c>
      <c r="G326" s="216"/>
      <c r="H326" s="219">
        <v>18.299999999999997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188</v>
      </c>
      <c r="AU326" s="225" t="s">
        <v>110</v>
      </c>
      <c r="AV326" s="14" t="s">
        <v>90</v>
      </c>
      <c r="AW326" s="14" t="s">
        <v>40</v>
      </c>
      <c r="AX326" s="14" t="s">
        <v>82</v>
      </c>
      <c r="AY326" s="225" t="s">
        <v>179</v>
      </c>
    </row>
    <row r="327" spans="1:65" s="2" customFormat="1" ht="14.4" customHeight="1">
      <c r="A327" s="34"/>
      <c r="B327" s="35"/>
      <c r="C327" s="191" t="s">
        <v>402</v>
      </c>
      <c r="D327" s="191" t="s">
        <v>181</v>
      </c>
      <c r="E327" s="192" t="s">
        <v>403</v>
      </c>
      <c r="F327" s="193" t="s">
        <v>404</v>
      </c>
      <c r="G327" s="194" t="s">
        <v>184</v>
      </c>
      <c r="H327" s="195">
        <v>18.3</v>
      </c>
      <c r="I327" s="196"/>
      <c r="J327" s="197">
        <f>ROUND(I327*H327,2)</f>
        <v>0</v>
      </c>
      <c r="K327" s="193" t="s">
        <v>185</v>
      </c>
      <c r="L327" s="39"/>
      <c r="M327" s="198" t="s">
        <v>1</v>
      </c>
      <c r="N327" s="199" t="s">
        <v>47</v>
      </c>
      <c r="O327" s="71"/>
      <c r="P327" s="200">
        <f>O327*H327</f>
        <v>0</v>
      </c>
      <c r="Q327" s="200">
        <v>3.15E-3</v>
      </c>
      <c r="R327" s="200">
        <f>Q327*H327</f>
        <v>5.7645000000000002E-2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186</v>
      </c>
      <c r="AT327" s="202" t="s">
        <v>181</v>
      </c>
      <c r="AU327" s="202" t="s">
        <v>110</v>
      </c>
      <c r="AY327" s="17" t="s">
        <v>179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21</v>
      </c>
      <c r="BK327" s="203">
        <f>ROUND(I327*H327,2)</f>
        <v>0</v>
      </c>
      <c r="BL327" s="17" t="s">
        <v>186</v>
      </c>
      <c r="BM327" s="202" t="s">
        <v>405</v>
      </c>
    </row>
    <row r="328" spans="1:65" s="2" customFormat="1" ht="14.4" customHeight="1">
      <c r="A328" s="34"/>
      <c r="B328" s="35"/>
      <c r="C328" s="191" t="s">
        <v>406</v>
      </c>
      <c r="D328" s="191" t="s">
        <v>181</v>
      </c>
      <c r="E328" s="192" t="s">
        <v>407</v>
      </c>
      <c r="F328" s="193" t="s">
        <v>408</v>
      </c>
      <c r="G328" s="194" t="s">
        <v>184</v>
      </c>
      <c r="H328" s="195">
        <v>18.3</v>
      </c>
      <c r="I328" s="196"/>
      <c r="J328" s="197">
        <f>ROUND(I328*H328,2)</f>
        <v>0</v>
      </c>
      <c r="K328" s="193" t="s">
        <v>185</v>
      </c>
      <c r="L328" s="39"/>
      <c r="M328" s="198" t="s">
        <v>1</v>
      </c>
      <c r="N328" s="199" t="s">
        <v>47</v>
      </c>
      <c r="O328" s="71"/>
      <c r="P328" s="200">
        <f>O328*H328</f>
        <v>0</v>
      </c>
      <c r="Q328" s="200">
        <v>2.2000000000000001E-4</v>
      </c>
      <c r="R328" s="200">
        <f>Q328*H328</f>
        <v>4.0260000000000001E-3</v>
      </c>
      <c r="S328" s="200">
        <v>0</v>
      </c>
      <c r="T328" s="201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2" t="s">
        <v>186</v>
      </c>
      <c r="AT328" s="202" t="s">
        <v>181</v>
      </c>
      <c r="AU328" s="202" t="s">
        <v>110</v>
      </c>
      <c r="AY328" s="17" t="s">
        <v>179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7" t="s">
        <v>21</v>
      </c>
      <c r="BK328" s="203">
        <f>ROUND(I328*H328,2)</f>
        <v>0</v>
      </c>
      <c r="BL328" s="17" t="s">
        <v>186</v>
      </c>
      <c r="BM328" s="202" t="s">
        <v>409</v>
      </c>
    </row>
    <row r="329" spans="1:65" s="13" customFormat="1" ht="10.199999999999999">
      <c r="B329" s="204"/>
      <c r="C329" s="205"/>
      <c r="D329" s="206" t="s">
        <v>188</v>
      </c>
      <c r="E329" s="207" t="s">
        <v>1</v>
      </c>
      <c r="F329" s="208" t="s">
        <v>220</v>
      </c>
      <c r="G329" s="205"/>
      <c r="H329" s="207" t="s">
        <v>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188</v>
      </c>
      <c r="AU329" s="214" t="s">
        <v>110</v>
      </c>
      <c r="AV329" s="13" t="s">
        <v>21</v>
      </c>
      <c r="AW329" s="13" t="s">
        <v>40</v>
      </c>
      <c r="AX329" s="13" t="s">
        <v>82</v>
      </c>
      <c r="AY329" s="214" t="s">
        <v>179</v>
      </c>
    </row>
    <row r="330" spans="1:65" s="14" customFormat="1" ht="10.199999999999999">
      <c r="B330" s="215"/>
      <c r="C330" s="216"/>
      <c r="D330" s="206" t="s">
        <v>188</v>
      </c>
      <c r="E330" s="217" t="s">
        <v>1</v>
      </c>
      <c r="F330" s="218" t="s">
        <v>401</v>
      </c>
      <c r="G330" s="216"/>
      <c r="H330" s="219">
        <v>18.299999999999997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188</v>
      </c>
      <c r="AU330" s="225" t="s">
        <v>110</v>
      </c>
      <c r="AV330" s="14" t="s">
        <v>90</v>
      </c>
      <c r="AW330" s="14" t="s">
        <v>40</v>
      </c>
      <c r="AX330" s="14" t="s">
        <v>82</v>
      </c>
      <c r="AY330" s="225" t="s">
        <v>179</v>
      </c>
    </row>
    <row r="331" spans="1:65" s="2" customFormat="1" ht="14.4" customHeight="1">
      <c r="A331" s="34"/>
      <c r="B331" s="35"/>
      <c r="C331" s="191" t="s">
        <v>410</v>
      </c>
      <c r="D331" s="191" t="s">
        <v>181</v>
      </c>
      <c r="E331" s="192" t="s">
        <v>411</v>
      </c>
      <c r="F331" s="193" t="s">
        <v>412</v>
      </c>
      <c r="G331" s="194" t="s">
        <v>260</v>
      </c>
      <c r="H331" s="195">
        <v>71.3</v>
      </c>
      <c r="I331" s="196"/>
      <c r="J331" s="197">
        <f>ROUND(I331*H331,2)</f>
        <v>0</v>
      </c>
      <c r="K331" s="193" t="s">
        <v>185</v>
      </c>
      <c r="L331" s="39"/>
      <c r="M331" s="198" t="s">
        <v>1</v>
      </c>
      <c r="N331" s="199" t="s">
        <v>47</v>
      </c>
      <c r="O331" s="71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2" t="s">
        <v>186</v>
      </c>
      <c r="AT331" s="202" t="s">
        <v>181</v>
      </c>
      <c r="AU331" s="202" t="s">
        <v>110</v>
      </c>
      <c r="AY331" s="17" t="s">
        <v>179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7" t="s">
        <v>21</v>
      </c>
      <c r="BK331" s="203">
        <f>ROUND(I331*H331,2)</f>
        <v>0</v>
      </c>
      <c r="BL331" s="17" t="s">
        <v>186</v>
      </c>
      <c r="BM331" s="202" t="s">
        <v>413</v>
      </c>
    </row>
    <row r="332" spans="1:65" s="13" customFormat="1" ht="10.199999999999999">
      <c r="B332" s="204"/>
      <c r="C332" s="205"/>
      <c r="D332" s="206" t="s">
        <v>188</v>
      </c>
      <c r="E332" s="207" t="s">
        <v>1</v>
      </c>
      <c r="F332" s="208" t="s">
        <v>414</v>
      </c>
      <c r="G332" s="205"/>
      <c r="H332" s="207" t="s">
        <v>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188</v>
      </c>
      <c r="AU332" s="214" t="s">
        <v>110</v>
      </c>
      <c r="AV332" s="13" t="s">
        <v>21</v>
      </c>
      <c r="AW332" s="13" t="s">
        <v>40</v>
      </c>
      <c r="AX332" s="13" t="s">
        <v>82</v>
      </c>
      <c r="AY332" s="214" t="s">
        <v>179</v>
      </c>
    </row>
    <row r="333" spans="1:65" s="14" customFormat="1" ht="10.199999999999999">
      <c r="B333" s="215"/>
      <c r="C333" s="216"/>
      <c r="D333" s="206" t="s">
        <v>188</v>
      </c>
      <c r="E333" s="217" t="s">
        <v>1</v>
      </c>
      <c r="F333" s="218" t="s">
        <v>415</v>
      </c>
      <c r="G333" s="216"/>
      <c r="H333" s="219">
        <v>11.9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188</v>
      </c>
      <c r="AU333" s="225" t="s">
        <v>110</v>
      </c>
      <c r="AV333" s="14" t="s">
        <v>90</v>
      </c>
      <c r="AW333" s="14" t="s">
        <v>40</v>
      </c>
      <c r="AX333" s="14" t="s">
        <v>82</v>
      </c>
      <c r="AY333" s="225" t="s">
        <v>179</v>
      </c>
    </row>
    <row r="334" spans="1:65" s="13" customFormat="1" ht="10.199999999999999">
      <c r="B334" s="204"/>
      <c r="C334" s="205"/>
      <c r="D334" s="206" t="s">
        <v>188</v>
      </c>
      <c r="E334" s="207" t="s">
        <v>1</v>
      </c>
      <c r="F334" s="208" t="s">
        <v>416</v>
      </c>
      <c r="G334" s="205"/>
      <c r="H334" s="207" t="s">
        <v>1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188</v>
      </c>
      <c r="AU334" s="214" t="s">
        <v>110</v>
      </c>
      <c r="AV334" s="13" t="s">
        <v>21</v>
      </c>
      <c r="AW334" s="13" t="s">
        <v>40</v>
      </c>
      <c r="AX334" s="13" t="s">
        <v>82</v>
      </c>
      <c r="AY334" s="214" t="s">
        <v>179</v>
      </c>
    </row>
    <row r="335" spans="1:65" s="14" customFormat="1" ht="10.199999999999999">
      <c r="B335" s="215"/>
      <c r="C335" s="216"/>
      <c r="D335" s="206" t="s">
        <v>188</v>
      </c>
      <c r="E335" s="217" t="s">
        <v>1</v>
      </c>
      <c r="F335" s="218" t="s">
        <v>417</v>
      </c>
      <c r="G335" s="216"/>
      <c r="H335" s="219">
        <v>59.400000000000006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188</v>
      </c>
      <c r="AU335" s="225" t="s">
        <v>110</v>
      </c>
      <c r="AV335" s="14" t="s">
        <v>90</v>
      </c>
      <c r="AW335" s="14" t="s">
        <v>40</v>
      </c>
      <c r="AX335" s="14" t="s">
        <v>82</v>
      </c>
      <c r="AY335" s="225" t="s">
        <v>179</v>
      </c>
    </row>
    <row r="336" spans="1:65" s="2" customFormat="1" ht="14.4" customHeight="1">
      <c r="A336" s="34"/>
      <c r="B336" s="35"/>
      <c r="C336" s="226" t="s">
        <v>418</v>
      </c>
      <c r="D336" s="226" t="s">
        <v>207</v>
      </c>
      <c r="E336" s="227" t="s">
        <v>419</v>
      </c>
      <c r="F336" s="228" t="s">
        <v>420</v>
      </c>
      <c r="G336" s="229" t="s">
        <v>260</v>
      </c>
      <c r="H336" s="230">
        <v>74.864999999999995</v>
      </c>
      <c r="I336" s="231"/>
      <c r="J336" s="232">
        <f>ROUND(I336*H336,2)</f>
        <v>0</v>
      </c>
      <c r="K336" s="228" t="s">
        <v>185</v>
      </c>
      <c r="L336" s="233"/>
      <c r="M336" s="234" t="s">
        <v>1</v>
      </c>
      <c r="N336" s="235" t="s">
        <v>47</v>
      </c>
      <c r="O336" s="71"/>
      <c r="P336" s="200">
        <f>O336*H336</f>
        <v>0</v>
      </c>
      <c r="Q336" s="200">
        <v>3.0000000000000001E-5</v>
      </c>
      <c r="R336" s="200">
        <f>Q336*H336</f>
        <v>2.24595E-3</v>
      </c>
      <c r="S336" s="200">
        <v>0</v>
      </c>
      <c r="T336" s="201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2" t="s">
        <v>210</v>
      </c>
      <c r="AT336" s="202" t="s">
        <v>207</v>
      </c>
      <c r="AU336" s="202" t="s">
        <v>110</v>
      </c>
      <c r="AY336" s="17" t="s">
        <v>179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7" t="s">
        <v>21</v>
      </c>
      <c r="BK336" s="203">
        <f>ROUND(I336*H336,2)</f>
        <v>0</v>
      </c>
      <c r="BL336" s="17" t="s">
        <v>186</v>
      </c>
      <c r="BM336" s="202" t="s">
        <v>421</v>
      </c>
    </row>
    <row r="337" spans="1:65" s="14" customFormat="1" ht="10.199999999999999">
      <c r="B337" s="215"/>
      <c r="C337" s="216"/>
      <c r="D337" s="206" t="s">
        <v>188</v>
      </c>
      <c r="E337" s="216"/>
      <c r="F337" s="218" t="s">
        <v>422</v>
      </c>
      <c r="G337" s="216"/>
      <c r="H337" s="219">
        <v>74.864999999999995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188</v>
      </c>
      <c r="AU337" s="225" t="s">
        <v>110</v>
      </c>
      <c r="AV337" s="14" t="s">
        <v>90</v>
      </c>
      <c r="AW337" s="14" t="s">
        <v>4</v>
      </c>
      <c r="AX337" s="14" t="s">
        <v>21</v>
      </c>
      <c r="AY337" s="225" t="s">
        <v>179</v>
      </c>
    </row>
    <row r="338" spans="1:65" s="2" customFormat="1" ht="14.4" customHeight="1">
      <c r="A338" s="34"/>
      <c r="B338" s="35"/>
      <c r="C338" s="191" t="s">
        <v>423</v>
      </c>
      <c r="D338" s="191" t="s">
        <v>181</v>
      </c>
      <c r="E338" s="192" t="s">
        <v>424</v>
      </c>
      <c r="F338" s="193" t="s">
        <v>425</v>
      </c>
      <c r="G338" s="194" t="s">
        <v>184</v>
      </c>
      <c r="H338" s="195">
        <v>78.91</v>
      </c>
      <c r="I338" s="196"/>
      <c r="J338" s="197">
        <f>ROUND(I338*H338,2)</f>
        <v>0</v>
      </c>
      <c r="K338" s="193" t="s">
        <v>185</v>
      </c>
      <c r="L338" s="39"/>
      <c r="M338" s="198" t="s">
        <v>1</v>
      </c>
      <c r="N338" s="199" t="s">
        <v>47</v>
      </c>
      <c r="O338" s="71"/>
      <c r="P338" s="200">
        <f>O338*H338</f>
        <v>0</v>
      </c>
      <c r="Q338" s="200">
        <v>1.7000000000000001E-2</v>
      </c>
      <c r="R338" s="200">
        <f>Q338*H338</f>
        <v>1.3414699999999999</v>
      </c>
      <c r="S338" s="200">
        <v>0</v>
      </c>
      <c r="T338" s="201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2" t="s">
        <v>186</v>
      </c>
      <c r="AT338" s="202" t="s">
        <v>181</v>
      </c>
      <c r="AU338" s="202" t="s">
        <v>110</v>
      </c>
      <c r="AY338" s="17" t="s">
        <v>179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7" t="s">
        <v>21</v>
      </c>
      <c r="BK338" s="203">
        <f>ROUND(I338*H338,2)</f>
        <v>0</v>
      </c>
      <c r="BL338" s="17" t="s">
        <v>186</v>
      </c>
      <c r="BM338" s="202" t="s">
        <v>426</v>
      </c>
    </row>
    <row r="339" spans="1:65" s="13" customFormat="1" ht="10.199999999999999">
      <c r="B339" s="204"/>
      <c r="C339" s="205"/>
      <c r="D339" s="206" t="s">
        <v>188</v>
      </c>
      <c r="E339" s="207" t="s">
        <v>1</v>
      </c>
      <c r="F339" s="208" t="s">
        <v>391</v>
      </c>
      <c r="G339" s="205"/>
      <c r="H339" s="207" t="s">
        <v>1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188</v>
      </c>
      <c r="AU339" s="214" t="s">
        <v>110</v>
      </c>
      <c r="AV339" s="13" t="s">
        <v>21</v>
      </c>
      <c r="AW339" s="13" t="s">
        <v>40</v>
      </c>
      <c r="AX339" s="13" t="s">
        <v>82</v>
      </c>
      <c r="AY339" s="214" t="s">
        <v>179</v>
      </c>
    </row>
    <row r="340" spans="1:65" s="14" customFormat="1" ht="10.199999999999999">
      <c r="B340" s="215"/>
      <c r="C340" s="216"/>
      <c r="D340" s="206" t="s">
        <v>188</v>
      </c>
      <c r="E340" s="217" t="s">
        <v>1</v>
      </c>
      <c r="F340" s="218" t="s">
        <v>392</v>
      </c>
      <c r="G340" s="216"/>
      <c r="H340" s="219">
        <v>78.910000000000011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188</v>
      </c>
      <c r="AU340" s="225" t="s">
        <v>110</v>
      </c>
      <c r="AV340" s="14" t="s">
        <v>90</v>
      </c>
      <c r="AW340" s="14" t="s">
        <v>40</v>
      </c>
      <c r="AX340" s="14" t="s">
        <v>82</v>
      </c>
      <c r="AY340" s="225" t="s">
        <v>179</v>
      </c>
    </row>
    <row r="341" spans="1:65" s="12" customFormat="1" ht="20.85" customHeight="1">
      <c r="B341" s="175"/>
      <c r="C341" s="176"/>
      <c r="D341" s="177" t="s">
        <v>81</v>
      </c>
      <c r="E341" s="189" t="s">
        <v>427</v>
      </c>
      <c r="F341" s="189" t="s">
        <v>428</v>
      </c>
      <c r="G341" s="176"/>
      <c r="H341" s="176"/>
      <c r="I341" s="179"/>
      <c r="J341" s="190">
        <f>BK341</f>
        <v>0</v>
      </c>
      <c r="K341" s="176"/>
      <c r="L341" s="181"/>
      <c r="M341" s="182"/>
      <c r="N341" s="183"/>
      <c r="O341" s="183"/>
      <c r="P341" s="184">
        <f>SUM(P342:P361)</f>
        <v>0</v>
      </c>
      <c r="Q341" s="183"/>
      <c r="R341" s="184">
        <f>SUM(R342:R361)</f>
        <v>16.199310259999997</v>
      </c>
      <c r="S341" s="183"/>
      <c r="T341" s="185">
        <f>SUM(T342:T361)</f>
        <v>0</v>
      </c>
      <c r="AR341" s="186" t="s">
        <v>21</v>
      </c>
      <c r="AT341" s="187" t="s">
        <v>81</v>
      </c>
      <c r="AU341" s="187" t="s">
        <v>90</v>
      </c>
      <c r="AY341" s="186" t="s">
        <v>179</v>
      </c>
      <c r="BK341" s="188">
        <f>SUM(BK342:BK361)</f>
        <v>0</v>
      </c>
    </row>
    <row r="342" spans="1:65" s="2" customFormat="1" ht="14.4" customHeight="1">
      <c r="A342" s="34"/>
      <c r="B342" s="35"/>
      <c r="C342" s="191" t="s">
        <v>429</v>
      </c>
      <c r="D342" s="191" t="s">
        <v>181</v>
      </c>
      <c r="E342" s="192" t="s">
        <v>430</v>
      </c>
      <c r="F342" s="193" t="s">
        <v>431</v>
      </c>
      <c r="G342" s="194" t="s">
        <v>184</v>
      </c>
      <c r="H342" s="195">
        <v>401.77</v>
      </c>
      <c r="I342" s="196"/>
      <c r="J342" s="197">
        <f>ROUND(I342*H342,2)</f>
        <v>0</v>
      </c>
      <c r="K342" s="193" t="s">
        <v>185</v>
      </c>
      <c r="L342" s="39"/>
      <c r="M342" s="198" t="s">
        <v>1</v>
      </c>
      <c r="N342" s="199" t="s">
        <v>47</v>
      </c>
      <c r="O342" s="71"/>
      <c r="P342" s="200">
        <f>O342*H342</f>
        <v>0</v>
      </c>
      <c r="Q342" s="200">
        <v>3.78E-2</v>
      </c>
      <c r="R342" s="200">
        <f>Q342*H342</f>
        <v>15.186905999999999</v>
      </c>
      <c r="S342" s="200">
        <v>0</v>
      </c>
      <c r="T342" s="201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2" t="s">
        <v>186</v>
      </c>
      <c r="AT342" s="202" t="s">
        <v>181</v>
      </c>
      <c r="AU342" s="202" t="s">
        <v>110</v>
      </c>
      <c r="AY342" s="17" t="s">
        <v>179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17" t="s">
        <v>21</v>
      </c>
      <c r="BK342" s="203">
        <f>ROUND(I342*H342,2)</f>
        <v>0</v>
      </c>
      <c r="BL342" s="17" t="s">
        <v>186</v>
      </c>
      <c r="BM342" s="202" t="s">
        <v>432</v>
      </c>
    </row>
    <row r="343" spans="1:65" s="13" customFormat="1" ht="10.199999999999999">
      <c r="B343" s="204"/>
      <c r="C343" s="205"/>
      <c r="D343" s="206" t="s">
        <v>188</v>
      </c>
      <c r="E343" s="207" t="s">
        <v>1</v>
      </c>
      <c r="F343" s="208" t="s">
        <v>433</v>
      </c>
      <c r="G343" s="205"/>
      <c r="H343" s="207" t="s">
        <v>1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188</v>
      </c>
      <c r="AU343" s="214" t="s">
        <v>110</v>
      </c>
      <c r="AV343" s="13" t="s">
        <v>21</v>
      </c>
      <c r="AW343" s="13" t="s">
        <v>40</v>
      </c>
      <c r="AX343" s="13" t="s">
        <v>82</v>
      </c>
      <c r="AY343" s="214" t="s">
        <v>179</v>
      </c>
    </row>
    <row r="344" spans="1:65" s="14" customFormat="1" ht="10.199999999999999">
      <c r="B344" s="215"/>
      <c r="C344" s="216"/>
      <c r="D344" s="206" t="s">
        <v>188</v>
      </c>
      <c r="E344" s="217" t="s">
        <v>1</v>
      </c>
      <c r="F344" s="218" t="s">
        <v>434</v>
      </c>
      <c r="G344" s="216"/>
      <c r="H344" s="219">
        <v>93.65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188</v>
      </c>
      <c r="AU344" s="225" t="s">
        <v>110</v>
      </c>
      <c r="AV344" s="14" t="s">
        <v>90</v>
      </c>
      <c r="AW344" s="14" t="s">
        <v>40</v>
      </c>
      <c r="AX344" s="14" t="s">
        <v>82</v>
      </c>
      <c r="AY344" s="225" t="s">
        <v>179</v>
      </c>
    </row>
    <row r="345" spans="1:65" s="13" customFormat="1" ht="10.199999999999999">
      <c r="B345" s="204"/>
      <c r="C345" s="205"/>
      <c r="D345" s="206" t="s">
        <v>188</v>
      </c>
      <c r="E345" s="207" t="s">
        <v>1</v>
      </c>
      <c r="F345" s="208" t="s">
        <v>435</v>
      </c>
      <c r="G345" s="205"/>
      <c r="H345" s="207" t="s">
        <v>1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188</v>
      </c>
      <c r="AU345" s="214" t="s">
        <v>110</v>
      </c>
      <c r="AV345" s="13" t="s">
        <v>21</v>
      </c>
      <c r="AW345" s="13" t="s">
        <v>40</v>
      </c>
      <c r="AX345" s="13" t="s">
        <v>82</v>
      </c>
      <c r="AY345" s="214" t="s">
        <v>179</v>
      </c>
    </row>
    <row r="346" spans="1:65" s="14" customFormat="1" ht="10.199999999999999">
      <c r="B346" s="215"/>
      <c r="C346" s="216"/>
      <c r="D346" s="206" t="s">
        <v>188</v>
      </c>
      <c r="E346" s="217" t="s">
        <v>1</v>
      </c>
      <c r="F346" s="218" t="s">
        <v>436</v>
      </c>
      <c r="G346" s="216"/>
      <c r="H346" s="219">
        <v>308.12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188</v>
      </c>
      <c r="AU346" s="225" t="s">
        <v>110</v>
      </c>
      <c r="AV346" s="14" t="s">
        <v>90</v>
      </c>
      <c r="AW346" s="14" t="s">
        <v>40</v>
      </c>
      <c r="AX346" s="14" t="s">
        <v>82</v>
      </c>
      <c r="AY346" s="225" t="s">
        <v>179</v>
      </c>
    </row>
    <row r="347" spans="1:65" s="2" customFormat="1" ht="19.8" customHeight="1">
      <c r="A347" s="34"/>
      <c r="B347" s="35"/>
      <c r="C347" s="191" t="s">
        <v>437</v>
      </c>
      <c r="D347" s="191" t="s">
        <v>181</v>
      </c>
      <c r="E347" s="192" t="s">
        <v>438</v>
      </c>
      <c r="F347" s="193" t="s">
        <v>439</v>
      </c>
      <c r="G347" s="194" t="s">
        <v>216</v>
      </c>
      <c r="H347" s="195">
        <v>0.42299999999999999</v>
      </c>
      <c r="I347" s="196"/>
      <c r="J347" s="197">
        <f>ROUND(I347*H347,2)</f>
        <v>0</v>
      </c>
      <c r="K347" s="193" t="s">
        <v>185</v>
      </c>
      <c r="L347" s="39"/>
      <c r="M347" s="198" t="s">
        <v>1</v>
      </c>
      <c r="N347" s="199" t="s">
        <v>47</v>
      </c>
      <c r="O347" s="71"/>
      <c r="P347" s="200">
        <f>O347*H347</f>
        <v>0</v>
      </c>
      <c r="Q347" s="200">
        <v>2.3010199999999998</v>
      </c>
      <c r="R347" s="200">
        <f>Q347*H347</f>
        <v>0.97333145999999993</v>
      </c>
      <c r="S347" s="200">
        <v>0</v>
      </c>
      <c r="T347" s="201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2" t="s">
        <v>186</v>
      </c>
      <c r="AT347" s="202" t="s">
        <v>181</v>
      </c>
      <c r="AU347" s="202" t="s">
        <v>110</v>
      </c>
      <c r="AY347" s="17" t="s">
        <v>179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17" t="s">
        <v>21</v>
      </c>
      <c r="BK347" s="203">
        <f>ROUND(I347*H347,2)</f>
        <v>0</v>
      </c>
      <c r="BL347" s="17" t="s">
        <v>186</v>
      </c>
      <c r="BM347" s="202" t="s">
        <v>440</v>
      </c>
    </row>
    <row r="348" spans="1:65" s="13" customFormat="1" ht="10.199999999999999">
      <c r="B348" s="204"/>
      <c r="C348" s="205"/>
      <c r="D348" s="206" t="s">
        <v>188</v>
      </c>
      <c r="E348" s="207" t="s">
        <v>1</v>
      </c>
      <c r="F348" s="208" t="s">
        <v>441</v>
      </c>
      <c r="G348" s="205"/>
      <c r="H348" s="207" t="s">
        <v>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188</v>
      </c>
      <c r="AU348" s="214" t="s">
        <v>110</v>
      </c>
      <c r="AV348" s="13" t="s">
        <v>21</v>
      </c>
      <c r="AW348" s="13" t="s">
        <v>40</v>
      </c>
      <c r="AX348" s="13" t="s">
        <v>82</v>
      </c>
      <c r="AY348" s="214" t="s">
        <v>179</v>
      </c>
    </row>
    <row r="349" spans="1:65" s="14" customFormat="1" ht="10.199999999999999">
      <c r="B349" s="215"/>
      <c r="C349" s="216"/>
      <c r="D349" s="206" t="s">
        <v>188</v>
      </c>
      <c r="E349" s="217" t="s">
        <v>1</v>
      </c>
      <c r="F349" s="218" t="s">
        <v>442</v>
      </c>
      <c r="G349" s="216"/>
      <c r="H349" s="219">
        <v>5.7599999999999998E-2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188</v>
      </c>
      <c r="AU349" s="225" t="s">
        <v>110</v>
      </c>
      <c r="AV349" s="14" t="s">
        <v>90</v>
      </c>
      <c r="AW349" s="14" t="s">
        <v>40</v>
      </c>
      <c r="AX349" s="14" t="s">
        <v>82</v>
      </c>
      <c r="AY349" s="225" t="s">
        <v>179</v>
      </c>
    </row>
    <row r="350" spans="1:65" s="14" customFormat="1" ht="10.199999999999999">
      <c r="B350" s="215"/>
      <c r="C350" s="216"/>
      <c r="D350" s="206" t="s">
        <v>188</v>
      </c>
      <c r="E350" s="217" t="s">
        <v>1</v>
      </c>
      <c r="F350" s="218" t="s">
        <v>443</v>
      </c>
      <c r="G350" s="216"/>
      <c r="H350" s="219">
        <v>4.6800000000000001E-2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188</v>
      </c>
      <c r="AU350" s="225" t="s">
        <v>110</v>
      </c>
      <c r="AV350" s="14" t="s">
        <v>90</v>
      </c>
      <c r="AW350" s="14" t="s">
        <v>40</v>
      </c>
      <c r="AX350" s="14" t="s">
        <v>82</v>
      </c>
      <c r="AY350" s="225" t="s">
        <v>179</v>
      </c>
    </row>
    <row r="351" spans="1:65" s="14" customFormat="1" ht="10.199999999999999">
      <c r="B351" s="215"/>
      <c r="C351" s="216"/>
      <c r="D351" s="206" t="s">
        <v>188</v>
      </c>
      <c r="E351" s="217" t="s">
        <v>1</v>
      </c>
      <c r="F351" s="218" t="s">
        <v>444</v>
      </c>
      <c r="G351" s="216"/>
      <c r="H351" s="219">
        <v>0.09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188</v>
      </c>
      <c r="AU351" s="225" t="s">
        <v>110</v>
      </c>
      <c r="AV351" s="14" t="s">
        <v>90</v>
      </c>
      <c r="AW351" s="14" t="s">
        <v>40</v>
      </c>
      <c r="AX351" s="14" t="s">
        <v>82</v>
      </c>
      <c r="AY351" s="225" t="s">
        <v>179</v>
      </c>
    </row>
    <row r="352" spans="1:65" s="14" customFormat="1" ht="10.199999999999999">
      <c r="B352" s="215"/>
      <c r="C352" s="216"/>
      <c r="D352" s="206" t="s">
        <v>188</v>
      </c>
      <c r="E352" s="217" t="s">
        <v>1</v>
      </c>
      <c r="F352" s="218" t="s">
        <v>445</v>
      </c>
      <c r="G352" s="216"/>
      <c r="H352" s="219">
        <v>0.1026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188</v>
      </c>
      <c r="AU352" s="225" t="s">
        <v>110</v>
      </c>
      <c r="AV352" s="14" t="s">
        <v>90</v>
      </c>
      <c r="AW352" s="14" t="s">
        <v>40</v>
      </c>
      <c r="AX352" s="14" t="s">
        <v>82</v>
      </c>
      <c r="AY352" s="225" t="s">
        <v>179</v>
      </c>
    </row>
    <row r="353" spans="1:65" s="14" customFormat="1" ht="10.199999999999999">
      <c r="B353" s="215"/>
      <c r="C353" s="216"/>
      <c r="D353" s="206" t="s">
        <v>188</v>
      </c>
      <c r="E353" s="217" t="s">
        <v>1</v>
      </c>
      <c r="F353" s="218" t="s">
        <v>446</v>
      </c>
      <c r="G353" s="216"/>
      <c r="H353" s="219">
        <v>0.126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188</v>
      </c>
      <c r="AU353" s="225" t="s">
        <v>110</v>
      </c>
      <c r="AV353" s="14" t="s">
        <v>90</v>
      </c>
      <c r="AW353" s="14" t="s">
        <v>40</v>
      </c>
      <c r="AX353" s="14" t="s">
        <v>82</v>
      </c>
      <c r="AY353" s="225" t="s">
        <v>179</v>
      </c>
    </row>
    <row r="354" spans="1:65" s="2" customFormat="1" ht="14.4" customHeight="1">
      <c r="A354" s="34"/>
      <c r="B354" s="35"/>
      <c r="C354" s="191" t="s">
        <v>447</v>
      </c>
      <c r="D354" s="191" t="s">
        <v>181</v>
      </c>
      <c r="E354" s="192" t="s">
        <v>322</v>
      </c>
      <c r="F354" s="193" t="s">
        <v>323</v>
      </c>
      <c r="G354" s="194" t="s">
        <v>184</v>
      </c>
      <c r="H354" s="195">
        <v>2.89</v>
      </c>
      <c r="I354" s="196"/>
      <c r="J354" s="197">
        <f>ROUND(I354*H354,2)</f>
        <v>0</v>
      </c>
      <c r="K354" s="193" t="s">
        <v>185</v>
      </c>
      <c r="L354" s="39"/>
      <c r="M354" s="198" t="s">
        <v>1</v>
      </c>
      <c r="N354" s="199" t="s">
        <v>47</v>
      </c>
      <c r="O354" s="71"/>
      <c r="P354" s="200">
        <f>O354*H354</f>
        <v>0</v>
      </c>
      <c r="Q354" s="200">
        <v>1.3520000000000001E-2</v>
      </c>
      <c r="R354" s="200">
        <f>Q354*H354</f>
        <v>3.9072800000000005E-2</v>
      </c>
      <c r="S354" s="200">
        <v>0</v>
      </c>
      <c r="T354" s="20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2" t="s">
        <v>186</v>
      </c>
      <c r="AT354" s="202" t="s">
        <v>181</v>
      </c>
      <c r="AU354" s="202" t="s">
        <v>110</v>
      </c>
      <c r="AY354" s="17" t="s">
        <v>179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17" t="s">
        <v>21</v>
      </c>
      <c r="BK354" s="203">
        <f>ROUND(I354*H354,2)</f>
        <v>0</v>
      </c>
      <c r="BL354" s="17" t="s">
        <v>186</v>
      </c>
      <c r="BM354" s="202" t="s">
        <v>448</v>
      </c>
    </row>
    <row r="355" spans="1:65" s="13" customFormat="1" ht="10.199999999999999">
      <c r="B355" s="204"/>
      <c r="C355" s="205"/>
      <c r="D355" s="206" t="s">
        <v>188</v>
      </c>
      <c r="E355" s="207" t="s">
        <v>1</v>
      </c>
      <c r="F355" s="208" t="s">
        <v>441</v>
      </c>
      <c r="G355" s="205"/>
      <c r="H355" s="207" t="s">
        <v>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188</v>
      </c>
      <c r="AU355" s="214" t="s">
        <v>110</v>
      </c>
      <c r="AV355" s="13" t="s">
        <v>21</v>
      </c>
      <c r="AW355" s="13" t="s">
        <v>40</v>
      </c>
      <c r="AX355" s="13" t="s">
        <v>82</v>
      </c>
      <c r="AY355" s="214" t="s">
        <v>179</v>
      </c>
    </row>
    <row r="356" spans="1:65" s="14" customFormat="1" ht="10.199999999999999">
      <c r="B356" s="215"/>
      <c r="C356" s="216"/>
      <c r="D356" s="206" t="s">
        <v>188</v>
      </c>
      <c r="E356" s="217" t="s">
        <v>1</v>
      </c>
      <c r="F356" s="218" t="s">
        <v>449</v>
      </c>
      <c r="G356" s="216"/>
      <c r="H356" s="219">
        <v>0.5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188</v>
      </c>
      <c r="AU356" s="225" t="s">
        <v>110</v>
      </c>
      <c r="AV356" s="14" t="s">
        <v>90</v>
      </c>
      <c r="AW356" s="14" t="s">
        <v>40</v>
      </c>
      <c r="AX356" s="14" t="s">
        <v>82</v>
      </c>
      <c r="AY356" s="225" t="s">
        <v>179</v>
      </c>
    </row>
    <row r="357" spans="1:65" s="14" customFormat="1" ht="10.199999999999999">
      <c r="B357" s="215"/>
      <c r="C357" s="216"/>
      <c r="D357" s="206" t="s">
        <v>188</v>
      </c>
      <c r="E357" s="217" t="s">
        <v>1</v>
      </c>
      <c r="F357" s="218" t="s">
        <v>450</v>
      </c>
      <c r="G357" s="216"/>
      <c r="H357" s="219">
        <v>0.35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188</v>
      </c>
      <c r="AU357" s="225" t="s">
        <v>110</v>
      </c>
      <c r="AV357" s="14" t="s">
        <v>90</v>
      </c>
      <c r="AW357" s="14" t="s">
        <v>40</v>
      </c>
      <c r="AX357" s="14" t="s">
        <v>82</v>
      </c>
      <c r="AY357" s="225" t="s">
        <v>179</v>
      </c>
    </row>
    <row r="358" spans="1:65" s="14" customFormat="1" ht="10.199999999999999">
      <c r="B358" s="215"/>
      <c r="C358" s="216"/>
      <c r="D358" s="206" t="s">
        <v>188</v>
      </c>
      <c r="E358" s="217" t="s">
        <v>1</v>
      </c>
      <c r="F358" s="218" t="s">
        <v>451</v>
      </c>
      <c r="G358" s="216"/>
      <c r="H358" s="219">
        <v>0.59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188</v>
      </c>
      <c r="AU358" s="225" t="s">
        <v>110</v>
      </c>
      <c r="AV358" s="14" t="s">
        <v>90</v>
      </c>
      <c r="AW358" s="14" t="s">
        <v>40</v>
      </c>
      <c r="AX358" s="14" t="s">
        <v>82</v>
      </c>
      <c r="AY358" s="225" t="s">
        <v>179</v>
      </c>
    </row>
    <row r="359" spans="1:65" s="14" customFormat="1" ht="10.199999999999999">
      <c r="B359" s="215"/>
      <c r="C359" s="216"/>
      <c r="D359" s="206" t="s">
        <v>188</v>
      </c>
      <c r="E359" s="217" t="s">
        <v>1</v>
      </c>
      <c r="F359" s="218" t="s">
        <v>452</v>
      </c>
      <c r="G359" s="216"/>
      <c r="H359" s="219">
        <v>0.66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188</v>
      </c>
      <c r="AU359" s="225" t="s">
        <v>110</v>
      </c>
      <c r="AV359" s="14" t="s">
        <v>90</v>
      </c>
      <c r="AW359" s="14" t="s">
        <v>40</v>
      </c>
      <c r="AX359" s="14" t="s">
        <v>82</v>
      </c>
      <c r="AY359" s="225" t="s">
        <v>179</v>
      </c>
    </row>
    <row r="360" spans="1:65" s="14" customFormat="1" ht="10.199999999999999">
      <c r="B360" s="215"/>
      <c r="C360" s="216"/>
      <c r="D360" s="206" t="s">
        <v>188</v>
      </c>
      <c r="E360" s="217" t="s">
        <v>1</v>
      </c>
      <c r="F360" s="218" t="s">
        <v>453</v>
      </c>
      <c r="G360" s="216"/>
      <c r="H360" s="219">
        <v>0.79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188</v>
      </c>
      <c r="AU360" s="225" t="s">
        <v>110</v>
      </c>
      <c r="AV360" s="14" t="s">
        <v>90</v>
      </c>
      <c r="AW360" s="14" t="s">
        <v>40</v>
      </c>
      <c r="AX360" s="14" t="s">
        <v>82</v>
      </c>
      <c r="AY360" s="225" t="s">
        <v>179</v>
      </c>
    </row>
    <row r="361" spans="1:65" s="2" customFormat="1" ht="14.4" customHeight="1">
      <c r="A361" s="34"/>
      <c r="B361" s="35"/>
      <c r="C361" s="191" t="s">
        <v>454</v>
      </c>
      <c r="D361" s="191" t="s">
        <v>181</v>
      </c>
      <c r="E361" s="192" t="s">
        <v>327</v>
      </c>
      <c r="F361" s="193" t="s">
        <v>328</v>
      </c>
      <c r="G361" s="194" t="s">
        <v>184</v>
      </c>
      <c r="H361" s="195">
        <v>2.89</v>
      </c>
      <c r="I361" s="196"/>
      <c r="J361" s="197">
        <f>ROUND(I361*H361,2)</f>
        <v>0</v>
      </c>
      <c r="K361" s="193" t="s">
        <v>185</v>
      </c>
      <c r="L361" s="39"/>
      <c r="M361" s="198" t="s">
        <v>1</v>
      </c>
      <c r="N361" s="199" t="s">
        <v>47</v>
      </c>
      <c r="O361" s="71"/>
      <c r="P361" s="200">
        <f>O361*H361</f>
        <v>0</v>
      </c>
      <c r="Q361" s="200">
        <v>0</v>
      </c>
      <c r="R361" s="200">
        <f>Q361*H361</f>
        <v>0</v>
      </c>
      <c r="S361" s="200">
        <v>0</v>
      </c>
      <c r="T361" s="20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2" t="s">
        <v>186</v>
      </c>
      <c r="AT361" s="202" t="s">
        <v>181</v>
      </c>
      <c r="AU361" s="202" t="s">
        <v>110</v>
      </c>
      <c r="AY361" s="17" t="s">
        <v>179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7" t="s">
        <v>21</v>
      </c>
      <c r="BK361" s="203">
        <f>ROUND(I361*H361,2)</f>
        <v>0</v>
      </c>
      <c r="BL361" s="17" t="s">
        <v>186</v>
      </c>
      <c r="BM361" s="202" t="s">
        <v>455</v>
      </c>
    </row>
    <row r="362" spans="1:65" s="12" customFormat="1" ht="20.85" customHeight="1">
      <c r="B362" s="175"/>
      <c r="C362" s="176"/>
      <c r="D362" s="177" t="s">
        <v>81</v>
      </c>
      <c r="E362" s="189" t="s">
        <v>456</v>
      </c>
      <c r="F362" s="189" t="s">
        <v>457</v>
      </c>
      <c r="G362" s="176"/>
      <c r="H362" s="176"/>
      <c r="I362" s="179"/>
      <c r="J362" s="190">
        <f>BK362</f>
        <v>0</v>
      </c>
      <c r="K362" s="176"/>
      <c r="L362" s="181"/>
      <c r="M362" s="182"/>
      <c r="N362" s="183"/>
      <c r="O362" s="183"/>
      <c r="P362" s="184">
        <f>SUM(P363:P515)</f>
        <v>0</v>
      </c>
      <c r="Q362" s="183"/>
      <c r="R362" s="184">
        <f>SUM(R363:R515)</f>
        <v>10.758226499999999</v>
      </c>
      <c r="S362" s="183"/>
      <c r="T362" s="185">
        <f>SUM(T363:T515)</f>
        <v>0</v>
      </c>
      <c r="AR362" s="186" t="s">
        <v>21</v>
      </c>
      <c r="AT362" s="187" t="s">
        <v>81</v>
      </c>
      <c r="AU362" s="187" t="s">
        <v>90</v>
      </c>
      <c r="AY362" s="186" t="s">
        <v>179</v>
      </c>
      <c r="BK362" s="188">
        <f>SUM(BK363:BK515)</f>
        <v>0</v>
      </c>
    </row>
    <row r="363" spans="1:65" s="2" customFormat="1" ht="14.4" customHeight="1">
      <c r="A363" s="34"/>
      <c r="B363" s="35"/>
      <c r="C363" s="191" t="s">
        <v>458</v>
      </c>
      <c r="D363" s="191" t="s">
        <v>181</v>
      </c>
      <c r="E363" s="192" t="s">
        <v>459</v>
      </c>
      <c r="F363" s="193" t="s">
        <v>460</v>
      </c>
      <c r="G363" s="194" t="s">
        <v>243</v>
      </c>
      <c r="H363" s="195">
        <v>16</v>
      </c>
      <c r="I363" s="196"/>
      <c r="J363" s="197">
        <f>ROUND(I363*H363,2)</f>
        <v>0</v>
      </c>
      <c r="K363" s="193" t="s">
        <v>185</v>
      </c>
      <c r="L363" s="39"/>
      <c r="M363" s="198" t="s">
        <v>1</v>
      </c>
      <c r="N363" s="199" t="s">
        <v>47</v>
      </c>
      <c r="O363" s="71"/>
      <c r="P363" s="200">
        <f>O363*H363</f>
        <v>0</v>
      </c>
      <c r="Q363" s="200">
        <v>0.44169999999999998</v>
      </c>
      <c r="R363" s="200">
        <f>Q363*H363</f>
        <v>7.0671999999999997</v>
      </c>
      <c r="S363" s="200">
        <v>0</v>
      </c>
      <c r="T363" s="20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2" t="s">
        <v>186</v>
      </c>
      <c r="AT363" s="202" t="s">
        <v>181</v>
      </c>
      <c r="AU363" s="202" t="s">
        <v>110</v>
      </c>
      <c r="AY363" s="17" t="s">
        <v>179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7" t="s">
        <v>21</v>
      </c>
      <c r="BK363" s="203">
        <f>ROUND(I363*H363,2)</f>
        <v>0</v>
      </c>
      <c r="BL363" s="17" t="s">
        <v>186</v>
      </c>
      <c r="BM363" s="202" t="s">
        <v>461</v>
      </c>
    </row>
    <row r="364" spans="1:65" s="2" customFormat="1" ht="19.2">
      <c r="A364" s="34"/>
      <c r="B364" s="35"/>
      <c r="C364" s="36"/>
      <c r="D364" s="206" t="s">
        <v>462</v>
      </c>
      <c r="E364" s="36"/>
      <c r="F364" s="236" t="s">
        <v>463</v>
      </c>
      <c r="G364" s="36"/>
      <c r="H364" s="36"/>
      <c r="I364" s="237"/>
      <c r="J364" s="36"/>
      <c r="K364" s="36"/>
      <c r="L364" s="39"/>
      <c r="M364" s="238"/>
      <c r="N364" s="23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462</v>
      </c>
      <c r="AU364" s="17" t="s">
        <v>110</v>
      </c>
    </row>
    <row r="365" spans="1:65" s="14" customFormat="1" ht="10.199999999999999">
      <c r="B365" s="215"/>
      <c r="C365" s="216"/>
      <c r="D365" s="206" t="s">
        <v>188</v>
      </c>
      <c r="E365" s="217" t="s">
        <v>1</v>
      </c>
      <c r="F365" s="218" t="s">
        <v>464</v>
      </c>
      <c r="G365" s="216"/>
      <c r="H365" s="219">
        <v>4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188</v>
      </c>
      <c r="AU365" s="225" t="s">
        <v>110</v>
      </c>
      <c r="AV365" s="14" t="s">
        <v>90</v>
      </c>
      <c r="AW365" s="14" t="s">
        <v>40</v>
      </c>
      <c r="AX365" s="14" t="s">
        <v>82</v>
      </c>
      <c r="AY365" s="225" t="s">
        <v>179</v>
      </c>
    </row>
    <row r="366" spans="1:65" s="14" customFormat="1" ht="10.199999999999999">
      <c r="B366" s="215"/>
      <c r="C366" s="216"/>
      <c r="D366" s="206" t="s">
        <v>188</v>
      </c>
      <c r="E366" s="217" t="s">
        <v>1</v>
      </c>
      <c r="F366" s="218" t="s">
        <v>465</v>
      </c>
      <c r="G366" s="216"/>
      <c r="H366" s="219">
        <v>12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188</v>
      </c>
      <c r="AU366" s="225" t="s">
        <v>110</v>
      </c>
      <c r="AV366" s="14" t="s">
        <v>90</v>
      </c>
      <c r="AW366" s="14" t="s">
        <v>40</v>
      </c>
      <c r="AX366" s="14" t="s">
        <v>82</v>
      </c>
      <c r="AY366" s="225" t="s">
        <v>179</v>
      </c>
    </row>
    <row r="367" spans="1:65" s="2" customFormat="1" ht="19.8" customHeight="1">
      <c r="A367" s="34"/>
      <c r="B367" s="35"/>
      <c r="C367" s="226" t="s">
        <v>466</v>
      </c>
      <c r="D367" s="226" t="s">
        <v>207</v>
      </c>
      <c r="E367" s="227" t="s">
        <v>467</v>
      </c>
      <c r="F367" s="228" t="s">
        <v>468</v>
      </c>
      <c r="G367" s="229" t="s">
        <v>243</v>
      </c>
      <c r="H367" s="230">
        <v>4</v>
      </c>
      <c r="I367" s="231"/>
      <c r="J367" s="232">
        <f>ROUND(I367*H367,2)</f>
        <v>0</v>
      </c>
      <c r="K367" s="228" t="s">
        <v>185</v>
      </c>
      <c r="L367" s="233"/>
      <c r="M367" s="234" t="s">
        <v>1</v>
      </c>
      <c r="N367" s="235" t="s">
        <v>47</v>
      </c>
      <c r="O367" s="71"/>
      <c r="P367" s="200">
        <f>O367*H367</f>
        <v>0</v>
      </c>
      <c r="Q367" s="200">
        <v>1.521E-2</v>
      </c>
      <c r="R367" s="200">
        <f>Q367*H367</f>
        <v>6.0839999999999998E-2</v>
      </c>
      <c r="S367" s="200">
        <v>0</v>
      </c>
      <c r="T367" s="20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2" t="s">
        <v>210</v>
      </c>
      <c r="AT367" s="202" t="s">
        <v>207</v>
      </c>
      <c r="AU367" s="202" t="s">
        <v>110</v>
      </c>
      <c r="AY367" s="17" t="s">
        <v>179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21</v>
      </c>
      <c r="BK367" s="203">
        <f>ROUND(I367*H367,2)</f>
        <v>0</v>
      </c>
      <c r="BL367" s="17" t="s">
        <v>186</v>
      </c>
      <c r="BM367" s="202" t="s">
        <v>469</v>
      </c>
    </row>
    <row r="368" spans="1:65" s="2" customFormat="1" ht="19.2">
      <c r="A368" s="34"/>
      <c r="B368" s="35"/>
      <c r="C368" s="36"/>
      <c r="D368" s="206" t="s">
        <v>462</v>
      </c>
      <c r="E368" s="36"/>
      <c r="F368" s="236" t="s">
        <v>463</v>
      </c>
      <c r="G368" s="36"/>
      <c r="H368" s="36"/>
      <c r="I368" s="237"/>
      <c r="J368" s="36"/>
      <c r="K368" s="36"/>
      <c r="L368" s="39"/>
      <c r="M368" s="238"/>
      <c r="N368" s="239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462</v>
      </c>
      <c r="AU368" s="17" t="s">
        <v>110</v>
      </c>
    </row>
    <row r="369" spans="1:65" s="14" customFormat="1" ht="10.199999999999999">
      <c r="B369" s="215"/>
      <c r="C369" s="216"/>
      <c r="D369" s="206" t="s">
        <v>188</v>
      </c>
      <c r="E369" s="217" t="s">
        <v>1</v>
      </c>
      <c r="F369" s="218" t="s">
        <v>464</v>
      </c>
      <c r="G369" s="216"/>
      <c r="H369" s="219">
        <v>4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188</v>
      </c>
      <c r="AU369" s="225" t="s">
        <v>110</v>
      </c>
      <c r="AV369" s="14" t="s">
        <v>90</v>
      </c>
      <c r="AW369" s="14" t="s">
        <v>40</v>
      </c>
      <c r="AX369" s="14" t="s">
        <v>82</v>
      </c>
      <c r="AY369" s="225" t="s">
        <v>179</v>
      </c>
    </row>
    <row r="370" spans="1:65" s="2" customFormat="1" ht="19.8" customHeight="1">
      <c r="A370" s="34"/>
      <c r="B370" s="35"/>
      <c r="C370" s="226" t="s">
        <v>470</v>
      </c>
      <c r="D370" s="226" t="s">
        <v>207</v>
      </c>
      <c r="E370" s="227" t="s">
        <v>471</v>
      </c>
      <c r="F370" s="228" t="s">
        <v>472</v>
      </c>
      <c r="G370" s="229" t="s">
        <v>243</v>
      </c>
      <c r="H370" s="230">
        <v>12</v>
      </c>
      <c r="I370" s="231"/>
      <c r="J370" s="232">
        <f>ROUND(I370*H370,2)</f>
        <v>0</v>
      </c>
      <c r="K370" s="228" t="s">
        <v>185</v>
      </c>
      <c r="L370" s="233"/>
      <c r="M370" s="234" t="s">
        <v>1</v>
      </c>
      <c r="N370" s="235" t="s">
        <v>47</v>
      </c>
      <c r="O370" s="71"/>
      <c r="P370" s="200">
        <f>O370*H370</f>
        <v>0</v>
      </c>
      <c r="Q370" s="200">
        <v>1.553E-2</v>
      </c>
      <c r="R370" s="200">
        <f>Q370*H370</f>
        <v>0.18636</v>
      </c>
      <c r="S370" s="200">
        <v>0</v>
      </c>
      <c r="T370" s="201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2" t="s">
        <v>210</v>
      </c>
      <c r="AT370" s="202" t="s">
        <v>207</v>
      </c>
      <c r="AU370" s="202" t="s">
        <v>110</v>
      </c>
      <c r="AY370" s="17" t="s">
        <v>179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7" t="s">
        <v>21</v>
      </c>
      <c r="BK370" s="203">
        <f>ROUND(I370*H370,2)</f>
        <v>0</v>
      </c>
      <c r="BL370" s="17" t="s">
        <v>186</v>
      </c>
      <c r="BM370" s="202" t="s">
        <v>473</v>
      </c>
    </row>
    <row r="371" spans="1:65" s="2" customFormat="1" ht="19.2">
      <c r="A371" s="34"/>
      <c r="B371" s="35"/>
      <c r="C371" s="36"/>
      <c r="D371" s="206" t="s">
        <v>462</v>
      </c>
      <c r="E371" s="36"/>
      <c r="F371" s="236" t="s">
        <v>463</v>
      </c>
      <c r="G371" s="36"/>
      <c r="H371" s="36"/>
      <c r="I371" s="237"/>
      <c r="J371" s="36"/>
      <c r="K371" s="36"/>
      <c r="L371" s="39"/>
      <c r="M371" s="238"/>
      <c r="N371" s="23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462</v>
      </c>
      <c r="AU371" s="17" t="s">
        <v>110</v>
      </c>
    </row>
    <row r="372" spans="1:65" s="14" customFormat="1" ht="10.199999999999999">
      <c r="B372" s="215"/>
      <c r="C372" s="216"/>
      <c r="D372" s="206" t="s">
        <v>188</v>
      </c>
      <c r="E372" s="217" t="s">
        <v>1</v>
      </c>
      <c r="F372" s="218" t="s">
        <v>465</v>
      </c>
      <c r="G372" s="216"/>
      <c r="H372" s="219">
        <v>12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188</v>
      </c>
      <c r="AU372" s="225" t="s">
        <v>110</v>
      </c>
      <c r="AV372" s="14" t="s">
        <v>90</v>
      </c>
      <c r="AW372" s="14" t="s">
        <v>40</v>
      </c>
      <c r="AX372" s="14" t="s">
        <v>82</v>
      </c>
      <c r="AY372" s="225" t="s">
        <v>179</v>
      </c>
    </row>
    <row r="373" spans="1:65" s="2" customFormat="1" ht="14.4" customHeight="1">
      <c r="A373" s="34"/>
      <c r="B373" s="35"/>
      <c r="C373" s="191" t="s">
        <v>474</v>
      </c>
      <c r="D373" s="191" t="s">
        <v>181</v>
      </c>
      <c r="E373" s="192" t="s">
        <v>475</v>
      </c>
      <c r="F373" s="193" t="s">
        <v>476</v>
      </c>
      <c r="G373" s="194" t="s">
        <v>243</v>
      </c>
      <c r="H373" s="195">
        <v>17</v>
      </c>
      <c r="I373" s="196"/>
      <c r="J373" s="197">
        <f>ROUND(I373*H373,2)</f>
        <v>0</v>
      </c>
      <c r="K373" s="193" t="s">
        <v>185</v>
      </c>
      <c r="L373" s="39"/>
      <c r="M373" s="198" t="s">
        <v>1</v>
      </c>
      <c r="N373" s="199" t="s">
        <v>47</v>
      </c>
      <c r="O373" s="71"/>
      <c r="P373" s="200">
        <f>O373*H373</f>
        <v>0</v>
      </c>
      <c r="Q373" s="200">
        <v>0</v>
      </c>
      <c r="R373" s="200">
        <f>Q373*H373</f>
        <v>0</v>
      </c>
      <c r="S373" s="200">
        <v>0</v>
      </c>
      <c r="T373" s="201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2" t="s">
        <v>186</v>
      </c>
      <c r="AT373" s="202" t="s">
        <v>181</v>
      </c>
      <c r="AU373" s="202" t="s">
        <v>110</v>
      </c>
      <c r="AY373" s="17" t="s">
        <v>179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21</v>
      </c>
      <c r="BK373" s="203">
        <f>ROUND(I373*H373,2)</f>
        <v>0</v>
      </c>
      <c r="BL373" s="17" t="s">
        <v>186</v>
      </c>
      <c r="BM373" s="202" t="s">
        <v>477</v>
      </c>
    </row>
    <row r="374" spans="1:65" s="2" customFormat="1" ht="19.2">
      <c r="A374" s="34"/>
      <c r="B374" s="35"/>
      <c r="C374" s="36"/>
      <c r="D374" s="206" t="s">
        <v>462</v>
      </c>
      <c r="E374" s="36"/>
      <c r="F374" s="236" t="s">
        <v>463</v>
      </c>
      <c r="G374" s="36"/>
      <c r="H374" s="36"/>
      <c r="I374" s="237"/>
      <c r="J374" s="36"/>
      <c r="K374" s="36"/>
      <c r="L374" s="39"/>
      <c r="M374" s="238"/>
      <c r="N374" s="23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462</v>
      </c>
      <c r="AU374" s="17" t="s">
        <v>110</v>
      </c>
    </row>
    <row r="375" spans="1:65" s="14" customFormat="1" ht="10.199999999999999">
      <c r="B375" s="215"/>
      <c r="C375" s="216"/>
      <c r="D375" s="206" t="s">
        <v>188</v>
      </c>
      <c r="E375" s="217" t="s">
        <v>1</v>
      </c>
      <c r="F375" s="218" t="s">
        <v>478</v>
      </c>
      <c r="G375" s="216"/>
      <c r="H375" s="219">
        <v>3</v>
      </c>
      <c r="I375" s="220"/>
      <c r="J375" s="216"/>
      <c r="K375" s="216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188</v>
      </c>
      <c r="AU375" s="225" t="s">
        <v>110</v>
      </c>
      <c r="AV375" s="14" t="s">
        <v>90</v>
      </c>
      <c r="AW375" s="14" t="s">
        <v>40</v>
      </c>
      <c r="AX375" s="14" t="s">
        <v>82</v>
      </c>
      <c r="AY375" s="225" t="s">
        <v>179</v>
      </c>
    </row>
    <row r="376" spans="1:65" s="14" customFormat="1" ht="10.199999999999999">
      <c r="B376" s="215"/>
      <c r="C376" s="216"/>
      <c r="D376" s="206" t="s">
        <v>188</v>
      </c>
      <c r="E376" s="217" t="s">
        <v>1</v>
      </c>
      <c r="F376" s="218" t="s">
        <v>479</v>
      </c>
      <c r="G376" s="216"/>
      <c r="H376" s="219">
        <v>14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188</v>
      </c>
      <c r="AU376" s="225" t="s">
        <v>110</v>
      </c>
      <c r="AV376" s="14" t="s">
        <v>90</v>
      </c>
      <c r="AW376" s="14" t="s">
        <v>40</v>
      </c>
      <c r="AX376" s="14" t="s">
        <v>82</v>
      </c>
      <c r="AY376" s="225" t="s">
        <v>179</v>
      </c>
    </row>
    <row r="377" spans="1:65" s="2" customFormat="1" ht="14.4" customHeight="1">
      <c r="A377" s="34"/>
      <c r="B377" s="35"/>
      <c r="C377" s="226" t="s">
        <v>480</v>
      </c>
      <c r="D377" s="226" t="s">
        <v>207</v>
      </c>
      <c r="E377" s="227" t="s">
        <v>481</v>
      </c>
      <c r="F377" s="228" t="s">
        <v>482</v>
      </c>
      <c r="G377" s="229" t="s">
        <v>243</v>
      </c>
      <c r="H377" s="230">
        <v>3</v>
      </c>
      <c r="I377" s="231"/>
      <c r="J377" s="232">
        <f>ROUND(I377*H377,2)</f>
        <v>0</v>
      </c>
      <c r="K377" s="228" t="s">
        <v>185</v>
      </c>
      <c r="L377" s="233"/>
      <c r="M377" s="234" t="s">
        <v>1</v>
      </c>
      <c r="N377" s="235" t="s">
        <v>47</v>
      </c>
      <c r="O377" s="71"/>
      <c r="P377" s="200">
        <f>O377*H377</f>
        <v>0</v>
      </c>
      <c r="Q377" s="200">
        <v>1.6E-2</v>
      </c>
      <c r="R377" s="200">
        <f>Q377*H377</f>
        <v>4.8000000000000001E-2</v>
      </c>
      <c r="S377" s="200">
        <v>0</v>
      </c>
      <c r="T377" s="20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2" t="s">
        <v>210</v>
      </c>
      <c r="AT377" s="202" t="s">
        <v>207</v>
      </c>
      <c r="AU377" s="202" t="s">
        <v>110</v>
      </c>
      <c r="AY377" s="17" t="s">
        <v>179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7" t="s">
        <v>21</v>
      </c>
      <c r="BK377" s="203">
        <f>ROUND(I377*H377,2)</f>
        <v>0</v>
      </c>
      <c r="BL377" s="17" t="s">
        <v>186</v>
      </c>
      <c r="BM377" s="202" t="s">
        <v>483</v>
      </c>
    </row>
    <row r="378" spans="1:65" s="2" customFormat="1" ht="28.8">
      <c r="A378" s="34"/>
      <c r="B378" s="35"/>
      <c r="C378" s="36"/>
      <c r="D378" s="206" t="s">
        <v>462</v>
      </c>
      <c r="E378" s="36"/>
      <c r="F378" s="236" t="s">
        <v>484</v>
      </c>
      <c r="G378" s="36"/>
      <c r="H378" s="36"/>
      <c r="I378" s="237"/>
      <c r="J378" s="36"/>
      <c r="K378" s="36"/>
      <c r="L378" s="39"/>
      <c r="M378" s="238"/>
      <c r="N378" s="239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462</v>
      </c>
      <c r="AU378" s="17" t="s">
        <v>110</v>
      </c>
    </row>
    <row r="379" spans="1:65" s="13" customFormat="1" ht="10.199999999999999">
      <c r="B379" s="204"/>
      <c r="C379" s="205"/>
      <c r="D379" s="206" t="s">
        <v>188</v>
      </c>
      <c r="E379" s="207" t="s">
        <v>1</v>
      </c>
      <c r="F379" s="208" t="s">
        <v>485</v>
      </c>
      <c r="G379" s="205"/>
      <c r="H379" s="207" t="s">
        <v>1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188</v>
      </c>
      <c r="AU379" s="214" t="s">
        <v>110</v>
      </c>
      <c r="AV379" s="13" t="s">
        <v>21</v>
      </c>
      <c r="AW379" s="13" t="s">
        <v>40</v>
      </c>
      <c r="AX379" s="13" t="s">
        <v>82</v>
      </c>
      <c r="AY379" s="214" t="s">
        <v>179</v>
      </c>
    </row>
    <row r="380" spans="1:65" s="14" customFormat="1" ht="10.199999999999999">
      <c r="B380" s="215"/>
      <c r="C380" s="216"/>
      <c r="D380" s="206" t="s">
        <v>188</v>
      </c>
      <c r="E380" s="217" t="s">
        <v>1</v>
      </c>
      <c r="F380" s="218" t="s">
        <v>478</v>
      </c>
      <c r="G380" s="216"/>
      <c r="H380" s="219">
        <v>3</v>
      </c>
      <c r="I380" s="220"/>
      <c r="J380" s="216"/>
      <c r="K380" s="216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188</v>
      </c>
      <c r="AU380" s="225" t="s">
        <v>110</v>
      </c>
      <c r="AV380" s="14" t="s">
        <v>90</v>
      </c>
      <c r="AW380" s="14" t="s">
        <v>40</v>
      </c>
      <c r="AX380" s="14" t="s">
        <v>82</v>
      </c>
      <c r="AY380" s="225" t="s">
        <v>179</v>
      </c>
    </row>
    <row r="381" spans="1:65" s="2" customFormat="1" ht="14.4" customHeight="1">
      <c r="A381" s="34"/>
      <c r="B381" s="35"/>
      <c r="C381" s="226" t="s">
        <v>486</v>
      </c>
      <c r="D381" s="226" t="s">
        <v>207</v>
      </c>
      <c r="E381" s="227" t="s">
        <v>487</v>
      </c>
      <c r="F381" s="228" t="s">
        <v>488</v>
      </c>
      <c r="G381" s="229" t="s">
        <v>243</v>
      </c>
      <c r="H381" s="230">
        <v>13</v>
      </c>
      <c r="I381" s="231"/>
      <c r="J381" s="232">
        <f>ROUND(I381*H381,2)</f>
        <v>0</v>
      </c>
      <c r="K381" s="228" t="s">
        <v>185</v>
      </c>
      <c r="L381" s="233"/>
      <c r="M381" s="234" t="s">
        <v>1</v>
      </c>
      <c r="N381" s="235" t="s">
        <v>47</v>
      </c>
      <c r="O381" s="71"/>
      <c r="P381" s="200">
        <f>O381*H381</f>
        <v>0</v>
      </c>
      <c r="Q381" s="200">
        <v>1.95E-2</v>
      </c>
      <c r="R381" s="200">
        <f>Q381*H381</f>
        <v>0.2535</v>
      </c>
      <c r="S381" s="200">
        <v>0</v>
      </c>
      <c r="T381" s="20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2" t="s">
        <v>210</v>
      </c>
      <c r="AT381" s="202" t="s">
        <v>207</v>
      </c>
      <c r="AU381" s="202" t="s">
        <v>110</v>
      </c>
      <c r="AY381" s="17" t="s">
        <v>179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17" t="s">
        <v>21</v>
      </c>
      <c r="BK381" s="203">
        <f>ROUND(I381*H381,2)</f>
        <v>0</v>
      </c>
      <c r="BL381" s="17" t="s">
        <v>186</v>
      </c>
      <c r="BM381" s="202" t="s">
        <v>489</v>
      </c>
    </row>
    <row r="382" spans="1:65" s="2" customFormat="1" ht="28.8">
      <c r="A382" s="34"/>
      <c r="B382" s="35"/>
      <c r="C382" s="36"/>
      <c r="D382" s="206" t="s">
        <v>462</v>
      </c>
      <c r="E382" s="36"/>
      <c r="F382" s="236" t="s">
        <v>490</v>
      </c>
      <c r="G382" s="36"/>
      <c r="H382" s="36"/>
      <c r="I382" s="237"/>
      <c r="J382" s="36"/>
      <c r="K382" s="36"/>
      <c r="L382" s="39"/>
      <c r="M382" s="238"/>
      <c r="N382" s="23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462</v>
      </c>
      <c r="AU382" s="17" t="s">
        <v>110</v>
      </c>
    </row>
    <row r="383" spans="1:65" s="13" customFormat="1" ht="10.199999999999999">
      <c r="B383" s="204"/>
      <c r="C383" s="205"/>
      <c r="D383" s="206" t="s">
        <v>188</v>
      </c>
      <c r="E383" s="207" t="s">
        <v>1</v>
      </c>
      <c r="F383" s="208" t="s">
        <v>485</v>
      </c>
      <c r="G383" s="205"/>
      <c r="H383" s="207" t="s">
        <v>1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188</v>
      </c>
      <c r="AU383" s="214" t="s">
        <v>110</v>
      </c>
      <c r="AV383" s="13" t="s">
        <v>21</v>
      </c>
      <c r="AW383" s="13" t="s">
        <v>40</v>
      </c>
      <c r="AX383" s="13" t="s">
        <v>82</v>
      </c>
      <c r="AY383" s="214" t="s">
        <v>179</v>
      </c>
    </row>
    <row r="384" spans="1:65" s="14" customFormat="1" ht="10.199999999999999">
      <c r="B384" s="215"/>
      <c r="C384" s="216"/>
      <c r="D384" s="206" t="s">
        <v>188</v>
      </c>
      <c r="E384" s="217" t="s">
        <v>1</v>
      </c>
      <c r="F384" s="218" t="s">
        <v>491</v>
      </c>
      <c r="G384" s="216"/>
      <c r="H384" s="219">
        <v>9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188</v>
      </c>
      <c r="AU384" s="225" t="s">
        <v>110</v>
      </c>
      <c r="AV384" s="14" t="s">
        <v>90</v>
      </c>
      <c r="AW384" s="14" t="s">
        <v>40</v>
      </c>
      <c r="AX384" s="14" t="s">
        <v>82</v>
      </c>
      <c r="AY384" s="225" t="s">
        <v>179</v>
      </c>
    </row>
    <row r="385" spans="1:65" s="13" customFormat="1" ht="10.199999999999999">
      <c r="B385" s="204"/>
      <c r="C385" s="205"/>
      <c r="D385" s="206" t="s">
        <v>188</v>
      </c>
      <c r="E385" s="207" t="s">
        <v>1</v>
      </c>
      <c r="F385" s="208" t="s">
        <v>492</v>
      </c>
      <c r="G385" s="205"/>
      <c r="H385" s="207" t="s">
        <v>1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188</v>
      </c>
      <c r="AU385" s="214" t="s">
        <v>110</v>
      </c>
      <c r="AV385" s="13" t="s">
        <v>21</v>
      </c>
      <c r="AW385" s="13" t="s">
        <v>40</v>
      </c>
      <c r="AX385" s="13" t="s">
        <v>82</v>
      </c>
      <c r="AY385" s="214" t="s">
        <v>179</v>
      </c>
    </row>
    <row r="386" spans="1:65" s="14" customFormat="1" ht="10.199999999999999">
      <c r="B386" s="215"/>
      <c r="C386" s="216"/>
      <c r="D386" s="206" t="s">
        <v>188</v>
      </c>
      <c r="E386" s="217" t="s">
        <v>1</v>
      </c>
      <c r="F386" s="218" t="s">
        <v>464</v>
      </c>
      <c r="G386" s="216"/>
      <c r="H386" s="219">
        <v>4</v>
      </c>
      <c r="I386" s="220"/>
      <c r="J386" s="216"/>
      <c r="K386" s="216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188</v>
      </c>
      <c r="AU386" s="225" t="s">
        <v>110</v>
      </c>
      <c r="AV386" s="14" t="s">
        <v>90</v>
      </c>
      <c r="AW386" s="14" t="s">
        <v>40</v>
      </c>
      <c r="AX386" s="14" t="s">
        <v>82</v>
      </c>
      <c r="AY386" s="225" t="s">
        <v>179</v>
      </c>
    </row>
    <row r="387" spans="1:65" s="2" customFormat="1" ht="14.4" customHeight="1">
      <c r="A387" s="34"/>
      <c r="B387" s="35"/>
      <c r="C387" s="226" t="s">
        <v>493</v>
      </c>
      <c r="D387" s="226" t="s">
        <v>207</v>
      </c>
      <c r="E387" s="227" t="s">
        <v>494</v>
      </c>
      <c r="F387" s="228" t="s">
        <v>495</v>
      </c>
      <c r="G387" s="229" t="s">
        <v>243</v>
      </c>
      <c r="H387" s="230">
        <v>1</v>
      </c>
      <c r="I387" s="231"/>
      <c r="J387" s="232">
        <f>ROUND(I387*H387,2)</f>
        <v>0</v>
      </c>
      <c r="K387" s="228" t="s">
        <v>1</v>
      </c>
      <c r="L387" s="233"/>
      <c r="M387" s="234" t="s">
        <v>1</v>
      </c>
      <c r="N387" s="235" t="s">
        <v>47</v>
      </c>
      <c r="O387" s="71"/>
      <c r="P387" s="200">
        <f>O387*H387</f>
        <v>0</v>
      </c>
      <c r="Q387" s="200">
        <v>4.1000000000000002E-2</v>
      </c>
      <c r="R387" s="200">
        <f>Q387*H387</f>
        <v>4.1000000000000002E-2</v>
      </c>
      <c r="S387" s="200">
        <v>0</v>
      </c>
      <c r="T387" s="20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2" t="s">
        <v>210</v>
      </c>
      <c r="AT387" s="202" t="s">
        <v>207</v>
      </c>
      <c r="AU387" s="202" t="s">
        <v>110</v>
      </c>
      <c r="AY387" s="17" t="s">
        <v>179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7" t="s">
        <v>21</v>
      </c>
      <c r="BK387" s="203">
        <f>ROUND(I387*H387,2)</f>
        <v>0</v>
      </c>
      <c r="BL387" s="17" t="s">
        <v>186</v>
      </c>
      <c r="BM387" s="202" t="s">
        <v>496</v>
      </c>
    </row>
    <row r="388" spans="1:65" s="2" customFormat="1" ht="28.8">
      <c r="A388" s="34"/>
      <c r="B388" s="35"/>
      <c r="C388" s="36"/>
      <c r="D388" s="206" t="s">
        <v>462</v>
      </c>
      <c r="E388" s="36"/>
      <c r="F388" s="236" t="s">
        <v>484</v>
      </c>
      <c r="G388" s="36"/>
      <c r="H388" s="36"/>
      <c r="I388" s="237"/>
      <c r="J388" s="36"/>
      <c r="K388" s="36"/>
      <c r="L388" s="39"/>
      <c r="M388" s="238"/>
      <c r="N388" s="23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462</v>
      </c>
      <c r="AU388" s="17" t="s">
        <v>110</v>
      </c>
    </row>
    <row r="389" spans="1:65" s="13" customFormat="1" ht="10.199999999999999">
      <c r="B389" s="204"/>
      <c r="C389" s="205"/>
      <c r="D389" s="206" t="s">
        <v>188</v>
      </c>
      <c r="E389" s="207" t="s">
        <v>1</v>
      </c>
      <c r="F389" s="208" t="s">
        <v>497</v>
      </c>
      <c r="G389" s="205"/>
      <c r="H389" s="207" t="s">
        <v>1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188</v>
      </c>
      <c r="AU389" s="214" t="s">
        <v>110</v>
      </c>
      <c r="AV389" s="13" t="s">
        <v>21</v>
      </c>
      <c r="AW389" s="13" t="s">
        <v>40</v>
      </c>
      <c r="AX389" s="13" t="s">
        <v>82</v>
      </c>
      <c r="AY389" s="214" t="s">
        <v>179</v>
      </c>
    </row>
    <row r="390" spans="1:65" s="14" customFormat="1" ht="10.199999999999999">
      <c r="B390" s="215"/>
      <c r="C390" s="216"/>
      <c r="D390" s="206" t="s">
        <v>188</v>
      </c>
      <c r="E390" s="217" t="s">
        <v>1</v>
      </c>
      <c r="F390" s="218" t="s">
        <v>21</v>
      </c>
      <c r="G390" s="216"/>
      <c r="H390" s="219">
        <v>1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188</v>
      </c>
      <c r="AU390" s="225" t="s">
        <v>110</v>
      </c>
      <c r="AV390" s="14" t="s">
        <v>90</v>
      </c>
      <c r="AW390" s="14" t="s">
        <v>40</v>
      </c>
      <c r="AX390" s="14" t="s">
        <v>82</v>
      </c>
      <c r="AY390" s="225" t="s">
        <v>179</v>
      </c>
    </row>
    <row r="391" spans="1:65" s="2" customFormat="1" ht="14.4" customHeight="1">
      <c r="A391" s="34"/>
      <c r="B391" s="35"/>
      <c r="C391" s="191" t="s">
        <v>498</v>
      </c>
      <c r="D391" s="191" t="s">
        <v>181</v>
      </c>
      <c r="E391" s="192" t="s">
        <v>499</v>
      </c>
      <c r="F391" s="193" t="s">
        <v>500</v>
      </c>
      <c r="G391" s="194" t="s">
        <v>243</v>
      </c>
      <c r="H391" s="195">
        <v>20</v>
      </c>
      <c r="I391" s="196"/>
      <c r="J391" s="197">
        <f>ROUND(I391*H391,2)</f>
        <v>0</v>
      </c>
      <c r="K391" s="193" t="s">
        <v>185</v>
      </c>
      <c r="L391" s="39"/>
      <c r="M391" s="198" t="s">
        <v>1</v>
      </c>
      <c r="N391" s="199" t="s">
        <v>47</v>
      </c>
      <c r="O391" s="71"/>
      <c r="P391" s="200">
        <f>O391*H391</f>
        <v>0</v>
      </c>
      <c r="Q391" s="200">
        <v>0</v>
      </c>
      <c r="R391" s="200">
        <f>Q391*H391</f>
        <v>0</v>
      </c>
      <c r="S391" s="200">
        <v>0</v>
      </c>
      <c r="T391" s="201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2" t="s">
        <v>186</v>
      </c>
      <c r="AT391" s="202" t="s">
        <v>181</v>
      </c>
      <c r="AU391" s="202" t="s">
        <v>110</v>
      </c>
      <c r="AY391" s="17" t="s">
        <v>179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7" t="s">
        <v>21</v>
      </c>
      <c r="BK391" s="203">
        <f>ROUND(I391*H391,2)</f>
        <v>0</v>
      </c>
      <c r="BL391" s="17" t="s">
        <v>186</v>
      </c>
      <c r="BM391" s="202" t="s">
        <v>501</v>
      </c>
    </row>
    <row r="392" spans="1:65" s="14" customFormat="1" ht="10.199999999999999">
      <c r="B392" s="215"/>
      <c r="C392" s="216"/>
      <c r="D392" s="206" t="s">
        <v>188</v>
      </c>
      <c r="E392" s="217" t="s">
        <v>1</v>
      </c>
      <c r="F392" s="218" t="s">
        <v>502</v>
      </c>
      <c r="G392" s="216"/>
      <c r="H392" s="219">
        <v>19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188</v>
      </c>
      <c r="AU392" s="225" t="s">
        <v>110</v>
      </c>
      <c r="AV392" s="14" t="s">
        <v>90</v>
      </c>
      <c r="AW392" s="14" t="s">
        <v>40</v>
      </c>
      <c r="AX392" s="14" t="s">
        <v>82</v>
      </c>
      <c r="AY392" s="225" t="s">
        <v>179</v>
      </c>
    </row>
    <row r="393" spans="1:65" s="14" customFormat="1" ht="10.199999999999999">
      <c r="B393" s="215"/>
      <c r="C393" s="216"/>
      <c r="D393" s="206" t="s">
        <v>188</v>
      </c>
      <c r="E393" s="217" t="s">
        <v>1</v>
      </c>
      <c r="F393" s="218" t="s">
        <v>503</v>
      </c>
      <c r="G393" s="216"/>
      <c r="H393" s="219">
        <v>1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188</v>
      </c>
      <c r="AU393" s="225" t="s">
        <v>110</v>
      </c>
      <c r="AV393" s="14" t="s">
        <v>90</v>
      </c>
      <c r="AW393" s="14" t="s">
        <v>40</v>
      </c>
      <c r="AX393" s="14" t="s">
        <v>82</v>
      </c>
      <c r="AY393" s="225" t="s">
        <v>179</v>
      </c>
    </row>
    <row r="394" spans="1:65" s="2" customFormat="1" ht="14.4" customHeight="1">
      <c r="A394" s="34"/>
      <c r="B394" s="35"/>
      <c r="C394" s="226" t="s">
        <v>504</v>
      </c>
      <c r="D394" s="226" t="s">
        <v>207</v>
      </c>
      <c r="E394" s="227" t="s">
        <v>505</v>
      </c>
      <c r="F394" s="228" t="s">
        <v>506</v>
      </c>
      <c r="G394" s="229" t="s">
        <v>243</v>
      </c>
      <c r="H394" s="230">
        <v>19</v>
      </c>
      <c r="I394" s="231"/>
      <c r="J394" s="232">
        <f>ROUND(I394*H394,2)</f>
        <v>0</v>
      </c>
      <c r="K394" s="228" t="s">
        <v>185</v>
      </c>
      <c r="L394" s="233"/>
      <c r="M394" s="234" t="s">
        <v>1</v>
      </c>
      <c r="N394" s="235" t="s">
        <v>47</v>
      </c>
      <c r="O394" s="71"/>
      <c r="P394" s="200">
        <f>O394*H394</f>
        <v>0</v>
      </c>
      <c r="Q394" s="200">
        <v>4.2999999999999997E-2</v>
      </c>
      <c r="R394" s="200">
        <f>Q394*H394</f>
        <v>0.81699999999999995</v>
      </c>
      <c r="S394" s="200">
        <v>0</v>
      </c>
      <c r="T394" s="20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2" t="s">
        <v>210</v>
      </c>
      <c r="AT394" s="202" t="s">
        <v>207</v>
      </c>
      <c r="AU394" s="202" t="s">
        <v>110</v>
      </c>
      <c r="AY394" s="17" t="s">
        <v>179</v>
      </c>
      <c r="BE394" s="203">
        <f>IF(N394="základní",J394,0)</f>
        <v>0</v>
      </c>
      <c r="BF394" s="203">
        <f>IF(N394="snížená",J394,0)</f>
        <v>0</v>
      </c>
      <c r="BG394" s="203">
        <f>IF(N394="zákl. přenesená",J394,0)</f>
        <v>0</v>
      </c>
      <c r="BH394" s="203">
        <f>IF(N394="sníž. přenesená",J394,0)</f>
        <v>0</v>
      </c>
      <c r="BI394" s="203">
        <f>IF(N394="nulová",J394,0)</f>
        <v>0</v>
      </c>
      <c r="BJ394" s="17" t="s">
        <v>21</v>
      </c>
      <c r="BK394" s="203">
        <f>ROUND(I394*H394,2)</f>
        <v>0</v>
      </c>
      <c r="BL394" s="17" t="s">
        <v>186</v>
      </c>
      <c r="BM394" s="202" t="s">
        <v>507</v>
      </c>
    </row>
    <row r="395" spans="1:65" s="2" customFormat="1" ht="28.8">
      <c r="A395" s="34"/>
      <c r="B395" s="35"/>
      <c r="C395" s="36"/>
      <c r="D395" s="206" t="s">
        <v>462</v>
      </c>
      <c r="E395" s="36"/>
      <c r="F395" s="236" t="s">
        <v>508</v>
      </c>
      <c r="G395" s="36"/>
      <c r="H395" s="36"/>
      <c r="I395" s="237"/>
      <c r="J395" s="36"/>
      <c r="K395" s="36"/>
      <c r="L395" s="39"/>
      <c r="M395" s="238"/>
      <c r="N395" s="23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462</v>
      </c>
      <c r="AU395" s="17" t="s">
        <v>110</v>
      </c>
    </row>
    <row r="396" spans="1:65" s="13" customFormat="1" ht="10.199999999999999">
      <c r="B396" s="204"/>
      <c r="C396" s="205"/>
      <c r="D396" s="206" t="s">
        <v>188</v>
      </c>
      <c r="E396" s="207" t="s">
        <v>1</v>
      </c>
      <c r="F396" s="208" t="s">
        <v>485</v>
      </c>
      <c r="G396" s="205"/>
      <c r="H396" s="207" t="s">
        <v>1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188</v>
      </c>
      <c r="AU396" s="214" t="s">
        <v>110</v>
      </c>
      <c r="AV396" s="13" t="s">
        <v>21</v>
      </c>
      <c r="AW396" s="13" t="s">
        <v>40</v>
      </c>
      <c r="AX396" s="13" t="s">
        <v>82</v>
      </c>
      <c r="AY396" s="214" t="s">
        <v>179</v>
      </c>
    </row>
    <row r="397" spans="1:65" s="14" customFormat="1" ht="10.199999999999999">
      <c r="B397" s="215"/>
      <c r="C397" s="216"/>
      <c r="D397" s="206" t="s">
        <v>188</v>
      </c>
      <c r="E397" s="217" t="s">
        <v>1</v>
      </c>
      <c r="F397" s="218" t="s">
        <v>509</v>
      </c>
      <c r="G397" s="216"/>
      <c r="H397" s="219">
        <v>7</v>
      </c>
      <c r="I397" s="220"/>
      <c r="J397" s="216"/>
      <c r="K397" s="216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188</v>
      </c>
      <c r="AU397" s="225" t="s">
        <v>110</v>
      </c>
      <c r="AV397" s="14" t="s">
        <v>90</v>
      </c>
      <c r="AW397" s="14" t="s">
        <v>40</v>
      </c>
      <c r="AX397" s="14" t="s">
        <v>82</v>
      </c>
      <c r="AY397" s="225" t="s">
        <v>179</v>
      </c>
    </row>
    <row r="398" spans="1:65" s="13" customFormat="1" ht="10.199999999999999">
      <c r="B398" s="204"/>
      <c r="C398" s="205"/>
      <c r="D398" s="206" t="s">
        <v>188</v>
      </c>
      <c r="E398" s="207" t="s">
        <v>1</v>
      </c>
      <c r="F398" s="208" t="s">
        <v>492</v>
      </c>
      <c r="G398" s="205"/>
      <c r="H398" s="207" t="s">
        <v>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188</v>
      </c>
      <c r="AU398" s="214" t="s">
        <v>110</v>
      </c>
      <c r="AV398" s="13" t="s">
        <v>21</v>
      </c>
      <c r="AW398" s="13" t="s">
        <v>40</v>
      </c>
      <c r="AX398" s="13" t="s">
        <v>82</v>
      </c>
      <c r="AY398" s="214" t="s">
        <v>179</v>
      </c>
    </row>
    <row r="399" spans="1:65" s="14" customFormat="1" ht="10.199999999999999">
      <c r="B399" s="215"/>
      <c r="C399" s="216"/>
      <c r="D399" s="206" t="s">
        <v>188</v>
      </c>
      <c r="E399" s="217" t="s">
        <v>1</v>
      </c>
      <c r="F399" s="218" t="s">
        <v>510</v>
      </c>
      <c r="G399" s="216"/>
      <c r="H399" s="219">
        <v>12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188</v>
      </c>
      <c r="AU399" s="225" t="s">
        <v>110</v>
      </c>
      <c r="AV399" s="14" t="s">
        <v>90</v>
      </c>
      <c r="AW399" s="14" t="s">
        <v>40</v>
      </c>
      <c r="AX399" s="14" t="s">
        <v>82</v>
      </c>
      <c r="AY399" s="225" t="s">
        <v>179</v>
      </c>
    </row>
    <row r="400" spans="1:65" s="2" customFormat="1" ht="14.4" customHeight="1">
      <c r="A400" s="34"/>
      <c r="B400" s="35"/>
      <c r="C400" s="226" t="s">
        <v>511</v>
      </c>
      <c r="D400" s="226" t="s">
        <v>207</v>
      </c>
      <c r="E400" s="227" t="s">
        <v>512</v>
      </c>
      <c r="F400" s="228" t="s">
        <v>513</v>
      </c>
      <c r="G400" s="229" t="s">
        <v>243</v>
      </c>
      <c r="H400" s="230">
        <v>1</v>
      </c>
      <c r="I400" s="231"/>
      <c r="J400" s="232">
        <f>ROUND(I400*H400,2)</f>
        <v>0</v>
      </c>
      <c r="K400" s="228" t="s">
        <v>1</v>
      </c>
      <c r="L400" s="233"/>
      <c r="M400" s="234" t="s">
        <v>1</v>
      </c>
      <c r="N400" s="235" t="s">
        <v>47</v>
      </c>
      <c r="O400" s="71"/>
      <c r="P400" s="200">
        <f>O400*H400</f>
        <v>0</v>
      </c>
      <c r="Q400" s="200">
        <v>2.2499999999999999E-2</v>
      </c>
      <c r="R400" s="200">
        <f>Q400*H400</f>
        <v>2.2499999999999999E-2</v>
      </c>
      <c r="S400" s="200">
        <v>0</v>
      </c>
      <c r="T400" s="20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2" t="s">
        <v>210</v>
      </c>
      <c r="AT400" s="202" t="s">
        <v>207</v>
      </c>
      <c r="AU400" s="202" t="s">
        <v>110</v>
      </c>
      <c r="AY400" s="17" t="s">
        <v>179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17" t="s">
        <v>21</v>
      </c>
      <c r="BK400" s="203">
        <f>ROUND(I400*H400,2)</f>
        <v>0</v>
      </c>
      <c r="BL400" s="17" t="s">
        <v>186</v>
      </c>
      <c r="BM400" s="202" t="s">
        <v>514</v>
      </c>
    </row>
    <row r="401" spans="1:65" s="2" customFormat="1" ht="19.2">
      <c r="A401" s="34"/>
      <c r="B401" s="35"/>
      <c r="C401" s="36"/>
      <c r="D401" s="206" t="s">
        <v>462</v>
      </c>
      <c r="E401" s="36"/>
      <c r="F401" s="236" t="s">
        <v>463</v>
      </c>
      <c r="G401" s="36"/>
      <c r="H401" s="36"/>
      <c r="I401" s="237"/>
      <c r="J401" s="36"/>
      <c r="K401" s="36"/>
      <c r="L401" s="39"/>
      <c r="M401" s="238"/>
      <c r="N401" s="23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462</v>
      </c>
      <c r="AU401" s="17" t="s">
        <v>110</v>
      </c>
    </row>
    <row r="402" spans="1:65" s="13" customFormat="1" ht="10.199999999999999">
      <c r="B402" s="204"/>
      <c r="C402" s="205"/>
      <c r="D402" s="206" t="s">
        <v>188</v>
      </c>
      <c r="E402" s="207" t="s">
        <v>1</v>
      </c>
      <c r="F402" s="208" t="s">
        <v>515</v>
      </c>
      <c r="G402" s="205"/>
      <c r="H402" s="207" t="s">
        <v>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188</v>
      </c>
      <c r="AU402" s="214" t="s">
        <v>110</v>
      </c>
      <c r="AV402" s="13" t="s">
        <v>21</v>
      </c>
      <c r="AW402" s="13" t="s">
        <v>40</v>
      </c>
      <c r="AX402" s="13" t="s">
        <v>82</v>
      </c>
      <c r="AY402" s="214" t="s">
        <v>179</v>
      </c>
    </row>
    <row r="403" spans="1:65" s="14" customFormat="1" ht="10.199999999999999">
      <c r="B403" s="215"/>
      <c r="C403" s="216"/>
      <c r="D403" s="206" t="s">
        <v>188</v>
      </c>
      <c r="E403" s="217" t="s">
        <v>1</v>
      </c>
      <c r="F403" s="218" t="s">
        <v>21</v>
      </c>
      <c r="G403" s="216"/>
      <c r="H403" s="219">
        <v>1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188</v>
      </c>
      <c r="AU403" s="225" t="s">
        <v>110</v>
      </c>
      <c r="AV403" s="14" t="s">
        <v>90</v>
      </c>
      <c r="AW403" s="14" t="s">
        <v>40</v>
      </c>
      <c r="AX403" s="14" t="s">
        <v>82</v>
      </c>
      <c r="AY403" s="225" t="s">
        <v>179</v>
      </c>
    </row>
    <row r="404" spans="1:65" s="2" customFormat="1" ht="14.4" customHeight="1">
      <c r="A404" s="34"/>
      <c r="B404" s="35"/>
      <c r="C404" s="191" t="s">
        <v>516</v>
      </c>
      <c r="D404" s="191" t="s">
        <v>181</v>
      </c>
      <c r="E404" s="192" t="s">
        <v>517</v>
      </c>
      <c r="F404" s="193" t="s">
        <v>518</v>
      </c>
      <c r="G404" s="194" t="s">
        <v>243</v>
      </c>
      <c r="H404" s="195">
        <v>3</v>
      </c>
      <c r="I404" s="196"/>
      <c r="J404" s="197">
        <f>ROUND(I404*H404,2)</f>
        <v>0</v>
      </c>
      <c r="K404" s="193" t="s">
        <v>185</v>
      </c>
      <c r="L404" s="39"/>
      <c r="M404" s="198" t="s">
        <v>1</v>
      </c>
      <c r="N404" s="199" t="s">
        <v>47</v>
      </c>
      <c r="O404" s="71"/>
      <c r="P404" s="200">
        <f>O404*H404</f>
        <v>0</v>
      </c>
      <c r="Q404" s="200">
        <v>0.54769000000000001</v>
      </c>
      <c r="R404" s="200">
        <f>Q404*H404</f>
        <v>1.64307</v>
      </c>
      <c r="S404" s="200">
        <v>0</v>
      </c>
      <c r="T404" s="20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2" t="s">
        <v>186</v>
      </c>
      <c r="AT404" s="202" t="s">
        <v>181</v>
      </c>
      <c r="AU404" s="202" t="s">
        <v>110</v>
      </c>
      <c r="AY404" s="17" t="s">
        <v>179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21</v>
      </c>
      <c r="BK404" s="203">
        <f>ROUND(I404*H404,2)</f>
        <v>0</v>
      </c>
      <c r="BL404" s="17" t="s">
        <v>186</v>
      </c>
      <c r="BM404" s="202" t="s">
        <v>519</v>
      </c>
    </row>
    <row r="405" spans="1:65" s="2" customFormat="1" ht="19.2">
      <c r="A405" s="34"/>
      <c r="B405" s="35"/>
      <c r="C405" s="36"/>
      <c r="D405" s="206" t="s">
        <v>462</v>
      </c>
      <c r="E405" s="36"/>
      <c r="F405" s="236" t="s">
        <v>463</v>
      </c>
      <c r="G405" s="36"/>
      <c r="H405" s="36"/>
      <c r="I405" s="237"/>
      <c r="J405" s="36"/>
      <c r="K405" s="36"/>
      <c r="L405" s="39"/>
      <c r="M405" s="238"/>
      <c r="N405" s="23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462</v>
      </c>
      <c r="AU405" s="17" t="s">
        <v>110</v>
      </c>
    </row>
    <row r="406" spans="1:65" s="13" customFormat="1" ht="10.199999999999999">
      <c r="B406" s="204"/>
      <c r="C406" s="205"/>
      <c r="D406" s="206" t="s">
        <v>188</v>
      </c>
      <c r="E406" s="207" t="s">
        <v>1</v>
      </c>
      <c r="F406" s="208" t="s">
        <v>520</v>
      </c>
      <c r="G406" s="205"/>
      <c r="H406" s="207" t="s">
        <v>1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188</v>
      </c>
      <c r="AU406" s="214" t="s">
        <v>110</v>
      </c>
      <c r="AV406" s="13" t="s">
        <v>21</v>
      </c>
      <c r="AW406" s="13" t="s">
        <v>40</v>
      </c>
      <c r="AX406" s="13" t="s">
        <v>82</v>
      </c>
      <c r="AY406" s="214" t="s">
        <v>179</v>
      </c>
    </row>
    <row r="407" spans="1:65" s="14" customFormat="1" ht="10.199999999999999">
      <c r="B407" s="215"/>
      <c r="C407" s="216"/>
      <c r="D407" s="206" t="s">
        <v>188</v>
      </c>
      <c r="E407" s="217" t="s">
        <v>1</v>
      </c>
      <c r="F407" s="218" t="s">
        <v>90</v>
      </c>
      <c r="G407" s="216"/>
      <c r="H407" s="219">
        <v>2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188</v>
      </c>
      <c r="AU407" s="225" t="s">
        <v>110</v>
      </c>
      <c r="AV407" s="14" t="s">
        <v>90</v>
      </c>
      <c r="AW407" s="14" t="s">
        <v>40</v>
      </c>
      <c r="AX407" s="14" t="s">
        <v>82</v>
      </c>
      <c r="AY407" s="225" t="s">
        <v>179</v>
      </c>
    </row>
    <row r="408" spans="1:65" s="13" customFormat="1" ht="10.199999999999999">
      <c r="B408" s="204"/>
      <c r="C408" s="205"/>
      <c r="D408" s="206" t="s">
        <v>188</v>
      </c>
      <c r="E408" s="207" t="s">
        <v>1</v>
      </c>
      <c r="F408" s="208" t="s">
        <v>521</v>
      </c>
      <c r="G408" s="205"/>
      <c r="H408" s="207" t="s">
        <v>1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188</v>
      </c>
      <c r="AU408" s="214" t="s">
        <v>110</v>
      </c>
      <c r="AV408" s="13" t="s">
        <v>21</v>
      </c>
      <c r="AW408" s="13" t="s">
        <v>40</v>
      </c>
      <c r="AX408" s="13" t="s">
        <v>82</v>
      </c>
      <c r="AY408" s="214" t="s">
        <v>179</v>
      </c>
    </row>
    <row r="409" spans="1:65" s="14" customFormat="1" ht="10.199999999999999">
      <c r="B409" s="215"/>
      <c r="C409" s="216"/>
      <c r="D409" s="206" t="s">
        <v>188</v>
      </c>
      <c r="E409" s="217" t="s">
        <v>1</v>
      </c>
      <c r="F409" s="218" t="s">
        <v>21</v>
      </c>
      <c r="G409" s="216"/>
      <c r="H409" s="219">
        <v>1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188</v>
      </c>
      <c r="AU409" s="225" t="s">
        <v>110</v>
      </c>
      <c r="AV409" s="14" t="s">
        <v>90</v>
      </c>
      <c r="AW409" s="14" t="s">
        <v>40</v>
      </c>
      <c r="AX409" s="14" t="s">
        <v>82</v>
      </c>
      <c r="AY409" s="225" t="s">
        <v>179</v>
      </c>
    </row>
    <row r="410" spans="1:65" s="2" customFormat="1" ht="14.4" customHeight="1">
      <c r="A410" s="34"/>
      <c r="B410" s="35"/>
      <c r="C410" s="226" t="s">
        <v>522</v>
      </c>
      <c r="D410" s="226" t="s">
        <v>207</v>
      </c>
      <c r="E410" s="227" t="s">
        <v>523</v>
      </c>
      <c r="F410" s="228" t="s">
        <v>524</v>
      </c>
      <c r="G410" s="229" t="s">
        <v>243</v>
      </c>
      <c r="H410" s="230">
        <v>1</v>
      </c>
      <c r="I410" s="231"/>
      <c r="J410" s="232">
        <f>ROUND(I410*H410,2)</f>
        <v>0</v>
      </c>
      <c r="K410" s="228" t="s">
        <v>185</v>
      </c>
      <c r="L410" s="233"/>
      <c r="M410" s="234" t="s">
        <v>1</v>
      </c>
      <c r="N410" s="235" t="s">
        <v>47</v>
      </c>
      <c r="O410" s="71"/>
      <c r="P410" s="200">
        <f>O410*H410</f>
        <v>0</v>
      </c>
      <c r="Q410" s="200">
        <v>1.95E-2</v>
      </c>
      <c r="R410" s="200">
        <f>Q410*H410</f>
        <v>1.95E-2</v>
      </c>
      <c r="S410" s="200">
        <v>0</v>
      </c>
      <c r="T410" s="201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2" t="s">
        <v>210</v>
      </c>
      <c r="AT410" s="202" t="s">
        <v>207</v>
      </c>
      <c r="AU410" s="202" t="s">
        <v>110</v>
      </c>
      <c r="AY410" s="17" t="s">
        <v>179</v>
      </c>
      <c r="BE410" s="203">
        <f>IF(N410="základní",J410,0)</f>
        <v>0</v>
      </c>
      <c r="BF410" s="203">
        <f>IF(N410="snížená",J410,0)</f>
        <v>0</v>
      </c>
      <c r="BG410" s="203">
        <f>IF(N410="zákl. přenesená",J410,0)</f>
        <v>0</v>
      </c>
      <c r="BH410" s="203">
        <f>IF(N410="sníž. přenesená",J410,0)</f>
        <v>0</v>
      </c>
      <c r="BI410" s="203">
        <f>IF(N410="nulová",J410,0)</f>
        <v>0</v>
      </c>
      <c r="BJ410" s="17" t="s">
        <v>21</v>
      </c>
      <c r="BK410" s="203">
        <f>ROUND(I410*H410,2)</f>
        <v>0</v>
      </c>
      <c r="BL410" s="17" t="s">
        <v>186</v>
      </c>
      <c r="BM410" s="202" t="s">
        <v>525</v>
      </c>
    </row>
    <row r="411" spans="1:65" s="2" customFormat="1" ht="19.2">
      <c r="A411" s="34"/>
      <c r="B411" s="35"/>
      <c r="C411" s="36"/>
      <c r="D411" s="206" t="s">
        <v>462</v>
      </c>
      <c r="E411" s="36"/>
      <c r="F411" s="236" t="s">
        <v>463</v>
      </c>
      <c r="G411" s="36"/>
      <c r="H411" s="36"/>
      <c r="I411" s="237"/>
      <c r="J411" s="36"/>
      <c r="K411" s="36"/>
      <c r="L411" s="39"/>
      <c r="M411" s="238"/>
      <c r="N411" s="239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462</v>
      </c>
      <c r="AU411" s="17" t="s">
        <v>110</v>
      </c>
    </row>
    <row r="412" spans="1:65" s="13" customFormat="1" ht="10.199999999999999">
      <c r="B412" s="204"/>
      <c r="C412" s="205"/>
      <c r="D412" s="206" t="s">
        <v>188</v>
      </c>
      <c r="E412" s="207" t="s">
        <v>1</v>
      </c>
      <c r="F412" s="208" t="s">
        <v>526</v>
      </c>
      <c r="G412" s="205"/>
      <c r="H412" s="207" t="s">
        <v>1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188</v>
      </c>
      <c r="AU412" s="214" t="s">
        <v>110</v>
      </c>
      <c r="AV412" s="13" t="s">
        <v>21</v>
      </c>
      <c r="AW412" s="13" t="s">
        <v>40</v>
      </c>
      <c r="AX412" s="13" t="s">
        <v>82</v>
      </c>
      <c r="AY412" s="214" t="s">
        <v>179</v>
      </c>
    </row>
    <row r="413" spans="1:65" s="14" customFormat="1" ht="10.199999999999999">
      <c r="B413" s="215"/>
      <c r="C413" s="216"/>
      <c r="D413" s="206" t="s">
        <v>188</v>
      </c>
      <c r="E413" s="217" t="s">
        <v>1</v>
      </c>
      <c r="F413" s="218" t="s">
        <v>21</v>
      </c>
      <c r="G413" s="216"/>
      <c r="H413" s="219">
        <v>1</v>
      </c>
      <c r="I413" s="220"/>
      <c r="J413" s="216"/>
      <c r="K413" s="216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188</v>
      </c>
      <c r="AU413" s="225" t="s">
        <v>110</v>
      </c>
      <c r="AV413" s="14" t="s">
        <v>90</v>
      </c>
      <c r="AW413" s="14" t="s">
        <v>40</v>
      </c>
      <c r="AX413" s="14" t="s">
        <v>82</v>
      </c>
      <c r="AY413" s="225" t="s">
        <v>179</v>
      </c>
    </row>
    <row r="414" spans="1:65" s="2" customFormat="1" ht="14.4" customHeight="1">
      <c r="A414" s="34"/>
      <c r="B414" s="35"/>
      <c r="C414" s="226" t="s">
        <v>527</v>
      </c>
      <c r="D414" s="226" t="s">
        <v>207</v>
      </c>
      <c r="E414" s="227" t="s">
        <v>528</v>
      </c>
      <c r="F414" s="228" t="s">
        <v>529</v>
      </c>
      <c r="G414" s="229" t="s">
        <v>243</v>
      </c>
      <c r="H414" s="230">
        <v>2</v>
      </c>
      <c r="I414" s="231"/>
      <c r="J414" s="232">
        <f>ROUND(I414*H414,2)</f>
        <v>0</v>
      </c>
      <c r="K414" s="228" t="s">
        <v>1</v>
      </c>
      <c r="L414" s="233"/>
      <c r="M414" s="234" t="s">
        <v>1</v>
      </c>
      <c r="N414" s="235" t="s">
        <v>47</v>
      </c>
      <c r="O414" s="71"/>
      <c r="P414" s="200">
        <f>O414*H414</f>
        <v>0</v>
      </c>
      <c r="Q414" s="200">
        <v>1.95E-2</v>
      </c>
      <c r="R414" s="200">
        <f>Q414*H414</f>
        <v>3.9E-2</v>
      </c>
      <c r="S414" s="200">
        <v>0</v>
      </c>
      <c r="T414" s="201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2" t="s">
        <v>210</v>
      </c>
      <c r="AT414" s="202" t="s">
        <v>207</v>
      </c>
      <c r="AU414" s="202" t="s">
        <v>110</v>
      </c>
      <c r="AY414" s="17" t="s">
        <v>179</v>
      </c>
      <c r="BE414" s="203">
        <f>IF(N414="základní",J414,0)</f>
        <v>0</v>
      </c>
      <c r="BF414" s="203">
        <f>IF(N414="snížená",J414,0)</f>
        <v>0</v>
      </c>
      <c r="BG414" s="203">
        <f>IF(N414="zákl. přenesená",J414,0)</f>
        <v>0</v>
      </c>
      <c r="BH414" s="203">
        <f>IF(N414="sníž. přenesená",J414,0)</f>
        <v>0</v>
      </c>
      <c r="BI414" s="203">
        <f>IF(N414="nulová",J414,0)</f>
        <v>0</v>
      </c>
      <c r="BJ414" s="17" t="s">
        <v>21</v>
      </c>
      <c r="BK414" s="203">
        <f>ROUND(I414*H414,2)</f>
        <v>0</v>
      </c>
      <c r="BL414" s="17" t="s">
        <v>186</v>
      </c>
      <c r="BM414" s="202" t="s">
        <v>530</v>
      </c>
    </row>
    <row r="415" spans="1:65" s="2" customFormat="1" ht="19.2">
      <c r="A415" s="34"/>
      <c r="B415" s="35"/>
      <c r="C415" s="36"/>
      <c r="D415" s="206" t="s">
        <v>462</v>
      </c>
      <c r="E415" s="36"/>
      <c r="F415" s="236" t="s">
        <v>463</v>
      </c>
      <c r="G415" s="36"/>
      <c r="H415" s="36"/>
      <c r="I415" s="237"/>
      <c r="J415" s="36"/>
      <c r="K415" s="36"/>
      <c r="L415" s="39"/>
      <c r="M415" s="238"/>
      <c r="N415" s="239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462</v>
      </c>
      <c r="AU415" s="17" t="s">
        <v>110</v>
      </c>
    </row>
    <row r="416" spans="1:65" s="2" customFormat="1" ht="14.4" customHeight="1">
      <c r="A416" s="34"/>
      <c r="B416" s="35"/>
      <c r="C416" s="191" t="s">
        <v>531</v>
      </c>
      <c r="D416" s="191" t="s">
        <v>181</v>
      </c>
      <c r="E416" s="192" t="s">
        <v>532</v>
      </c>
      <c r="F416" s="193" t="s">
        <v>533</v>
      </c>
      <c r="G416" s="194" t="s">
        <v>243</v>
      </c>
      <c r="H416" s="195">
        <v>4</v>
      </c>
      <c r="I416" s="196"/>
      <c r="J416" s="197">
        <f>ROUND(I416*H416,2)</f>
        <v>0</v>
      </c>
      <c r="K416" s="193" t="s">
        <v>185</v>
      </c>
      <c r="L416" s="39"/>
      <c r="M416" s="198" t="s">
        <v>1</v>
      </c>
      <c r="N416" s="199" t="s">
        <v>47</v>
      </c>
      <c r="O416" s="71"/>
      <c r="P416" s="200">
        <f>O416*H416</f>
        <v>0</v>
      </c>
      <c r="Q416" s="200">
        <v>0</v>
      </c>
      <c r="R416" s="200">
        <f>Q416*H416</f>
        <v>0</v>
      </c>
      <c r="S416" s="200">
        <v>0</v>
      </c>
      <c r="T416" s="201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2" t="s">
        <v>186</v>
      </c>
      <c r="AT416" s="202" t="s">
        <v>181</v>
      </c>
      <c r="AU416" s="202" t="s">
        <v>110</v>
      </c>
      <c r="AY416" s="17" t="s">
        <v>179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17" t="s">
        <v>21</v>
      </c>
      <c r="BK416" s="203">
        <f>ROUND(I416*H416,2)</f>
        <v>0</v>
      </c>
      <c r="BL416" s="17" t="s">
        <v>186</v>
      </c>
      <c r="BM416" s="202" t="s">
        <v>534</v>
      </c>
    </row>
    <row r="417" spans="1:65" s="2" customFormat="1" ht="19.2">
      <c r="A417" s="34"/>
      <c r="B417" s="35"/>
      <c r="C417" s="36"/>
      <c r="D417" s="206" t="s">
        <v>462</v>
      </c>
      <c r="E417" s="36"/>
      <c r="F417" s="236" t="s">
        <v>463</v>
      </c>
      <c r="G417" s="36"/>
      <c r="H417" s="36"/>
      <c r="I417" s="237"/>
      <c r="J417" s="36"/>
      <c r="K417" s="36"/>
      <c r="L417" s="39"/>
      <c r="M417" s="238"/>
      <c r="N417" s="239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462</v>
      </c>
      <c r="AU417" s="17" t="s">
        <v>110</v>
      </c>
    </row>
    <row r="418" spans="1:65" s="14" customFormat="1" ht="10.199999999999999">
      <c r="B418" s="215"/>
      <c r="C418" s="216"/>
      <c r="D418" s="206" t="s">
        <v>188</v>
      </c>
      <c r="E418" s="217" t="s">
        <v>1</v>
      </c>
      <c r="F418" s="218" t="s">
        <v>535</v>
      </c>
      <c r="G418" s="216"/>
      <c r="H418" s="219">
        <v>1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188</v>
      </c>
      <c r="AU418" s="225" t="s">
        <v>110</v>
      </c>
      <c r="AV418" s="14" t="s">
        <v>90</v>
      </c>
      <c r="AW418" s="14" t="s">
        <v>40</v>
      </c>
      <c r="AX418" s="14" t="s">
        <v>82</v>
      </c>
      <c r="AY418" s="225" t="s">
        <v>179</v>
      </c>
    </row>
    <row r="419" spans="1:65" s="14" customFormat="1" ht="10.199999999999999">
      <c r="B419" s="215"/>
      <c r="C419" s="216"/>
      <c r="D419" s="206" t="s">
        <v>188</v>
      </c>
      <c r="E419" s="217" t="s">
        <v>1</v>
      </c>
      <c r="F419" s="218" t="s">
        <v>536</v>
      </c>
      <c r="G419" s="216"/>
      <c r="H419" s="219">
        <v>1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188</v>
      </c>
      <c r="AU419" s="225" t="s">
        <v>110</v>
      </c>
      <c r="AV419" s="14" t="s">
        <v>90</v>
      </c>
      <c r="AW419" s="14" t="s">
        <v>40</v>
      </c>
      <c r="AX419" s="14" t="s">
        <v>82</v>
      </c>
      <c r="AY419" s="225" t="s">
        <v>179</v>
      </c>
    </row>
    <row r="420" spans="1:65" s="14" customFormat="1" ht="10.199999999999999">
      <c r="B420" s="215"/>
      <c r="C420" s="216"/>
      <c r="D420" s="206" t="s">
        <v>188</v>
      </c>
      <c r="E420" s="217" t="s">
        <v>1</v>
      </c>
      <c r="F420" s="218" t="s">
        <v>537</v>
      </c>
      <c r="G420" s="216"/>
      <c r="H420" s="219">
        <v>2</v>
      </c>
      <c r="I420" s="220"/>
      <c r="J420" s="216"/>
      <c r="K420" s="216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188</v>
      </c>
      <c r="AU420" s="225" t="s">
        <v>110</v>
      </c>
      <c r="AV420" s="14" t="s">
        <v>90</v>
      </c>
      <c r="AW420" s="14" t="s">
        <v>40</v>
      </c>
      <c r="AX420" s="14" t="s">
        <v>82</v>
      </c>
      <c r="AY420" s="225" t="s">
        <v>179</v>
      </c>
    </row>
    <row r="421" spans="1:65" s="2" customFormat="1" ht="14.4" customHeight="1">
      <c r="A421" s="34"/>
      <c r="B421" s="35"/>
      <c r="C421" s="226" t="s">
        <v>538</v>
      </c>
      <c r="D421" s="226" t="s">
        <v>207</v>
      </c>
      <c r="E421" s="227" t="s">
        <v>539</v>
      </c>
      <c r="F421" s="228" t="s">
        <v>540</v>
      </c>
      <c r="G421" s="229" t="s">
        <v>243</v>
      </c>
      <c r="H421" s="230">
        <v>1</v>
      </c>
      <c r="I421" s="231"/>
      <c r="J421" s="232">
        <f>ROUND(I421*H421,2)</f>
        <v>0</v>
      </c>
      <c r="K421" s="228" t="s">
        <v>185</v>
      </c>
      <c r="L421" s="233"/>
      <c r="M421" s="234" t="s">
        <v>1</v>
      </c>
      <c r="N421" s="235" t="s">
        <v>47</v>
      </c>
      <c r="O421" s="71"/>
      <c r="P421" s="200">
        <f>O421*H421</f>
        <v>0</v>
      </c>
      <c r="Q421" s="200">
        <v>0.06</v>
      </c>
      <c r="R421" s="200">
        <f>Q421*H421</f>
        <v>0.06</v>
      </c>
      <c r="S421" s="200">
        <v>0</v>
      </c>
      <c r="T421" s="201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2" t="s">
        <v>210</v>
      </c>
      <c r="AT421" s="202" t="s">
        <v>207</v>
      </c>
      <c r="AU421" s="202" t="s">
        <v>110</v>
      </c>
      <c r="AY421" s="17" t="s">
        <v>179</v>
      </c>
      <c r="BE421" s="203">
        <f>IF(N421="základní",J421,0)</f>
        <v>0</v>
      </c>
      <c r="BF421" s="203">
        <f>IF(N421="snížená",J421,0)</f>
        <v>0</v>
      </c>
      <c r="BG421" s="203">
        <f>IF(N421="zákl. přenesená",J421,0)</f>
        <v>0</v>
      </c>
      <c r="BH421" s="203">
        <f>IF(N421="sníž. přenesená",J421,0)</f>
        <v>0</v>
      </c>
      <c r="BI421" s="203">
        <f>IF(N421="nulová",J421,0)</f>
        <v>0</v>
      </c>
      <c r="BJ421" s="17" t="s">
        <v>21</v>
      </c>
      <c r="BK421" s="203">
        <f>ROUND(I421*H421,2)</f>
        <v>0</v>
      </c>
      <c r="BL421" s="17" t="s">
        <v>186</v>
      </c>
      <c r="BM421" s="202" t="s">
        <v>541</v>
      </c>
    </row>
    <row r="422" spans="1:65" s="2" customFormat="1" ht="28.8">
      <c r="A422" s="34"/>
      <c r="B422" s="35"/>
      <c r="C422" s="36"/>
      <c r="D422" s="206" t="s">
        <v>462</v>
      </c>
      <c r="E422" s="36"/>
      <c r="F422" s="236" t="s">
        <v>484</v>
      </c>
      <c r="G422" s="36"/>
      <c r="H422" s="36"/>
      <c r="I422" s="237"/>
      <c r="J422" s="36"/>
      <c r="K422" s="36"/>
      <c r="L422" s="39"/>
      <c r="M422" s="238"/>
      <c r="N422" s="23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462</v>
      </c>
      <c r="AU422" s="17" t="s">
        <v>110</v>
      </c>
    </row>
    <row r="423" spans="1:65" s="13" customFormat="1" ht="10.199999999999999">
      <c r="B423" s="204"/>
      <c r="C423" s="205"/>
      <c r="D423" s="206" t="s">
        <v>188</v>
      </c>
      <c r="E423" s="207" t="s">
        <v>1</v>
      </c>
      <c r="F423" s="208" t="s">
        <v>542</v>
      </c>
      <c r="G423" s="205"/>
      <c r="H423" s="207" t="s">
        <v>1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188</v>
      </c>
      <c r="AU423" s="214" t="s">
        <v>110</v>
      </c>
      <c r="AV423" s="13" t="s">
        <v>21</v>
      </c>
      <c r="AW423" s="13" t="s">
        <v>40</v>
      </c>
      <c r="AX423" s="13" t="s">
        <v>82</v>
      </c>
      <c r="AY423" s="214" t="s">
        <v>179</v>
      </c>
    </row>
    <row r="424" spans="1:65" s="14" customFormat="1" ht="10.199999999999999">
      <c r="B424" s="215"/>
      <c r="C424" s="216"/>
      <c r="D424" s="206" t="s">
        <v>188</v>
      </c>
      <c r="E424" s="217" t="s">
        <v>1</v>
      </c>
      <c r="F424" s="218" t="s">
        <v>21</v>
      </c>
      <c r="G424" s="216"/>
      <c r="H424" s="219">
        <v>1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188</v>
      </c>
      <c r="AU424" s="225" t="s">
        <v>110</v>
      </c>
      <c r="AV424" s="14" t="s">
        <v>90</v>
      </c>
      <c r="AW424" s="14" t="s">
        <v>40</v>
      </c>
      <c r="AX424" s="14" t="s">
        <v>82</v>
      </c>
      <c r="AY424" s="225" t="s">
        <v>179</v>
      </c>
    </row>
    <row r="425" spans="1:65" s="2" customFormat="1" ht="14.4" customHeight="1">
      <c r="A425" s="34"/>
      <c r="B425" s="35"/>
      <c r="C425" s="226" t="s">
        <v>543</v>
      </c>
      <c r="D425" s="226" t="s">
        <v>207</v>
      </c>
      <c r="E425" s="227" t="s">
        <v>544</v>
      </c>
      <c r="F425" s="228" t="s">
        <v>545</v>
      </c>
      <c r="G425" s="229" t="s">
        <v>243</v>
      </c>
      <c r="H425" s="230">
        <v>1</v>
      </c>
      <c r="I425" s="231"/>
      <c r="J425" s="232">
        <f>ROUND(I425*H425,2)</f>
        <v>0</v>
      </c>
      <c r="K425" s="228" t="s">
        <v>185</v>
      </c>
      <c r="L425" s="233"/>
      <c r="M425" s="234" t="s">
        <v>1</v>
      </c>
      <c r="N425" s="235" t="s">
        <v>47</v>
      </c>
      <c r="O425" s="71"/>
      <c r="P425" s="200">
        <f>O425*H425</f>
        <v>0</v>
      </c>
      <c r="Q425" s="200">
        <v>0.04</v>
      </c>
      <c r="R425" s="200">
        <f>Q425*H425</f>
        <v>0.04</v>
      </c>
      <c r="S425" s="200">
        <v>0</v>
      </c>
      <c r="T425" s="201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2" t="s">
        <v>210</v>
      </c>
      <c r="AT425" s="202" t="s">
        <v>207</v>
      </c>
      <c r="AU425" s="202" t="s">
        <v>110</v>
      </c>
      <c r="AY425" s="17" t="s">
        <v>179</v>
      </c>
      <c r="BE425" s="203">
        <f>IF(N425="základní",J425,0)</f>
        <v>0</v>
      </c>
      <c r="BF425" s="203">
        <f>IF(N425="snížená",J425,0)</f>
        <v>0</v>
      </c>
      <c r="BG425" s="203">
        <f>IF(N425="zákl. přenesená",J425,0)</f>
        <v>0</v>
      </c>
      <c r="BH425" s="203">
        <f>IF(N425="sníž. přenesená",J425,0)</f>
        <v>0</v>
      </c>
      <c r="BI425" s="203">
        <f>IF(N425="nulová",J425,0)</f>
        <v>0</v>
      </c>
      <c r="BJ425" s="17" t="s">
        <v>21</v>
      </c>
      <c r="BK425" s="203">
        <f>ROUND(I425*H425,2)</f>
        <v>0</v>
      </c>
      <c r="BL425" s="17" t="s">
        <v>186</v>
      </c>
      <c r="BM425" s="202" t="s">
        <v>546</v>
      </c>
    </row>
    <row r="426" spans="1:65" s="2" customFormat="1" ht="28.8">
      <c r="A426" s="34"/>
      <c r="B426" s="35"/>
      <c r="C426" s="36"/>
      <c r="D426" s="206" t="s">
        <v>462</v>
      </c>
      <c r="E426" s="36"/>
      <c r="F426" s="236" t="s">
        <v>484</v>
      </c>
      <c r="G426" s="36"/>
      <c r="H426" s="36"/>
      <c r="I426" s="237"/>
      <c r="J426" s="36"/>
      <c r="K426" s="36"/>
      <c r="L426" s="39"/>
      <c r="M426" s="238"/>
      <c r="N426" s="23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462</v>
      </c>
      <c r="AU426" s="17" t="s">
        <v>110</v>
      </c>
    </row>
    <row r="427" spans="1:65" s="14" customFormat="1" ht="10.199999999999999">
      <c r="B427" s="215"/>
      <c r="C427" s="216"/>
      <c r="D427" s="206" t="s">
        <v>188</v>
      </c>
      <c r="E427" s="217" t="s">
        <v>1</v>
      </c>
      <c r="F427" s="218" t="s">
        <v>536</v>
      </c>
      <c r="G427" s="216"/>
      <c r="H427" s="219">
        <v>1</v>
      </c>
      <c r="I427" s="220"/>
      <c r="J427" s="216"/>
      <c r="K427" s="216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188</v>
      </c>
      <c r="AU427" s="225" t="s">
        <v>110</v>
      </c>
      <c r="AV427" s="14" t="s">
        <v>90</v>
      </c>
      <c r="AW427" s="14" t="s">
        <v>40</v>
      </c>
      <c r="AX427" s="14" t="s">
        <v>82</v>
      </c>
      <c r="AY427" s="225" t="s">
        <v>179</v>
      </c>
    </row>
    <row r="428" spans="1:65" s="2" customFormat="1" ht="14.4" customHeight="1">
      <c r="A428" s="34"/>
      <c r="B428" s="35"/>
      <c r="C428" s="226" t="s">
        <v>547</v>
      </c>
      <c r="D428" s="226" t="s">
        <v>207</v>
      </c>
      <c r="E428" s="227" t="s">
        <v>548</v>
      </c>
      <c r="F428" s="228" t="s">
        <v>549</v>
      </c>
      <c r="G428" s="229" t="s">
        <v>243</v>
      </c>
      <c r="H428" s="230">
        <v>2</v>
      </c>
      <c r="I428" s="231"/>
      <c r="J428" s="232">
        <f>ROUND(I428*H428,2)</f>
        <v>0</v>
      </c>
      <c r="K428" s="228" t="s">
        <v>185</v>
      </c>
      <c r="L428" s="233"/>
      <c r="M428" s="234" t="s">
        <v>1</v>
      </c>
      <c r="N428" s="235" t="s">
        <v>47</v>
      </c>
      <c r="O428" s="71"/>
      <c r="P428" s="200">
        <f>O428*H428</f>
        <v>0</v>
      </c>
      <c r="Q428" s="200">
        <v>4.3999999999999997E-2</v>
      </c>
      <c r="R428" s="200">
        <f>Q428*H428</f>
        <v>8.7999999999999995E-2</v>
      </c>
      <c r="S428" s="200">
        <v>0</v>
      </c>
      <c r="T428" s="201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2" t="s">
        <v>210</v>
      </c>
      <c r="AT428" s="202" t="s">
        <v>207</v>
      </c>
      <c r="AU428" s="202" t="s">
        <v>110</v>
      </c>
      <c r="AY428" s="17" t="s">
        <v>179</v>
      </c>
      <c r="BE428" s="203">
        <f>IF(N428="základní",J428,0)</f>
        <v>0</v>
      </c>
      <c r="BF428" s="203">
        <f>IF(N428="snížená",J428,0)</f>
        <v>0</v>
      </c>
      <c r="BG428" s="203">
        <f>IF(N428="zákl. přenesená",J428,0)</f>
        <v>0</v>
      </c>
      <c r="BH428" s="203">
        <f>IF(N428="sníž. přenesená",J428,0)</f>
        <v>0</v>
      </c>
      <c r="BI428" s="203">
        <f>IF(N428="nulová",J428,0)</f>
        <v>0</v>
      </c>
      <c r="BJ428" s="17" t="s">
        <v>21</v>
      </c>
      <c r="BK428" s="203">
        <f>ROUND(I428*H428,2)</f>
        <v>0</v>
      </c>
      <c r="BL428" s="17" t="s">
        <v>186</v>
      </c>
      <c r="BM428" s="202" t="s">
        <v>550</v>
      </c>
    </row>
    <row r="429" spans="1:65" s="2" customFormat="1" ht="28.8">
      <c r="A429" s="34"/>
      <c r="B429" s="35"/>
      <c r="C429" s="36"/>
      <c r="D429" s="206" t="s">
        <v>462</v>
      </c>
      <c r="E429" s="36"/>
      <c r="F429" s="236" t="s">
        <v>484</v>
      </c>
      <c r="G429" s="36"/>
      <c r="H429" s="36"/>
      <c r="I429" s="237"/>
      <c r="J429" s="36"/>
      <c r="K429" s="36"/>
      <c r="L429" s="39"/>
      <c r="M429" s="238"/>
      <c r="N429" s="239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462</v>
      </c>
      <c r="AU429" s="17" t="s">
        <v>110</v>
      </c>
    </row>
    <row r="430" spans="1:65" s="14" customFormat="1" ht="10.199999999999999">
      <c r="B430" s="215"/>
      <c r="C430" s="216"/>
      <c r="D430" s="206" t="s">
        <v>188</v>
      </c>
      <c r="E430" s="217" t="s">
        <v>1</v>
      </c>
      <c r="F430" s="218" t="s">
        <v>537</v>
      </c>
      <c r="G430" s="216"/>
      <c r="H430" s="219">
        <v>2</v>
      </c>
      <c r="I430" s="220"/>
      <c r="J430" s="216"/>
      <c r="K430" s="216"/>
      <c r="L430" s="221"/>
      <c r="M430" s="222"/>
      <c r="N430" s="223"/>
      <c r="O430" s="223"/>
      <c r="P430" s="223"/>
      <c r="Q430" s="223"/>
      <c r="R430" s="223"/>
      <c r="S430" s="223"/>
      <c r="T430" s="224"/>
      <c r="AT430" s="225" t="s">
        <v>188</v>
      </c>
      <c r="AU430" s="225" t="s">
        <v>110</v>
      </c>
      <c r="AV430" s="14" t="s">
        <v>90</v>
      </c>
      <c r="AW430" s="14" t="s">
        <v>40</v>
      </c>
      <c r="AX430" s="14" t="s">
        <v>82</v>
      </c>
      <c r="AY430" s="225" t="s">
        <v>179</v>
      </c>
    </row>
    <row r="431" spans="1:65" s="2" customFormat="1" ht="14.4" customHeight="1">
      <c r="A431" s="34"/>
      <c r="B431" s="35"/>
      <c r="C431" s="191" t="s">
        <v>551</v>
      </c>
      <c r="D431" s="191" t="s">
        <v>181</v>
      </c>
      <c r="E431" s="192" t="s">
        <v>552</v>
      </c>
      <c r="F431" s="193" t="s">
        <v>553</v>
      </c>
      <c r="G431" s="194" t="s">
        <v>243</v>
      </c>
      <c r="H431" s="195">
        <v>8</v>
      </c>
      <c r="I431" s="196"/>
      <c r="J431" s="197">
        <f>ROUND(I431*H431,2)</f>
        <v>0</v>
      </c>
      <c r="K431" s="193" t="s">
        <v>185</v>
      </c>
      <c r="L431" s="39"/>
      <c r="M431" s="198" t="s">
        <v>1</v>
      </c>
      <c r="N431" s="199" t="s">
        <v>47</v>
      </c>
      <c r="O431" s="71"/>
      <c r="P431" s="200">
        <f>O431*H431</f>
        <v>0</v>
      </c>
      <c r="Q431" s="200">
        <v>0</v>
      </c>
      <c r="R431" s="200">
        <f>Q431*H431</f>
        <v>0</v>
      </c>
      <c r="S431" s="200">
        <v>0</v>
      </c>
      <c r="T431" s="201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2" t="s">
        <v>186</v>
      </c>
      <c r="AT431" s="202" t="s">
        <v>181</v>
      </c>
      <c r="AU431" s="202" t="s">
        <v>110</v>
      </c>
      <c r="AY431" s="17" t="s">
        <v>179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17" t="s">
        <v>21</v>
      </c>
      <c r="BK431" s="203">
        <f>ROUND(I431*H431,2)</f>
        <v>0</v>
      </c>
      <c r="BL431" s="17" t="s">
        <v>186</v>
      </c>
      <c r="BM431" s="202" t="s">
        <v>554</v>
      </c>
    </row>
    <row r="432" spans="1:65" s="13" customFormat="1" ht="10.199999999999999">
      <c r="B432" s="204"/>
      <c r="C432" s="205"/>
      <c r="D432" s="206" t="s">
        <v>188</v>
      </c>
      <c r="E432" s="207" t="s">
        <v>1</v>
      </c>
      <c r="F432" s="208" t="s">
        <v>555</v>
      </c>
      <c r="G432" s="205"/>
      <c r="H432" s="207" t="s">
        <v>1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188</v>
      </c>
      <c r="AU432" s="214" t="s">
        <v>110</v>
      </c>
      <c r="AV432" s="13" t="s">
        <v>21</v>
      </c>
      <c r="AW432" s="13" t="s">
        <v>40</v>
      </c>
      <c r="AX432" s="13" t="s">
        <v>82</v>
      </c>
      <c r="AY432" s="214" t="s">
        <v>179</v>
      </c>
    </row>
    <row r="433" spans="1:65" s="13" customFormat="1" ht="10.199999999999999">
      <c r="B433" s="204"/>
      <c r="C433" s="205"/>
      <c r="D433" s="206" t="s">
        <v>188</v>
      </c>
      <c r="E433" s="207" t="s">
        <v>1</v>
      </c>
      <c r="F433" s="208" t="s">
        <v>556</v>
      </c>
      <c r="G433" s="205"/>
      <c r="H433" s="207" t="s">
        <v>1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188</v>
      </c>
      <c r="AU433" s="214" t="s">
        <v>110</v>
      </c>
      <c r="AV433" s="13" t="s">
        <v>21</v>
      </c>
      <c r="AW433" s="13" t="s">
        <v>40</v>
      </c>
      <c r="AX433" s="13" t="s">
        <v>82</v>
      </c>
      <c r="AY433" s="214" t="s">
        <v>179</v>
      </c>
    </row>
    <row r="434" spans="1:65" s="14" customFormat="1" ht="10.199999999999999">
      <c r="B434" s="215"/>
      <c r="C434" s="216"/>
      <c r="D434" s="206" t="s">
        <v>188</v>
      </c>
      <c r="E434" s="217" t="s">
        <v>1</v>
      </c>
      <c r="F434" s="218" t="s">
        <v>557</v>
      </c>
      <c r="G434" s="216"/>
      <c r="H434" s="219">
        <v>6</v>
      </c>
      <c r="I434" s="220"/>
      <c r="J434" s="216"/>
      <c r="K434" s="216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188</v>
      </c>
      <c r="AU434" s="225" t="s">
        <v>110</v>
      </c>
      <c r="AV434" s="14" t="s">
        <v>90</v>
      </c>
      <c r="AW434" s="14" t="s">
        <v>40</v>
      </c>
      <c r="AX434" s="14" t="s">
        <v>82</v>
      </c>
      <c r="AY434" s="225" t="s">
        <v>179</v>
      </c>
    </row>
    <row r="435" spans="1:65" s="14" customFormat="1" ht="10.199999999999999">
      <c r="B435" s="215"/>
      <c r="C435" s="216"/>
      <c r="D435" s="206" t="s">
        <v>188</v>
      </c>
      <c r="E435" s="217" t="s">
        <v>1</v>
      </c>
      <c r="F435" s="218" t="s">
        <v>558</v>
      </c>
      <c r="G435" s="216"/>
      <c r="H435" s="219">
        <v>2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188</v>
      </c>
      <c r="AU435" s="225" t="s">
        <v>110</v>
      </c>
      <c r="AV435" s="14" t="s">
        <v>90</v>
      </c>
      <c r="AW435" s="14" t="s">
        <v>40</v>
      </c>
      <c r="AX435" s="14" t="s">
        <v>82</v>
      </c>
      <c r="AY435" s="225" t="s">
        <v>179</v>
      </c>
    </row>
    <row r="436" spans="1:65" s="2" customFormat="1" ht="14.4" customHeight="1">
      <c r="A436" s="34"/>
      <c r="B436" s="35"/>
      <c r="C436" s="226" t="s">
        <v>559</v>
      </c>
      <c r="D436" s="226" t="s">
        <v>207</v>
      </c>
      <c r="E436" s="227" t="s">
        <v>560</v>
      </c>
      <c r="F436" s="228" t="s">
        <v>561</v>
      </c>
      <c r="G436" s="229" t="s">
        <v>243</v>
      </c>
      <c r="H436" s="230">
        <v>6</v>
      </c>
      <c r="I436" s="231"/>
      <c r="J436" s="232">
        <f>ROUND(I436*H436,2)</f>
        <v>0</v>
      </c>
      <c r="K436" s="228" t="s">
        <v>185</v>
      </c>
      <c r="L436" s="233"/>
      <c r="M436" s="234" t="s">
        <v>1</v>
      </c>
      <c r="N436" s="235" t="s">
        <v>47</v>
      </c>
      <c r="O436" s="71"/>
      <c r="P436" s="200">
        <f>O436*H436</f>
        <v>0</v>
      </c>
      <c r="Q436" s="200">
        <v>1.7500000000000002E-2</v>
      </c>
      <c r="R436" s="200">
        <f>Q436*H436</f>
        <v>0.10500000000000001</v>
      </c>
      <c r="S436" s="200">
        <v>0</v>
      </c>
      <c r="T436" s="201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2" t="s">
        <v>210</v>
      </c>
      <c r="AT436" s="202" t="s">
        <v>207</v>
      </c>
      <c r="AU436" s="202" t="s">
        <v>110</v>
      </c>
      <c r="AY436" s="17" t="s">
        <v>179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21</v>
      </c>
      <c r="BK436" s="203">
        <f>ROUND(I436*H436,2)</f>
        <v>0</v>
      </c>
      <c r="BL436" s="17" t="s">
        <v>186</v>
      </c>
      <c r="BM436" s="202" t="s">
        <v>562</v>
      </c>
    </row>
    <row r="437" spans="1:65" s="2" customFormat="1" ht="19.2">
      <c r="A437" s="34"/>
      <c r="B437" s="35"/>
      <c r="C437" s="36"/>
      <c r="D437" s="206" t="s">
        <v>462</v>
      </c>
      <c r="E437" s="36"/>
      <c r="F437" s="236" t="s">
        <v>563</v>
      </c>
      <c r="G437" s="36"/>
      <c r="H437" s="36"/>
      <c r="I437" s="237"/>
      <c r="J437" s="36"/>
      <c r="K437" s="36"/>
      <c r="L437" s="39"/>
      <c r="M437" s="238"/>
      <c r="N437" s="23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462</v>
      </c>
      <c r="AU437" s="17" t="s">
        <v>110</v>
      </c>
    </row>
    <row r="438" spans="1:65" s="13" customFormat="1" ht="10.199999999999999">
      <c r="B438" s="204"/>
      <c r="C438" s="205"/>
      <c r="D438" s="206" t="s">
        <v>188</v>
      </c>
      <c r="E438" s="207" t="s">
        <v>1</v>
      </c>
      <c r="F438" s="208" t="s">
        <v>564</v>
      </c>
      <c r="G438" s="205"/>
      <c r="H438" s="207" t="s">
        <v>1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188</v>
      </c>
      <c r="AU438" s="214" t="s">
        <v>110</v>
      </c>
      <c r="AV438" s="13" t="s">
        <v>21</v>
      </c>
      <c r="AW438" s="13" t="s">
        <v>40</v>
      </c>
      <c r="AX438" s="13" t="s">
        <v>82</v>
      </c>
      <c r="AY438" s="214" t="s">
        <v>179</v>
      </c>
    </row>
    <row r="439" spans="1:65" s="14" customFormat="1" ht="10.199999999999999">
      <c r="B439" s="215"/>
      <c r="C439" s="216"/>
      <c r="D439" s="206" t="s">
        <v>188</v>
      </c>
      <c r="E439" s="217" t="s">
        <v>1</v>
      </c>
      <c r="F439" s="218" t="s">
        <v>186</v>
      </c>
      <c r="G439" s="216"/>
      <c r="H439" s="219">
        <v>4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188</v>
      </c>
      <c r="AU439" s="225" t="s">
        <v>110</v>
      </c>
      <c r="AV439" s="14" t="s">
        <v>90</v>
      </c>
      <c r="AW439" s="14" t="s">
        <v>40</v>
      </c>
      <c r="AX439" s="14" t="s">
        <v>82</v>
      </c>
      <c r="AY439" s="225" t="s">
        <v>179</v>
      </c>
    </row>
    <row r="440" spans="1:65" s="13" customFormat="1" ht="10.199999999999999">
      <c r="B440" s="204"/>
      <c r="C440" s="205"/>
      <c r="D440" s="206" t="s">
        <v>188</v>
      </c>
      <c r="E440" s="207" t="s">
        <v>1</v>
      </c>
      <c r="F440" s="208" t="s">
        <v>565</v>
      </c>
      <c r="G440" s="205"/>
      <c r="H440" s="207" t="s">
        <v>1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188</v>
      </c>
      <c r="AU440" s="214" t="s">
        <v>110</v>
      </c>
      <c r="AV440" s="13" t="s">
        <v>21</v>
      </c>
      <c r="AW440" s="13" t="s">
        <v>40</v>
      </c>
      <c r="AX440" s="13" t="s">
        <v>82</v>
      </c>
      <c r="AY440" s="214" t="s">
        <v>179</v>
      </c>
    </row>
    <row r="441" spans="1:65" s="14" customFormat="1" ht="10.199999999999999">
      <c r="B441" s="215"/>
      <c r="C441" s="216"/>
      <c r="D441" s="206" t="s">
        <v>188</v>
      </c>
      <c r="E441" s="217" t="s">
        <v>1</v>
      </c>
      <c r="F441" s="218" t="s">
        <v>90</v>
      </c>
      <c r="G441" s="216"/>
      <c r="H441" s="219">
        <v>2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188</v>
      </c>
      <c r="AU441" s="225" t="s">
        <v>110</v>
      </c>
      <c r="AV441" s="14" t="s">
        <v>90</v>
      </c>
      <c r="AW441" s="14" t="s">
        <v>40</v>
      </c>
      <c r="AX441" s="14" t="s">
        <v>82</v>
      </c>
      <c r="AY441" s="225" t="s">
        <v>179</v>
      </c>
    </row>
    <row r="442" spans="1:65" s="2" customFormat="1" ht="14.4" customHeight="1">
      <c r="A442" s="34"/>
      <c r="B442" s="35"/>
      <c r="C442" s="226" t="s">
        <v>367</v>
      </c>
      <c r="D442" s="226" t="s">
        <v>207</v>
      </c>
      <c r="E442" s="227" t="s">
        <v>566</v>
      </c>
      <c r="F442" s="228" t="s">
        <v>567</v>
      </c>
      <c r="G442" s="229" t="s">
        <v>243</v>
      </c>
      <c r="H442" s="230">
        <v>2</v>
      </c>
      <c r="I442" s="231"/>
      <c r="J442" s="232">
        <f>ROUND(I442*H442,2)</f>
        <v>0</v>
      </c>
      <c r="K442" s="228" t="s">
        <v>185</v>
      </c>
      <c r="L442" s="233"/>
      <c r="M442" s="234" t="s">
        <v>1</v>
      </c>
      <c r="N442" s="235" t="s">
        <v>47</v>
      </c>
      <c r="O442" s="71"/>
      <c r="P442" s="200">
        <f>O442*H442</f>
        <v>0</v>
      </c>
      <c r="Q442" s="200">
        <v>1.95E-2</v>
      </c>
      <c r="R442" s="200">
        <f>Q442*H442</f>
        <v>3.9E-2</v>
      </c>
      <c r="S442" s="200">
        <v>0</v>
      </c>
      <c r="T442" s="201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2" t="s">
        <v>210</v>
      </c>
      <c r="AT442" s="202" t="s">
        <v>207</v>
      </c>
      <c r="AU442" s="202" t="s">
        <v>110</v>
      </c>
      <c r="AY442" s="17" t="s">
        <v>179</v>
      </c>
      <c r="BE442" s="203">
        <f>IF(N442="základní",J442,0)</f>
        <v>0</v>
      </c>
      <c r="BF442" s="203">
        <f>IF(N442="snížená",J442,0)</f>
        <v>0</v>
      </c>
      <c r="BG442" s="203">
        <f>IF(N442="zákl. přenesená",J442,0)</f>
        <v>0</v>
      </c>
      <c r="BH442" s="203">
        <f>IF(N442="sníž. přenesená",J442,0)</f>
        <v>0</v>
      </c>
      <c r="BI442" s="203">
        <f>IF(N442="nulová",J442,0)</f>
        <v>0</v>
      </c>
      <c r="BJ442" s="17" t="s">
        <v>21</v>
      </c>
      <c r="BK442" s="203">
        <f>ROUND(I442*H442,2)</f>
        <v>0</v>
      </c>
      <c r="BL442" s="17" t="s">
        <v>186</v>
      </c>
      <c r="BM442" s="202" t="s">
        <v>568</v>
      </c>
    </row>
    <row r="443" spans="1:65" s="2" customFormat="1" ht="19.2">
      <c r="A443" s="34"/>
      <c r="B443" s="35"/>
      <c r="C443" s="36"/>
      <c r="D443" s="206" t="s">
        <v>462</v>
      </c>
      <c r="E443" s="36"/>
      <c r="F443" s="236" t="s">
        <v>563</v>
      </c>
      <c r="G443" s="36"/>
      <c r="H443" s="36"/>
      <c r="I443" s="237"/>
      <c r="J443" s="36"/>
      <c r="K443" s="36"/>
      <c r="L443" s="39"/>
      <c r="M443" s="238"/>
      <c r="N443" s="239"/>
      <c r="O443" s="71"/>
      <c r="P443" s="71"/>
      <c r="Q443" s="71"/>
      <c r="R443" s="71"/>
      <c r="S443" s="71"/>
      <c r="T443" s="72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462</v>
      </c>
      <c r="AU443" s="17" t="s">
        <v>110</v>
      </c>
    </row>
    <row r="444" spans="1:65" s="13" customFormat="1" ht="10.199999999999999">
      <c r="B444" s="204"/>
      <c r="C444" s="205"/>
      <c r="D444" s="206" t="s">
        <v>188</v>
      </c>
      <c r="E444" s="207" t="s">
        <v>1</v>
      </c>
      <c r="F444" s="208" t="s">
        <v>569</v>
      </c>
      <c r="G444" s="205"/>
      <c r="H444" s="207" t="s">
        <v>1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188</v>
      </c>
      <c r="AU444" s="214" t="s">
        <v>110</v>
      </c>
      <c r="AV444" s="13" t="s">
        <v>21</v>
      </c>
      <c r="AW444" s="13" t="s">
        <v>40</v>
      </c>
      <c r="AX444" s="13" t="s">
        <v>82</v>
      </c>
      <c r="AY444" s="214" t="s">
        <v>179</v>
      </c>
    </row>
    <row r="445" spans="1:65" s="14" customFormat="1" ht="10.199999999999999">
      <c r="B445" s="215"/>
      <c r="C445" s="216"/>
      <c r="D445" s="206" t="s">
        <v>188</v>
      </c>
      <c r="E445" s="217" t="s">
        <v>1</v>
      </c>
      <c r="F445" s="218" t="s">
        <v>90</v>
      </c>
      <c r="G445" s="216"/>
      <c r="H445" s="219">
        <v>2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188</v>
      </c>
      <c r="AU445" s="225" t="s">
        <v>110</v>
      </c>
      <c r="AV445" s="14" t="s">
        <v>90</v>
      </c>
      <c r="AW445" s="14" t="s">
        <v>40</v>
      </c>
      <c r="AX445" s="14" t="s">
        <v>82</v>
      </c>
      <c r="AY445" s="225" t="s">
        <v>179</v>
      </c>
    </row>
    <row r="446" spans="1:65" s="2" customFormat="1" ht="14.4" customHeight="1">
      <c r="A446" s="34"/>
      <c r="B446" s="35"/>
      <c r="C446" s="191" t="s">
        <v>570</v>
      </c>
      <c r="D446" s="191" t="s">
        <v>181</v>
      </c>
      <c r="E446" s="192" t="s">
        <v>571</v>
      </c>
      <c r="F446" s="193" t="s">
        <v>572</v>
      </c>
      <c r="G446" s="194" t="s">
        <v>243</v>
      </c>
      <c r="H446" s="195">
        <v>45</v>
      </c>
      <c r="I446" s="196"/>
      <c r="J446" s="197">
        <f>ROUND(I446*H446,2)</f>
        <v>0</v>
      </c>
      <c r="K446" s="193" t="s">
        <v>185</v>
      </c>
      <c r="L446" s="39"/>
      <c r="M446" s="198" t="s">
        <v>1</v>
      </c>
      <c r="N446" s="199" t="s">
        <v>47</v>
      </c>
      <c r="O446" s="71"/>
      <c r="P446" s="200">
        <f>O446*H446</f>
        <v>0</v>
      </c>
      <c r="Q446" s="200">
        <v>0</v>
      </c>
      <c r="R446" s="200">
        <f>Q446*H446</f>
        <v>0</v>
      </c>
      <c r="S446" s="200">
        <v>0</v>
      </c>
      <c r="T446" s="201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2" t="s">
        <v>186</v>
      </c>
      <c r="AT446" s="202" t="s">
        <v>181</v>
      </c>
      <c r="AU446" s="202" t="s">
        <v>110</v>
      </c>
      <c r="AY446" s="17" t="s">
        <v>179</v>
      </c>
      <c r="BE446" s="203">
        <f>IF(N446="základní",J446,0)</f>
        <v>0</v>
      </c>
      <c r="BF446" s="203">
        <f>IF(N446="snížená",J446,0)</f>
        <v>0</v>
      </c>
      <c r="BG446" s="203">
        <f>IF(N446="zákl. přenesená",J446,0)</f>
        <v>0</v>
      </c>
      <c r="BH446" s="203">
        <f>IF(N446="sníž. přenesená",J446,0)</f>
        <v>0</v>
      </c>
      <c r="BI446" s="203">
        <f>IF(N446="nulová",J446,0)</f>
        <v>0</v>
      </c>
      <c r="BJ446" s="17" t="s">
        <v>21</v>
      </c>
      <c r="BK446" s="203">
        <f>ROUND(I446*H446,2)</f>
        <v>0</v>
      </c>
      <c r="BL446" s="17" t="s">
        <v>186</v>
      </c>
      <c r="BM446" s="202" t="s">
        <v>573</v>
      </c>
    </row>
    <row r="447" spans="1:65" s="13" customFormat="1" ht="10.199999999999999">
      <c r="B447" s="204"/>
      <c r="C447" s="205"/>
      <c r="D447" s="206" t="s">
        <v>188</v>
      </c>
      <c r="E447" s="207" t="s">
        <v>1</v>
      </c>
      <c r="F447" s="208" t="s">
        <v>574</v>
      </c>
      <c r="G447" s="205"/>
      <c r="H447" s="207" t="s">
        <v>1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188</v>
      </c>
      <c r="AU447" s="214" t="s">
        <v>110</v>
      </c>
      <c r="AV447" s="13" t="s">
        <v>21</v>
      </c>
      <c r="AW447" s="13" t="s">
        <v>40</v>
      </c>
      <c r="AX447" s="13" t="s">
        <v>82</v>
      </c>
      <c r="AY447" s="214" t="s">
        <v>179</v>
      </c>
    </row>
    <row r="448" spans="1:65" s="14" customFormat="1" ht="10.199999999999999">
      <c r="B448" s="215"/>
      <c r="C448" s="216"/>
      <c r="D448" s="206" t="s">
        <v>188</v>
      </c>
      <c r="E448" s="217" t="s">
        <v>1</v>
      </c>
      <c r="F448" s="218" t="s">
        <v>478</v>
      </c>
      <c r="G448" s="216"/>
      <c r="H448" s="219">
        <v>3</v>
      </c>
      <c r="I448" s="220"/>
      <c r="J448" s="216"/>
      <c r="K448" s="216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188</v>
      </c>
      <c r="AU448" s="225" t="s">
        <v>110</v>
      </c>
      <c r="AV448" s="14" t="s">
        <v>90</v>
      </c>
      <c r="AW448" s="14" t="s">
        <v>40</v>
      </c>
      <c r="AX448" s="14" t="s">
        <v>82</v>
      </c>
      <c r="AY448" s="225" t="s">
        <v>179</v>
      </c>
    </row>
    <row r="449" spans="1:65" s="14" customFormat="1" ht="10.199999999999999">
      <c r="B449" s="215"/>
      <c r="C449" s="216"/>
      <c r="D449" s="206" t="s">
        <v>188</v>
      </c>
      <c r="E449" s="217" t="s">
        <v>1</v>
      </c>
      <c r="F449" s="218" t="s">
        <v>575</v>
      </c>
      <c r="G449" s="216"/>
      <c r="H449" s="219">
        <v>14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188</v>
      </c>
      <c r="AU449" s="225" t="s">
        <v>110</v>
      </c>
      <c r="AV449" s="14" t="s">
        <v>90</v>
      </c>
      <c r="AW449" s="14" t="s">
        <v>40</v>
      </c>
      <c r="AX449" s="14" t="s">
        <v>82</v>
      </c>
      <c r="AY449" s="225" t="s">
        <v>179</v>
      </c>
    </row>
    <row r="450" spans="1:65" s="14" customFormat="1" ht="10.199999999999999">
      <c r="B450" s="215"/>
      <c r="C450" s="216"/>
      <c r="D450" s="206" t="s">
        <v>188</v>
      </c>
      <c r="E450" s="217" t="s">
        <v>1</v>
      </c>
      <c r="F450" s="218" t="s">
        <v>576</v>
      </c>
      <c r="G450" s="216"/>
      <c r="H450" s="219">
        <v>19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188</v>
      </c>
      <c r="AU450" s="225" t="s">
        <v>110</v>
      </c>
      <c r="AV450" s="14" t="s">
        <v>90</v>
      </c>
      <c r="AW450" s="14" t="s">
        <v>40</v>
      </c>
      <c r="AX450" s="14" t="s">
        <v>82</v>
      </c>
      <c r="AY450" s="225" t="s">
        <v>179</v>
      </c>
    </row>
    <row r="451" spans="1:65" s="14" customFormat="1" ht="10.199999999999999">
      <c r="B451" s="215"/>
      <c r="C451" s="216"/>
      <c r="D451" s="206" t="s">
        <v>188</v>
      </c>
      <c r="E451" s="217" t="s">
        <v>1</v>
      </c>
      <c r="F451" s="218" t="s">
        <v>503</v>
      </c>
      <c r="G451" s="216"/>
      <c r="H451" s="219">
        <v>1</v>
      </c>
      <c r="I451" s="220"/>
      <c r="J451" s="216"/>
      <c r="K451" s="216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188</v>
      </c>
      <c r="AU451" s="225" t="s">
        <v>110</v>
      </c>
      <c r="AV451" s="14" t="s">
        <v>90</v>
      </c>
      <c r="AW451" s="14" t="s">
        <v>40</v>
      </c>
      <c r="AX451" s="14" t="s">
        <v>82</v>
      </c>
      <c r="AY451" s="225" t="s">
        <v>179</v>
      </c>
    </row>
    <row r="452" spans="1:65" s="13" customFormat="1" ht="10.199999999999999">
      <c r="B452" s="204"/>
      <c r="C452" s="205"/>
      <c r="D452" s="206" t="s">
        <v>188</v>
      </c>
      <c r="E452" s="207" t="s">
        <v>1</v>
      </c>
      <c r="F452" s="208" t="s">
        <v>556</v>
      </c>
      <c r="G452" s="205"/>
      <c r="H452" s="207" t="s">
        <v>1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188</v>
      </c>
      <c r="AU452" s="214" t="s">
        <v>110</v>
      </c>
      <c r="AV452" s="13" t="s">
        <v>21</v>
      </c>
      <c r="AW452" s="13" t="s">
        <v>40</v>
      </c>
      <c r="AX452" s="13" t="s">
        <v>82</v>
      </c>
      <c r="AY452" s="214" t="s">
        <v>179</v>
      </c>
    </row>
    <row r="453" spans="1:65" s="14" customFormat="1" ht="10.199999999999999">
      <c r="B453" s="215"/>
      <c r="C453" s="216"/>
      <c r="D453" s="206" t="s">
        <v>188</v>
      </c>
      <c r="E453" s="217" t="s">
        <v>1</v>
      </c>
      <c r="F453" s="218" t="s">
        <v>577</v>
      </c>
      <c r="G453" s="216"/>
      <c r="H453" s="219">
        <v>6</v>
      </c>
      <c r="I453" s="220"/>
      <c r="J453" s="216"/>
      <c r="K453" s="216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188</v>
      </c>
      <c r="AU453" s="225" t="s">
        <v>110</v>
      </c>
      <c r="AV453" s="14" t="s">
        <v>90</v>
      </c>
      <c r="AW453" s="14" t="s">
        <v>40</v>
      </c>
      <c r="AX453" s="14" t="s">
        <v>82</v>
      </c>
      <c r="AY453" s="225" t="s">
        <v>179</v>
      </c>
    </row>
    <row r="454" spans="1:65" s="14" customFormat="1" ht="10.199999999999999">
      <c r="B454" s="215"/>
      <c r="C454" s="216"/>
      <c r="D454" s="206" t="s">
        <v>188</v>
      </c>
      <c r="E454" s="217" t="s">
        <v>1</v>
      </c>
      <c r="F454" s="218" t="s">
        <v>558</v>
      </c>
      <c r="G454" s="216"/>
      <c r="H454" s="219">
        <v>2</v>
      </c>
      <c r="I454" s="220"/>
      <c r="J454" s="216"/>
      <c r="K454" s="216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188</v>
      </c>
      <c r="AU454" s="225" t="s">
        <v>110</v>
      </c>
      <c r="AV454" s="14" t="s">
        <v>90</v>
      </c>
      <c r="AW454" s="14" t="s">
        <v>40</v>
      </c>
      <c r="AX454" s="14" t="s">
        <v>82</v>
      </c>
      <c r="AY454" s="225" t="s">
        <v>179</v>
      </c>
    </row>
    <row r="455" spans="1:65" s="2" customFormat="1" ht="14.4" customHeight="1">
      <c r="A455" s="34"/>
      <c r="B455" s="35"/>
      <c r="C455" s="191" t="s">
        <v>427</v>
      </c>
      <c r="D455" s="191" t="s">
        <v>181</v>
      </c>
      <c r="E455" s="192" t="s">
        <v>578</v>
      </c>
      <c r="F455" s="193" t="s">
        <v>579</v>
      </c>
      <c r="G455" s="194" t="s">
        <v>243</v>
      </c>
      <c r="H455" s="195">
        <v>4</v>
      </c>
      <c r="I455" s="196"/>
      <c r="J455" s="197">
        <f>ROUND(I455*H455,2)</f>
        <v>0</v>
      </c>
      <c r="K455" s="193" t="s">
        <v>185</v>
      </c>
      <c r="L455" s="39"/>
      <c r="M455" s="198" t="s">
        <v>1</v>
      </c>
      <c r="N455" s="199" t="s">
        <v>47</v>
      </c>
      <c r="O455" s="71"/>
      <c r="P455" s="200">
        <f>O455*H455</f>
        <v>0</v>
      </c>
      <c r="Q455" s="200">
        <v>0</v>
      </c>
      <c r="R455" s="200">
        <f>Q455*H455</f>
        <v>0</v>
      </c>
      <c r="S455" s="200">
        <v>0</v>
      </c>
      <c r="T455" s="201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2" t="s">
        <v>186</v>
      </c>
      <c r="AT455" s="202" t="s">
        <v>181</v>
      </c>
      <c r="AU455" s="202" t="s">
        <v>110</v>
      </c>
      <c r="AY455" s="17" t="s">
        <v>179</v>
      </c>
      <c r="BE455" s="203">
        <f>IF(N455="základní",J455,0)</f>
        <v>0</v>
      </c>
      <c r="BF455" s="203">
        <f>IF(N455="snížená",J455,0)</f>
        <v>0</v>
      </c>
      <c r="BG455" s="203">
        <f>IF(N455="zákl. přenesená",J455,0)</f>
        <v>0</v>
      </c>
      <c r="BH455" s="203">
        <f>IF(N455="sníž. přenesená",J455,0)</f>
        <v>0</v>
      </c>
      <c r="BI455" s="203">
        <f>IF(N455="nulová",J455,0)</f>
        <v>0</v>
      </c>
      <c r="BJ455" s="17" t="s">
        <v>21</v>
      </c>
      <c r="BK455" s="203">
        <f>ROUND(I455*H455,2)</f>
        <v>0</v>
      </c>
      <c r="BL455" s="17" t="s">
        <v>186</v>
      </c>
      <c r="BM455" s="202" t="s">
        <v>580</v>
      </c>
    </row>
    <row r="456" spans="1:65" s="13" customFormat="1" ht="10.199999999999999">
      <c r="B456" s="204"/>
      <c r="C456" s="205"/>
      <c r="D456" s="206" t="s">
        <v>188</v>
      </c>
      <c r="E456" s="207" t="s">
        <v>1</v>
      </c>
      <c r="F456" s="208" t="s">
        <v>574</v>
      </c>
      <c r="G456" s="205"/>
      <c r="H456" s="207" t="s">
        <v>1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188</v>
      </c>
      <c r="AU456" s="214" t="s">
        <v>110</v>
      </c>
      <c r="AV456" s="13" t="s">
        <v>21</v>
      </c>
      <c r="AW456" s="13" t="s">
        <v>40</v>
      </c>
      <c r="AX456" s="13" t="s">
        <v>82</v>
      </c>
      <c r="AY456" s="214" t="s">
        <v>179</v>
      </c>
    </row>
    <row r="457" spans="1:65" s="14" customFormat="1" ht="10.199999999999999">
      <c r="B457" s="215"/>
      <c r="C457" s="216"/>
      <c r="D457" s="206" t="s">
        <v>188</v>
      </c>
      <c r="E457" s="217" t="s">
        <v>1</v>
      </c>
      <c r="F457" s="218" t="s">
        <v>535</v>
      </c>
      <c r="G457" s="216"/>
      <c r="H457" s="219">
        <v>1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188</v>
      </c>
      <c r="AU457" s="225" t="s">
        <v>110</v>
      </c>
      <c r="AV457" s="14" t="s">
        <v>90</v>
      </c>
      <c r="AW457" s="14" t="s">
        <v>40</v>
      </c>
      <c r="AX457" s="14" t="s">
        <v>82</v>
      </c>
      <c r="AY457" s="225" t="s">
        <v>179</v>
      </c>
    </row>
    <row r="458" spans="1:65" s="14" customFormat="1" ht="10.199999999999999">
      <c r="B458" s="215"/>
      <c r="C458" s="216"/>
      <c r="D458" s="206" t="s">
        <v>188</v>
      </c>
      <c r="E458" s="217" t="s">
        <v>1</v>
      </c>
      <c r="F458" s="218" t="s">
        <v>536</v>
      </c>
      <c r="G458" s="216"/>
      <c r="H458" s="219">
        <v>1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188</v>
      </c>
      <c r="AU458" s="225" t="s">
        <v>110</v>
      </c>
      <c r="AV458" s="14" t="s">
        <v>90</v>
      </c>
      <c r="AW458" s="14" t="s">
        <v>40</v>
      </c>
      <c r="AX458" s="14" t="s">
        <v>82</v>
      </c>
      <c r="AY458" s="225" t="s">
        <v>179</v>
      </c>
    </row>
    <row r="459" spans="1:65" s="14" customFormat="1" ht="10.199999999999999">
      <c r="B459" s="215"/>
      <c r="C459" s="216"/>
      <c r="D459" s="206" t="s">
        <v>188</v>
      </c>
      <c r="E459" s="217" t="s">
        <v>1</v>
      </c>
      <c r="F459" s="218" t="s">
        <v>537</v>
      </c>
      <c r="G459" s="216"/>
      <c r="H459" s="219">
        <v>2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188</v>
      </c>
      <c r="AU459" s="225" t="s">
        <v>110</v>
      </c>
      <c r="AV459" s="14" t="s">
        <v>90</v>
      </c>
      <c r="AW459" s="14" t="s">
        <v>40</v>
      </c>
      <c r="AX459" s="14" t="s">
        <v>82</v>
      </c>
      <c r="AY459" s="225" t="s">
        <v>179</v>
      </c>
    </row>
    <row r="460" spans="1:65" s="2" customFormat="1" ht="14.4" customHeight="1">
      <c r="A460" s="34"/>
      <c r="B460" s="35"/>
      <c r="C460" s="226" t="s">
        <v>456</v>
      </c>
      <c r="D460" s="226" t="s">
        <v>207</v>
      </c>
      <c r="E460" s="227" t="s">
        <v>581</v>
      </c>
      <c r="F460" s="228" t="s">
        <v>582</v>
      </c>
      <c r="G460" s="229" t="s">
        <v>583</v>
      </c>
      <c r="H460" s="230">
        <v>41</v>
      </c>
      <c r="I460" s="231"/>
      <c r="J460" s="232">
        <f>ROUND(I460*H460,2)</f>
        <v>0</v>
      </c>
      <c r="K460" s="228" t="s">
        <v>1</v>
      </c>
      <c r="L460" s="233"/>
      <c r="M460" s="234" t="s">
        <v>1</v>
      </c>
      <c r="N460" s="235" t="s">
        <v>47</v>
      </c>
      <c r="O460" s="71"/>
      <c r="P460" s="200">
        <f>O460*H460</f>
        <v>0</v>
      </c>
      <c r="Q460" s="200">
        <v>5.2999999999999998E-4</v>
      </c>
      <c r="R460" s="200">
        <f>Q460*H460</f>
        <v>2.1729999999999999E-2</v>
      </c>
      <c r="S460" s="200">
        <v>0</v>
      </c>
      <c r="T460" s="201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2" t="s">
        <v>210</v>
      </c>
      <c r="AT460" s="202" t="s">
        <v>207</v>
      </c>
      <c r="AU460" s="202" t="s">
        <v>110</v>
      </c>
      <c r="AY460" s="17" t="s">
        <v>179</v>
      </c>
      <c r="BE460" s="203">
        <f>IF(N460="základní",J460,0)</f>
        <v>0</v>
      </c>
      <c r="BF460" s="203">
        <f>IF(N460="snížená",J460,0)</f>
        <v>0</v>
      </c>
      <c r="BG460" s="203">
        <f>IF(N460="zákl. přenesená",J460,0)</f>
        <v>0</v>
      </c>
      <c r="BH460" s="203">
        <f>IF(N460="sníž. přenesená",J460,0)</f>
        <v>0</v>
      </c>
      <c r="BI460" s="203">
        <f>IF(N460="nulová",J460,0)</f>
        <v>0</v>
      </c>
      <c r="BJ460" s="17" t="s">
        <v>21</v>
      </c>
      <c r="BK460" s="203">
        <f>ROUND(I460*H460,2)</f>
        <v>0</v>
      </c>
      <c r="BL460" s="17" t="s">
        <v>186</v>
      </c>
      <c r="BM460" s="202" t="s">
        <v>584</v>
      </c>
    </row>
    <row r="461" spans="1:65" s="13" customFormat="1" ht="10.199999999999999">
      <c r="B461" s="204"/>
      <c r="C461" s="205"/>
      <c r="D461" s="206" t="s">
        <v>188</v>
      </c>
      <c r="E461" s="207" t="s">
        <v>1</v>
      </c>
      <c r="F461" s="208" t="s">
        <v>574</v>
      </c>
      <c r="G461" s="205"/>
      <c r="H461" s="207" t="s">
        <v>1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188</v>
      </c>
      <c r="AU461" s="214" t="s">
        <v>110</v>
      </c>
      <c r="AV461" s="13" t="s">
        <v>21</v>
      </c>
      <c r="AW461" s="13" t="s">
        <v>40</v>
      </c>
      <c r="AX461" s="13" t="s">
        <v>82</v>
      </c>
      <c r="AY461" s="214" t="s">
        <v>179</v>
      </c>
    </row>
    <row r="462" spans="1:65" s="14" customFormat="1" ht="10.199999999999999">
      <c r="B462" s="215"/>
      <c r="C462" s="216"/>
      <c r="D462" s="206" t="s">
        <v>188</v>
      </c>
      <c r="E462" s="217" t="s">
        <v>1</v>
      </c>
      <c r="F462" s="218" t="s">
        <v>478</v>
      </c>
      <c r="G462" s="216"/>
      <c r="H462" s="219">
        <v>3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188</v>
      </c>
      <c r="AU462" s="225" t="s">
        <v>110</v>
      </c>
      <c r="AV462" s="14" t="s">
        <v>90</v>
      </c>
      <c r="AW462" s="14" t="s">
        <v>40</v>
      </c>
      <c r="AX462" s="14" t="s">
        <v>82</v>
      </c>
      <c r="AY462" s="225" t="s">
        <v>179</v>
      </c>
    </row>
    <row r="463" spans="1:65" s="14" customFormat="1" ht="10.199999999999999">
      <c r="B463" s="215"/>
      <c r="C463" s="216"/>
      <c r="D463" s="206" t="s">
        <v>188</v>
      </c>
      <c r="E463" s="217" t="s">
        <v>1</v>
      </c>
      <c r="F463" s="218" t="s">
        <v>575</v>
      </c>
      <c r="G463" s="216"/>
      <c r="H463" s="219">
        <v>14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188</v>
      </c>
      <c r="AU463" s="225" t="s">
        <v>110</v>
      </c>
      <c r="AV463" s="14" t="s">
        <v>90</v>
      </c>
      <c r="AW463" s="14" t="s">
        <v>40</v>
      </c>
      <c r="AX463" s="14" t="s">
        <v>82</v>
      </c>
      <c r="AY463" s="225" t="s">
        <v>179</v>
      </c>
    </row>
    <row r="464" spans="1:65" s="14" customFormat="1" ht="10.199999999999999">
      <c r="B464" s="215"/>
      <c r="C464" s="216"/>
      <c r="D464" s="206" t="s">
        <v>188</v>
      </c>
      <c r="E464" s="217" t="s">
        <v>1</v>
      </c>
      <c r="F464" s="218" t="s">
        <v>576</v>
      </c>
      <c r="G464" s="216"/>
      <c r="H464" s="219">
        <v>19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188</v>
      </c>
      <c r="AU464" s="225" t="s">
        <v>110</v>
      </c>
      <c r="AV464" s="14" t="s">
        <v>90</v>
      </c>
      <c r="AW464" s="14" t="s">
        <v>40</v>
      </c>
      <c r="AX464" s="14" t="s">
        <v>82</v>
      </c>
      <c r="AY464" s="225" t="s">
        <v>179</v>
      </c>
    </row>
    <row r="465" spans="1:65" s="14" customFormat="1" ht="10.199999999999999">
      <c r="B465" s="215"/>
      <c r="C465" s="216"/>
      <c r="D465" s="206" t="s">
        <v>188</v>
      </c>
      <c r="E465" s="217" t="s">
        <v>1</v>
      </c>
      <c r="F465" s="218" t="s">
        <v>503</v>
      </c>
      <c r="G465" s="216"/>
      <c r="H465" s="219">
        <v>1</v>
      </c>
      <c r="I465" s="220"/>
      <c r="J465" s="216"/>
      <c r="K465" s="216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188</v>
      </c>
      <c r="AU465" s="225" t="s">
        <v>110</v>
      </c>
      <c r="AV465" s="14" t="s">
        <v>90</v>
      </c>
      <c r="AW465" s="14" t="s">
        <v>40</v>
      </c>
      <c r="AX465" s="14" t="s">
        <v>82</v>
      </c>
      <c r="AY465" s="225" t="s">
        <v>179</v>
      </c>
    </row>
    <row r="466" spans="1:65" s="14" customFormat="1" ht="10.199999999999999">
      <c r="B466" s="215"/>
      <c r="C466" s="216"/>
      <c r="D466" s="206" t="s">
        <v>188</v>
      </c>
      <c r="E466" s="217" t="s">
        <v>1</v>
      </c>
      <c r="F466" s="218" t="s">
        <v>535</v>
      </c>
      <c r="G466" s="216"/>
      <c r="H466" s="219">
        <v>1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188</v>
      </c>
      <c r="AU466" s="225" t="s">
        <v>110</v>
      </c>
      <c r="AV466" s="14" t="s">
        <v>90</v>
      </c>
      <c r="AW466" s="14" t="s">
        <v>40</v>
      </c>
      <c r="AX466" s="14" t="s">
        <v>82</v>
      </c>
      <c r="AY466" s="225" t="s">
        <v>179</v>
      </c>
    </row>
    <row r="467" spans="1:65" s="14" customFormat="1" ht="10.199999999999999">
      <c r="B467" s="215"/>
      <c r="C467" s="216"/>
      <c r="D467" s="206" t="s">
        <v>188</v>
      </c>
      <c r="E467" s="217" t="s">
        <v>1</v>
      </c>
      <c r="F467" s="218" t="s">
        <v>536</v>
      </c>
      <c r="G467" s="216"/>
      <c r="H467" s="219">
        <v>1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188</v>
      </c>
      <c r="AU467" s="225" t="s">
        <v>110</v>
      </c>
      <c r="AV467" s="14" t="s">
        <v>90</v>
      </c>
      <c r="AW467" s="14" t="s">
        <v>40</v>
      </c>
      <c r="AX467" s="14" t="s">
        <v>82</v>
      </c>
      <c r="AY467" s="225" t="s">
        <v>179</v>
      </c>
    </row>
    <row r="468" spans="1:65" s="14" customFormat="1" ht="10.199999999999999">
      <c r="B468" s="215"/>
      <c r="C468" s="216"/>
      <c r="D468" s="206" t="s">
        <v>188</v>
      </c>
      <c r="E468" s="217" t="s">
        <v>1</v>
      </c>
      <c r="F468" s="218" t="s">
        <v>537</v>
      </c>
      <c r="G468" s="216"/>
      <c r="H468" s="219">
        <v>2</v>
      </c>
      <c r="I468" s="220"/>
      <c r="J468" s="216"/>
      <c r="K468" s="216"/>
      <c r="L468" s="221"/>
      <c r="M468" s="222"/>
      <c r="N468" s="223"/>
      <c r="O468" s="223"/>
      <c r="P468" s="223"/>
      <c r="Q468" s="223"/>
      <c r="R468" s="223"/>
      <c r="S468" s="223"/>
      <c r="T468" s="224"/>
      <c r="AT468" s="225" t="s">
        <v>188</v>
      </c>
      <c r="AU468" s="225" t="s">
        <v>110</v>
      </c>
      <c r="AV468" s="14" t="s">
        <v>90</v>
      </c>
      <c r="AW468" s="14" t="s">
        <v>40</v>
      </c>
      <c r="AX468" s="14" t="s">
        <v>82</v>
      </c>
      <c r="AY468" s="225" t="s">
        <v>179</v>
      </c>
    </row>
    <row r="469" spans="1:65" s="2" customFormat="1" ht="14.4" customHeight="1">
      <c r="A469" s="34"/>
      <c r="B469" s="35"/>
      <c r="C469" s="226" t="s">
        <v>585</v>
      </c>
      <c r="D469" s="226" t="s">
        <v>207</v>
      </c>
      <c r="E469" s="227" t="s">
        <v>586</v>
      </c>
      <c r="F469" s="228" t="s">
        <v>587</v>
      </c>
      <c r="G469" s="229" t="s">
        <v>583</v>
      </c>
      <c r="H469" s="230">
        <v>8</v>
      </c>
      <c r="I469" s="231"/>
      <c r="J469" s="232">
        <f>ROUND(I469*H469,2)</f>
        <v>0</v>
      </c>
      <c r="K469" s="228" t="s">
        <v>1</v>
      </c>
      <c r="L469" s="233"/>
      <c r="M469" s="234" t="s">
        <v>1</v>
      </c>
      <c r="N469" s="235" t="s">
        <v>47</v>
      </c>
      <c r="O469" s="71"/>
      <c r="P469" s="200">
        <f>O469*H469</f>
        <v>0</v>
      </c>
      <c r="Q469" s="200">
        <v>5.2999999999999998E-4</v>
      </c>
      <c r="R469" s="200">
        <f>Q469*H469</f>
        <v>4.2399999999999998E-3</v>
      </c>
      <c r="S469" s="200">
        <v>0</v>
      </c>
      <c r="T469" s="201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2" t="s">
        <v>210</v>
      </c>
      <c r="AT469" s="202" t="s">
        <v>207</v>
      </c>
      <c r="AU469" s="202" t="s">
        <v>110</v>
      </c>
      <c r="AY469" s="17" t="s">
        <v>179</v>
      </c>
      <c r="BE469" s="203">
        <f>IF(N469="základní",J469,0)</f>
        <v>0</v>
      </c>
      <c r="BF469" s="203">
        <f>IF(N469="snížená",J469,0)</f>
        <v>0</v>
      </c>
      <c r="BG469" s="203">
        <f>IF(N469="zákl. přenesená",J469,0)</f>
        <v>0</v>
      </c>
      <c r="BH469" s="203">
        <f>IF(N469="sníž. přenesená",J469,0)</f>
        <v>0</v>
      </c>
      <c r="BI469" s="203">
        <f>IF(N469="nulová",J469,0)</f>
        <v>0</v>
      </c>
      <c r="BJ469" s="17" t="s">
        <v>21</v>
      </c>
      <c r="BK469" s="203">
        <f>ROUND(I469*H469,2)</f>
        <v>0</v>
      </c>
      <c r="BL469" s="17" t="s">
        <v>186</v>
      </c>
      <c r="BM469" s="202" t="s">
        <v>588</v>
      </c>
    </row>
    <row r="470" spans="1:65" s="13" customFormat="1" ht="10.199999999999999">
      <c r="B470" s="204"/>
      <c r="C470" s="205"/>
      <c r="D470" s="206" t="s">
        <v>188</v>
      </c>
      <c r="E470" s="207" t="s">
        <v>1</v>
      </c>
      <c r="F470" s="208" t="s">
        <v>556</v>
      </c>
      <c r="G470" s="205"/>
      <c r="H470" s="207" t="s">
        <v>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188</v>
      </c>
      <c r="AU470" s="214" t="s">
        <v>110</v>
      </c>
      <c r="AV470" s="13" t="s">
        <v>21</v>
      </c>
      <c r="AW470" s="13" t="s">
        <v>40</v>
      </c>
      <c r="AX470" s="13" t="s">
        <v>82</v>
      </c>
      <c r="AY470" s="214" t="s">
        <v>179</v>
      </c>
    </row>
    <row r="471" spans="1:65" s="14" customFormat="1" ht="10.199999999999999">
      <c r="B471" s="215"/>
      <c r="C471" s="216"/>
      <c r="D471" s="206" t="s">
        <v>188</v>
      </c>
      <c r="E471" s="217" t="s">
        <v>1</v>
      </c>
      <c r="F471" s="218" t="s">
        <v>577</v>
      </c>
      <c r="G471" s="216"/>
      <c r="H471" s="219">
        <v>6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188</v>
      </c>
      <c r="AU471" s="225" t="s">
        <v>110</v>
      </c>
      <c r="AV471" s="14" t="s">
        <v>90</v>
      </c>
      <c r="AW471" s="14" t="s">
        <v>40</v>
      </c>
      <c r="AX471" s="14" t="s">
        <v>82</v>
      </c>
      <c r="AY471" s="225" t="s">
        <v>179</v>
      </c>
    </row>
    <row r="472" spans="1:65" s="14" customFormat="1" ht="10.199999999999999">
      <c r="B472" s="215"/>
      <c r="C472" s="216"/>
      <c r="D472" s="206" t="s">
        <v>188</v>
      </c>
      <c r="E472" s="217" t="s">
        <v>1</v>
      </c>
      <c r="F472" s="218" t="s">
        <v>558</v>
      </c>
      <c r="G472" s="216"/>
      <c r="H472" s="219">
        <v>2</v>
      </c>
      <c r="I472" s="220"/>
      <c r="J472" s="216"/>
      <c r="K472" s="216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188</v>
      </c>
      <c r="AU472" s="225" t="s">
        <v>110</v>
      </c>
      <c r="AV472" s="14" t="s">
        <v>90</v>
      </c>
      <c r="AW472" s="14" t="s">
        <v>40</v>
      </c>
      <c r="AX472" s="14" t="s">
        <v>82</v>
      </c>
      <c r="AY472" s="225" t="s">
        <v>179</v>
      </c>
    </row>
    <row r="473" spans="1:65" s="2" customFormat="1" ht="14.4" customHeight="1">
      <c r="A473" s="34"/>
      <c r="B473" s="35"/>
      <c r="C473" s="226" t="s">
        <v>589</v>
      </c>
      <c r="D473" s="226" t="s">
        <v>207</v>
      </c>
      <c r="E473" s="227" t="s">
        <v>590</v>
      </c>
      <c r="F473" s="228" t="s">
        <v>591</v>
      </c>
      <c r="G473" s="229" t="s">
        <v>243</v>
      </c>
      <c r="H473" s="230">
        <v>1</v>
      </c>
      <c r="I473" s="231"/>
      <c r="J473" s="232">
        <f>ROUND(I473*H473,2)</f>
        <v>0</v>
      </c>
      <c r="K473" s="228" t="s">
        <v>185</v>
      </c>
      <c r="L473" s="233"/>
      <c r="M473" s="234" t="s">
        <v>1</v>
      </c>
      <c r="N473" s="235" t="s">
        <v>47</v>
      </c>
      <c r="O473" s="71"/>
      <c r="P473" s="200">
        <f>O473*H473</f>
        <v>0</v>
      </c>
      <c r="Q473" s="200">
        <v>2.2000000000000001E-3</v>
      </c>
      <c r="R473" s="200">
        <f>Q473*H473</f>
        <v>2.2000000000000001E-3</v>
      </c>
      <c r="S473" s="200">
        <v>0</v>
      </c>
      <c r="T473" s="201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2" t="s">
        <v>210</v>
      </c>
      <c r="AT473" s="202" t="s">
        <v>207</v>
      </c>
      <c r="AU473" s="202" t="s">
        <v>110</v>
      </c>
      <c r="AY473" s="17" t="s">
        <v>179</v>
      </c>
      <c r="BE473" s="203">
        <f>IF(N473="základní",J473,0)</f>
        <v>0</v>
      </c>
      <c r="BF473" s="203">
        <f>IF(N473="snížená",J473,0)</f>
        <v>0</v>
      </c>
      <c r="BG473" s="203">
        <f>IF(N473="zákl. přenesená",J473,0)</f>
        <v>0</v>
      </c>
      <c r="BH473" s="203">
        <f>IF(N473="sníž. přenesená",J473,0)</f>
        <v>0</v>
      </c>
      <c r="BI473" s="203">
        <f>IF(N473="nulová",J473,0)</f>
        <v>0</v>
      </c>
      <c r="BJ473" s="17" t="s">
        <v>21</v>
      </c>
      <c r="BK473" s="203">
        <f>ROUND(I473*H473,2)</f>
        <v>0</v>
      </c>
      <c r="BL473" s="17" t="s">
        <v>186</v>
      </c>
      <c r="BM473" s="202" t="s">
        <v>592</v>
      </c>
    </row>
    <row r="474" spans="1:65" s="13" customFormat="1" ht="10.199999999999999">
      <c r="B474" s="204"/>
      <c r="C474" s="205"/>
      <c r="D474" s="206" t="s">
        <v>188</v>
      </c>
      <c r="E474" s="207" t="s">
        <v>1</v>
      </c>
      <c r="F474" s="208" t="s">
        <v>497</v>
      </c>
      <c r="G474" s="205"/>
      <c r="H474" s="207" t="s">
        <v>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188</v>
      </c>
      <c r="AU474" s="214" t="s">
        <v>110</v>
      </c>
      <c r="AV474" s="13" t="s">
        <v>21</v>
      </c>
      <c r="AW474" s="13" t="s">
        <v>40</v>
      </c>
      <c r="AX474" s="13" t="s">
        <v>82</v>
      </c>
      <c r="AY474" s="214" t="s">
        <v>179</v>
      </c>
    </row>
    <row r="475" spans="1:65" s="14" customFormat="1" ht="10.199999999999999">
      <c r="B475" s="215"/>
      <c r="C475" s="216"/>
      <c r="D475" s="206" t="s">
        <v>188</v>
      </c>
      <c r="E475" s="217" t="s">
        <v>1</v>
      </c>
      <c r="F475" s="218" t="s">
        <v>21</v>
      </c>
      <c r="G475" s="216"/>
      <c r="H475" s="219">
        <v>1</v>
      </c>
      <c r="I475" s="220"/>
      <c r="J475" s="216"/>
      <c r="K475" s="216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188</v>
      </c>
      <c r="AU475" s="225" t="s">
        <v>110</v>
      </c>
      <c r="AV475" s="14" t="s">
        <v>90</v>
      </c>
      <c r="AW475" s="14" t="s">
        <v>40</v>
      </c>
      <c r="AX475" s="14" t="s">
        <v>82</v>
      </c>
      <c r="AY475" s="225" t="s">
        <v>179</v>
      </c>
    </row>
    <row r="476" spans="1:65" s="2" customFormat="1" ht="14.4" customHeight="1">
      <c r="A476" s="34"/>
      <c r="B476" s="35"/>
      <c r="C476" s="191" t="s">
        <v>593</v>
      </c>
      <c r="D476" s="191" t="s">
        <v>181</v>
      </c>
      <c r="E476" s="192" t="s">
        <v>594</v>
      </c>
      <c r="F476" s="193" t="s">
        <v>595</v>
      </c>
      <c r="G476" s="194" t="s">
        <v>243</v>
      </c>
      <c r="H476" s="195">
        <v>41</v>
      </c>
      <c r="I476" s="196"/>
      <c r="J476" s="197">
        <f>ROUND(I476*H476,2)</f>
        <v>0</v>
      </c>
      <c r="K476" s="193" t="s">
        <v>185</v>
      </c>
      <c r="L476" s="39"/>
      <c r="M476" s="198" t="s">
        <v>1</v>
      </c>
      <c r="N476" s="199" t="s">
        <v>47</v>
      </c>
      <c r="O476" s="71"/>
      <c r="P476" s="200">
        <f>O476*H476</f>
        <v>0</v>
      </c>
      <c r="Q476" s="200">
        <v>0</v>
      </c>
      <c r="R476" s="200">
        <f>Q476*H476</f>
        <v>0</v>
      </c>
      <c r="S476" s="200">
        <v>0</v>
      </c>
      <c r="T476" s="201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2" t="s">
        <v>186</v>
      </c>
      <c r="AT476" s="202" t="s">
        <v>181</v>
      </c>
      <c r="AU476" s="202" t="s">
        <v>110</v>
      </c>
      <c r="AY476" s="17" t="s">
        <v>179</v>
      </c>
      <c r="BE476" s="203">
        <f>IF(N476="základní",J476,0)</f>
        <v>0</v>
      </c>
      <c r="BF476" s="203">
        <f>IF(N476="snížená",J476,0)</f>
        <v>0</v>
      </c>
      <c r="BG476" s="203">
        <f>IF(N476="zákl. přenesená",J476,0)</f>
        <v>0</v>
      </c>
      <c r="BH476" s="203">
        <f>IF(N476="sníž. přenesená",J476,0)</f>
        <v>0</v>
      </c>
      <c r="BI476" s="203">
        <f>IF(N476="nulová",J476,0)</f>
        <v>0</v>
      </c>
      <c r="BJ476" s="17" t="s">
        <v>21</v>
      </c>
      <c r="BK476" s="203">
        <f>ROUND(I476*H476,2)</f>
        <v>0</v>
      </c>
      <c r="BL476" s="17" t="s">
        <v>186</v>
      </c>
      <c r="BM476" s="202" t="s">
        <v>596</v>
      </c>
    </row>
    <row r="477" spans="1:65" s="13" customFormat="1" ht="10.199999999999999">
      <c r="B477" s="204"/>
      <c r="C477" s="205"/>
      <c r="D477" s="206" t="s">
        <v>188</v>
      </c>
      <c r="E477" s="207" t="s">
        <v>1</v>
      </c>
      <c r="F477" s="208" t="s">
        <v>574</v>
      </c>
      <c r="G477" s="205"/>
      <c r="H477" s="207" t="s">
        <v>1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188</v>
      </c>
      <c r="AU477" s="214" t="s">
        <v>110</v>
      </c>
      <c r="AV477" s="13" t="s">
        <v>21</v>
      </c>
      <c r="AW477" s="13" t="s">
        <v>40</v>
      </c>
      <c r="AX477" s="13" t="s">
        <v>82</v>
      </c>
      <c r="AY477" s="214" t="s">
        <v>179</v>
      </c>
    </row>
    <row r="478" spans="1:65" s="14" customFormat="1" ht="10.199999999999999">
      <c r="B478" s="215"/>
      <c r="C478" s="216"/>
      <c r="D478" s="206" t="s">
        <v>188</v>
      </c>
      <c r="E478" s="217" t="s">
        <v>1</v>
      </c>
      <c r="F478" s="218" t="s">
        <v>478</v>
      </c>
      <c r="G478" s="216"/>
      <c r="H478" s="219">
        <v>3</v>
      </c>
      <c r="I478" s="220"/>
      <c r="J478" s="216"/>
      <c r="K478" s="216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188</v>
      </c>
      <c r="AU478" s="225" t="s">
        <v>110</v>
      </c>
      <c r="AV478" s="14" t="s">
        <v>90</v>
      </c>
      <c r="AW478" s="14" t="s">
        <v>40</v>
      </c>
      <c r="AX478" s="14" t="s">
        <v>82</v>
      </c>
      <c r="AY478" s="225" t="s">
        <v>179</v>
      </c>
    </row>
    <row r="479" spans="1:65" s="14" customFormat="1" ht="10.199999999999999">
      <c r="B479" s="215"/>
      <c r="C479" s="216"/>
      <c r="D479" s="206" t="s">
        <v>188</v>
      </c>
      <c r="E479" s="217" t="s">
        <v>1</v>
      </c>
      <c r="F479" s="218" t="s">
        <v>575</v>
      </c>
      <c r="G479" s="216"/>
      <c r="H479" s="219">
        <v>14</v>
      </c>
      <c r="I479" s="220"/>
      <c r="J479" s="216"/>
      <c r="K479" s="216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188</v>
      </c>
      <c r="AU479" s="225" t="s">
        <v>110</v>
      </c>
      <c r="AV479" s="14" t="s">
        <v>90</v>
      </c>
      <c r="AW479" s="14" t="s">
        <v>40</v>
      </c>
      <c r="AX479" s="14" t="s">
        <v>82</v>
      </c>
      <c r="AY479" s="225" t="s">
        <v>179</v>
      </c>
    </row>
    <row r="480" spans="1:65" s="14" customFormat="1" ht="10.199999999999999">
      <c r="B480" s="215"/>
      <c r="C480" s="216"/>
      <c r="D480" s="206" t="s">
        <v>188</v>
      </c>
      <c r="E480" s="217" t="s">
        <v>1</v>
      </c>
      <c r="F480" s="218" t="s">
        <v>576</v>
      </c>
      <c r="G480" s="216"/>
      <c r="H480" s="219">
        <v>19</v>
      </c>
      <c r="I480" s="220"/>
      <c r="J480" s="216"/>
      <c r="K480" s="216"/>
      <c r="L480" s="221"/>
      <c r="M480" s="222"/>
      <c r="N480" s="223"/>
      <c r="O480" s="223"/>
      <c r="P480" s="223"/>
      <c r="Q480" s="223"/>
      <c r="R480" s="223"/>
      <c r="S480" s="223"/>
      <c r="T480" s="224"/>
      <c r="AT480" s="225" t="s">
        <v>188</v>
      </c>
      <c r="AU480" s="225" t="s">
        <v>110</v>
      </c>
      <c r="AV480" s="14" t="s">
        <v>90</v>
      </c>
      <c r="AW480" s="14" t="s">
        <v>40</v>
      </c>
      <c r="AX480" s="14" t="s">
        <v>82</v>
      </c>
      <c r="AY480" s="225" t="s">
        <v>179</v>
      </c>
    </row>
    <row r="481" spans="1:65" s="14" customFormat="1" ht="10.199999999999999">
      <c r="B481" s="215"/>
      <c r="C481" s="216"/>
      <c r="D481" s="206" t="s">
        <v>188</v>
      </c>
      <c r="E481" s="217" t="s">
        <v>1</v>
      </c>
      <c r="F481" s="218" t="s">
        <v>503</v>
      </c>
      <c r="G481" s="216"/>
      <c r="H481" s="219">
        <v>1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188</v>
      </c>
      <c r="AU481" s="225" t="s">
        <v>110</v>
      </c>
      <c r="AV481" s="14" t="s">
        <v>90</v>
      </c>
      <c r="AW481" s="14" t="s">
        <v>40</v>
      </c>
      <c r="AX481" s="14" t="s">
        <v>82</v>
      </c>
      <c r="AY481" s="225" t="s">
        <v>179</v>
      </c>
    </row>
    <row r="482" spans="1:65" s="14" customFormat="1" ht="10.199999999999999">
      <c r="B482" s="215"/>
      <c r="C482" s="216"/>
      <c r="D482" s="206" t="s">
        <v>188</v>
      </c>
      <c r="E482" s="217" t="s">
        <v>1</v>
      </c>
      <c r="F482" s="218" t="s">
        <v>535</v>
      </c>
      <c r="G482" s="216"/>
      <c r="H482" s="219">
        <v>1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188</v>
      </c>
      <c r="AU482" s="225" t="s">
        <v>110</v>
      </c>
      <c r="AV482" s="14" t="s">
        <v>90</v>
      </c>
      <c r="AW482" s="14" t="s">
        <v>40</v>
      </c>
      <c r="AX482" s="14" t="s">
        <v>82</v>
      </c>
      <c r="AY482" s="225" t="s">
        <v>179</v>
      </c>
    </row>
    <row r="483" spans="1:65" s="14" customFormat="1" ht="10.199999999999999">
      <c r="B483" s="215"/>
      <c r="C483" s="216"/>
      <c r="D483" s="206" t="s">
        <v>188</v>
      </c>
      <c r="E483" s="217" t="s">
        <v>1</v>
      </c>
      <c r="F483" s="218" t="s">
        <v>536</v>
      </c>
      <c r="G483" s="216"/>
      <c r="H483" s="219">
        <v>1</v>
      </c>
      <c r="I483" s="220"/>
      <c r="J483" s="216"/>
      <c r="K483" s="216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188</v>
      </c>
      <c r="AU483" s="225" t="s">
        <v>110</v>
      </c>
      <c r="AV483" s="14" t="s">
        <v>90</v>
      </c>
      <c r="AW483" s="14" t="s">
        <v>40</v>
      </c>
      <c r="AX483" s="14" t="s">
        <v>82</v>
      </c>
      <c r="AY483" s="225" t="s">
        <v>179</v>
      </c>
    </row>
    <row r="484" spans="1:65" s="14" customFormat="1" ht="10.199999999999999">
      <c r="B484" s="215"/>
      <c r="C484" s="216"/>
      <c r="D484" s="206" t="s">
        <v>188</v>
      </c>
      <c r="E484" s="217" t="s">
        <v>1</v>
      </c>
      <c r="F484" s="218" t="s">
        <v>537</v>
      </c>
      <c r="G484" s="216"/>
      <c r="H484" s="219">
        <v>2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188</v>
      </c>
      <c r="AU484" s="225" t="s">
        <v>110</v>
      </c>
      <c r="AV484" s="14" t="s">
        <v>90</v>
      </c>
      <c r="AW484" s="14" t="s">
        <v>40</v>
      </c>
      <c r="AX484" s="14" t="s">
        <v>82</v>
      </c>
      <c r="AY484" s="225" t="s">
        <v>179</v>
      </c>
    </row>
    <row r="485" spans="1:65" s="2" customFormat="1" ht="14.4" customHeight="1">
      <c r="A485" s="34"/>
      <c r="B485" s="35"/>
      <c r="C485" s="226" t="s">
        <v>597</v>
      </c>
      <c r="D485" s="226" t="s">
        <v>207</v>
      </c>
      <c r="E485" s="227" t="s">
        <v>598</v>
      </c>
      <c r="F485" s="228" t="s">
        <v>599</v>
      </c>
      <c r="G485" s="229" t="s">
        <v>243</v>
      </c>
      <c r="H485" s="230">
        <v>41</v>
      </c>
      <c r="I485" s="231"/>
      <c r="J485" s="232">
        <f>ROUND(I485*H485,2)</f>
        <v>0</v>
      </c>
      <c r="K485" s="228" t="s">
        <v>185</v>
      </c>
      <c r="L485" s="233"/>
      <c r="M485" s="234" t="s">
        <v>1</v>
      </c>
      <c r="N485" s="235" t="s">
        <v>47</v>
      </c>
      <c r="O485" s="71"/>
      <c r="P485" s="200">
        <f>O485*H485</f>
        <v>0</v>
      </c>
      <c r="Q485" s="200">
        <v>4.7000000000000002E-3</v>
      </c>
      <c r="R485" s="200">
        <f>Q485*H485</f>
        <v>0.19270000000000001</v>
      </c>
      <c r="S485" s="200">
        <v>0</v>
      </c>
      <c r="T485" s="201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2" t="s">
        <v>210</v>
      </c>
      <c r="AT485" s="202" t="s">
        <v>207</v>
      </c>
      <c r="AU485" s="202" t="s">
        <v>110</v>
      </c>
      <c r="AY485" s="17" t="s">
        <v>179</v>
      </c>
      <c r="BE485" s="203">
        <f>IF(N485="základní",J485,0)</f>
        <v>0</v>
      </c>
      <c r="BF485" s="203">
        <f>IF(N485="snížená",J485,0)</f>
        <v>0</v>
      </c>
      <c r="BG485" s="203">
        <f>IF(N485="zákl. přenesená",J485,0)</f>
        <v>0</v>
      </c>
      <c r="BH485" s="203">
        <f>IF(N485="sníž. přenesená",J485,0)</f>
        <v>0</v>
      </c>
      <c r="BI485" s="203">
        <f>IF(N485="nulová",J485,0)</f>
        <v>0</v>
      </c>
      <c r="BJ485" s="17" t="s">
        <v>21</v>
      </c>
      <c r="BK485" s="203">
        <f>ROUND(I485*H485,2)</f>
        <v>0</v>
      </c>
      <c r="BL485" s="17" t="s">
        <v>186</v>
      </c>
      <c r="BM485" s="202" t="s">
        <v>600</v>
      </c>
    </row>
    <row r="486" spans="1:65" s="2" customFormat="1" ht="14.4" customHeight="1">
      <c r="A486" s="34"/>
      <c r="B486" s="35"/>
      <c r="C486" s="191" t="s">
        <v>601</v>
      </c>
      <c r="D486" s="191" t="s">
        <v>181</v>
      </c>
      <c r="E486" s="192" t="s">
        <v>602</v>
      </c>
      <c r="F486" s="193" t="s">
        <v>603</v>
      </c>
      <c r="G486" s="194" t="s">
        <v>243</v>
      </c>
      <c r="H486" s="195">
        <v>45</v>
      </c>
      <c r="I486" s="196"/>
      <c r="J486" s="197">
        <f>ROUND(I486*H486,2)</f>
        <v>0</v>
      </c>
      <c r="K486" s="193" t="s">
        <v>185</v>
      </c>
      <c r="L486" s="39"/>
      <c r="M486" s="198" t="s">
        <v>1</v>
      </c>
      <c r="N486" s="199" t="s">
        <v>47</v>
      </c>
      <c r="O486" s="71"/>
      <c r="P486" s="200">
        <f>O486*H486</f>
        <v>0</v>
      </c>
      <c r="Q486" s="200">
        <v>0</v>
      </c>
      <c r="R486" s="200">
        <f>Q486*H486</f>
        <v>0</v>
      </c>
      <c r="S486" s="200">
        <v>0</v>
      </c>
      <c r="T486" s="201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2" t="s">
        <v>186</v>
      </c>
      <c r="AT486" s="202" t="s">
        <v>181</v>
      </c>
      <c r="AU486" s="202" t="s">
        <v>110</v>
      </c>
      <c r="AY486" s="17" t="s">
        <v>179</v>
      </c>
      <c r="BE486" s="203">
        <f>IF(N486="základní",J486,0)</f>
        <v>0</v>
      </c>
      <c r="BF486" s="203">
        <f>IF(N486="snížená",J486,0)</f>
        <v>0</v>
      </c>
      <c r="BG486" s="203">
        <f>IF(N486="zákl. přenesená",J486,0)</f>
        <v>0</v>
      </c>
      <c r="BH486" s="203">
        <f>IF(N486="sníž. přenesená",J486,0)</f>
        <v>0</v>
      </c>
      <c r="BI486" s="203">
        <f>IF(N486="nulová",J486,0)</f>
        <v>0</v>
      </c>
      <c r="BJ486" s="17" t="s">
        <v>21</v>
      </c>
      <c r="BK486" s="203">
        <f>ROUND(I486*H486,2)</f>
        <v>0</v>
      </c>
      <c r="BL486" s="17" t="s">
        <v>186</v>
      </c>
      <c r="BM486" s="202" t="s">
        <v>604</v>
      </c>
    </row>
    <row r="487" spans="1:65" s="13" customFormat="1" ht="10.199999999999999">
      <c r="B487" s="204"/>
      <c r="C487" s="205"/>
      <c r="D487" s="206" t="s">
        <v>188</v>
      </c>
      <c r="E487" s="207" t="s">
        <v>1</v>
      </c>
      <c r="F487" s="208" t="s">
        <v>574</v>
      </c>
      <c r="G487" s="205"/>
      <c r="H487" s="207" t="s">
        <v>1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188</v>
      </c>
      <c r="AU487" s="214" t="s">
        <v>110</v>
      </c>
      <c r="AV487" s="13" t="s">
        <v>21</v>
      </c>
      <c r="AW487" s="13" t="s">
        <v>40</v>
      </c>
      <c r="AX487" s="13" t="s">
        <v>82</v>
      </c>
      <c r="AY487" s="214" t="s">
        <v>179</v>
      </c>
    </row>
    <row r="488" spans="1:65" s="14" customFormat="1" ht="10.199999999999999">
      <c r="B488" s="215"/>
      <c r="C488" s="216"/>
      <c r="D488" s="206" t="s">
        <v>188</v>
      </c>
      <c r="E488" s="217" t="s">
        <v>1</v>
      </c>
      <c r="F488" s="218" t="s">
        <v>478</v>
      </c>
      <c r="G488" s="216"/>
      <c r="H488" s="219">
        <v>3</v>
      </c>
      <c r="I488" s="220"/>
      <c r="J488" s="216"/>
      <c r="K488" s="216"/>
      <c r="L488" s="221"/>
      <c r="M488" s="222"/>
      <c r="N488" s="223"/>
      <c r="O488" s="223"/>
      <c r="P488" s="223"/>
      <c r="Q488" s="223"/>
      <c r="R488" s="223"/>
      <c r="S488" s="223"/>
      <c r="T488" s="224"/>
      <c r="AT488" s="225" t="s">
        <v>188</v>
      </c>
      <c r="AU488" s="225" t="s">
        <v>110</v>
      </c>
      <c r="AV488" s="14" t="s">
        <v>90</v>
      </c>
      <c r="AW488" s="14" t="s">
        <v>40</v>
      </c>
      <c r="AX488" s="14" t="s">
        <v>82</v>
      </c>
      <c r="AY488" s="225" t="s">
        <v>179</v>
      </c>
    </row>
    <row r="489" spans="1:65" s="14" customFormat="1" ht="10.199999999999999">
      <c r="B489" s="215"/>
      <c r="C489" s="216"/>
      <c r="D489" s="206" t="s">
        <v>188</v>
      </c>
      <c r="E489" s="217" t="s">
        <v>1</v>
      </c>
      <c r="F489" s="218" t="s">
        <v>575</v>
      </c>
      <c r="G489" s="216"/>
      <c r="H489" s="219">
        <v>14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188</v>
      </c>
      <c r="AU489" s="225" t="s">
        <v>110</v>
      </c>
      <c r="AV489" s="14" t="s">
        <v>90</v>
      </c>
      <c r="AW489" s="14" t="s">
        <v>40</v>
      </c>
      <c r="AX489" s="14" t="s">
        <v>82</v>
      </c>
      <c r="AY489" s="225" t="s">
        <v>179</v>
      </c>
    </row>
    <row r="490" spans="1:65" s="14" customFormat="1" ht="10.199999999999999">
      <c r="B490" s="215"/>
      <c r="C490" s="216"/>
      <c r="D490" s="206" t="s">
        <v>188</v>
      </c>
      <c r="E490" s="217" t="s">
        <v>1</v>
      </c>
      <c r="F490" s="218" t="s">
        <v>576</v>
      </c>
      <c r="G490" s="216"/>
      <c r="H490" s="219">
        <v>19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188</v>
      </c>
      <c r="AU490" s="225" t="s">
        <v>110</v>
      </c>
      <c r="AV490" s="14" t="s">
        <v>90</v>
      </c>
      <c r="AW490" s="14" t="s">
        <v>40</v>
      </c>
      <c r="AX490" s="14" t="s">
        <v>82</v>
      </c>
      <c r="AY490" s="225" t="s">
        <v>179</v>
      </c>
    </row>
    <row r="491" spans="1:65" s="14" customFormat="1" ht="10.199999999999999">
      <c r="B491" s="215"/>
      <c r="C491" s="216"/>
      <c r="D491" s="206" t="s">
        <v>188</v>
      </c>
      <c r="E491" s="217" t="s">
        <v>1</v>
      </c>
      <c r="F491" s="218" t="s">
        <v>503</v>
      </c>
      <c r="G491" s="216"/>
      <c r="H491" s="219">
        <v>1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188</v>
      </c>
      <c r="AU491" s="225" t="s">
        <v>110</v>
      </c>
      <c r="AV491" s="14" t="s">
        <v>90</v>
      </c>
      <c r="AW491" s="14" t="s">
        <v>40</v>
      </c>
      <c r="AX491" s="14" t="s">
        <v>82</v>
      </c>
      <c r="AY491" s="225" t="s">
        <v>179</v>
      </c>
    </row>
    <row r="492" spans="1:65" s="13" customFormat="1" ht="10.199999999999999">
      <c r="B492" s="204"/>
      <c r="C492" s="205"/>
      <c r="D492" s="206" t="s">
        <v>188</v>
      </c>
      <c r="E492" s="207" t="s">
        <v>1</v>
      </c>
      <c r="F492" s="208" t="s">
        <v>556</v>
      </c>
      <c r="G492" s="205"/>
      <c r="H492" s="207" t="s">
        <v>1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188</v>
      </c>
      <c r="AU492" s="214" t="s">
        <v>110</v>
      </c>
      <c r="AV492" s="13" t="s">
        <v>21</v>
      </c>
      <c r="AW492" s="13" t="s">
        <v>40</v>
      </c>
      <c r="AX492" s="13" t="s">
        <v>82</v>
      </c>
      <c r="AY492" s="214" t="s">
        <v>179</v>
      </c>
    </row>
    <row r="493" spans="1:65" s="14" customFormat="1" ht="10.199999999999999">
      <c r="B493" s="215"/>
      <c r="C493" s="216"/>
      <c r="D493" s="206" t="s">
        <v>188</v>
      </c>
      <c r="E493" s="217" t="s">
        <v>1</v>
      </c>
      <c r="F493" s="218" t="s">
        <v>577</v>
      </c>
      <c r="G493" s="216"/>
      <c r="H493" s="219">
        <v>6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188</v>
      </c>
      <c r="AU493" s="225" t="s">
        <v>110</v>
      </c>
      <c r="AV493" s="14" t="s">
        <v>90</v>
      </c>
      <c r="AW493" s="14" t="s">
        <v>40</v>
      </c>
      <c r="AX493" s="14" t="s">
        <v>82</v>
      </c>
      <c r="AY493" s="225" t="s">
        <v>179</v>
      </c>
    </row>
    <row r="494" spans="1:65" s="14" customFormat="1" ht="10.199999999999999">
      <c r="B494" s="215"/>
      <c r="C494" s="216"/>
      <c r="D494" s="206" t="s">
        <v>188</v>
      </c>
      <c r="E494" s="217" t="s">
        <v>1</v>
      </c>
      <c r="F494" s="218" t="s">
        <v>558</v>
      </c>
      <c r="G494" s="216"/>
      <c r="H494" s="219">
        <v>2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188</v>
      </c>
      <c r="AU494" s="225" t="s">
        <v>110</v>
      </c>
      <c r="AV494" s="14" t="s">
        <v>90</v>
      </c>
      <c r="AW494" s="14" t="s">
        <v>40</v>
      </c>
      <c r="AX494" s="14" t="s">
        <v>82</v>
      </c>
      <c r="AY494" s="225" t="s">
        <v>179</v>
      </c>
    </row>
    <row r="495" spans="1:65" s="2" customFormat="1" ht="14.4" customHeight="1">
      <c r="A495" s="34"/>
      <c r="B495" s="35"/>
      <c r="C495" s="191" t="s">
        <v>605</v>
      </c>
      <c r="D495" s="191" t="s">
        <v>181</v>
      </c>
      <c r="E495" s="192" t="s">
        <v>606</v>
      </c>
      <c r="F495" s="193" t="s">
        <v>607</v>
      </c>
      <c r="G495" s="194" t="s">
        <v>243</v>
      </c>
      <c r="H495" s="195">
        <v>4</v>
      </c>
      <c r="I495" s="196"/>
      <c r="J495" s="197">
        <f>ROUND(I495*H495,2)</f>
        <v>0</v>
      </c>
      <c r="K495" s="193" t="s">
        <v>185</v>
      </c>
      <c r="L495" s="39"/>
      <c r="M495" s="198" t="s">
        <v>1</v>
      </c>
      <c r="N495" s="199" t="s">
        <v>47</v>
      </c>
      <c r="O495" s="71"/>
      <c r="P495" s="200">
        <f>O495*H495</f>
        <v>0</v>
      </c>
      <c r="Q495" s="200">
        <v>0</v>
      </c>
      <c r="R495" s="200">
        <f>Q495*H495</f>
        <v>0</v>
      </c>
      <c r="S495" s="200">
        <v>0</v>
      </c>
      <c r="T495" s="201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2" t="s">
        <v>186</v>
      </c>
      <c r="AT495" s="202" t="s">
        <v>181</v>
      </c>
      <c r="AU495" s="202" t="s">
        <v>110</v>
      </c>
      <c r="AY495" s="17" t="s">
        <v>179</v>
      </c>
      <c r="BE495" s="203">
        <f>IF(N495="základní",J495,0)</f>
        <v>0</v>
      </c>
      <c r="BF495" s="203">
        <f>IF(N495="snížená",J495,0)</f>
        <v>0</v>
      </c>
      <c r="BG495" s="203">
        <f>IF(N495="zákl. přenesená",J495,0)</f>
        <v>0</v>
      </c>
      <c r="BH495" s="203">
        <f>IF(N495="sníž. přenesená",J495,0)</f>
        <v>0</v>
      </c>
      <c r="BI495" s="203">
        <f>IF(N495="nulová",J495,0)</f>
        <v>0</v>
      </c>
      <c r="BJ495" s="17" t="s">
        <v>21</v>
      </c>
      <c r="BK495" s="203">
        <f>ROUND(I495*H495,2)</f>
        <v>0</v>
      </c>
      <c r="BL495" s="17" t="s">
        <v>186</v>
      </c>
      <c r="BM495" s="202" t="s">
        <v>608</v>
      </c>
    </row>
    <row r="496" spans="1:65" s="13" customFormat="1" ht="10.199999999999999">
      <c r="B496" s="204"/>
      <c r="C496" s="205"/>
      <c r="D496" s="206" t="s">
        <v>188</v>
      </c>
      <c r="E496" s="207" t="s">
        <v>1</v>
      </c>
      <c r="F496" s="208" t="s">
        <v>542</v>
      </c>
      <c r="G496" s="205"/>
      <c r="H496" s="207" t="s">
        <v>1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188</v>
      </c>
      <c r="AU496" s="214" t="s">
        <v>110</v>
      </c>
      <c r="AV496" s="13" t="s">
        <v>21</v>
      </c>
      <c r="AW496" s="13" t="s">
        <v>40</v>
      </c>
      <c r="AX496" s="13" t="s">
        <v>82</v>
      </c>
      <c r="AY496" s="214" t="s">
        <v>179</v>
      </c>
    </row>
    <row r="497" spans="1:65" s="14" customFormat="1" ht="10.199999999999999">
      <c r="B497" s="215"/>
      <c r="C497" s="216"/>
      <c r="D497" s="206" t="s">
        <v>188</v>
      </c>
      <c r="E497" s="217" t="s">
        <v>1</v>
      </c>
      <c r="F497" s="218" t="s">
        <v>21</v>
      </c>
      <c r="G497" s="216"/>
      <c r="H497" s="219">
        <v>1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188</v>
      </c>
      <c r="AU497" s="225" t="s">
        <v>110</v>
      </c>
      <c r="AV497" s="14" t="s">
        <v>90</v>
      </c>
      <c r="AW497" s="14" t="s">
        <v>40</v>
      </c>
      <c r="AX497" s="14" t="s">
        <v>82</v>
      </c>
      <c r="AY497" s="225" t="s">
        <v>179</v>
      </c>
    </row>
    <row r="498" spans="1:65" s="13" customFormat="1" ht="10.199999999999999">
      <c r="B498" s="204"/>
      <c r="C498" s="205"/>
      <c r="D498" s="206" t="s">
        <v>188</v>
      </c>
      <c r="E498" s="207" t="s">
        <v>1</v>
      </c>
      <c r="F498" s="208" t="s">
        <v>609</v>
      </c>
      <c r="G498" s="205"/>
      <c r="H498" s="207" t="s">
        <v>1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188</v>
      </c>
      <c r="AU498" s="214" t="s">
        <v>110</v>
      </c>
      <c r="AV498" s="13" t="s">
        <v>21</v>
      </c>
      <c r="AW498" s="13" t="s">
        <v>40</v>
      </c>
      <c r="AX498" s="13" t="s">
        <v>82</v>
      </c>
      <c r="AY498" s="214" t="s">
        <v>179</v>
      </c>
    </row>
    <row r="499" spans="1:65" s="14" customFormat="1" ht="10.199999999999999">
      <c r="B499" s="215"/>
      <c r="C499" s="216"/>
      <c r="D499" s="206" t="s">
        <v>188</v>
      </c>
      <c r="E499" s="217" t="s">
        <v>1</v>
      </c>
      <c r="F499" s="218" t="s">
        <v>610</v>
      </c>
      <c r="G499" s="216"/>
      <c r="H499" s="219">
        <v>1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188</v>
      </c>
      <c r="AU499" s="225" t="s">
        <v>110</v>
      </c>
      <c r="AV499" s="14" t="s">
        <v>90</v>
      </c>
      <c r="AW499" s="14" t="s">
        <v>40</v>
      </c>
      <c r="AX499" s="14" t="s">
        <v>82</v>
      </c>
      <c r="AY499" s="225" t="s">
        <v>179</v>
      </c>
    </row>
    <row r="500" spans="1:65" s="13" customFormat="1" ht="10.199999999999999">
      <c r="B500" s="204"/>
      <c r="C500" s="205"/>
      <c r="D500" s="206" t="s">
        <v>188</v>
      </c>
      <c r="E500" s="207" t="s">
        <v>1</v>
      </c>
      <c r="F500" s="208" t="s">
        <v>611</v>
      </c>
      <c r="G500" s="205"/>
      <c r="H500" s="207" t="s">
        <v>1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188</v>
      </c>
      <c r="AU500" s="214" t="s">
        <v>110</v>
      </c>
      <c r="AV500" s="13" t="s">
        <v>21</v>
      </c>
      <c r="AW500" s="13" t="s">
        <v>40</v>
      </c>
      <c r="AX500" s="13" t="s">
        <v>82</v>
      </c>
      <c r="AY500" s="214" t="s">
        <v>179</v>
      </c>
    </row>
    <row r="501" spans="1:65" s="14" customFormat="1" ht="10.199999999999999">
      <c r="B501" s="215"/>
      <c r="C501" s="216"/>
      <c r="D501" s="206" t="s">
        <v>188</v>
      </c>
      <c r="E501" s="217" t="s">
        <v>1</v>
      </c>
      <c r="F501" s="218" t="s">
        <v>610</v>
      </c>
      <c r="G501" s="216"/>
      <c r="H501" s="219">
        <v>1</v>
      </c>
      <c r="I501" s="220"/>
      <c r="J501" s="216"/>
      <c r="K501" s="216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188</v>
      </c>
      <c r="AU501" s="225" t="s">
        <v>110</v>
      </c>
      <c r="AV501" s="14" t="s">
        <v>90</v>
      </c>
      <c r="AW501" s="14" t="s">
        <v>40</v>
      </c>
      <c r="AX501" s="14" t="s">
        <v>82</v>
      </c>
      <c r="AY501" s="225" t="s">
        <v>179</v>
      </c>
    </row>
    <row r="502" spans="1:65" s="13" customFormat="1" ht="10.199999999999999">
      <c r="B502" s="204"/>
      <c r="C502" s="205"/>
      <c r="D502" s="206" t="s">
        <v>188</v>
      </c>
      <c r="E502" s="207" t="s">
        <v>1</v>
      </c>
      <c r="F502" s="208" t="s">
        <v>526</v>
      </c>
      <c r="G502" s="205"/>
      <c r="H502" s="207" t="s">
        <v>1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188</v>
      </c>
      <c r="AU502" s="214" t="s">
        <v>110</v>
      </c>
      <c r="AV502" s="13" t="s">
        <v>21</v>
      </c>
      <c r="AW502" s="13" t="s">
        <v>40</v>
      </c>
      <c r="AX502" s="13" t="s">
        <v>82</v>
      </c>
      <c r="AY502" s="214" t="s">
        <v>179</v>
      </c>
    </row>
    <row r="503" spans="1:65" s="14" customFormat="1" ht="10.199999999999999">
      <c r="B503" s="215"/>
      <c r="C503" s="216"/>
      <c r="D503" s="206" t="s">
        <v>188</v>
      </c>
      <c r="E503" s="217" t="s">
        <v>1</v>
      </c>
      <c r="F503" s="218" t="s">
        <v>21</v>
      </c>
      <c r="G503" s="216"/>
      <c r="H503" s="219">
        <v>1</v>
      </c>
      <c r="I503" s="220"/>
      <c r="J503" s="216"/>
      <c r="K503" s="216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188</v>
      </c>
      <c r="AU503" s="225" t="s">
        <v>110</v>
      </c>
      <c r="AV503" s="14" t="s">
        <v>90</v>
      </c>
      <c r="AW503" s="14" t="s">
        <v>40</v>
      </c>
      <c r="AX503" s="14" t="s">
        <v>82</v>
      </c>
      <c r="AY503" s="225" t="s">
        <v>179</v>
      </c>
    </row>
    <row r="504" spans="1:65" s="2" customFormat="1" ht="14.4" customHeight="1">
      <c r="A504" s="34"/>
      <c r="B504" s="35"/>
      <c r="C504" s="226" t="s">
        <v>612</v>
      </c>
      <c r="D504" s="226" t="s">
        <v>207</v>
      </c>
      <c r="E504" s="227" t="s">
        <v>613</v>
      </c>
      <c r="F504" s="228" t="s">
        <v>614</v>
      </c>
      <c r="G504" s="229" t="s">
        <v>260</v>
      </c>
      <c r="H504" s="230">
        <v>43.45</v>
      </c>
      <c r="I504" s="231"/>
      <c r="J504" s="232">
        <f>ROUND(I504*H504,2)</f>
        <v>0</v>
      </c>
      <c r="K504" s="228" t="s">
        <v>185</v>
      </c>
      <c r="L504" s="233"/>
      <c r="M504" s="234" t="s">
        <v>1</v>
      </c>
      <c r="N504" s="235" t="s">
        <v>47</v>
      </c>
      <c r="O504" s="71"/>
      <c r="P504" s="200">
        <f>O504*H504</f>
        <v>0</v>
      </c>
      <c r="Q504" s="200">
        <v>1.7000000000000001E-4</v>
      </c>
      <c r="R504" s="200">
        <f>Q504*H504</f>
        <v>7.3865000000000007E-3</v>
      </c>
      <c r="S504" s="200">
        <v>0</v>
      </c>
      <c r="T504" s="201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2" t="s">
        <v>210</v>
      </c>
      <c r="AT504" s="202" t="s">
        <v>207</v>
      </c>
      <c r="AU504" s="202" t="s">
        <v>110</v>
      </c>
      <c r="AY504" s="17" t="s">
        <v>179</v>
      </c>
      <c r="BE504" s="203">
        <f>IF(N504="základní",J504,0)</f>
        <v>0</v>
      </c>
      <c r="BF504" s="203">
        <f>IF(N504="snížená",J504,0)</f>
        <v>0</v>
      </c>
      <c r="BG504" s="203">
        <f>IF(N504="zákl. přenesená",J504,0)</f>
        <v>0</v>
      </c>
      <c r="BH504" s="203">
        <f>IF(N504="sníž. přenesená",J504,0)</f>
        <v>0</v>
      </c>
      <c r="BI504" s="203">
        <f>IF(N504="nulová",J504,0)</f>
        <v>0</v>
      </c>
      <c r="BJ504" s="17" t="s">
        <v>21</v>
      </c>
      <c r="BK504" s="203">
        <f>ROUND(I504*H504,2)</f>
        <v>0</v>
      </c>
      <c r="BL504" s="17" t="s">
        <v>186</v>
      </c>
      <c r="BM504" s="202" t="s">
        <v>615</v>
      </c>
    </row>
    <row r="505" spans="1:65" s="13" customFormat="1" ht="10.199999999999999">
      <c r="B505" s="204"/>
      <c r="C505" s="205"/>
      <c r="D505" s="206" t="s">
        <v>188</v>
      </c>
      <c r="E505" s="207" t="s">
        <v>1</v>
      </c>
      <c r="F505" s="208" t="s">
        <v>574</v>
      </c>
      <c r="G505" s="205"/>
      <c r="H505" s="207" t="s">
        <v>1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188</v>
      </c>
      <c r="AU505" s="214" t="s">
        <v>110</v>
      </c>
      <c r="AV505" s="13" t="s">
        <v>21</v>
      </c>
      <c r="AW505" s="13" t="s">
        <v>40</v>
      </c>
      <c r="AX505" s="13" t="s">
        <v>82</v>
      </c>
      <c r="AY505" s="214" t="s">
        <v>179</v>
      </c>
    </row>
    <row r="506" spans="1:65" s="14" customFormat="1" ht="10.199999999999999">
      <c r="B506" s="215"/>
      <c r="C506" s="216"/>
      <c r="D506" s="206" t="s">
        <v>188</v>
      </c>
      <c r="E506" s="217" t="s">
        <v>1</v>
      </c>
      <c r="F506" s="218" t="s">
        <v>616</v>
      </c>
      <c r="G506" s="216"/>
      <c r="H506" s="219">
        <v>1.7999999999999998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188</v>
      </c>
      <c r="AU506" s="225" t="s">
        <v>110</v>
      </c>
      <c r="AV506" s="14" t="s">
        <v>90</v>
      </c>
      <c r="AW506" s="14" t="s">
        <v>40</v>
      </c>
      <c r="AX506" s="14" t="s">
        <v>82</v>
      </c>
      <c r="AY506" s="225" t="s">
        <v>179</v>
      </c>
    </row>
    <row r="507" spans="1:65" s="14" customFormat="1" ht="10.199999999999999">
      <c r="B507" s="215"/>
      <c r="C507" s="216"/>
      <c r="D507" s="206" t="s">
        <v>188</v>
      </c>
      <c r="E507" s="217" t="s">
        <v>1</v>
      </c>
      <c r="F507" s="218" t="s">
        <v>617</v>
      </c>
      <c r="G507" s="216"/>
      <c r="H507" s="219">
        <v>11.200000000000001</v>
      </c>
      <c r="I507" s="220"/>
      <c r="J507" s="216"/>
      <c r="K507" s="216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188</v>
      </c>
      <c r="AU507" s="225" t="s">
        <v>110</v>
      </c>
      <c r="AV507" s="14" t="s">
        <v>90</v>
      </c>
      <c r="AW507" s="14" t="s">
        <v>40</v>
      </c>
      <c r="AX507" s="14" t="s">
        <v>82</v>
      </c>
      <c r="AY507" s="225" t="s">
        <v>179</v>
      </c>
    </row>
    <row r="508" spans="1:65" s="14" customFormat="1" ht="10.199999999999999">
      <c r="B508" s="215"/>
      <c r="C508" s="216"/>
      <c r="D508" s="206" t="s">
        <v>188</v>
      </c>
      <c r="E508" s="217" t="s">
        <v>1</v>
      </c>
      <c r="F508" s="218" t="s">
        <v>618</v>
      </c>
      <c r="G508" s="216"/>
      <c r="H508" s="219">
        <v>17.100000000000001</v>
      </c>
      <c r="I508" s="220"/>
      <c r="J508" s="216"/>
      <c r="K508" s="216"/>
      <c r="L508" s="221"/>
      <c r="M508" s="222"/>
      <c r="N508" s="223"/>
      <c r="O508" s="223"/>
      <c r="P508" s="223"/>
      <c r="Q508" s="223"/>
      <c r="R508" s="223"/>
      <c r="S508" s="223"/>
      <c r="T508" s="224"/>
      <c r="AT508" s="225" t="s">
        <v>188</v>
      </c>
      <c r="AU508" s="225" t="s">
        <v>110</v>
      </c>
      <c r="AV508" s="14" t="s">
        <v>90</v>
      </c>
      <c r="AW508" s="14" t="s">
        <v>40</v>
      </c>
      <c r="AX508" s="14" t="s">
        <v>82</v>
      </c>
      <c r="AY508" s="225" t="s">
        <v>179</v>
      </c>
    </row>
    <row r="509" spans="1:65" s="14" customFormat="1" ht="10.199999999999999">
      <c r="B509" s="215"/>
      <c r="C509" s="216"/>
      <c r="D509" s="206" t="s">
        <v>188</v>
      </c>
      <c r="E509" s="217" t="s">
        <v>1</v>
      </c>
      <c r="F509" s="218" t="s">
        <v>619</v>
      </c>
      <c r="G509" s="216"/>
      <c r="H509" s="219">
        <v>1.1000000000000001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188</v>
      </c>
      <c r="AU509" s="225" t="s">
        <v>110</v>
      </c>
      <c r="AV509" s="14" t="s">
        <v>90</v>
      </c>
      <c r="AW509" s="14" t="s">
        <v>40</v>
      </c>
      <c r="AX509" s="14" t="s">
        <v>82</v>
      </c>
      <c r="AY509" s="225" t="s">
        <v>179</v>
      </c>
    </row>
    <row r="510" spans="1:65" s="14" customFormat="1" ht="10.199999999999999">
      <c r="B510" s="215"/>
      <c r="C510" s="216"/>
      <c r="D510" s="206" t="s">
        <v>188</v>
      </c>
      <c r="E510" s="217" t="s">
        <v>1</v>
      </c>
      <c r="F510" s="218" t="s">
        <v>620</v>
      </c>
      <c r="G510" s="216"/>
      <c r="H510" s="219">
        <v>1.25</v>
      </c>
      <c r="I510" s="220"/>
      <c r="J510" s="216"/>
      <c r="K510" s="216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188</v>
      </c>
      <c r="AU510" s="225" t="s">
        <v>110</v>
      </c>
      <c r="AV510" s="14" t="s">
        <v>90</v>
      </c>
      <c r="AW510" s="14" t="s">
        <v>40</v>
      </c>
      <c r="AX510" s="14" t="s">
        <v>82</v>
      </c>
      <c r="AY510" s="225" t="s">
        <v>179</v>
      </c>
    </row>
    <row r="511" spans="1:65" s="14" customFormat="1" ht="10.199999999999999">
      <c r="B511" s="215"/>
      <c r="C511" s="216"/>
      <c r="D511" s="206" t="s">
        <v>188</v>
      </c>
      <c r="E511" s="217" t="s">
        <v>1</v>
      </c>
      <c r="F511" s="218" t="s">
        <v>621</v>
      </c>
      <c r="G511" s="216"/>
      <c r="H511" s="219">
        <v>1.6</v>
      </c>
      <c r="I511" s="220"/>
      <c r="J511" s="216"/>
      <c r="K511" s="216"/>
      <c r="L511" s="221"/>
      <c r="M511" s="222"/>
      <c r="N511" s="223"/>
      <c r="O511" s="223"/>
      <c r="P511" s="223"/>
      <c r="Q511" s="223"/>
      <c r="R511" s="223"/>
      <c r="S511" s="223"/>
      <c r="T511" s="224"/>
      <c r="AT511" s="225" t="s">
        <v>188</v>
      </c>
      <c r="AU511" s="225" t="s">
        <v>110</v>
      </c>
      <c r="AV511" s="14" t="s">
        <v>90</v>
      </c>
      <c r="AW511" s="14" t="s">
        <v>40</v>
      </c>
      <c r="AX511" s="14" t="s">
        <v>82</v>
      </c>
      <c r="AY511" s="225" t="s">
        <v>179</v>
      </c>
    </row>
    <row r="512" spans="1:65" s="14" customFormat="1" ht="10.199999999999999">
      <c r="B512" s="215"/>
      <c r="C512" s="216"/>
      <c r="D512" s="206" t="s">
        <v>188</v>
      </c>
      <c r="E512" s="217" t="s">
        <v>1</v>
      </c>
      <c r="F512" s="218" t="s">
        <v>622</v>
      </c>
      <c r="G512" s="216"/>
      <c r="H512" s="219">
        <v>3.6</v>
      </c>
      <c r="I512" s="220"/>
      <c r="J512" s="216"/>
      <c r="K512" s="216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188</v>
      </c>
      <c r="AU512" s="225" t="s">
        <v>110</v>
      </c>
      <c r="AV512" s="14" t="s">
        <v>90</v>
      </c>
      <c r="AW512" s="14" t="s">
        <v>40</v>
      </c>
      <c r="AX512" s="14" t="s">
        <v>82</v>
      </c>
      <c r="AY512" s="225" t="s">
        <v>179</v>
      </c>
    </row>
    <row r="513" spans="1:65" s="13" customFormat="1" ht="10.199999999999999">
      <c r="B513" s="204"/>
      <c r="C513" s="205"/>
      <c r="D513" s="206" t="s">
        <v>188</v>
      </c>
      <c r="E513" s="207" t="s">
        <v>1</v>
      </c>
      <c r="F513" s="208" t="s">
        <v>556</v>
      </c>
      <c r="G513" s="205"/>
      <c r="H513" s="207" t="s">
        <v>1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188</v>
      </c>
      <c r="AU513" s="214" t="s">
        <v>110</v>
      </c>
      <c r="AV513" s="13" t="s">
        <v>21</v>
      </c>
      <c r="AW513" s="13" t="s">
        <v>40</v>
      </c>
      <c r="AX513" s="13" t="s">
        <v>82</v>
      </c>
      <c r="AY513" s="214" t="s">
        <v>179</v>
      </c>
    </row>
    <row r="514" spans="1:65" s="14" customFormat="1" ht="10.199999999999999">
      <c r="B514" s="215"/>
      <c r="C514" s="216"/>
      <c r="D514" s="206" t="s">
        <v>188</v>
      </c>
      <c r="E514" s="217" t="s">
        <v>1</v>
      </c>
      <c r="F514" s="218" t="s">
        <v>623</v>
      </c>
      <c r="G514" s="216"/>
      <c r="H514" s="219">
        <v>4.1999999999999993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188</v>
      </c>
      <c r="AU514" s="225" t="s">
        <v>110</v>
      </c>
      <c r="AV514" s="14" t="s">
        <v>90</v>
      </c>
      <c r="AW514" s="14" t="s">
        <v>40</v>
      </c>
      <c r="AX514" s="14" t="s">
        <v>82</v>
      </c>
      <c r="AY514" s="225" t="s">
        <v>179</v>
      </c>
    </row>
    <row r="515" spans="1:65" s="14" customFormat="1" ht="10.199999999999999">
      <c r="B515" s="215"/>
      <c r="C515" s="216"/>
      <c r="D515" s="206" t="s">
        <v>188</v>
      </c>
      <c r="E515" s="217" t="s">
        <v>1</v>
      </c>
      <c r="F515" s="218" t="s">
        <v>624</v>
      </c>
      <c r="G515" s="216"/>
      <c r="H515" s="219">
        <v>1.6</v>
      </c>
      <c r="I515" s="220"/>
      <c r="J515" s="216"/>
      <c r="K515" s="216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188</v>
      </c>
      <c r="AU515" s="225" t="s">
        <v>110</v>
      </c>
      <c r="AV515" s="14" t="s">
        <v>90</v>
      </c>
      <c r="AW515" s="14" t="s">
        <v>40</v>
      </c>
      <c r="AX515" s="14" t="s">
        <v>82</v>
      </c>
      <c r="AY515" s="225" t="s">
        <v>179</v>
      </c>
    </row>
    <row r="516" spans="1:65" s="12" customFormat="1" ht="22.8" customHeight="1">
      <c r="B516" s="175"/>
      <c r="C516" s="176"/>
      <c r="D516" s="177" t="s">
        <v>81</v>
      </c>
      <c r="E516" s="189" t="s">
        <v>246</v>
      </c>
      <c r="F516" s="189" t="s">
        <v>625</v>
      </c>
      <c r="G516" s="176"/>
      <c r="H516" s="176"/>
      <c r="I516" s="179"/>
      <c r="J516" s="190">
        <f>BK516</f>
        <v>0</v>
      </c>
      <c r="K516" s="176"/>
      <c r="L516" s="181"/>
      <c r="M516" s="182"/>
      <c r="N516" s="183"/>
      <c r="O516" s="183"/>
      <c r="P516" s="184">
        <f>P517+P544+P577</f>
        <v>0</v>
      </c>
      <c r="Q516" s="183"/>
      <c r="R516" s="184">
        <f>R517+R544+R577</f>
        <v>0.17168723</v>
      </c>
      <c r="S516" s="183"/>
      <c r="T516" s="185">
        <f>T517+T544+T577</f>
        <v>112.54777773000001</v>
      </c>
      <c r="AR516" s="186" t="s">
        <v>21</v>
      </c>
      <c r="AT516" s="187" t="s">
        <v>81</v>
      </c>
      <c r="AU516" s="187" t="s">
        <v>21</v>
      </c>
      <c r="AY516" s="186" t="s">
        <v>179</v>
      </c>
      <c r="BK516" s="188">
        <f>BK517+BK544+BK577</f>
        <v>0</v>
      </c>
    </row>
    <row r="517" spans="1:65" s="12" customFormat="1" ht="20.85" customHeight="1">
      <c r="B517" s="175"/>
      <c r="C517" s="176"/>
      <c r="D517" s="177" t="s">
        <v>81</v>
      </c>
      <c r="E517" s="189" t="s">
        <v>626</v>
      </c>
      <c r="F517" s="189" t="s">
        <v>627</v>
      </c>
      <c r="G517" s="176"/>
      <c r="H517" s="176"/>
      <c r="I517" s="179"/>
      <c r="J517" s="190">
        <f>BK517</f>
        <v>0</v>
      </c>
      <c r="K517" s="176"/>
      <c r="L517" s="181"/>
      <c r="M517" s="182"/>
      <c r="N517" s="183"/>
      <c r="O517" s="183"/>
      <c r="P517" s="184">
        <f>SUM(P518:P543)</f>
        <v>0</v>
      </c>
      <c r="Q517" s="183"/>
      <c r="R517" s="184">
        <f>SUM(R518:R543)</f>
        <v>0.10051847</v>
      </c>
      <c r="S517" s="183"/>
      <c r="T517" s="185">
        <f>SUM(T518:T543)</f>
        <v>0</v>
      </c>
      <c r="AR517" s="186" t="s">
        <v>21</v>
      </c>
      <c r="AT517" s="187" t="s">
        <v>81</v>
      </c>
      <c r="AU517" s="187" t="s">
        <v>90</v>
      </c>
      <c r="AY517" s="186" t="s">
        <v>179</v>
      </c>
      <c r="BK517" s="188">
        <f>SUM(BK518:BK543)</f>
        <v>0</v>
      </c>
    </row>
    <row r="518" spans="1:65" s="2" customFormat="1" ht="14.4" customHeight="1">
      <c r="A518" s="34"/>
      <c r="B518" s="35"/>
      <c r="C518" s="191" t="s">
        <v>628</v>
      </c>
      <c r="D518" s="191" t="s">
        <v>181</v>
      </c>
      <c r="E518" s="192" t="s">
        <v>629</v>
      </c>
      <c r="F518" s="193" t="s">
        <v>630</v>
      </c>
      <c r="G518" s="194" t="s">
        <v>631</v>
      </c>
      <c r="H518" s="195">
        <v>1</v>
      </c>
      <c r="I518" s="196"/>
      <c r="J518" s="197">
        <f>ROUND(I518*H518,2)</f>
        <v>0</v>
      </c>
      <c r="K518" s="193" t="s">
        <v>1</v>
      </c>
      <c r="L518" s="39"/>
      <c r="M518" s="198" t="s">
        <v>1</v>
      </c>
      <c r="N518" s="199" t="s">
        <v>47</v>
      </c>
      <c r="O518" s="71"/>
      <c r="P518" s="200">
        <f>O518*H518</f>
        <v>0</v>
      </c>
      <c r="Q518" s="200">
        <v>0</v>
      </c>
      <c r="R518" s="200">
        <f>Q518*H518</f>
        <v>0</v>
      </c>
      <c r="S518" s="200">
        <v>0</v>
      </c>
      <c r="T518" s="201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2" t="s">
        <v>186</v>
      </c>
      <c r="AT518" s="202" t="s">
        <v>181</v>
      </c>
      <c r="AU518" s="202" t="s">
        <v>110</v>
      </c>
      <c r="AY518" s="17" t="s">
        <v>179</v>
      </c>
      <c r="BE518" s="203">
        <f>IF(N518="základní",J518,0)</f>
        <v>0</v>
      </c>
      <c r="BF518" s="203">
        <f>IF(N518="snížená",J518,0)</f>
        <v>0</v>
      </c>
      <c r="BG518" s="203">
        <f>IF(N518="zákl. přenesená",J518,0)</f>
        <v>0</v>
      </c>
      <c r="BH518" s="203">
        <f>IF(N518="sníž. přenesená",J518,0)</f>
        <v>0</v>
      </c>
      <c r="BI518" s="203">
        <f>IF(N518="nulová",J518,0)</f>
        <v>0</v>
      </c>
      <c r="BJ518" s="17" t="s">
        <v>21</v>
      </c>
      <c r="BK518" s="203">
        <f>ROUND(I518*H518,2)</f>
        <v>0</v>
      </c>
      <c r="BL518" s="17" t="s">
        <v>186</v>
      </c>
      <c r="BM518" s="202" t="s">
        <v>632</v>
      </c>
    </row>
    <row r="519" spans="1:65" s="2" customFormat="1" ht="19.8" customHeight="1">
      <c r="A519" s="34"/>
      <c r="B519" s="35"/>
      <c r="C519" s="191" t="s">
        <v>314</v>
      </c>
      <c r="D519" s="191" t="s">
        <v>181</v>
      </c>
      <c r="E519" s="192" t="s">
        <v>633</v>
      </c>
      <c r="F519" s="193" t="s">
        <v>634</v>
      </c>
      <c r="G519" s="194" t="s">
        <v>184</v>
      </c>
      <c r="H519" s="195">
        <v>150</v>
      </c>
      <c r="I519" s="196"/>
      <c r="J519" s="197">
        <f>ROUND(I519*H519,2)</f>
        <v>0</v>
      </c>
      <c r="K519" s="193" t="s">
        <v>185</v>
      </c>
      <c r="L519" s="39"/>
      <c r="M519" s="198" t="s">
        <v>1</v>
      </c>
      <c r="N519" s="199" t="s">
        <v>47</v>
      </c>
      <c r="O519" s="71"/>
      <c r="P519" s="200">
        <f>O519*H519</f>
        <v>0</v>
      </c>
      <c r="Q519" s="200">
        <v>0</v>
      </c>
      <c r="R519" s="200">
        <f>Q519*H519</f>
        <v>0</v>
      </c>
      <c r="S519" s="200">
        <v>0</v>
      </c>
      <c r="T519" s="201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2" t="s">
        <v>186</v>
      </c>
      <c r="AT519" s="202" t="s">
        <v>181</v>
      </c>
      <c r="AU519" s="202" t="s">
        <v>110</v>
      </c>
      <c r="AY519" s="17" t="s">
        <v>179</v>
      </c>
      <c r="BE519" s="203">
        <f>IF(N519="základní",J519,0)</f>
        <v>0</v>
      </c>
      <c r="BF519" s="203">
        <f>IF(N519="snížená",J519,0)</f>
        <v>0</v>
      </c>
      <c r="BG519" s="203">
        <f>IF(N519="zákl. přenesená",J519,0)</f>
        <v>0</v>
      </c>
      <c r="BH519" s="203">
        <f>IF(N519="sníž. přenesená",J519,0)</f>
        <v>0</v>
      </c>
      <c r="BI519" s="203">
        <f>IF(N519="nulová",J519,0)</f>
        <v>0</v>
      </c>
      <c r="BJ519" s="17" t="s">
        <v>21</v>
      </c>
      <c r="BK519" s="203">
        <f>ROUND(I519*H519,2)</f>
        <v>0</v>
      </c>
      <c r="BL519" s="17" t="s">
        <v>186</v>
      </c>
      <c r="BM519" s="202" t="s">
        <v>635</v>
      </c>
    </row>
    <row r="520" spans="1:65" s="14" customFormat="1" ht="10.199999999999999">
      <c r="B520" s="215"/>
      <c r="C520" s="216"/>
      <c r="D520" s="206" t="s">
        <v>188</v>
      </c>
      <c r="E520" s="217" t="s">
        <v>1</v>
      </c>
      <c r="F520" s="218" t="s">
        <v>636</v>
      </c>
      <c r="G520" s="216"/>
      <c r="H520" s="219">
        <v>150</v>
      </c>
      <c r="I520" s="220"/>
      <c r="J520" s="216"/>
      <c r="K520" s="216"/>
      <c r="L520" s="221"/>
      <c r="M520" s="222"/>
      <c r="N520" s="223"/>
      <c r="O520" s="223"/>
      <c r="P520" s="223"/>
      <c r="Q520" s="223"/>
      <c r="R520" s="223"/>
      <c r="S520" s="223"/>
      <c r="T520" s="224"/>
      <c r="AT520" s="225" t="s">
        <v>188</v>
      </c>
      <c r="AU520" s="225" t="s">
        <v>110</v>
      </c>
      <c r="AV520" s="14" t="s">
        <v>90</v>
      </c>
      <c r="AW520" s="14" t="s">
        <v>40</v>
      </c>
      <c r="AX520" s="14" t="s">
        <v>82</v>
      </c>
      <c r="AY520" s="225" t="s">
        <v>179</v>
      </c>
    </row>
    <row r="521" spans="1:65" s="2" customFormat="1" ht="19.8" customHeight="1">
      <c r="A521" s="34"/>
      <c r="B521" s="35"/>
      <c r="C521" s="191" t="s">
        <v>637</v>
      </c>
      <c r="D521" s="191" t="s">
        <v>181</v>
      </c>
      <c r="E521" s="192" t="s">
        <v>638</v>
      </c>
      <c r="F521" s="193" t="s">
        <v>639</v>
      </c>
      <c r="G521" s="194" t="s">
        <v>184</v>
      </c>
      <c r="H521" s="195">
        <v>9000</v>
      </c>
      <c r="I521" s="196"/>
      <c r="J521" s="197">
        <f>ROUND(I521*H521,2)</f>
        <v>0</v>
      </c>
      <c r="K521" s="193" t="s">
        <v>185</v>
      </c>
      <c r="L521" s="39"/>
      <c r="M521" s="198" t="s">
        <v>1</v>
      </c>
      <c r="N521" s="199" t="s">
        <v>47</v>
      </c>
      <c r="O521" s="71"/>
      <c r="P521" s="200">
        <f>O521*H521</f>
        <v>0</v>
      </c>
      <c r="Q521" s="200">
        <v>0</v>
      </c>
      <c r="R521" s="200">
        <f>Q521*H521</f>
        <v>0</v>
      </c>
      <c r="S521" s="200">
        <v>0</v>
      </c>
      <c r="T521" s="201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02" t="s">
        <v>186</v>
      </c>
      <c r="AT521" s="202" t="s">
        <v>181</v>
      </c>
      <c r="AU521" s="202" t="s">
        <v>110</v>
      </c>
      <c r="AY521" s="17" t="s">
        <v>179</v>
      </c>
      <c r="BE521" s="203">
        <f>IF(N521="základní",J521,0)</f>
        <v>0</v>
      </c>
      <c r="BF521" s="203">
        <f>IF(N521="snížená",J521,0)</f>
        <v>0</v>
      </c>
      <c r="BG521" s="203">
        <f>IF(N521="zákl. přenesená",J521,0)</f>
        <v>0</v>
      </c>
      <c r="BH521" s="203">
        <f>IF(N521="sníž. přenesená",J521,0)</f>
        <v>0</v>
      </c>
      <c r="BI521" s="203">
        <f>IF(N521="nulová",J521,0)</f>
        <v>0</v>
      </c>
      <c r="BJ521" s="17" t="s">
        <v>21</v>
      </c>
      <c r="BK521" s="203">
        <f>ROUND(I521*H521,2)</f>
        <v>0</v>
      </c>
      <c r="BL521" s="17" t="s">
        <v>186</v>
      </c>
      <c r="BM521" s="202" t="s">
        <v>640</v>
      </c>
    </row>
    <row r="522" spans="1:65" s="14" customFormat="1" ht="10.199999999999999">
      <c r="B522" s="215"/>
      <c r="C522" s="216"/>
      <c r="D522" s="206" t="s">
        <v>188</v>
      </c>
      <c r="E522" s="216"/>
      <c r="F522" s="218" t="s">
        <v>641</v>
      </c>
      <c r="G522" s="216"/>
      <c r="H522" s="219">
        <v>9000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188</v>
      </c>
      <c r="AU522" s="225" t="s">
        <v>110</v>
      </c>
      <c r="AV522" s="14" t="s">
        <v>90</v>
      </c>
      <c r="AW522" s="14" t="s">
        <v>4</v>
      </c>
      <c r="AX522" s="14" t="s">
        <v>21</v>
      </c>
      <c r="AY522" s="225" t="s">
        <v>179</v>
      </c>
    </row>
    <row r="523" spans="1:65" s="2" customFormat="1" ht="22.2" customHeight="1">
      <c r="A523" s="34"/>
      <c r="B523" s="35"/>
      <c r="C523" s="191" t="s">
        <v>642</v>
      </c>
      <c r="D523" s="191" t="s">
        <v>181</v>
      </c>
      <c r="E523" s="192" t="s">
        <v>643</v>
      </c>
      <c r="F523" s="193" t="s">
        <v>644</v>
      </c>
      <c r="G523" s="194" t="s">
        <v>184</v>
      </c>
      <c r="H523" s="195">
        <v>150</v>
      </c>
      <c r="I523" s="196"/>
      <c r="J523" s="197">
        <f>ROUND(I523*H523,2)</f>
        <v>0</v>
      </c>
      <c r="K523" s="193" t="s">
        <v>185</v>
      </c>
      <c r="L523" s="39"/>
      <c r="M523" s="198" t="s">
        <v>1</v>
      </c>
      <c r="N523" s="199" t="s">
        <v>47</v>
      </c>
      <c r="O523" s="71"/>
      <c r="P523" s="200">
        <f>O523*H523</f>
        <v>0</v>
      </c>
      <c r="Q523" s="200">
        <v>0</v>
      </c>
      <c r="R523" s="200">
        <f>Q523*H523</f>
        <v>0</v>
      </c>
      <c r="S523" s="200">
        <v>0</v>
      </c>
      <c r="T523" s="201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2" t="s">
        <v>186</v>
      </c>
      <c r="AT523" s="202" t="s">
        <v>181</v>
      </c>
      <c r="AU523" s="202" t="s">
        <v>110</v>
      </c>
      <c r="AY523" s="17" t="s">
        <v>179</v>
      </c>
      <c r="BE523" s="203">
        <f>IF(N523="základní",J523,0)</f>
        <v>0</v>
      </c>
      <c r="BF523" s="203">
        <f>IF(N523="snížená",J523,0)</f>
        <v>0</v>
      </c>
      <c r="BG523" s="203">
        <f>IF(N523="zákl. přenesená",J523,0)</f>
        <v>0</v>
      </c>
      <c r="BH523" s="203">
        <f>IF(N523="sníž. přenesená",J523,0)</f>
        <v>0</v>
      </c>
      <c r="BI523" s="203">
        <f>IF(N523="nulová",J523,0)</f>
        <v>0</v>
      </c>
      <c r="BJ523" s="17" t="s">
        <v>21</v>
      </c>
      <c r="BK523" s="203">
        <f>ROUND(I523*H523,2)</f>
        <v>0</v>
      </c>
      <c r="BL523" s="17" t="s">
        <v>186</v>
      </c>
      <c r="BM523" s="202" t="s">
        <v>645</v>
      </c>
    </row>
    <row r="524" spans="1:65" s="2" customFormat="1" ht="14.4" customHeight="1">
      <c r="A524" s="34"/>
      <c r="B524" s="35"/>
      <c r="C524" s="191" t="s">
        <v>646</v>
      </c>
      <c r="D524" s="191" t="s">
        <v>181</v>
      </c>
      <c r="E524" s="192" t="s">
        <v>647</v>
      </c>
      <c r="F524" s="193" t="s">
        <v>648</v>
      </c>
      <c r="G524" s="194" t="s">
        <v>184</v>
      </c>
      <c r="H524" s="195">
        <v>150</v>
      </c>
      <c r="I524" s="196"/>
      <c r="J524" s="197">
        <f>ROUND(I524*H524,2)</f>
        <v>0</v>
      </c>
      <c r="K524" s="193" t="s">
        <v>185</v>
      </c>
      <c r="L524" s="39"/>
      <c r="M524" s="198" t="s">
        <v>1</v>
      </c>
      <c r="N524" s="199" t="s">
        <v>47</v>
      </c>
      <c r="O524" s="71"/>
      <c r="P524" s="200">
        <f>O524*H524</f>
        <v>0</v>
      </c>
      <c r="Q524" s="200">
        <v>0</v>
      </c>
      <c r="R524" s="200">
        <f>Q524*H524</f>
        <v>0</v>
      </c>
      <c r="S524" s="200">
        <v>0</v>
      </c>
      <c r="T524" s="201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2" t="s">
        <v>186</v>
      </c>
      <c r="AT524" s="202" t="s">
        <v>181</v>
      </c>
      <c r="AU524" s="202" t="s">
        <v>110</v>
      </c>
      <c r="AY524" s="17" t="s">
        <v>179</v>
      </c>
      <c r="BE524" s="203">
        <f>IF(N524="základní",J524,0)</f>
        <v>0</v>
      </c>
      <c r="BF524" s="203">
        <f>IF(N524="snížená",J524,0)</f>
        <v>0</v>
      </c>
      <c r="BG524" s="203">
        <f>IF(N524="zákl. přenesená",J524,0)</f>
        <v>0</v>
      </c>
      <c r="BH524" s="203">
        <f>IF(N524="sníž. přenesená",J524,0)</f>
        <v>0</v>
      </c>
      <c r="BI524" s="203">
        <f>IF(N524="nulová",J524,0)</f>
        <v>0</v>
      </c>
      <c r="BJ524" s="17" t="s">
        <v>21</v>
      </c>
      <c r="BK524" s="203">
        <f>ROUND(I524*H524,2)</f>
        <v>0</v>
      </c>
      <c r="BL524" s="17" t="s">
        <v>186</v>
      </c>
      <c r="BM524" s="202" t="s">
        <v>649</v>
      </c>
    </row>
    <row r="525" spans="1:65" s="2" customFormat="1" ht="14.4" customHeight="1">
      <c r="A525" s="34"/>
      <c r="B525" s="35"/>
      <c r="C525" s="191" t="s">
        <v>650</v>
      </c>
      <c r="D525" s="191" t="s">
        <v>181</v>
      </c>
      <c r="E525" s="192" t="s">
        <v>651</v>
      </c>
      <c r="F525" s="193" t="s">
        <v>652</v>
      </c>
      <c r="G525" s="194" t="s">
        <v>184</v>
      </c>
      <c r="H525" s="195">
        <v>9000</v>
      </c>
      <c r="I525" s="196"/>
      <c r="J525" s="197">
        <f>ROUND(I525*H525,2)</f>
        <v>0</v>
      </c>
      <c r="K525" s="193" t="s">
        <v>185</v>
      </c>
      <c r="L525" s="39"/>
      <c r="M525" s="198" t="s">
        <v>1</v>
      </c>
      <c r="N525" s="199" t="s">
        <v>47</v>
      </c>
      <c r="O525" s="71"/>
      <c r="P525" s="200">
        <f>O525*H525</f>
        <v>0</v>
      </c>
      <c r="Q525" s="200">
        <v>0</v>
      </c>
      <c r="R525" s="200">
        <f>Q525*H525</f>
        <v>0</v>
      </c>
      <c r="S525" s="200">
        <v>0</v>
      </c>
      <c r="T525" s="201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2" t="s">
        <v>186</v>
      </c>
      <c r="AT525" s="202" t="s">
        <v>181</v>
      </c>
      <c r="AU525" s="202" t="s">
        <v>110</v>
      </c>
      <c r="AY525" s="17" t="s">
        <v>179</v>
      </c>
      <c r="BE525" s="203">
        <f>IF(N525="základní",J525,0)</f>
        <v>0</v>
      </c>
      <c r="BF525" s="203">
        <f>IF(N525="snížená",J525,0)</f>
        <v>0</v>
      </c>
      <c r="BG525" s="203">
        <f>IF(N525="zákl. přenesená",J525,0)</f>
        <v>0</v>
      </c>
      <c r="BH525" s="203">
        <f>IF(N525="sníž. přenesená",J525,0)</f>
        <v>0</v>
      </c>
      <c r="BI525" s="203">
        <f>IF(N525="nulová",J525,0)</f>
        <v>0</v>
      </c>
      <c r="BJ525" s="17" t="s">
        <v>21</v>
      </c>
      <c r="BK525" s="203">
        <f>ROUND(I525*H525,2)</f>
        <v>0</v>
      </c>
      <c r="BL525" s="17" t="s">
        <v>186</v>
      </c>
      <c r="BM525" s="202" t="s">
        <v>653</v>
      </c>
    </row>
    <row r="526" spans="1:65" s="14" customFormat="1" ht="10.199999999999999">
      <c r="B526" s="215"/>
      <c r="C526" s="216"/>
      <c r="D526" s="206" t="s">
        <v>188</v>
      </c>
      <c r="E526" s="216"/>
      <c r="F526" s="218" t="s">
        <v>641</v>
      </c>
      <c r="G526" s="216"/>
      <c r="H526" s="219">
        <v>9000</v>
      </c>
      <c r="I526" s="220"/>
      <c r="J526" s="216"/>
      <c r="K526" s="216"/>
      <c r="L526" s="221"/>
      <c r="M526" s="222"/>
      <c r="N526" s="223"/>
      <c r="O526" s="223"/>
      <c r="P526" s="223"/>
      <c r="Q526" s="223"/>
      <c r="R526" s="223"/>
      <c r="S526" s="223"/>
      <c r="T526" s="224"/>
      <c r="AT526" s="225" t="s">
        <v>188</v>
      </c>
      <c r="AU526" s="225" t="s">
        <v>110</v>
      </c>
      <c r="AV526" s="14" t="s">
        <v>90</v>
      </c>
      <c r="AW526" s="14" t="s">
        <v>4</v>
      </c>
      <c r="AX526" s="14" t="s">
        <v>21</v>
      </c>
      <c r="AY526" s="225" t="s">
        <v>179</v>
      </c>
    </row>
    <row r="527" spans="1:65" s="2" customFormat="1" ht="14.4" customHeight="1">
      <c r="A527" s="34"/>
      <c r="B527" s="35"/>
      <c r="C527" s="191" t="s">
        <v>654</v>
      </c>
      <c r="D527" s="191" t="s">
        <v>181</v>
      </c>
      <c r="E527" s="192" t="s">
        <v>655</v>
      </c>
      <c r="F527" s="193" t="s">
        <v>656</v>
      </c>
      <c r="G527" s="194" t="s">
        <v>184</v>
      </c>
      <c r="H527" s="195">
        <v>150</v>
      </c>
      <c r="I527" s="196"/>
      <c r="J527" s="197">
        <f>ROUND(I527*H527,2)</f>
        <v>0</v>
      </c>
      <c r="K527" s="193" t="s">
        <v>185</v>
      </c>
      <c r="L527" s="39"/>
      <c r="M527" s="198" t="s">
        <v>1</v>
      </c>
      <c r="N527" s="199" t="s">
        <v>47</v>
      </c>
      <c r="O527" s="71"/>
      <c r="P527" s="200">
        <f>O527*H527</f>
        <v>0</v>
      </c>
      <c r="Q527" s="200">
        <v>0</v>
      </c>
      <c r="R527" s="200">
        <f>Q527*H527</f>
        <v>0</v>
      </c>
      <c r="S527" s="200">
        <v>0</v>
      </c>
      <c r="T527" s="201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02" t="s">
        <v>186</v>
      </c>
      <c r="AT527" s="202" t="s">
        <v>181</v>
      </c>
      <c r="AU527" s="202" t="s">
        <v>110</v>
      </c>
      <c r="AY527" s="17" t="s">
        <v>179</v>
      </c>
      <c r="BE527" s="203">
        <f>IF(N527="základní",J527,0)</f>
        <v>0</v>
      </c>
      <c r="BF527" s="203">
        <f>IF(N527="snížená",J527,0)</f>
        <v>0</v>
      </c>
      <c r="BG527" s="203">
        <f>IF(N527="zákl. přenesená",J527,0)</f>
        <v>0</v>
      </c>
      <c r="BH527" s="203">
        <f>IF(N527="sníž. přenesená",J527,0)</f>
        <v>0</v>
      </c>
      <c r="BI527" s="203">
        <f>IF(N527="nulová",J527,0)</f>
        <v>0</v>
      </c>
      <c r="BJ527" s="17" t="s">
        <v>21</v>
      </c>
      <c r="BK527" s="203">
        <f>ROUND(I527*H527,2)</f>
        <v>0</v>
      </c>
      <c r="BL527" s="17" t="s">
        <v>186</v>
      </c>
      <c r="BM527" s="202" t="s">
        <v>657</v>
      </c>
    </row>
    <row r="528" spans="1:65" s="2" customFormat="1" ht="14.4" customHeight="1">
      <c r="A528" s="34"/>
      <c r="B528" s="35"/>
      <c r="C528" s="191" t="s">
        <v>658</v>
      </c>
      <c r="D528" s="191" t="s">
        <v>181</v>
      </c>
      <c r="E528" s="192" t="s">
        <v>659</v>
      </c>
      <c r="F528" s="193" t="s">
        <v>660</v>
      </c>
      <c r="G528" s="194" t="s">
        <v>661</v>
      </c>
      <c r="H528" s="195">
        <v>60</v>
      </c>
      <c r="I528" s="196"/>
      <c r="J528" s="197">
        <f>ROUND(I528*H528,2)</f>
        <v>0</v>
      </c>
      <c r="K528" s="193" t="s">
        <v>1</v>
      </c>
      <c r="L528" s="39"/>
      <c r="M528" s="198" t="s">
        <v>1</v>
      </c>
      <c r="N528" s="199" t="s">
        <v>47</v>
      </c>
      <c r="O528" s="71"/>
      <c r="P528" s="200">
        <f>O528*H528</f>
        <v>0</v>
      </c>
      <c r="Q528" s="200">
        <v>0</v>
      </c>
      <c r="R528" s="200">
        <f>Q528*H528</f>
        <v>0</v>
      </c>
      <c r="S528" s="200">
        <v>0</v>
      </c>
      <c r="T528" s="201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2" t="s">
        <v>186</v>
      </c>
      <c r="AT528" s="202" t="s">
        <v>181</v>
      </c>
      <c r="AU528" s="202" t="s">
        <v>110</v>
      </c>
      <c r="AY528" s="17" t="s">
        <v>179</v>
      </c>
      <c r="BE528" s="203">
        <f>IF(N528="základní",J528,0)</f>
        <v>0</v>
      </c>
      <c r="BF528" s="203">
        <f>IF(N528="snížená",J528,0)</f>
        <v>0</v>
      </c>
      <c r="BG528" s="203">
        <f>IF(N528="zákl. přenesená",J528,0)</f>
        <v>0</v>
      </c>
      <c r="BH528" s="203">
        <f>IF(N528="sníž. přenesená",J528,0)</f>
        <v>0</v>
      </c>
      <c r="BI528" s="203">
        <f>IF(N528="nulová",J528,0)</f>
        <v>0</v>
      </c>
      <c r="BJ528" s="17" t="s">
        <v>21</v>
      </c>
      <c r="BK528" s="203">
        <f>ROUND(I528*H528,2)</f>
        <v>0</v>
      </c>
      <c r="BL528" s="17" t="s">
        <v>186</v>
      </c>
      <c r="BM528" s="202" t="s">
        <v>662</v>
      </c>
    </row>
    <row r="529" spans="1:65" s="2" customFormat="1" ht="19.8" customHeight="1">
      <c r="A529" s="34"/>
      <c r="B529" s="35"/>
      <c r="C529" s="191" t="s">
        <v>663</v>
      </c>
      <c r="D529" s="191" t="s">
        <v>181</v>
      </c>
      <c r="E529" s="192" t="s">
        <v>664</v>
      </c>
      <c r="F529" s="193" t="s">
        <v>665</v>
      </c>
      <c r="G529" s="194" t="s">
        <v>184</v>
      </c>
      <c r="H529" s="195">
        <v>773.21900000000005</v>
      </c>
      <c r="I529" s="196"/>
      <c r="J529" s="197">
        <f>ROUND(I529*H529,2)</f>
        <v>0</v>
      </c>
      <c r="K529" s="193" t="s">
        <v>185</v>
      </c>
      <c r="L529" s="39"/>
      <c r="M529" s="198" t="s">
        <v>1</v>
      </c>
      <c r="N529" s="199" t="s">
        <v>47</v>
      </c>
      <c r="O529" s="71"/>
      <c r="P529" s="200">
        <f>O529*H529</f>
        <v>0</v>
      </c>
      <c r="Q529" s="200">
        <v>1.2999999999999999E-4</v>
      </c>
      <c r="R529" s="200">
        <f>Q529*H529</f>
        <v>0.10051847</v>
      </c>
      <c r="S529" s="200">
        <v>0</v>
      </c>
      <c r="T529" s="201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2" t="s">
        <v>186</v>
      </c>
      <c r="AT529" s="202" t="s">
        <v>181</v>
      </c>
      <c r="AU529" s="202" t="s">
        <v>110</v>
      </c>
      <c r="AY529" s="17" t="s">
        <v>179</v>
      </c>
      <c r="BE529" s="203">
        <f>IF(N529="základní",J529,0)</f>
        <v>0</v>
      </c>
      <c r="BF529" s="203">
        <f>IF(N529="snížená",J529,0)</f>
        <v>0</v>
      </c>
      <c r="BG529" s="203">
        <f>IF(N529="zákl. přenesená",J529,0)</f>
        <v>0</v>
      </c>
      <c r="BH529" s="203">
        <f>IF(N529="sníž. přenesená",J529,0)</f>
        <v>0</v>
      </c>
      <c r="BI529" s="203">
        <f>IF(N529="nulová",J529,0)</f>
        <v>0</v>
      </c>
      <c r="BJ529" s="17" t="s">
        <v>21</v>
      </c>
      <c r="BK529" s="203">
        <f>ROUND(I529*H529,2)</f>
        <v>0</v>
      </c>
      <c r="BL529" s="17" t="s">
        <v>186</v>
      </c>
      <c r="BM529" s="202" t="s">
        <v>666</v>
      </c>
    </row>
    <row r="530" spans="1:65" s="13" customFormat="1" ht="10.199999999999999">
      <c r="B530" s="204"/>
      <c r="C530" s="205"/>
      <c r="D530" s="206" t="s">
        <v>188</v>
      </c>
      <c r="E530" s="207" t="s">
        <v>1</v>
      </c>
      <c r="F530" s="208" t="s">
        <v>667</v>
      </c>
      <c r="G530" s="205"/>
      <c r="H530" s="207" t="s">
        <v>1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188</v>
      </c>
      <c r="AU530" s="214" t="s">
        <v>110</v>
      </c>
      <c r="AV530" s="13" t="s">
        <v>21</v>
      </c>
      <c r="AW530" s="13" t="s">
        <v>40</v>
      </c>
      <c r="AX530" s="13" t="s">
        <v>82</v>
      </c>
      <c r="AY530" s="214" t="s">
        <v>179</v>
      </c>
    </row>
    <row r="531" spans="1:65" s="14" customFormat="1" ht="20.399999999999999">
      <c r="B531" s="215"/>
      <c r="C531" s="216"/>
      <c r="D531" s="206" t="s">
        <v>188</v>
      </c>
      <c r="E531" s="217" t="s">
        <v>1</v>
      </c>
      <c r="F531" s="218" t="s">
        <v>668</v>
      </c>
      <c r="G531" s="216"/>
      <c r="H531" s="219">
        <v>554.5100000000001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188</v>
      </c>
      <c r="AU531" s="225" t="s">
        <v>110</v>
      </c>
      <c r="AV531" s="14" t="s">
        <v>90</v>
      </c>
      <c r="AW531" s="14" t="s">
        <v>40</v>
      </c>
      <c r="AX531" s="14" t="s">
        <v>82</v>
      </c>
      <c r="AY531" s="225" t="s">
        <v>179</v>
      </c>
    </row>
    <row r="532" spans="1:65" s="13" customFormat="1" ht="10.199999999999999">
      <c r="B532" s="204"/>
      <c r="C532" s="205"/>
      <c r="D532" s="206" t="s">
        <v>188</v>
      </c>
      <c r="E532" s="207" t="s">
        <v>1</v>
      </c>
      <c r="F532" s="208" t="s">
        <v>669</v>
      </c>
      <c r="G532" s="205"/>
      <c r="H532" s="207" t="s">
        <v>1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188</v>
      </c>
      <c r="AU532" s="214" t="s">
        <v>110</v>
      </c>
      <c r="AV532" s="13" t="s">
        <v>21</v>
      </c>
      <c r="AW532" s="13" t="s">
        <v>40</v>
      </c>
      <c r="AX532" s="13" t="s">
        <v>82</v>
      </c>
      <c r="AY532" s="214" t="s">
        <v>179</v>
      </c>
    </row>
    <row r="533" spans="1:65" s="14" customFormat="1" ht="10.199999999999999">
      <c r="B533" s="215"/>
      <c r="C533" s="216"/>
      <c r="D533" s="206" t="s">
        <v>188</v>
      </c>
      <c r="E533" s="217" t="s">
        <v>1</v>
      </c>
      <c r="F533" s="218" t="s">
        <v>670</v>
      </c>
      <c r="G533" s="216"/>
      <c r="H533" s="219">
        <v>30.310000000000002</v>
      </c>
      <c r="I533" s="220"/>
      <c r="J533" s="216"/>
      <c r="K533" s="216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188</v>
      </c>
      <c r="AU533" s="225" t="s">
        <v>110</v>
      </c>
      <c r="AV533" s="14" t="s">
        <v>90</v>
      </c>
      <c r="AW533" s="14" t="s">
        <v>40</v>
      </c>
      <c r="AX533" s="14" t="s">
        <v>82</v>
      </c>
      <c r="AY533" s="225" t="s">
        <v>179</v>
      </c>
    </row>
    <row r="534" spans="1:65" s="13" customFormat="1" ht="10.199999999999999">
      <c r="B534" s="204"/>
      <c r="C534" s="205"/>
      <c r="D534" s="206" t="s">
        <v>188</v>
      </c>
      <c r="E534" s="207" t="s">
        <v>1</v>
      </c>
      <c r="F534" s="208" t="s">
        <v>671</v>
      </c>
      <c r="G534" s="205"/>
      <c r="H534" s="207" t="s">
        <v>1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188</v>
      </c>
      <c r="AU534" s="214" t="s">
        <v>110</v>
      </c>
      <c r="AV534" s="13" t="s">
        <v>21</v>
      </c>
      <c r="AW534" s="13" t="s">
        <v>40</v>
      </c>
      <c r="AX534" s="13" t="s">
        <v>82</v>
      </c>
      <c r="AY534" s="214" t="s">
        <v>179</v>
      </c>
    </row>
    <row r="535" spans="1:65" s="14" customFormat="1" ht="10.199999999999999">
      <c r="B535" s="215"/>
      <c r="C535" s="216"/>
      <c r="D535" s="206" t="s">
        <v>188</v>
      </c>
      <c r="E535" s="217" t="s">
        <v>1</v>
      </c>
      <c r="F535" s="218" t="s">
        <v>672</v>
      </c>
      <c r="G535" s="216"/>
      <c r="H535" s="219">
        <v>22.080000000000002</v>
      </c>
      <c r="I535" s="220"/>
      <c r="J535" s="216"/>
      <c r="K535" s="216"/>
      <c r="L535" s="221"/>
      <c r="M535" s="222"/>
      <c r="N535" s="223"/>
      <c r="O535" s="223"/>
      <c r="P535" s="223"/>
      <c r="Q535" s="223"/>
      <c r="R535" s="223"/>
      <c r="S535" s="223"/>
      <c r="T535" s="224"/>
      <c r="AT535" s="225" t="s">
        <v>188</v>
      </c>
      <c r="AU535" s="225" t="s">
        <v>110</v>
      </c>
      <c r="AV535" s="14" t="s">
        <v>90</v>
      </c>
      <c r="AW535" s="14" t="s">
        <v>40</v>
      </c>
      <c r="AX535" s="14" t="s">
        <v>82</v>
      </c>
      <c r="AY535" s="225" t="s">
        <v>179</v>
      </c>
    </row>
    <row r="536" spans="1:65" s="13" customFormat="1" ht="10.199999999999999">
      <c r="B536" s="204"/>
      <c r="C536" s="205"/>
      <c r="D536" s="206" t="s">
        <v>188</v>
      </c>
      <c r="E536" s="207" t="s">
        <v>1</v>
      </c>
      <c r="F536" s="208" t="s">
        <v>673</v>
      </c>
      <c r="G536" s="205"/>
      <c r="H536" s="207" t="s">
        <v>1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188</v>
      </c>
      <c r="AU536" s="214" t="s">
        <v>110</v>
      </c>
      <c r="AV536" s="13" t="s">
        <v>21</v>
      </c>
      <c r="AW536" s="13" t="s">
        <v>40</v>
      </c>
      <c r="AX536" s="13" t="s">
        <v>82</v>
      </c>
      <c r="AY536" s="214" t="s">
        <v>179</v>
      </c>
    </row>
    <row r="537" spans="1:65" s="14" customFormat="1" ht="10.199999999999999">
      <c r="B537" s="215"/>
      <c r="C537" s="216"/>
      <c r="D537" s="206" t="s">
        <v>188</v>
      </c>
      <c r="E537" s="217" t="s">
        <v>1</v>
      </c>
      <c r="F537" s="218" t="s">
        <v>674</v>
      </c>
      <c r="G537" s="216"/>
      <c r="H537" s="219">
        <v>28.556600000000003</v>
      </c>
      <c r="I537" s="220"/>
      <c r="J537" s="216"/>
      <c r="K537" s="216"/>
      <c r="L537" s="221"/>
      <c r="M537" s="222"/>
      <c r="N537" s="223"/>
      <c r="O537" s="223"/>
      <c r="P537" s="223"/>
      <c r="Q537" s="223"/>
      <c r="R537" s="223"/>
      <c r="S537" s="223"/>
      <c r="T537" s="224"/>
      <c r="AT537" s="225" t="s">
        <v>188</v>
      </c>
      <c r="AU537" s="225" t="s">
        <v>110</v>
      </c>
      <c r="AV537" s="14" t="s">
        <v>90</v>
      </c>
      <c r="AW537" s="14" t="s">
        <v>40</v>
      </c>
      <c r="AX537" s="14" t="s">
        <v>82</v>
      </c>
      <c r="AY537" s="225" t="s">
        <v>179</v>
      </c>
    </row>
    <row r="538" spans="1:65" s="13" customFormat="1" ht="10.199999999999999">
      <c r="B538" s="204"/>
      <c r="C538" s="205"/>
      <c r="D538" s="206" t="s">
        <v>188</v>
      </c>
      <c r="E538" s="207" t="s">
        <v>1</v>
      </c>
      <c r="F538" s="208" t="s">
        <v>675</v>
      </c>
      <c r="G538" s="205"/>
      <c r="H538" s="207" t="s">
        <v>1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188</v>
      </c>
      <c r="AU538" s="214" t="s">
        <v>110</v>
      </c>
      <c r="AV538" s="13" t="s">
        <v>21</v>
      </c>
      <c r="AW538" s="13" t="s">
        <v>40</v>
      </c>
      <c r="AX538" s="13" t="s">
        <v>82</v>
      </c>
      <c r="AY538" s="214" t="s">
        <v>179</v>
      </c>
    </row>
    <row r="539" spans="1:65" s="14" customFormat="1" ht="10.199999999999999">
      <c r="B539" s="215"/>
      <c r="C539" s="216"/>
      <c r="D539" s="206" t="s">
        <v>188</v>
      </c>
      <c r="E539" s="217" t="s">
        <v>1</v>
      </c>
      <c r="F539" s="218" t="s">
        <v>676</v>
      </c>
      <c r="G539" s="216"/>
      <c r="H539" s="219">
        <v>65.803200000000004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188</v>
      </c>
      <c r="AU539" s="225" t="s">
        <v>110</v>
      </c>
      <c r="AV539" s="14" t="s">
        <v>90</v>
      </c>
      <c r="AW539" s="14" t="s">
        <v>40</v>
      </c>
      <c r="AX539" s="14" t="s">
        <v>82</v>
      </c>
      <c r="AY539" s="225" t="s">
        <v>179</v>
      </c>
    </row>
    <row r="540" spans="1:65" s="13" customFormat="1" ht="10.199999999999999">
      <c r="B540" s="204"/>
      <c r="C540" s="205"/>
      <c r="D540" s="206" t="s">
        <v>188</v>
      </c>
      <c r="E540" s="207" t="s">
        <v>1</v>
      </c>
      <c r="F540" s="208" t="s">
        <v>677</v>
      </c>
      <c r="G540" s="205"/>
      <c r="H540" s="207" t="s">
        <v>1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188</v>
      </c>
      <c r="AU540" s="214" t="s">
        <v>110</v>
      </c>
      <c r="AV540" s="13" t="s">
        <v>21</v>
      </c>
      <c r="AW540" s="13" t="s">
        <v>40</v>
      </c>
      <c r="AX540" s="13" t="s">
        <v>82</v>
      </c>
      <c r="AY540" s="214" t="s">
        <v>179</v>
      </c>
    </row>
    <row r="541" spans="1:65" s="14" customFormat="1" ht="10.199999999999999">
      <c r="B541" s="215"/>
      <c r="C541" s="216"/>
      <c r="D541" s="206" t="s">
        <v>188</v>
      </c>
      <c r="E541" s="217" t="s">
        <v>1</v>
      </c>
      <c r="F541" s="218" t="s">
        <v>678</v>
      </c>
      <c r="G541" s="216"/>
      <c r="H541" s="219">
        <v>21.256299999999996</v>
      </c>
      <c r="I541" s="220"/>
      <c r="J541" s="216"/>
      <c r="K541" s="216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188</v>
      </c>
      <c r="AU541" s="225" t="s">
        <v>110</v>
      </c>
      <c r="AV541" s="14" t="s">
        <v>90</v>
      </c>
      <c r="AW541" s="14" t="s">
        <v>40</v>
      </c>
      <c r="AX541" s="14" t="s">
        <v>82</v>
      </c>
      <c r="AY541" s="225" t="s">
        <v>179</v>
      </c>
    </row>
    <row r="542" spans="1:65" s="13" customFormat="1" ht="10.199999999999999">
      <c r="B542" s="204"/>
      <c r="C542" s="205"/>
      <c r="D542" s="206" t="s">
        <v>188</v>
      </c>
      <c r="E542" s="207" t="s">
        <v>1</v>
      </c>
      <c r="F542" s="208" t="s">
        <v>542</v>
      </c>
      <c r="G542" s="205"/>
      <c r="H542" s="207" t="s">
        <v>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188</v>
      </c>
      <c r="AU542" s="214" t="s">
        <v>110</v>
      </c>
      <c r="AV542" s="13" t="s">
        <v>21</v>
      </c>
      <c r="AW542" s="13" t="s">
        <v>40</v>
      </c>
      <c r="AX542" s="13" t="s">
        <v>82</v>
      </c>
      <c r="AY542" s="214" t="s">
        <v>179</v>
      </c>
    </row>
    <row r="543" spans="1:65" s="14" customFormat="1" ht="10.199999999999999">
      <c r="B543" s="215"/>
      <c r="C543" s="216"/>
      <c r="D543" s="206" t="s">
        <v>188</v>
      </c>
      <c r="E543" s="217" t="s">
        <v>1</v>
      </c>
      <c r="F543" s="218" t="s">
        <v>679</v>
      </c>
      <c r="G543" s="216"/>
      <c r="H543" s="219">
        <v>50.702500000000001</v>
      </c>
      <c r="I543" s="220"/>
      <c r="J543" s="216"/>
      <c r="K543" s="216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188</v>
      </c>
      <c r="AU543" s="225" t="s">
        <v>110</v>
      </c>
      <c r="AV543" s="14" t="s">
        <v>90</v>
      </c>
      <c r="AW543" s="14" t="s">
        <v>40</v>
      </c>
      <c r="AX543" s="14" t="s">
        <v>82</v>
      </c>
      <c r="AY543" s="225" t="s">
        <v>179</v>
      </c>
    </row>
    <row r="544" spans="1:65" s="12" customFormat="1" ht="20.85" customHeight="1">
      <c r="B544" s="175"/>
      <c r="C544" s="176"/>
      <c r="D544" s="177" t="s">
        <v>81</v>
      </c>
      <c r="E544" s="189" t="s">
        <v>680</v>
      </c>
      <c r="F544" s="189" t="s">
        <v>681</v>
      </c>
      <c r="G544" s="176"/>
      <c r="H544" s="176"/>
      <c r="I544" s="179"/>
      <c r="J544" s="190">
        <f>BK544</f>
        <v>0</v>
      </c>
      <c r="K544" s="176"/>
      <c r="L544" s="181"/>
      <c r="M544" s="182"/>
      <c r="N544" s="183"/>
      <c r="O544" s="183"/>
      <c r="P544" s="184">
        <f>SUM(P545:P576)</f>
        <v>0</v>
      </c>
      <c r="Q544" s="183"/>
      <c r="R544" s="184">
        <f>SUM(R545:R576)</f>
        <v>7.1168759999999998E-2</v>
      </c>
      <c r="S544" s="183"/>
      <c r="T544" s="185">
        <f>SUM(T545:T576)</f>
        <v>0</v>
      </c>
      <c r="AR544" s="186" t="s">
        <v>21</v>
      </c>
      <c r="AT544" s="187" t="s">
        <v>81</v>
      </c>
      <c r="AU544" s="187" t="s">
        <v>90</v>
      </c>
      <c r="AY544" s="186" t="s">
        <v>179</v>
      </c>
      <c r="BK544" s="188">
        <f>SUM(BK545:BK576)</f>
        <v>0</v>
      </c>
    </row>
    <row r="545" spans="1:65" s="2" customFormat="1" ht="14.4" customHeight="1">
      <c r="A545" s="34"/>
      <c r="B545" s="35"/>
      <c r="C545" s="191" t="s">
        <v>682</v>
      </c>
      <c r="D545" s="191" t="s">
        <v>181</v>
      </c>
      <c r="E545" s="192" t="s">
        <v>683</v>
      </c>
      <c r="F545" s="193" t="s">
        <v>684</v>
      </c>
      <c r="G545" s="194" t="s">
        <v>184</v>
      </c>
      <c r="H545" s="195">
        <v>773.21900000000005</v>
      </c>
      <c r="I545" s="196"/>
      <c r="J545" s="197">
        <f>ROUND(I545*H545,2)</f>
        <v>0</v>
      </c>
      <c r="K545" s="193" t="s">
        <v>185</v>
      </c>
      <c r="L545" s="39"/>
      <c r="M545" s="198" t="s">
        <v>1</v>
      </c>
      <c r="N545" s="199" t="s">
        <v>47</v>
      </c>
      <c r="O545" s="71"/>
      <c r="P545" s="200">
        <f>O545*H545</f>
        <v>0</v>
      </c>
      <c r="Q545" s="200">
        <v>4.0000000000000003E-5</v>
      </c>
      <c r="R545" s="200">
        <f>Q545*H545</f>
        <v>3.0928760000000003E-2</v>
      </c>
      <c r="S545" s="200">
        <v>0</v>
      </c>
      <c r="T545" s="201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2" t="s">
        <v>186</v>
      </c>
      <c r="AT545" s="202" t="s">
        <v>181</v>
      </c>
      <c r="AU545" s="202" t="s">
        <v>110</v>
      </c>
      <c r="AY545" s="17" t="s">
        <v>179</v>
      </c>
      <c r="BE545" s="203">
        <f>IF(N545="základní",J545,0)</f>
        <v>0</v>
      </c>
      <c r="BF545" s="203">
        <f>IF(N545="snížená",J545,0)</f>
        <v>0</v>
      </c>
      <c r="BG545" s="203">
        <f>IF(N545="zákl. přenesená",J545,0)</f>
        <v>0</v>
      </c>
      <c r="BH545" s="203">
        <f>IF(N545="sníž. přenesená",J545,0)</f>
        <v>0</v>
      </c>
      <c r="BI545" s="203">
        <f>IF(N545="nulová",J545,0)</f>
        <v>0</v>
      </c>
      <c r="BJ545" s="17" t="s">
        <v>21</v>
      </c>
      <c r="BK545" s="203">
        <f>ROUND(I545*H545,2)</f>
        <v>0</v>
      </c>
      <c r="BL545" s="17" t="s">
        <v>186</v>
      </c>
      <c r="BM545" s="202" t="s">
        <v>685</v>
      </c>
    </row>
    <row r="546" spans="1:65" s="13" customFormat="1" ht="10.199999999999999">
      <c r="B546" s="204"/>
      <c r="C546" s="205"/>
      <c r="D546" s="206" t="s">
        <v>188</v>
      </c>
      <c r="E546" s="207" t="s">
        <v>1</v>
      </c>
      <c r="F546" s="208" t="s">
        <v>667</v>
      </c>
      <c r="G546" s="205"/>
      <c r="H546" s="207" t="s">
        <v>1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188</v>
      </c>
      <c r="AU546" s="214" t="s">
        <v>110</v>
      </c>
      <c r="AV546" s="13" t="s">
        <v>21</v>
      </c>
      <c r="AW546" s="13" t="s">
        <v>40</v>
      </c>
      <c r="AX546" s="13" t="s">
        <v>82</v>
      </c>
      <c r="AY546" s="214" t="s">
        <v>179</v>
      </c>
    </row>
    <row r="547" spans="1:65" s="14" customFormat="1" ht="20.399999999999999">
      <c r="B547" s="215"/>
      <c r="C547" s="216"/>
      <c r="D547" s="206" t="s">
        <v>188</v>
      </c>
      <c r="E547" s="217" t="s">
        <v>1</v>
      </c>
      <c r="F547" s="218" t="s">
        <v>668</v>
      </c>
      <c r="G547" s="216"/>
      <c r="H547" s="219">
        <v>554.5100000000001</v>
      </c>
      <c r="I547" s="220"/>
      <c r="J547" s="216"/>
      <c r="K547" s="216"/>
      <c r="L547" s="221"/>
      <c r="M547" s="222"/>
      <c r="N547" s="223"/>
      <c r="O547" s="223"/>
      <c r="P547" s="223"/>
      <c r="Q547" s="223"/>
      <c r="R547" s="223"/>
      <c r="S547" s="223"/>
      <c r="T547" s="224"/>
      <c r="AT547" s="225" t="s">
        <v>188</v>
      </c>
      <c r="AU547" s="225" t="s">
        <v>110</v>
      </c>
      <c r="AV547" s="14" t="s">
        <v>90</v>
      </c>
      <c r="AW547" s="14" t="s">
        <v>40</v>
      </c>
      <c r="AX547" s="14" t="s">
        <v>82</v>
      </c>
      <c r="AY547" s="225" t="s">
        <v>179</v>
      </c>
    </row>
    <row r="548" spans="1:65" s="13" customFormat="1" ht="10.199999999999999">
      <c r="B548" s="204"/>
      <c r="C548" s="205"/>
      <c r="D548" s="206" t="s">
        <v>188</v>
      </c>
      <c r="E548" s="207" t="s">
        <v>1</v>
      </c>
      <c r="F548" s="208" t="s">
        <v>669</v>
      </c>
      <c r="G548" s="205"/>
      <c r="H548" s="207" t="s">
        <v>1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188</v>
      </c>
      <c r="AU548" s="214" t="s">
        <v>110</v>
      </c>
      <c r="AV548" s="13" t="s">
        <v>21</v>
      </c>
      <c r="AW548" s="13" t="s">
        <v>40</v>
      </c>
      <c r="AX548" s="13" t="s">
        <v>82</v>
      </c>
      <c r="AY548" s="214" t="s">
        <v>179</v>
      </c>
    </row>
    <row r="549" spans="1:65" s="14" customFormat="1" ht="10.199999999999999">
      <c r="B549" s="215"/>
      <c r="C549" s="216"/>
      <c r="D549" s="206" t="s">
        <v>188</v>
      </c>
      <c r="E549" s="217" t="s">
        <v>1</v>
      </c>
      <c r="F549" s="218" t="s">
        <v>670</v>
      </c>
      <c r="G549" s="216"/>
      <c r="H549" s="219">
        <v>30.310000000000002</v>
      </c>
      <c r="I549" s="220"/>
      <c r="J549" s="216"/>
      <c r="K549" s="216"/>
      <c r="L549" s="221"/>
      <c r="M549" s="222"/>
      <c r="N549" s="223"/>
      <c r="O549" s="223"/>
      <c r="P549" s="223"/>
      <c r="Q549" s="223"/>
      <c r="R549" s="223"/>
      <c r="S549" s="223"/>
      <c r="T549" s="224"/>
      <c r="AT549" s="225" t="s">
        <v>188</v>
      </c>
      <c r="AU549" s="225" t="s">
        <v>110</v>
      </c>
      <c r="AV549" s="14" t="s">
        <v>90</v>
      </c>
      <c r="AW549" s="14" t="s">
        <v>40</v>
      </c>
      <c r="AX549" s="14" t="s">
        <v>82</v>
      </c>
      <c r="AY549" s="225" t="s">
        <v>179</v>
      </c>
    </row>
    <row r="550" spans="1:65" s="13" customFormat="1" ht="10.199999999999999">
      <c r="B550" s="204"/>
      <c r="C550" s="205"/>
      <c r="D550" s="206" t="s">
        <v>188</v>
      </c>
      <c r="E550" s="207" t="s">
        <v>1</v>
      </c>
      <c r="F550" s="208" t="s">
        <v>671</v>
      </c>
      <c r="G550" s="205"/>
      <c r="H550" s="207" t="s">
        <v>1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188</v>
      </c>
      <c r="AU550" s="214" t="s">
        <v>110</v>
      </c>
      <c r="AV550" s="13" t="s">
        <v>21</v>
      </c>
      <c r="AW550" s="13" t="s">
        <v>40</v>
      </c>
      <c r="AX550" s="13" t="s">
        <v>82</v>
      </c>
      <c r="AY550" s="214" t="s">
        <v>179</v>
      </c>
    </row>
    <row r="551" spans="1:65" s="14" customFormat="1" ht="10.199999999999999">
      <c r="B551" s="215"/>
      <c r="C551" s="216"/>
      <c r="D551" s="206" t="s">
        <v>188</v>
      </c>
      <c r="E551" s="217" t="s">
        <v>1</v>
      </c>
      <c r="F551" s="218" t="s">
        <v>672</v>
      </c>
      <c r="G551" s="216"/>
      <c r="H551" s="219">
        <v>22.080000000000002</v>
      </c>
      <c r="I551" s="220"/>
      <c r="J551" s="216"/>
      <c r="K551" s="216"/>
      <c r="L551" s="221"/>
      <c r="M551" s="222"/>
      <c r="N551" s="223"/>
      <c r="O551" s="223"/>
      <c r="P551" s="223"/>
      <c r="Q551" s="223"/>
      <c r="R551" s="223"/>
      <c r="S551" s="223"/>
      <c r="T551" s="224"/>
      <c r="AT551" s="225" t="s">
        <v>188</v>
      </c>
      <c r="AU551" s="225" t="s">
        <v>110</v>
      </c>
      <c r="AV551" s="14" t="s">
        <v>90</v>
      </c>
      <c r="AW551" s="14" t="s">
        <v>40</v>
      </c>
      <c r="AX551" s="14" t="s">
        <v>82</v>
      </c>
      <c r="AY551" s="225" t="s">
        <v>179</v>
      </c>
    </row>
    <row r="552" spans="1:65" s="13" customFormat="1" ht="10.199999999999999">
      <c r="B552" s="204"/>
      <c r="C552" s="205"/>
      <c r="D552" s="206" t="s">
        <v>188</v>
      </c>
      <c r="E552" s="207" t="s">
        <v>1</v>
      </c>
      <c r="F552" s="208" t="s">
        <v>673</v>
      </c>
      <c r="G552" s="205"/>
      <c r="H552" s="207" t="s">
        <v>1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188</v>
      </c>
      <c r="AU552" s="214" t="s">
        <v>110</v>
      </c>
      <c r="AV552" s="13" t="s">
        <v>21</v>
      </c>
      <c r="AW552" s="13" t="s">
        <v>40</v>
      </c>
      <c r="AX552" s="13" t="s">
        <v>82</v>
      </c>
      <c r="AY552" s="214" t="s">
        <v>179</v>
      </c>
    </row>
    <row r="553" spans="1:65" s="14" customFormat="1" ht="10.199999999999999">
      <c r="B553" s="215"/>
      <c r="C553" s="216"/>
      <c r="D553" s="206" t="s">
        <v>188</v>
      </c>
      <c r="E553" s="217" t="s">
        <v>1</v>
      </c>
      <c r="F553" s="218" t="s">
        <v>674</v>
      </c>
      <c r="G553" s="216"/>
      <c r="H553" s="219">
        <v>28.556600000000003</v>
      </c>
      <c r="I553" s="220"/>
      <c r="J553" s="216"/>
      <c r="K553" s="216"/>
      <c r="L553" s="221"/>
      <c r="M553" s="222"/>
      <c r="N553" s="223"/>
      <c r="O553" s="223"/>
      <c r="P553" s="223"/>
      <c r="Q553" s="223"/>
      <c r="R553" s="223"/>
      <c r="S553" s="223"/>
      <c r="T553" s="224"/>
      <c r="AT553" s="225" t="s">
        <v>188</v>
      </c>
      <c r="AU553" s="225" t="s">
        <v>110</v>
      </c>
      <c r="AV553" s="14" t="s">
        <v>90</v>
      </c>
      <c r="AW553" s="14" t="s">
        <v>40</v>
      </c>
      <c r="AX553" s="14" t="s">
        <v>82</v>
      </c>
      <c r="AY553" s="225" t="s">
        <v>179</v>
      </c>
    </row>
    <row r="554" spans="1:65" s="13" customFormat="1" ht="10.199999999999999">
      <c r="B554" s="204"/>
      <c r="C554" s="205"/>
      <c r="D554" s="206" t="s">
        <v>188</v>
      </c>
      <c r="E554" s="207" t="s">
        <v>1</v>
      </c>
      <c r="F554" s="208" t="s">
        <v>675</v>
      </c>
      <c r="G554" s="205"/>
      <c r="H554" s="207" t="s">
        <v>1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188</v>
      </c>
      <c r="AU554" s="214" t="s">
        <v>110</v>
      </c>
      <c r="AV554" s="13" t="s">
        <v>21</v>
      </c>
      <c r="AW554" s="13" t="s">
        <v>40</v>
      </c>
      <c r="AX554" s="13" t="s">
        <v>82</v>
      </c>
      <c r="AY554" s="214" t="s">
        <v>179</v>
      </c>
    </row>
    <row r="555" spans="1:65" s="14" customFormat="1" ht="10.199999999999999">
      <c r="B555" s="215"/>
      <c r="C555" s="216"/>
      <c r="D555" s="206" t="s">
        <v>188</v>
      </c>
      <c r="E555" s="217" t="s">
        <v>1</v>
      </c>
      <c r="F555" s="218" t="s">
        <v>676</v>
      </c>
      <c r="G555" s="216"/>
      <c r="H555" s="219">
        <v>65.803200000000004</v>
      </c>
      <c r="I555" s="220"/>
      <c r="J555" s="216"/>
      <c r="K555" s="216"/>
      <c r="L555" s="221"/>
      <c r="M555" s="222"/>
      <c r="N555" s="223"/>
      <c r="O555" s="223"/>
      <c r="P555" s="223"/>
      <c r="Q555" s="223"/>
      <c r="R555" s="223"/>
      <c r="S555" s="223"/>
      <c r="T555" s="224"/>
      <c r="AT555" s="225" t="s">
        <v>188</v>
      </c>
      <c r="AU555" s="225" t="s">
        <v>110</v>
      </c>
      <c r="AV555" s="14" t="s">
        <v>90</v>
      </c>
      <c r="AW555" s="14" t="s">
        <v>40</v>
      </c>
      <c r="AX555" s="14" t="s">
        <v>82</v>
      </c>
      <c r="AY555" s="225" t="s">
        <v>179</v>
      </c>
    </row>
    <row r="556" spans="1:65" s="13" customFormat="1" ht="10.199999999999999">
      <c r="B556" s="204"/>
      <c r="C556" s="205"/>
      <c r="D556" s="206" t="s">
        <v>188</v>
      </c>
      <c r="E556" s="207" t="s">
        <v>1</v>
      </c>
      <c r="F556" s="208" t="s">
        <v>677</v>
      </c>
      <c r="G556" s="205"/>
      <c r="H556" s="207" t="s">
        <v>1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188</v>
      </c>
      <c r="AU556" s="214" t="s">
        <v>110</v>
      </c>
      <c r="AV556" s="13" t="s">
        <v>21</v>
      </c>
      <c r="AW556" s="13" t="s">
        <v>40</v>
      </c>
      <c r="AX556" s="13" t="s">
        <v>82</v>
      </c>
      <c r="AY556" s="214" t="s">
        <v>179</v>
      </c>
    </row>
    <row r="557" spans="1:65" s="14" customFormat="1" ht="10.199999999999999">
      <c r="B557" s="215"/>
      <c r="C557" s="216"/>
      <c r="D557" s="206" t="s">
        <v>188</v>
      </c>
      <c r="E557" s="217" t="s">
        <v>1</v>
      </c>
      <c r="F557" s="218" t="s">
        <v>678</v>
      </c>
      <c r="G557" s="216"/>
      <c r="H557" s="219">
        <v>21.256299999999996</v>
      </c>
      <c r="I557" s="220"/>
      <c r="J557" s="216"/>
      <c r="K557" s="216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188</v>
      </c>
      <c r="AU557" s="225" t="s">
        <v>110</v>
      </c>
      <c r="AV557" s="14" t="s">
        <v>90</v>
      </c>
      <c r="AW557" s="14" t="s">
        <v>40</v>
      </c>
      <c r="AX557" s="14" t="s">
        <v>82</v>
      </c>
      <c r="AY557" s="225" t="s">
        <v>179</v>
      </c>
    </row>
    <row r="558" spans="1:65" s="13" customFormat="1" ht="10.199999999999999">
      <c r="B558" s="204"/>
      <c r="C558" s="205"/>
      <c r="D558" s="206" t="s">
        <v>188</v>
      </c>
      <c r="E558" s="207" t="s">
        <v>1</v>
      </c>
      <c r="F558" s="208" t="s">
        <v>542</v>
      </c>
      <c r="G558" s="205"/>
      <c r="H558" s="207" t="s">
        <v>1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188</v>
      </c>
      <c r="AU558" s="214" t="s">
        <v>110</v>
      </c>
      <c r="AV558" s="13" t="s">
        <v>21</v>
      </c>
      <c r="AW558" s="13" t="s">
        <v>40</v>
      </c>
      <c r="AX558" s="13" t="s">
        <v>82</v>
      </c>
      <c r="AY558" s="214" t="s">
        <v>179</v>
      </c>
    </row>
    <row r="559" spans="1:65" s="14" customFormat="1" ht="10.199999999999999">
      <c r="B559" s="215"/>
      <c r="C559" s="216"/>
      <c r="D559" s="206" t="s">
        <v>188</v>
      </c>
      <c r="E559" s="217" t="s">
        <v>1</v>
      </c>
      <c r="F559" s="218" t="s">
        <v>679</v>
      </c>
      <c r="G559" s="216"/>
      <c r="H559" s="219">
        <v>50.702500000000001</v>
      </c>
      <c r="I559" s="220"/>
      <c r="J559" s="216"/>
      <c r="K559" s="216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188</v>
      </c>
      <c r="AU559" s="225" t="s">
        <v>110</v>
      </c>
      <c r="AV559" s="14" t="s">
        <v>90</v>
      </c>
      <c r="AW559" s="14" t="s">
        <v>40</v>
      </c>
      <c r="AX559" s="14" t="s">
        <v>82</v>
      </c>
      <c r="AY559" s="225" t="s">
        <v>179</v>
      </c>
    </row>
    <row r="560" spans="1:65" s="2" customFormat="1" ht="14.4" customHeight="1">
      <c r="A560" s="34"/>
      <c r="B560" s="35"/>
      <c r="C560" s="191" t="s">
        <v>686</v>
      </c>
      <c r="D560" s="191" t="s">
        <v>181</v>
      </c>
      <c r="E560" s="192" t="s">
        <v>687</v>
      </c>
      <c r="F560" s="193" t="s">
        <v>688</v>
      </c>
      <c r="G560" s="194" t="s">
        <v>184</v>
      </c>
      <c r="H560" s="195">
        <v>554.51</v>
      </c>
      <c r="I560" s="196"/>
      <c r="J560" s="197">
        <f>ROUND(I560*H560,2)</f>
        <v>0</v>
      </c>
      <c r="K560" s="193" t="s">
        <v>185</v>
      </c>
      <c r="L560" s="39"/>
      <c r="M560" s="198" t="s">
        <v>1</v>
      </c>
      <c r="N560" s="199" t="s">
        <v>47</v>
      </c>
      <c r="O560" s="71"/>
      <c r="P560" s="200">
        <f>O560*H560</f>
        <v>0</v>
      </c>
      <c r="Q560" s="200">
        <v>0</v>
      </c>
      <c r="R560" s="200">
        <f>Q560*H560</f>
        <v>0</v>
      </c>
      <c r="S560" s="200">
        <v>0</v>
      </c>
      <c r="T560" s="201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2" t="s">
        <v>186</v>
      </c>
      <c r="AT560" s="202" t="s">
        <v>181</v>
      </c>
      <c r="AU560" s="202" t="s">
        <v>110</v>
      </c>
      <c r="AY560" s="17" t="s">
        <v>179</v>
      </c>
      <c r="BE560" s="203">
        <f>IF(N560="základní",J560,0)</f>
        <v>0</v>
      </c>
      <c r="BF560" s="203">
        <f>IF(N560="snížená",J560,0)</f>
        <v>0</v>
      </c>
      <c r="BG560" s="203">
        <f>IF(N560="zákl. přenesená",J560,0)</f>
        <v>0</v>
      </c>
      <c r="BH560" s="203">
        <f>IF(N560="sníž. přenesená",J560,0)</f>
        <v>0</v>
      </c>
      <c r="BI560" s="203">
        <f>IF(N560="nulová",J560,0)</f>
        <v>0</v>
      </c>
      <c r="BJ560" s="17" t="s">
        <v>21</v>
      </c>
      <c r="BK560" s="203">
        <f>ROUND(I560*H560,2)</f>
        <v>0</v>
      </c>
      <c r="BL560" s="17" t="s">
        <v>186</v>
      </c>
      <c r="BM560" s="202" t="s">
        <v>689</v>
      </c>
    </row>
    <row r="561" spans="1:65" s="13" customFormat="1" ht="10.199999999999999">
      <c r="B561" s="204"/>
      <c r="C561" s="205"/>
      <c r="D561" s="206" t="s">
        <v>188</v>
      </c>
      <c r="E561" s="207" t="s">
        <v>1</v>
      </c>
      <c r="F561" s="208" t="s">
        <v>667</v>
      </c>
      <c r="G561" s="205"/>
      <c r="H561" s="207" t="s">
        <v>1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188</v>
      </c>
      <c r="AU561" s="214" t="s">
        <v>110</v>
      </c>
      <c r="AV561" s="13" t="s">
        <v>21</v>
      </c>
      <c r="AW561" s="13" t="s">
        <v>40</v>
      </c>
      <c r="AX561" s="13" t="s">
        <v>82</v>
      </c>
      <c r="AY561" s="214" t="s">
        <v>179</v>
      </c>
    </row>
    <row r="562" spans="1:65" s="14" customFormat="1" ht="20.399999999999999">
      <c r="B562" s="215"/>
      <c r="C562" s="216"/>
      <c r="D562" s="206" t="s">
        <v>188</v>
      </c>
      <c r="E562" s="217" t="s">
        <v>1</v>
      </c>
      <c r="F562" s="218" t="s">
        <v>668</v>
      </c>
      <c r="G562" s="216"/>
      <c r="H562" s="219">
        <v>554.5100000000001</v>
      </c>
      <c r="I562" s="220"/>
      <c r="J562" s="216"/>
      <c r="K562" s="216"/>
      <c r="L562" s="221"/>
      <c r="M562" s="222"/>
      <c r="N562" s="223"/>
      <c r="O562" s="223"/>
      <c r="P562" s="223"/>
      <c r="Q562" s="223"/>
      <c r="R562" s="223"/>
      <c r="S562" s="223"/>
      <c r="T562" s="224"/>
      <c r="AT562" s="225" t="s">
        <v>188</v>
      </c>
      <c r="AU562" s="225" t="s">
        <v>110</v>
      </c>
      <c r="AV562" s="14" t="s">
        <v>90</v>
      </c>
      <c r="AW562" s="14" t="s">
        <v>40</v>
      </c>
      <c r="AX562" s="14" t="s">
        <v>82</v>
      </c>
      <c r="AY562" s="225" t="s">
        <v>179</v>
      </c>
    </row>
    <row r="563" spans="1:65" s="2" customFormat="1" ht="14.4" customHeight="1">
      <c r="A563" s="34"/>
      <c r="B563" s="35"/>
      <c r="C563" s="191" t="s">
        <v>690</v>
      </c>
      <c r="D563" s="191" t="s">
        <v>181</v>
      </c>
      <c r="E563" s="192" t="s">
        <v>691</v>
      </c>
      <c r="F563" s="193" t="s">
        <v>692</v>
      </c>
      <c r="G563" s="194" t="s">
        <v>184</v>
      </c>
      <c r="H563" s="195">
        <v>1178</v>
      </c>
      <c r="I563" s="196"/>
      <c r="J563" s="197">
        <f>ROUND(I563*H563,2)</f>
        <v>0</v>
      </c>
      <c r="K563" s="193" t="s">
        <v>185</v>
      </c>
      <c r="L563" s="39"/>
      <c r="M563" s="198" t="s">
        <v>1</v>
      </c>
      <c r="N563" s="199" t="s">
        <v>47</v>
      </c>
      <c r="O563" s="71"/>
      <c r="P563" s="200">
        <f>O563*H563</f>
        <v>0</v>
      </c>
      <c r="Q563" s="200">
        <v>0</v>
      </c>
      <c r="R563" s="200">
        <f>Q563*H563</f>
        <v>0</v>
      </c>
      <c r="S563" s="200">
        <v>0</v>
      </c>
      <c r="T563" s="201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2" t="s">
        <v>186</v>
      </c>
      <c r="AT563" s="202" t="s">
        <v>181</v>
      </c>
      <c r="AU563" s="202" t="s">
        <v>110</v>
      </c>
      <c r="AY563" s="17" t="s">
        <v>179</v>
      </c>
      <c r="BE563" s="203">
        <f>IF(N563="základní",J563,0)</f>
        <v>0</v>
      </c>
      <c r="BF563" s="203">
        <f>IF(N563="snížená",J563,0)</f>
        <v>0</v>
      </c>
      <c r="BG563" s="203">
        <f>IF(N563="zákl. přenesená",J563,0)</f>
        <v>0</v>
      </c>
      <c r="BH563" s="203">
        <f>IF(N563="sníž. přenesená",J563,0)</f>
        <v>0</v>
      </c>
      <c r="BI563" s="203">
        <f>IF(N563="nulová",J563,0)</f>
        <v>0</v>
      </c>
      <c r="BJ563" s="17" t="s">
        <v>21</v>
      </c>
      <c r="BK563" s="203">
        <f>ROUND(I563*H563,2)</f>
        <v>0</v>
      </c>
      <c r="BL563" s="17" t="s">
        <v>186</v>
      </c>
      <c r="BM563" s="202" t="s">
        <v>693</v>
      </c>
    </row>
    <row r="564" spans="1:65" s="13" customFormat="1" ht="10.199999999999999">
      <c r="B564" s="204"/>
      <c r="C564" s="205"/>
      <c r="D564" s="206" t="s">
        <v>188</v>
      </c>
      <c r="E564" s="207" t="s">
        <v>1</v>
      </c>
      <c r="F564" s="208" t="s">
        <v>694</v>
      </c>
      <c r="G564" s="205"/>
      <c r="H564" s="207" t="s">
        <v>1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188</v>
      </c>
      <c r="AU564" s="214" t="s">
        <v>110</v>
      </c>
      <c r="AV564" s="13" t="s">
        <v>21</v>
      </c>
      <c r="AW564" s="13" t="s">
        <v>40</v>
      </c>
      <c r="AX564" s="13" t="s">
        <v>82</v>
      </c>
      <c r="AY564" s="214" t="s">
        <v>179</v>
      </c>
    </row>
    <row r="565" spans="1:65" s="14" customFormat="1" ht="10.199999999999999">
      <c r="B565" s="215"/>
      <c r="C565" s="216"/>
      <c r="D565" s="206" t="s">
        <v>188</v>
      </c>
      <c r="E565" s="217" t="s">
        <v>1</v>
      </c>
      <c r="F565" s="218" t="s">
        <v>695</v>
      </c>
      <c r="G565" s="216"/>
      <c r="H565" s="219">
        <v>1178</v>
      </c>
      <c r="I565" s="220"/>
      <c r="J565" s="216"/>
      <c r="K565" s="216"/>
      <c r="L565" s="221"/>
      <c r="M565" s="222"/>
      <c r="N565" s="223"/>
      <c r="O565" s="223"/>
      <c r="P565" s="223"/>
      <c r="Q565" s="223"/>
      <c r="R565" s="223"/>
      <c r="S565" s="223"/>
      <c r="T565" s="224"/>
      <c r="AT565" s="225" t="s">
        <v>188</v>
      </c>
      <c r="AU565" s="225" t="s">
        <v>110</v>
      </c>
      <c r="AV565" s="14" t="s">
        <v>90</v>
      </c>
      <c r="AW565" s="14" t="s">
        <v>40</v>
      </c>
      <c r="AX565" s="14" t="s">
        <v>82</v>
      </c>
      <c r="AY565" s="225" t="s">
        <v>179</v>
      </c>
    </row>
    <row r="566" spans="1:65" s="2" customFormat="1" ht="14.4" customHeight="1">
      <c r="A566" s="34"/>
      <c r="B566" s="35"/>
      <c r="C566" s="191" t="s">
        <v>696</v>
      </c>
      <c r="D566" s="191" t="s">
        <v>181</v>
      </c>
      <c r="E566" s="192" t="s">
        <v>697</v>
      </c>
      <c r="F566" s="193" t="s">
        <v>698</v>
      </c>
      <c r="G566" s="194" t="s">
        <v>243</v>
      </c>
      <c r="H566" s="195">
        <v>38</v>
      </c>
      <c r="I566" s="196"/>
      <c r="J566" s="197">
        <f>ROUND(I566*H566,2)</f>
        <v>0</v>
      </c>
      <c r="K566" s="193" t="s">
        <v>1</v>
      </c>
      <c r="L566" s="39"/>
      <c r="M566" s="198" t="s">
        <v>1</v>
      </c>
      <c r="N566" s="199" t="s">
        <v>47</v>
      </c>
      <c r="O566" s="71"/>
      <c r="P566" s="200">
        <f>O566*H566</f>
        <v>0</v>
      </c>
      <c r="Q566" s="200">
        <v>6.0000000000000002E-5</v>
      </c>
      <c r="R566" s="200">
        <f>Q566*H566</f>
        <v>2.2799999999999999E-3</v>
      </c>
      <c r="S566" s="200">
        <v>0</v>
      </c>
      <c r="T566" s="201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2" t="s">
        <v>186</v>
      </c>
      <c r="AT566" s="202" t="s">
        <v>181</v>
      </c>
      <c r="AU566" s="202" t="s">
        <v>110</v>
      </c>
      <c r="AY566" s="17" t="s">
        <v>179</v>
      </c>
      <c r="BE566" s="203">
        <f>IF(N566="základní",J566,0)</f>
        <v>0</v>
      </c>
      <c r="BF566" s="203">
        <f>IF(N566="snížená",J566,0)</f>
        <v>0</v>
      </c>
      <c r="BG566" s="203">
        <f>IF(N566="zákl. přenesená",J566,0)</f>
        <v>0</v>
      </c>
      <c r="BH566" s="203">
        <f>IF(N566="sníž. přenesená",J566,0)</f>
        <v>0</v>
      </c>
      <c r="BI566" s="203">
        <f>IF(N566="nulová",J566,0)</f>
        <v>0</v>
      </c>
      <c r="BJ566" s="17" t="s">
        <v>21</v>
      </c>
      <c r="BK566" s="203">
        <f>ROUND(I566*H566,2)</f>
        <v>0</v>
      </c>
      <c r="BL566" s="17" t="s">
        <v>186</v>
      </c>
      <c r="BM566" s="202" t="s">
        <v>699</v>
      </c>
    </row>
    <row r="567" spans="1:65" s="13" customFormat="1" ht="10.199999999999999">
      <c r="B567" s="204"/>
      <c r="C567" s="205"/>
      <c r="D567" s="206" t="s">
        <v>188</v>
      </c>
      <c r="E567" s="207" t="s">
        <v>1</v>
      </c>
      <c r="F567" s="208" t="s">
        <v>700</v>
      </c>
      <c r="G567" s="205"/>
      <c r="H567" s="207" t="s">
        <v>1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188</v>
      </c>
      <c r="AU567" s="214" t="s">
        <v>110</v>
      </c>
      <c r="AV567" s="13" t="s">
        <v>21</v>
      </c>
      <c r="AW567" s="13" t="s">
        <v>40</v>
      </c>
      <c r="AX567" s="13" t="s">
        <v>82</v>
      </c>
      <c r="AY567" s="214" t="s">
        <v>179</v>
      </c>
    </row>
    <row r="568" spans="1:65" s="14" customFormat="1" ht="10.199999999999999">
      <c r="B568" s="215"/>
      <c r="C568" s="216"/>
      <c r="D568" s="206" t="s">
        <v>188</v>
      </c>
      <c r="E568" s="217" t="s">
        <v>1</v>
      </c>
      <c r="F568" s="218" t="s">
        <v>387</v>
      </c>
      <c r="G568" s="216"/>
      <c r="H568" s="219">
        <v>30</v>
      </c>
      <c r="I568" s="220"/>
      <c r="J568" s="216"/>
      <c r="K568" s="216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188</v>
      </c>
      <c r="AU568" s="225" t="s">
        <v>110</v>
      </c>
      <c r="AV568" s="14" t="s">
        <v>90</v>
      </c>
      <c r="AW568" s="14" t="s">
        <v>40</v>
      </c>
      <c r="AX568" s="14" t="s">
        <v>82</v>
      </c>
      <c r="AY568" s="225" t="s">
        <v>179</v>
      </c>
    </row>
    <row r="569" spans="1:65" s="13" customFormat="1" ht="10.199999999999999">
      <c r="B569" s="204"/>
      <c r="C569" s="205"/>
      <c r="D569" s="206" t="s">
        <v>188</v>
      </c>
      <c r="E569" s="207" t="s">
        <v>1</v>
      </c>
      <c r="F569" s="208" t="s">
        <v>701</v>
      </c>
      <c r="G569" s="205"/>
      <c r="H569" s="207" t="s">
        <v>1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188</v>
      </c>
      <c r="AU569" s="214" t="s">
        <v>110</v>
      </c>
      <c r="AV569" s="13" t="s">
        <v>21</v>
      </c>
      <c r="AW569" s="13" t="s">
        <v>40</v>
      </c>
      <c r="AX569" s="13" t="s">
        <v>82</v>
      </c>
      <c r="AY569" s="214" t="s">
        <v>179</v>
      </c>
    </row>
    <row r="570" spans="1:65" s="14" customFormat="1" ht="10.199999999999999">
      <c r="B570" s="215"/>
      <c r="C570" s="216"/>
      <c r="D570" s="206" t="s">
        <v>188</v>
      </c>
      <c r="E570" s="217" t="s">
        <v>1</v>
      </c>
      <c r="F570" s="218" t="s">
        <v>210</v>
      </c>
      <c r="G570" s="216"/>
      <c r="H570" s="219">
        <v>8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188</v>
      </c>
      <c r="AU570" s="225" t="s">
        <v>110</v>
      </c>
      <c r="AV570" s="14" t="s">
        <v>90</v>
      </c>
      <c r="AW570" s="14" t="s">
        <v>40</v>
      </c>
      <c r="AX570" s="14" t="s">
        <v>82</v>
      </c>
      <c r="AY570" s="225" t="s">
        <v>179</v>
      </c>
    </row>
    <row r="571" spans="1:65" s="2" customFormat="1" ht="14.4" customHeight="1">
      <c r="A571" s="34"/>
      <c r="B571" s="35"/>
      <c r="C571" s="191" t="s">
        <v>702</v>
      </c>
      <c r="D571" s="191" t="s">
        <v>181</v>
      </c>
      <c r="E571" s="192" t="s">
        <v>703</v>
      </c>
      <c r="F571" s="193" t="s">
        <v>704</v>
      </c>
      <c r="G571" s="194" t="s">
        <v>243</v>
      </c>
      <c r="H571" s="195">
        <v>38</v>
      </c>
      <c r="I571" s="196"/>
      <c r="J571" s="197">
        <f>ROUND(I571*H571,2)</f>
        <v>0</v>
      </c>
      <c r="K571" s="193" t="s">
        <v>185</v>
      </c>
      <c r="L571" s="39"/>
      <c r="M571" s="198" t="s">
        <v>1</v>
      </c>
      <c r="N571" s="199" t="s">
        <v>47</v>
      </c>
      <c r="O571" s="71"/>
      <c r="P571" s="200">
        <f>O571*H571</f>
        <v>0</v>
      </c>
      <c r="Q571" s="200">
        <v>9.0000000000000006E-5</v>
      </c>
      <c r="R571" s="200">
        <f>Q571*H571</f>
        <v>3.4200000000000003E-3</v>
      </c>
      <c r="S571" s="200">
        <v>0</v>
      </c>
      <c r="T571" s="201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02" t="s">
        <v>186</v>
      </c>
      <c r="AT571" s="202" t="s">
        <v>181</v>
      </c>
      <c r="AU571" s="202" t="s">
        <v>110</v>
      </c>
      <c r="AY571" s="17" t="s">
        <v>179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21</v>
      </c>
      <c r="BK571" s="203">
        <f>ROUND(I571*H571,2)</f>
        <v>0</v>
      </c>
      <c r="BL571" s="17" t="s">
        <v>186</v>
      </c>
      <c r="BM571" s="202" t="s">
        <v>705</v>
      </c>
    </row>
    <row r="572" spans="1:65" s="2" customFormat="1" ht="14.4" customHeight="1">
      <c r="A572" s="34"/>
      <c r="B572" s="35"/>
      <c r="C572" s="191" t="s">
        <v>706</v>
      </c>
      <c r="D572" s="191" t="s">
        <v>181</v>
      </c>
      <c r="E572" s="192" t="s">
        <v>707</v>
      </c>
      <c r="F572" s="193" t="s">
        <v>708</v>
      </c>
      <c r="G572" s="194" t="s">
        <v>709</v>
      </c>
      <c r="H572" s="195">
        <v>2</v>
      </c>
      <c r="I572" s="196"/>
      <c r="J572" s="197">
        <f>ROUND(I572*H572,2)</f>
        <v>0</v>
      </c>
      <c r="K572" s="193" t="s">
        <v>1</v>
      </c>
      <c r="L572" s="39"/>
      <c r="M572" s="198" t="s">
        <v>1</v>
      </c>
      <c r="N572" s="199" t="s">
        <v>47</v>
      </c>
      <c r="O572" s="71"/>
      <c r="P572" s="200">
        <f>O572*H572</f>
        <v>0</v>
      </c>
      <c r="Q572" s="200">
        <v>0</v>
      </c>
      <c r="R572" s="200">
        <f>Q572*H572</f>
        <v>0</v>
      </c>
      <c r="S572" s="200">
        <v>0</v>
      </c>
      <c r="T572" s="201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2" t="s">
        <v>297</v>
      </c>
      <c r="AT572" s="202" t="s">
        <v>181</v>
      </c>
      <c r="AU572" s="202" t="s">
        <v>110</v>
      </c>
      <c r="AY572" s="17" t="s">
        <v>179</v>
      </c>
      <c r="BE572" s="203">
        <f>IF(N572="základní",J572,0)</f>
        <v>0</v>
      </c>
      <c r="BF572" s="203">
        <f>IF(N572="snížená",J572,0)</f>
        <v>0</v>
      </c>
      <c r="BG572" s="203">
        <f>IF(N572="zákl. přenesená",J572,0)</f>
        <v>0</v>
      </c>
      <c r="BH572" s="203">
        <f>IF(N572="sníž. přenesená",J572,0)</f>
        <v>0</v>
      </c>
      <c r="BI572" s="203">
        <f>IF(N572="nulová",J572,0)</f>
        <v>0</v>
      </c>
      <c r="BJ572" s="17" t="s">
        <v>21</v>
      </c>
      <c r="BK572" s="203">
        <f>ROUND(I572*H572,2)</f>
        <v>0</v>
      </c>
      <c r="BL572" s="17" t="s">
        <v>297</v>
      </c>
      <c r="BM572" s="202" t="s">
        <v>710</v>
      </c>
    </row>
    <row r="573" spans="1:65" s="2" customFormat="1" ht="28.8">
      <c r="A573" s="34"/>
      <c r="B573" s="35"/>
      <c r="C573" s="36"/>
      <c r="D573" s="206" t="s">
        <v>462</v>
      </c>
      <c r="E573" s="36"/>
      <c r="F573" s="236" t="s">
        <v>711</v>
      </c>
      <c r="G573" s="36"/>
      <c r="H573" s="36"/>
      <c r="I573" s="237"/>
      <c r="J573" s="36"/>
      <c r="K573" s="36"/>
      <c r="L573" s="39"/>
      <c r="M573" s="238"/>
      <c r="N573" s="23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462</v>
      </c>
      <c r="AU573" s="17" t="s">
        <v>110</v>
      </c>
    </row>
    <row r="574" spans="1:65" s="2" customFormat="1" ht="14.4" customHeight="1">
      <c r="A574" s="34"/>
      <c r="B574" s="35"/>
      <c r="C574" s="191" t="s">
        <v>712</v>
      </c>
      <c r="D574" s="191" t="s">
        <v>181</v>
      </c>
      <c r="E574" s="192" t="s">
        <v>713</v>
      </c>
      <c r="F574" s="193" t="s">
        <v>714</v>
      </c>
      <c r="G574" s="194" t="s">
        <v>243</v>
      </c>
      <c r="H574" s="195">
        <v>3</v>
      </c>
      <c r="I574" s="196"/>
      <c r="J574" s="197">
        <f>ROUND(I574*H574,2)</f>
        <v>0</v>
      </c>
      <c r="K574" s="193" t="s">
        <v>185</v>
      </c>
      <c r="L574" s="39"/>
      <c r="M574" s="198" t="s">
        <v>1</v>
      </c>
      <c r="N574" s="199" t="s">
        <v>47</v>
      </c>
      <c r="O574" s="71"/>
      <c r="P574" s="200">
        <f>O574*H574</f>
        <v>0</v>
      </c>
      <c r="Q574" s="200">
        <v>1.8000000000000001E-4</v>
      </c>
      <c r="R574" s="200">
        <f>Q574*H574</f>
        <v>5.4000000000000001E-4</v>
      </c>
      <c r="S574" s="200">
        <v>0</v>
      </c>
      <c r="T574" s="201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2" t="s">
        <v>186</v>
      </c>
      <c r="AT574" s="202" t="s">
        <v>181</v>
      </c>
      <c r="AU574" s="202" t="s">
        <v>110</v>
      </c>
      <c r="AY574" s="17" t="s">
        <v>179</v>
      </c>
      <c r="BE574" s="203">
        <f>IF(N574="základní",J574,0)</f>
        <v>0</v>
      </c>
      <c r="BF574" s="203">
        <f>IF(N574="snížená",J574,0)</f>
        <v>0</v>
      </c>
      <c r="BG574" s="203">
        <f>IF(N574="zákl. přenesená",J574,0)</f>
        <v>0</v>
      </c>
      <c r="BH574" s="203">
        <f>IF(N574="sníž. přenesená",J574,0)</f>
        <v>0</v>
      </c>
      <c r="BI574" s="203">
        <f>IF(N574="nulová",J574,0)</f>
        <v>0</v>
      </c>
      <c r="BJ574" s="17" t="s">
        <v>21</v>
      </c>
      <c r="BK574" s="203">
        <f>ROUND(I574*H574,2)</f>
        <v>0</v>
      </c>
      <c r="BL574" s="17" t="s">
        <v>186</v>
      </c>
      <c r="BM574" s="202" t="s">
        <v>715</v>
      </c>
    </row>
    <row r="575" spans="1:65" s="2" customFormat="1" ht="14.4" customHeight="1">
      <c r="A575" s="34"/>
      <c r="B575" s="35"/>
      <c r="C575" s="226" t="s">
        <v>716</v>
      </c>
      <c r="D575" s="226" t="s">
        <v>207</v>
      </c>
      <c r="E575" s="227" t="s">
        <v>717</v>
      </c>
      <c r="F575" s="228" t="s">
        <v>718</v>
      </c>
      <c r="G575" s="229" t="s">
        <v>243</v>
      </c>
      <c r="H575" s="230">
        <v>1</v>
      </c>
      <c r="I575" s="231"/>
      <c r="J575" s="232">
        <f>ROUND(I575*H575,2)</f>
        <v>0</v>
      </c>
      <c r="K575" s="228" t="s">
        <v>185</v>
      </c>
      <c r="L575" s="233"/>
      <c r="M575" s="234" t="s">
        <v>1</v>
      </c>
      <c r="N575" s="235" t="s">
        <v>47</v>
      </c>
      <c r="O575" s="71"/>
      <c r="P575" s="200">
        <f>O575*H575</f>
        <v>0</v>
      </c>
      <c r="Q575" s="200">
        <v>1.2E-2</v>
      </c>
      <c r="R575" s="200">
        <f>Q575*H575</f>
        <v>1.2E-2</v>
      </c>
      <c r="S575" s="200">
        <v>0</v>
      </c>
      <c r="T575" s="201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2" t="s">
        <v>210</v>
      </c>
      <c r="AT575" s="202" t="s">
        <v>207</v>
      </c>
      <c r="AU575" s="202" t="s">
        <v>110</v>
      </c>
      <c r="AY575" s="17" t="s">
        <v>179</v>
      </c>
      <c r="BE575" s="203">
        <f>IF(N575="základní",J575,0)</f>
        <v>0</v>
      </c>
      <c r="BF575" s="203">
        <f>IF(N575="snížená",J575,0)</f>
        <v>0</v>
      </c>
      <c r="BG575" s="203">
        <f>IF(N575="zákl. přenesená",J575,0)</f>
        <v>0</v>
      </c>
      <c r="BH575" s="203">
        <f>IF(N575="sníž. přenesená",J575,0)</f>
        <v>0</v>
      </c>
      <c r="BI575" s="203">
        <f>IF(N575="nulová",J575,0)</f>
        <v>0</v>
      </c>
      <c r="BJ575" s="17" t="s">
        <v>21</v>
      </c>
      <c r="BK575" s="203">
        <f>ROUND(I575*H575,2)</f>
        <v>0</v>
      </c>
      <c r="BL575" s="17" t="s">
        <v>186</v>
      </c>
      <c r="BM575" s="202" t="s">
        <v>719</v>
      </c>
    </row>
    <row r="576" spans="1:65" s="2" customFormat="1" ht="14.4" customHeight="1">
      <c r="A576" s="34"/>
      <c r="B576" s="35"/>
      <c r="C576" s="226" t="s">
        <v>720</v>
      </c>
      <c r="D576" s="226" t="s">
        <v>207</v>
      </c>
      <c r="E576" s="227" t="s">
        <v>721</v>
      </c>
      <c r="F576" s="228" t="s">
        <v>722</v>
      </c>
      <c r="G576" s="229" t="s">
        <v>243</v>
      </c>
      <c r="H576" s="230">
        <v>2</v>
      </c>
      <c r="I576" s="231"/>
      <c r="J576" s="232">
        <f>ROUND(I576*H576,2)</f>
        <v>0</v>
      </c>
      <c r="K576" s="228" t="s">
        <v>185</v>
      </c>
      <c r="L576" s="233"/>
      <c r="M576" s="234" t="s">
        <v>1</v>
      </c>
      <c r="N576" s="235" t="s">
        <v>47</v>
      </c>
      <c r="O576" s="71"/>
      <c r="P576" s="200">
        <f>O576*H576</f>
        <v>0</v>
      </c>
      <c r="Q576" s="200">
        <v>1.0999999999999999E-2</v>
      </c>
      <c r="R576" s="200">
        <f>Q576*H576</f>
        <v>2.1999999999999999E-2</v>
      </c>
      <c r="S576" s="200">
        <v>0</v>
      </c>
      <c r="T576" s="201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2" t="s">
        <v>210</v>
      </c>
      <c r="AT576" s="202" t="s">
        <v>207</v>
      </c>
      <c r="AU576" s="202" t="s">
        <v>110</v>
      </c>
      <c r="AY576" s="17" t="s">
        <v>179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21</v>
      </c>
      <c r="BK576" s="203">
        <f>ROUND(I576*H576,2)</f>
        <v>0</v>
      </c>
      <c r="BL576" s="17" t="s">
        <v>186</v>
      </c>
      <c r="BM576" s="202" t="s">
        <v>723</v>
      </c>
    </row>
    <row r="577" spans="1:65" s="12" customFormat="1" ht="20.85" customHeight="1">
      <c r="B577" s="175"/>
      <c r="C577" s="176"/>
      <c r="D577" s="177" t="s">
        <v>81</v>
      </c>
      <c r="E577" s="189" t="s">
        <v>724</v>
      </c>
      <c r="F577" s="189" t="s">
        <v>725</v>
      </c>
      <c r="G577" s="176"/>
      <c r="H577" s="176"/>
      <c r="I577" s="179"/>
      <c r="J577" s="190">
        <f>BK577</f>
        <v>0</v>
      </c>
      <c r="K577" s="176"/>
      <c r="L577" s="181"/>
      <c r="M577" s="182"/>
      <c r="N577" s="183"/>
      <c r="O577" s="183"/>
      <c r="P577" s="184">
        <f>SUM(P578:P674)</f>
        <v>0</v>
      </c>
      <c r="Q577" s="183"/>
      <c r="R577" s="184">
        <f>SUM(R578:R674)</f>
        <v>0</v>
      </c>
      <c r="S577" s="183"/>
      <c r="T577" s="185">
        <f>SUM(T578:T674)</f>
        <v>112.54777773000001</v>
      </c>
      <c r="AR577" s="186" t="s">
        <v>21</v>
      </c>
      <c r="AT577" s="187" t="s">
        <v>81</v>
      </c>
      <c r="AU577" s="187" t="s">
        <v>90</v>
      </c>
      <c r="AY577" s="186" t="s">
        <v>179</v>
      </c>
      <c r="BK577" s="188">
        <f>SUM(BK578:BK674)</f>
        <v>0</v>
      </c>
    </row>
    <row r="578" spans="1:65" s="2" customFormat="1" ht="14.4" customHeight="1">
      <c r="A578" s="34"/>
      <c r="B578" s="35"/>
      <c r="C578" s="191" t="s">
        <v>726</v>
      </c>
      <c r="D578" s="191" t="s">
        <v>181</v>
      </c>
      <c r="E578" s="192" t="s">
        <v>727</v>
      </c>
      <c r="F578" s="193" t="s">
        <v>728</v>
      </c>
      <c r="G578" s="194" t="s">
        <v>243</v>
      </c>
      <c r="H578" s="195">
        <v>22</v>
      </c>
      <c r="I578" s="196"/>
      <c r="J578" s="197">
        <f>ROUND(I578*H578,2)</f>
        <v>0</v>
      </c>
      <c r="K578" s="193" t="s">
        <v>185</v>
      </c>
      <c r="L578" s="39"/>
      <c r="M578" s="198" t="s">
        <v>1</v>
      </c>
      <c r="N578" s="199" t="s">
        <v>47</v>
      </c>
      <c r="O578" s="71"/>
      <c r="P578" s="200">
        <f>O578*H578</f>
        <v>0</v>
      </c>
      <c r="Q578" s="200">
        <v>0</v>
      </c>
      <c r="R578" s="200">
        <f>Q578*H578</f>
        <v>0</v>
      </c>
      <c r="S578" s="200">
        <v>2.4E-2</v>
      </c>
      <c r="T578" s="201">
        <f>S578*H578</f>
        <v>0.52800000000000002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2" t="s">
        <v>186</v>
      </c>
      <c r="AT578" s="202" t="s">
        <v>181</v>
      </c>
      <c r="AU578" s="202" t="s">
        <v>110</v>
      </c>
      <c r="AY578" s="17" t="s">
        <v>179</v>
      </c>
      <c r="BE578" s="203">
        <f>IF(N578="základní",J578,0)</f>
        <v>0</v>
      </c>
      <c r="BF578" s="203">
        <f>IF(N578="snížená",J578,0)</f>
        <v>0</v>
      </c>
      <c r="BG578" s="203">
        <f>IF(N578="zákl. přenesená",J578,0)</f>
        <v>0</v>
      </c>
      <c r="BH578" s="203">
        <f>IF(N578="sníž. přenesená",J578,0)</f>
        <v>0</v>
      </c>
      <c r="BI578" s="203">
        <f>IF(N578="nulová",J578,0)</f>
        <v>0</v>
      </c>
      <c r="BJ578" s="17" t="s">
        <v>21</v>
      </c>
      <c r="BK578" s="203">
        <f>ROUND(I578*H578,2)</f>
        <v>0</v>
      </c>
      <c r="BL578" s="17" t="s">
        <v>186</v>
      </c>
      <c r="BM578" s="202" t="s">
        <v>729</v>
      </c>
    </row>
    <row r="579" spans="1:65" s="13" customFormat="1" ht="10.199999999999999">
      <c r="B579" s="204"/>
      <c r="C579" s="205"/>
      <c r="D579" s="206" t="s">
        <v>188</v>
      </c>
      <c r="E579" s="207" t="s">
        <v>1</v>
      </c>
      <c r="F579" s="208" t="s">
        <v>730</v>
      </c>
      <c r="G579" s="205"/>
      <c r="H579" s="207" t="s">
        <v>1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188</v>
      </c>
      <c r="AU579" s="214" t="s">
        <v>110</v>
      </c>
      <c r="AV579" s="13" t="s">
        <v>21</v>
      </c>
      <c r="AW579" s="13" t="s">
        <v>40</v>
      </c>
      <c r="AX579" s="13" t="s">
        <v>82</v>
      </c>
      <c r="AY579" s="214" t="s">
        <v>179</v>
      </c>
    </row>
    <row r="580" spans="1:65" s="14" customFormat="1" ht="10.199999999999999">
      <c r="B580" s="215"/>
      <c r="C580" s="216"/>
      <c r="D580" s="206" t="s">
        <v>188</v>
      </c>
      <c r="E580" s="217" t="s">
        <v>1</v>
      </c>
      <c r="F580" s="218" t="s">
        <v>90</v>
      </c>
      <c r="G580" s="216"/>
      <c r="H580" s="219">
        <v>2</v>
      </c>
      <c r="I580" s="220"/>
      <c r="J580" s="216"/>
      <c r="K580" s="216"/>
      <c r="L580" s="221"/>
      <c r="M580" s="222"/>
      <c r="N580" s="223"/>
      <c r="O580" s="223"/>
      <c r="P580" s="223"/>
      <c r="Q580" s="223"/>
      <c r="R580" s="223"/>
      <c r="S580" s="223"/>
      <c r="T580" s="224"/>
      <c r="AT580" s="225" t="s">
        <v>188</v>
      </c>
      <c r="AU580" s="225" t="s">
        <v>110</v>
      </c>
      <c r="AV580" s="14" t="s">
        <v>90</v>
      </c>
      <c r="AW580" s="14" t="s">
        <v>40</v>
      </c>
      <c r="AX580" s="14" t="s">
        <v>82</v>
      </c>
      <c r="AY580" s="225" t="s">
        <v>179</v>
      </c>
    </row>
    <row r="581" spans="1:65" s="13" customFormat="1" ht="10.199999999999999">
      <c r="B581" s="204"/>
      <c r="C581" s="205"/>
      <c r="D581" s="206" t="s">
        <v>188</v>
      </c>
      <c r="E581" s="207" t="s">
        <v>1</v>
      </c>
      <c r="F581" s="208" t="s">
        <v>731</v>
      </c>
      <c r="G581" s="205"/>
      <c r="H581" s="207" t="s">
        <v>1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188</v>
      </c>
      <c r="AU581" s="214" t="s">
        <v>110</v>
      </c>
      <c r="AV581" s="13" t="s">
        <v>21</v>
      </c>
      <c r="AW581" s="13" t="s">
        <v>40</v>
      </c>
      <c r="AX581" s="13" t="s">
        <v>82</v>
      </c>
      <c r="AY581" s="214" t="s">
        <v>179</v>
      </c>
    </row>
    <row r="582" spans="1:65" s="14" customFormat="1" ht="10.199999999999999">
      <c r="B582" s="215"/>
      <c r="C582" s="216"/>
      <c r="D582" s="206" t="s">
        <v>188</v>
      </c>
      <c r="E582" s="217" t="s">
        <v>1</v>
      </c>
      <c r="F582" s="218" t="s">
        <v>90</v>
      </c>
      <c r="G582" s="216"/>
      <c r="H582" s="219">
        <v>2</v>
      </c>
      <c r="I582" s="220"/>
      <c r="J582" s="216"/>
      <c r="K582" s="216"/>
      <c r="L582" s="221"/>
      <c r="M582" s="222"/>
      <c r="N582" s="223"/>
      <c r="O582" s="223"/>
      <c r="P582" s="223"/>
      <c r="Q582" s="223"/>
      <c r="R582" s="223"/>
      <c r="S582" s="223"/>
      <c r="T582" s="224"/>
      <c r="AT582" s="225" t="s">
        <v>188</v>
      </c>
      <c r="AU582" s="225" t="s">
        <v>110</v>
      </c>
      <c r="AV582" s="14" t="s">
        <v>90</v>
      </c>
      <c r="AW582" s="14" t="s">
        <v>40</v>
      </c>
      <c r="AX582" s="14" t="s">
        <v>82</v>
      </c>
      <c r="AY582" s="225" t="s">
        <v>179</v>
      </c>
    </row>
    <row r="583" spans="1:65" s="13" customFormat="1" ht="10.199999999999999">
      <c r="B583" s="204"/>
      <c r="C583" s="205"/>
      <c r="D583" s="206" t="s">
        <v>188</v>
      </c>
      <c r="E583" s="207" t="s">
        <v>1</v>
      </c>
      <c r="F583" s="208" t="s">
        <v>732</v>
      </c>
      <c r="G583" s="205"/>
      <c r="H583" s="207" t="s">
        <v>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188</v>
      </c>
      <c r="AU583" s="214" t="s">
        <v>110</v>
      </c>
      <c r="AV583" s="13" t="s">
        <v>21</v>
      </c>
      <c r="AW583" s="13" t="s">
        <v>40</v>
      </c>
      <c r="AX583" s="13" t="s">
        <v>82</v>
      </c>
      <c r="AY583" s="214" t="s">
        <v>179</v>
      </c>
    </row>
    <row r="584" spans="1:65" s="14" customFormat="1" ht="10.199999999999999">
      <c r="B584" s="215"/>
      <c r="C584" s="216"/>
      <c r="D584" s="206" t="s">
        <v>188</v>
      </c>
      <c r="E584" s="217" t="s">
        <v>1</v>
      </c>
      <c r="F584" s="218" t="s">
        <v>733</v>
      </c>
      <c r="G584" s="216"/>
      <c r="H584" s="219">
        <v>2</v>
      </c>
      <c r="I584" s="220"/>
      <c r="J584" s="216"/>
      <c r="K584" s="216"/>
      <c r="L584" s="221"/>
      <c r="M584" s="222"/>
      <c r="N584" s="223"/>
      <c r="O584" s="223"/>
      <c r="P584" s="223"/>
      <c r="Q584" s="223"/>
      <c r="R584" s="223"/>
      <c r="S584" s="223"/>
      <c r="T584" s="224"/>
      <c r="AT584" s="225" t="s">
        <v>188</v>
      </c>
      <c r="AU584" s="225" t="s">
        <v>110</v>
      </c>
      <c r="AV584" s="14" t="s">
        <v>90</v>
      </c>
      <c r="AW584" s="14" t="s">
        <v>40</v>
      </c>
      <c r="AX584" s="14" t="s">
        <v>82</v>
      </c>
      <c r="AY584" s="225" t="s">
        <v>179</v>
      </c>
    </row>
    <row r="585" spans="1:65" s="13" customFormat="1" ht="10.199999999999999">
      <c r="B585" s="204"/>
      <c r="C585" s="205"/>
      <c r="D585" s="206" t="s">
        <v>188</v>
      </c>
      <c r="E585" s="207" t="s">
        <v>1</v>
      </c>
      <c r="F585" s="208" t="s">
        <v>734</v>
      </c>
      <c r="G585" s="205"/>
      <c r="H585" s="207" t="s">
        <v>1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188</v>
      </c>
      <c r="AU585" s="214" t="s">
        <v>110</v>
      </c>
      <c r="AV585" s="13" t="s">
        <v>21</v>
      </c>
      <c r="AW585" s="13" t="s">
        <v>40</v>
      </c>
      <c r="AX585" s="13" t="s">
        <v>82</v>
      </c>
      <c r="AY585" s="214" t="s">
        <v>179</v>
      </c>
    </row>
    <row r="586" spans="1:65" s="14" customFormat="1" ht="10.199999999999999">
      <c r="B586" s="215"/>
      <c r="C586" s="216"/>
      <c r="D586" s="206" t="s">
        <v>188</v>
      </c>
      <c r="E586" s="217" t="s">
        <v>1</v>
      </c>
      <c r="F586" s="218" t="s">
        <v>733</v>
      </c>
      <c r="G586" s="216"/>
      <c r="H586" s="219">
        <v>2</v>
      </c>
      <c r="I586" s="220"/>
      <c r="J586" s="216"/>
      <c r="K586" s="216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188</v>
      </c>
      <c r="AU586" s="225" t="s">
        <v>110</v>
      </c>
      <c r="AV586" s="14" t="s">
        <v>90</v>
      </c>
      <c r="AW586" s="14" t="s">
        <v>40</v>
      </c>
      <c r="AX586" s="14" t="s">
        <v>82</v>
      </c>
      <c r="AY586" s="225" t="s">
        <v>179</v>
      </c>
    </row>
    <row r="587" spans="1:65" s="13" customFormat="1" ht="10.199999999999999">
      <c r="B587" s="204"/>
      <c r="C587" s="205"/>
      <c r="D587" s="206" t="s">
        <v>188</v>
      </c>
      <c r="E587" s="207" t="s">
        <v>1</v>
      </c>
      <c r="F587" s="208" t="s">
        <v>735</v>
      </c>
      <c r="G587" s="205"/>
      <c r="H587" s="207" t="s">
        <v>1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188</v>
      </c>
      <c r="AU587" s="214" t="s">
        <v>110</v>
      </c>
      <c r="AV587" s="13" t="s">
        <v>21</v>
      </c>
      <c r="AW587" s="13" t="s">
        <v>40</v>
      </c>
      <c r="AX587" s="13" t="s">
        <v>82</v>
      </c>
      <c r="AY587" s="214" t="s">
        <v>179</v>
      </c>
    </row>
    <row r="588" spans="1:65" s="14" customFormat="1" ht="10.199999999999999">
      <c r="B588" s="215"/>
      <c r="C588" s="216"/>
      <c r="D588" s="206" t="s">
        <v>188</v>
      </c>
      <c r="E588" s="217" t="s">
        <v>1</v>
      </c>
      <c r="F588" s="218" t="s">
        <v>21</v>
      </c>
      <c r="G588" s="216"/>
      <c r="H588" s="219">
        <v>1</v>
      </c>
      <c r="I588" s="220"/>
      <c r="J588" s="216"/>
      <c r="K588" s="216"/>
      <c r="L588" s="221"/>
      <c r="M588" s="222"/>
      <c r="N588" s="223"/>
      <c r="O588" s="223"/>
      <c r="P588" s="223"/>
      <c r="Q588" s="223"/>
      <c r="R588" s="223"/>
      <c r="S588" s="223"/>
      <c r="T588" s="224"/>
      <c r="AT588" s="225" t="s">
        <v>188</v>
      </c>
      <c r="AU588" s="225" t="s">
        <v>110</v>
      </c>
      <c r="AV588" s="14" t="s">
        <v>90</v>
      </c>
      <c r="AW588" s="14" t="s">
        <v>40</v>
      </c>
      <c r="AX588" s="14" t="s">
        <v>82</v>
      </c>
      <c r="AY588" s="225" t="s">
        <v>179</v>
      </c>
    </row>
    <row r="589" spans="1:65" s="13" customFormat="1" ht="10.199999999999999">
      <c r="B589" s="204"/>
      <c r="C589" s="205"/>
      <c r="D589" s="206" t="s">
        <v>188</v>
      </c>
      <c r="E589" s="207" t="s">
        <v>1</v>
      </c>
      <c r="F589" s="208" t="s">
        <v>736</v>
      </c>
      <c r="G589" s="205"/>
      <c r="H589" s="207" t="s">
        <v>1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188</v>
      </c>
      <c r="AU589" s="214" t="s">
        <v>110</v>
      </c>
      <c r="AV589" s="13" t="s">
        <v>21</v>
      </c>
      <c r="AW589" s="13" t="s">
        <v>40</v>
      </c>
      <c r="AX589" s="13" t="s">
        <v>82</v>
      </c>
      <c r="AY589" s="214" t="s">
        <v>179</v>
      </c>
    </row>
    <row r="590" spans="1:65" s="14" customFormat="1" ht="10.199999999999999">
      <c r="B590" s="215"/>
      <c r="C590" s="216"/>
      <c r="D590" s="206" t="s">
        <v>188</v>
      </c>
      <c r="E590" s="217" t="s">
        <v>1</v>
      </c>
      <c r="F590" s="218" t="s">
        <v>21</v>
      </c>
      <c r="G590" s="216"/>
      <c r="H590" s="219">
        <v>1</v>
      </c>
      <c r="I590" s="220"/>
      <c r="J590" s="216"/>
      <c r="K590" s="216"/>
      <c r="L590" s="221"/>
      <c r="M590" s="222"/>
      <c r="N590" s="223"/>
      <c r="O590" s="223"/>
      <c r="P590" s="223"/>
      <c r="Q590" s="223"/>
      <c r="R590" s="223"/>
      <c r="S590" s="223"/>
      <c r="T590" s="224"/>
      <c r="AT590" s="225" t="s">
        <v>188</v>
      </c>
      <c r="AU590" s="225" t="s">
        <v>110</v>
      </c>
      <c r="AV590" s="14" t="s">
        <v>90</v>
      </c>
      <c r="AW590" s="14" t="s">
        <v>40</v>
      </c>
      <c r="AX590" s="14" t="s">
        <v>82</v>
      </c>
      <c r="AY590" s="225" t="s">
        <v>179</v>
      </c>
    </row>
    <row r="591" spans="1:65" s="13" customFormat="1" ht="10.199999999999999">
      <c r="B591" s="204"/>
      <c r="C591" s="205"/>
      <c r="D591" s="206" t="s">
        <v>188</v>
      </c>
      <c r="E591" s="207" t="s">
        <v>1</v>
      </c>
      <c r="F591" s="208" t="s">
        <v>737</v>
      </c>
      <c r="G591" s="205"/>
      <c r="H591" s="207" t="s">
        <v>1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188</v>
      </c>
      <c r="AU591" s="214" t="s">
        <v>110</v>
      </c>
      <c r="AV591" s="13" t="s">
        <v>21</v>
      </c>
      <c r="AW591" s="13" t="s">
        <v>40</v>
      </c>
      <c r="AX591" s="13" t="s">
        <v>82</v>
      </c>
      <c r="AY591" s="214" t="s">
        <v>179</v>
      </c>
    </row>
    <row r="592" spans="1:65" s="14" customFormat="1" ht="10.199999999999999">
      <c r="B592" s="215"/>
      <c r="C592" s="216"/>
      <c r="D592" s="206" t="s">
        <v>188</v>
      </c>
      <c r="E592" s="217" t="s">
        <v>1</v>
      </c>
      <c r="F592" s="218" t="s">
        <v>21</v>
      </c>
      <c r="G592" s="216"/>
      <c r="H592" s="219">
        <v>1</v>
      </c>
      <c r="I592" s="220"/>
      <c r="J592" s="216"/>
      <c r="K592" s="216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188</v>
      </c>
      <c r="AU592" s="225" t="s">
        <v>110</v>
      </c>
      <c r="AV592" s="14" t="s">
        <v>90</v>
      </c>
      <c r="AW592" s="14" t="s">
        <v>40</v>
      </c>
      <c r="AX592" s="14" t="s">
        <v>82</v>
      </c>
      <c r="AY592" s="225" t="s">
        <v>179</v>
      </c>
    </row>
    <row r="593" spans="2:51" s="13" customFormat="1" ht="10.199999999999999">
      <c r="B593" s="204"/>
      <c r="C593" s="205"/>
      <c r="D593" s="206" t="s">
        <v>188</v>
      </c>
      <c r="E593" s="207" t="s">
        <v>1</v>
      </c>
      <c r="F593" s="208" t="s">
        <v>738</v>
      </c>
      <c r="G593" s="205"/>
      <c r="H593" s="207" t="s">
        <v>1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188</v>
      </c>
      <c r="AU593" s="214" t="s">
        <v>110</v>
      </c>
      <c r="AV593" s="13" t="s">
        <v>21</v>
      </c>
      <c r="AW593" s="13" t="s">
        <v>40</v>
      </c>
      <c r="AX593" s="13" t="s">
        <v>82</v>
      </c>
      <c r="AY593" s="214" t="s">
        <v>179</v>
      </c>
    </row>
    <row r="594" spans="2:51" s="14" customFormat="1" ht="10.199999999999999">
      <c r="B594" s="215"/>
      <c r="C594" s="216"/>
      <c r="D594" s="206" t="s">
        <v>188</v>
      </c>
      <c r="E594" s="217" t="s">
        <v>1</v>
      </c>
      <c r="F594" s="218" t="s">
        <v>21</v>
      </c>
      <c r="G594" s="216"/>
      <c r="H594" s="219">
        <v>1</v>
      </c>
      <c r="I594" s="220"/>
      <c r="J594" s="216"/>
      <c r="K594" s="216"/>
      <c r="L594" s="221"/>
      <c r="M594" s="222"/>
      <c r="N594" s="223"/>
      <c r="O594" s="223"/>
      <c r="P594" s="223"/>
      <c r="Q594" s="223"/>
      <c r="R594" s="223"/>
      <c r="S594" s="223"/>
      <c r="T594" s="224"/>
      <c r="AT594" s="225" t="s">
        <v>188</v>
      </c>
      <c r="AU594" s="225" t="s">
        <v>110</v>
      </c>
      <c r="AV594" s="14" t="s">
        <v>90</v>
      </c>
      <c r="AW594" s="14" t="s">
        <v>40</v>
      </c>
      <c r="AX594" s="14" t="s">
        <v>82</v>
      </c>
      <c r="AY594" s="225" t="s">
        <v>179</v>
      </c>
    </row>
    <row r="595" spans="2:51" s="13" customFormat="1" ht="10.199999999999999">
      <c r="B595" s="204"/>
      <c r="C595" s="205"/>
      <c r="D595" s="206" t="s">
        <v>188</v>
      </c>
      <c r="E595" s="207" t="s">
        <v>1</v>
      </c>
      <c r="F595" s="208" t="s">
        <v>739</v>
      </c>
      <c r="G595" s="205"/>
      <c r="H595" s="207" t="s">
        <v>1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188</v>
      </c>
      <c r="AU595" s="214" t="s">
        <v>110</v>
      </c>
      <c r="AV595" s="13" t="s">
        <v>21</v>
      </c>
      <c r="AW595" s="13" t="s">
        <v>40</v>
      </c>
      <c r="AX595" s="13" t="s">
        <v>82</v>
      </c>
      <c r="AY595" s="214" t="s">
        <v>179</v>
      </c>
    </row>
    <row r="596" spans="2:51" s="14" customFormat="1" ht="10.199999999999999">
      <c r="B596" s="215"/>
      <c r="C596" s="216"/>
      <c r="D596" s="206" t="s">
        <v>188</v>
      </c>
      <c r="E596" s="217" t="s">
        <v>1</v>
      </c>
      <c r="F596" s="218" t="s">
        <v>21</v>
      </c>
      <c r="G596" s="216"/>
      <c r="H596" s="219">
        <v>1</v>
      </c>
      <c r="I596" s="220"/>
      <c r="J596" s="216"/>
      <c r="K596" s="216"/>
      <c r="L596" s="221"/>
      <c r="M596" s="222"/>
      <c r="N596" s="223"/>
      <c r="O596" s="223"/>
      <c r="P596" s="223"/>
      <c r="Q596" s="223"/>
      <c r="R596" s="223"/>
      <c r="S596" s="223"/>
      <c r="T596" s="224"/>
      <c r="AT596" s="225" t="s">
        <v>188</v>
      </c>
      <c r="AU596" s="225" t="s">
        <v>110</v>
      </c>
      <c r="AV596" s="14" t="s">
        <v>90</v>
      </c>
      <c r="AW596" s="14" t="s">
        <v>40</v>
      </c>
      <c r="AX596" s="14" t="s">
        <v>82</v>
      </c>
      <c r="AY596" s="225" t="s">
        <v>179</v>
      </c>
    </row>
    <row r="597" spans="2:51" s="13" customFormat="1" ht="10.199999999999999">
      <c r="B597" s="204"/>
      <c r="C597" s="205"/>
      <c r="D597" s="206" t="s">
        <v>188</v>
      </c>
      <c r="E597" s="207" t="s">
        <v>1</v>
      </c>
      <c r="F597" s="208" t="s">
        <v>740</v>
      </c>
      <c r="G597" s="205"/>
      <c r="H597" s="207" t="s">
        <v>1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188</v>
      </c>
      <c r="AU597" s="214" t="s">
        <v>110</v>
      </c>
      <c r="AV597" s="13" t="s">
        <v>21</v>
      </c>
      <c r="AW597" s="13" t="s">
        <v>40</v>
      </c>
      <c r="AX597" s="13" t="s">
        <v>82</v>
      </c>
      <c r="AY597" s="214" t="s">
        <v>179</v>
      </c>
    </row>
    <row r="598" spans="2:51" s="14" customFormat="1" ht="10.199999999999999">
      <c r="B598" s="215"/>
      <c r="C598" s="216"/>
      <c r="D598" s="206" t="s">
        <v>188</v>
      </c>
      <c r="E598" s="217" t="s">
        <v>1</v>
      </c>
      <c r="F598" s="218" t="s">
        <v>21</v>
      </c>
      <c r="G598" s="216"/>
      <c r="H598" s="219">
        <v>1</v>
      </c>
      <c r="I598" s="220"/>
      <c r="J598" s="216"/>
      <c r="K598" s="216"/>
      <c r="L598" s="221"/>
      <c r="M598" s="222"/>
      <c r="N598" s="223"/>
      <c r="O598" s="223"/>
      <c r="P598" s="223"/>
      <c r="Q598" s="223"/>
      <c r="R598" s="223"/>
      <c r="S598" s="223"/>
      <c r="T598" s="224"/>
      <c r="AT598" s="225" t="s">
        <v>188</v>
      </c>
      <c r="AU598" s="225" t="s">
        <v>110</v>
      </c>
      <c r="AV598" s="14" t="s">
        <v>90</v>
      </c>
      <c r="AW598" s="14" t="s">
        <v>40</v>
      </c>
      <c r="AX598" s="14" t="s">
        <v>82</v>
      </c>
      <c r="AY598" s="225" t="s">
        <v>179</v>
      </c>
    </row>
    <row r="599" spans="2:51" s="13" customFormat="1" ht="10.199999999999999">
      <c r="B599" s="204"/>
      <c r="C599" s="205"/>
      <c r="D599" s="206" t="s">
        <v>188</v>
      </c>
      <c r="E599" s="207" t="s">
        <v>1</v>
      </c>
      <c r="F599" s="208" t="s">
        <v>741</v>
      </c>
      <c r="G599" s="205"/>
      <c r="H599" s="207" t="s">
        <v>1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188</v>
      </c>
      <c r="AU599" s="214" t="s">
        <v>110</v>
      </c>
      <c r="AV599" s="13" t="s">
        <v>21</v>
      </c>
      <c r="AW599" s="13" t="s">
        <v>40</v>
      </c>
      <c r="AX599" s="13" t="s">
        <v>82</v>
      </c>
      <c r="AY599" s="214" t="s">
        <v>179</v>
      </c>
    </row>
    <row r="600" spans="2:51" s="14" customFormat="1" ht="10.199999999999999">
      <c r="B600" s="215"/>
      <c r="C600" s="216"/>
      <c r="D600" s="206" t="s">
        <v>188</v>
      </c>
      <c r="E600" s="217" t="s">
        <v>1</v>
      </c>
      <c r="F600" s="218" t="s">
        <v>21</v>
      </c>
      <c r="G600" s="216"/>
      <c r="H600" s="219">
        <v>1</v>
      </c>
      <c r="I600" s="220"/>
      <c r="J600" s="216"/>
      <c r="K600" s="216"/>
      <c r="L600" s="221"/>
      <c r="M600" s="222"/>
      <c r="N600" s="223"/>
      <c r="O600" s="223"/>
      <c r="P600" s="223"/>
      <c r="Q600" s="223"/>
      <c r="R600" s="223"/>
      <c r="S600" s="223"/>
      <c r="T600" s="224"/>
      <c r="AT600" s="225" t="s">
        <v>188</v>
      </c>
      <c r="AU600" s="225" t="s">
        <v>110</v>
      </c>
      <c r="AV600" s="14" t="s">
        <v>90</v>
      </c>
      <c r="AW600" s="14" t="s">
        <v>40</v>
      </c>
      <c r="AX600" s="14" t="s">
        <v>82</v>
      </c>
      <c r="AY600" s="225" t="s">
        <v>179</v>
      </c>
    </row>
    <row r="601" spans="2:51" s="13" customFormat="1" ht="10.199999999999999">
      <c r="B601" s="204"/>
      <c r="C601" s="205"/>
      <c r="D601" s="206" t="s">
        <v>188</v>
      </c>
      <c r="E601" s="207" t="s">
        <v>1</v>
      </c>
      <c r="F601" s="208" t="s">
        <v>732</v>
      </c>
      <c r="G601" s="205"/>
      <c r="H601" s="207" t="s">
        <v>1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188</v>
      </c>
      <c r="AU601" s="214" t="s">
        <v>110</v>
      </c>
      <c r="AV601" s="13" t="s">
        <v>21</v>
      </c>
      <c r="AW601" s="13" t="s">
        <v>40</v>
      </c>
      <c r="AX601" s="13" t="s">
        <v>82</v>
      </c>
      <c r="AY601" s="214" t="s">
        <v>179</v>
      </c>
    </row>
    <row r="602" spans="2:51" s="14" customFormat="1" ht="10.199999999999999">
      <c r="B602" s="215"/>
      <c r="C602" s="216"/>
      <c r="D602" s="206" t="s">
        <v>188</v>
      </c>
      <c r="E602" s="217" t="s">
        <v>1</v>
      </c>
      <c r="F602" s="218" t="s">
        <v>110</v>
      </c>
      <c r="G602" s="216"/>
      <c r="H602" s="219">
        <v>3</v>
      </c>
      <c r="I602" s="220"/>
      <c r="J602" s="216"/>
      <c r="K602" s="216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188</v>
      </c>
      <c r="AU602" s="225" t="s">
        <v>110</v>
      </c>
      <c r="AV602" s="14" t="s">
        <v>90</v>
      </c>
      <c r="AW602" s="14" t="s">
        <v>40</v>
      </c>
      <c r="AX602" s="14" t="s">
        <v>82</v>
      </c>
      <c r="AY602" s="225" t="s">
        <v>179</v>
      </c>
    </row>
    <row r="603" spans="2:51" s="13" customFormat="1" ht="10.199999999999999">
      <c r="B603" s="204"/>
      <c r="C603" s="205"/>
      <c r="D603" s="206" t="s">
        <v>188</v>
      </c>
      <c r="E603" s="207" t="s">
        <v>1</v>
      </c>
      <c r="F603" s="208" t="s">
        <v>734</v>
      </c>
      <c r="G603" s="205"/>
      <c r="H603" s="207" t="s">
        <v>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188</v>
      </c>
      <c r="AU603" s="214" t="s">
        <v>110</v>
      </c>
      <c r="AV603" s="13" t="s">
        <v>21</v>
      </c>
      <c r="AW603" s="13" t="s">
        <v>40</v>
      </c>
      <c r="AX603" s="13" t="s">
        <v>82</v>
      </c>
      <c r="AY603" s="214" t="s">
        <v>179</v>
      </c>
    </row>
    <row r="604" spans="2:51" s="14" customFormat="1" ht="10.199999999999999">
      <c r="B604" s="215"/>
      <c r="C604" s="216"/>
      <c r="D604" s="206" t="s">
        <v>188</v>
      </c>
      <c r="E604" s="217" t="s">
        <v>1</v>
      </c>
      <c r="F604" s="218" t="s">
        <v>21</v>
      </c>
      <c r="G604" s="216"/>
      <c r="H604" s="219">
        <v>1</v>
      </c>
      <c r="I604" s="220"/>
      <c r="J604" s="216"/>
      <c r="K604" s="216"/>
      <c r="L604" s="221"/>
      <c r="M604" s="222"/>
      <c r="N604" s="223"/>
      <c r="O604" s="223"/>
      <c r="P604" s="223"/>
      <c r="Q604" s="223"/>
      <c r="R604" s="223"/>
      <c r="S604" s="223"/>
      <c r="T604" s="224"/>
      <c r="AT604" s="225" t="s">
        <v>188</v>
      </c>
      <c r="AU604" s="225" t="s">
        <v>110</v>
      </c>
      <c r="AV604" s="14" t="s">
        <v>90</v>
      </c>
      <c r="AW604" s="14" t="s">
        <v>40</v>
      </c>
      <c r="AX604" s="14" t="s">
        <v>82</v>
      </c>
      <c r="AY604" s="225" t="s">
        <v>179</v>
      </c>
    </row>
    <row r="605" spans="2:51" s="13" customFormat="1" ht="10.199999999999999">
      <c r="B605" s="204"/>
      <c r="C605" s="205"/>
      <c r="D605" s="206" t="s">
        <v>188</v>
      </c>
      <c r="E605" s="207" t="s">
        <v>1</v>
      </c>
      <c r="F605" s="208" t="s">
        <v>739</v>
      </c>
      <c r="G605" s="205"/>
      <c r="H605" s="207" t="s">
        <v>1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188</v>
      </c>
      <c r="AU605" s="214" t="s">
        <v>110</v>
      </c>
      <c r="AV605" s="13" t="s">
        <v>21</v>
      </c>
      <c r="AW605" s="13" t="s">
        <v>40</v>
      </c>
      <c r="AX605" s="13" t="s">
        <v>82</v>
      </c>
      <c r="AY605" s="214" t="s">
        <v>179</v>
      </c>
    </row>
    <row r="606" spans="2:51" s="14" customFormat="1" ht="10.199999999999999">
      <c r="B606" s="215"/>
      <c r="C606" s="216"/>
      <c r="D606" s="206" t="s">
        <v>188</v>
      </c>
      <c r="E606" s="217" t="s">
        <v>1</v>
      </c>
      <c r="F606" s="218" t="s">
        <v>21</v>
      </c>
      <c r="G606" s="216"/>
      <c r="H606" s="219">
        <v>1</v>
      </c>
      <c r="I606" s="220"/>
      <c r="J606" s="216"/>
      <c r="K606" s="216"/>
      <c r="L606" s="221"/>
      <c r="M606" s="222"/>
      <c r="N606" s="223"/>
      <c r="O606" s="223"/>
      <c r="P606" s="223"/>
      <c r="Q606" s="223"/>
      <c r="R606" s="223"/>
      <c r="S606" s="223"/>
      <c r="T606" s="224"/>
      <c r="AT606" s="225" t="s">
        <v>188</v>
      </c>
      <c r="AU606" s="225" t="s">
        <v>110</v>
      </c>
      <c r="AV606" s="14" t="s">
        <v>90</v>
      </c>
      <c r="AW606" s="14" t="s">
        <v>40</v>
      </c>
      <c r="AX606" s="14" t="s">
        <v>82</v>
      </c>
      <c r="AY606" s="225" t="s">
        <v>179</v>
      </c>
    </row>
    <row r="607" spans="2:51" s="13" customFormat="1" ht="10.199999999999999">
      <c r="B607" s="204"/>
      <c r="C607" s="205"/>
      <c r="D607" s="206" t="s">
        <v>188</v>
      </c>
      <c r="E607" s="207" t="s">
        <v>1</v>
      </c>
      <c r="F607" s="208" t="s">
        <v>742</v>
      </c>
      <c r="G607" s="205"/>
      <c r="H607" s="207" t="s">
        <v>1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188</v>
      </c>
      <c r="AU607" s="214" t="s">
        <v>110</v>
      </c>
      <c r="AV607" s="13" t="s">
        <v>21</v>
      </c>
      <c r="AW607" s="13" t="s">
        <v>40</v>
      </c>
      <c r="AX607" s="13" t="s">
        <v>82</v>
      </c>
      <c r="AY607" s="214" t="s">
        <v>179</v>
      </c>
    </row>
    <row r="608" spans="2:51" s="14" customFormat="1" ht="10.199999999999999">
      <c r="B608" s="215"/>
      <c r="C608" s="216"/>
      <c r="D608" s="206" t="s">
        <v>188</v>
      </c>
      <c r="E608" s="217" t="s">
        <v>1</v>
      </c>
      <c r="F608" s="218" t="s">
        <v>90</v>
      </c>
      <c r="G608" s="216"/>
      <c r="H608" s="219">
        <v>2</v>
      </c>
      <c r="I608" s="220"/>
      <c r="J608" s="216"/>
      <c r="K608" s="216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188</v>
      </c>
      <c r="AU608" s="225" t="s">
        <v>110</v>
      </c>
      <c r="AV608" s="14" t="s">
        <v>90</v>
      </c>
      <c r="AW608" s="14" t="s">
        <v>40</v>
      </c>
      <c r="AX608" s="14" t="s">
        <v>82</v>
      </c>
      <c r="AY608" s="225" t="s">
        <v>179</v>
      </c>
    </row>
    <row r="609" spans="1:65" s="2" customFormat="1" ht="14.4" customHeight="1">
      <c r="A609" s="34"/>
      <c r="B609" s="35"/>
      <c r="C609" s="191" t="s">
        <v>743</v>
      </c>
      <c r="D609" s="191" t="s">
        <v>181</v>
      </c>
      <c r="E609" s="192" t="s">
        <v>744</v>
      </c>
      <c r="F609" s="193" t="s">
        <v>745</v>
      </c>
      <c r="G609" s="194" t="s">
        <v>243</v>
      </c>
      <c r="H609" s="195">
        <v>1</v>
      </c>
      <c r="I609" s="196"/>
      <c r="J609" s="197">
        <f>ROUND(I609*H609,2)</f>
        <v>0</v>
      </c>
      <c r="K609" s="193" t="s">
        <v>185</v>
      </c>
      <c r="L609" s="39"/>
      <c r="M609" s="198" t="s">
        <v>1</v>
      </c>
      <c r="N609" s="199" t="s">
        <v>47</v>
      </c>
      <c r="O609" s="71"/>
      <c r="P609" s="200">
        <f>O609*H609</f>
        <v>0</v>
      </c>
      <c r="Q609" s="200">
        <v>0</v>
      </c>
      <c r="R609" s="200">
        <f>Q609*H609</f>
        <v>0</v>
      </c>
      <c r="S609" s="200">
        <v>2.8000000000000001E-2</v>
      </c>
      <c r="T609" s="201">
        <f>S609*H609</f>
        <v>2.8000000000000001E-2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2" t="s">
        <v>186</v>
      </c>
      <c r="AT609" s="202" t="s">
        <v>181</v>
      </c>
      <c r="AU609" s="202" t="s">
        <v>110</v>
      </c>
      <c r="AY609" s="17" t="s">
        <v>179</v>
      </c>
      <c r="BE609" s="203">
        <f>IF(N609="základní",J609,0)</f>
        <v>0</v>
      </c>
      <c r="BF609" s="203">
        <f>IF(N609="snížená",J609,0)</f>
        <v>0</v>
      </c>
      <c r="BG609" s="203">
        <f>IF(N609="zákl. přenesená",J609,0)</f>
        <v>0</v>
      </c>
      <c r="BH609" s="203">
        <f>IF(N609="sníž. přenesená",J609,0)</f>
        <v>0</v>
      </c>
      <c r="BI609" s="203">
        <f>IF(N609="nulová",J609,0)</f>
        <v>0</v>
      </c>
      <c r="BJ609" s="17" t="s">
        <v>21</v>
      </c>
      <c r="BK609" s="203">
        <f>ROUND(I609*H609,2)</f>
        <v>0</v>
      </c>
      <c r="BL609" s="17" t="s">
        <v>186</v>
      </c>
      <c r="BM609" s="202" t="s">
        <v>746</v>
      </c>
    </row>
    <row r="610" spans="1:65" s="13" customFormat="1" ht="10.199999999999999">
      <c r="B610" s="204"/>
      <c r="C610" s="205"/>
      <c r="D610" s="206" t="s">
        <v>188</v>
      </c>
      <c r="E610" s="207" t="s">
        <v>1</v>
      </c>
      <c r="F610" s="208" t="s">
        <v>747</v>
      </c>
      <c r="G610" s="205"/>
      <c r="H610" s="207" t="s">
        <v>1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188</v>
      </c>
      <c r="AU610" s="214" t="s">
        <v>110</v>
      </c>
      <c r="AV610" s="13" t="s">
        <v>21</v>
      </c>
      <c r="AW610" s="13" t="s">
        <v>40</v>
      </c>
      <c r="AX610" s="13" t="s">
        <v>82</v>
      </c>
      <c r="AY610" s="214" t="s">
        <v>179</v>
      </c>
    </row>
    <row r="611" spans="1:65" s="14" customFormat="1" ht="10.199999999999999">
      <c r="B611" s="215"/>
      <c r="C611" s="216"/>
      <c r="D611" s="206" t="s">
        <v>188</v>
      </c>
      <c r="E611" s="217" t="s">
        <v>1</v>
      </c>
      <c r="F611" s="218" t="s">
        <v>21</v>
      </c>
      <c r="G611" s="216"/>
      <c r="H611" s="219">
        <v>1</v>
      </c>
      <c r="I611" s="220"/>
      <c r="J611" s="216"/>
      <c r="K611" s="216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188</v>
      </c>
      <c r="AU611" s="225" t="s">
        <v>110</v>
      </c>
      <c r="AV611" s="14" t="s">
        <v>90</v>
      </c>
      <c r="AW611" s="14" t="s">
        <v>40</v>
      </c>
      <c r="AX611" s="14" t="s">
        <v>82</v>
      </c>
      <c r="AY611" s="225" t="s">
        <v>179</v>
      </c>
    </row>
    <row r="612" spans="1:65" s="2" customFormat="1" ht="14.4" customHeight="1">
      <c r="A612" s="34"/>
      <c r="B612" s="35"/>
      <c r="C612" s="191" t="s">
        <v>748</v>
      </c>
      <c r="D612" s="191" t="s">
        <v>181</v>
      </c>
      <c r="E612" s="192" t="s">
        <v>749</v>
      </c>
      <c r="F612" s="193" t="s">
        <v>750</v>
      </c>
      <c r="G612" s="194" t="s">
        <v>184</v>
      </c>
      <c r="H612" s="195">
        <v>6.7720000000000002</v>
      </c>
      <c r="I612" s="196"/>
      <c r="J612" s="197">
        <f>ROUND(I612*H612,2)</f>
        <v>0</v>
      </c>
      <c r="K612" s="193" t="s">
        <v>185</v>
      </c>
      <c r="L612" s="39"/>
      <c r="M612" s="198" t="s">
        <v>1</v>
      </c>
      <c r="N612" s="199" t="s">
        <v>47</v>
      </c>
      <c r="O612" s="71"/>
      <c r="P612" s="200">
        <f>O612*H612</f>
        <v>0</v>
      </c>
      <c r="Q612" s="200">
        <v>0</v>
      </c>
      <c r="R612" s="200">
        <f>Q612*H612</f>
        <v>0</v>
      </c>
      <c r="S612" s="200">
        <v>1.6379999999999999E-2</v>
      </c>
      <c r="T612" s="201">
        <f>S612*H612</f>
        <v>0.11092536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202" t="s">
        <v>186</v>
      </c>
      <c r="AT612" s="202" t="s">
        <v>181</v>
      </c>
      <c r="AU612" s="202" t="s">
        <v>110</v>
      </c>
      <c r="AY612" s="17" t="s">
        <v>179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7" t="s">
        <v>21</v>
      </c>
      <c r="BK612" s="203">
        <f>ROUND(I612*H612,2)</f>
        <v>0</v>
      </c>
      <c r="BL612" s="17" t="s">
        <v>186</v>
      </c>
      <c r="BM612" s="202" t="s">
        <v>751</v>
      </c>
    </row>
    <row r="613" spans="1:65" s="13" customFormat="1" ht="10.199999999999999">
      <c r="B613" s="204"/>
      <c r="C613" s="205"/>
      <c r="D613" s="206" t="s">
        <v>188</v>
      </c>
      <c r="E613" s="207" t="s">
        <v>1</v>
      </c>
      <c r="F613" s="208" t="s">
        <v>752</v>
      </c>
      <c r="G613" s="205"/>
      <c r="H613" s="207" t="s">
        <v>1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188</v>
      </c>
      <c r="AU613" s="214" t="s">
        <v>110</v>
      </c>
      <c r="AV613" s="13" t="s">
        <v>21</v>
      </c>
      <c r="AW613" s="13" t="s">
        <v>40</v>
      </c>
      <c r="AX613" s="13" t="s">
        <v>82</v>
      </c>
      <c r="AY613" s="214" t="s">
        <v>179</v>
      </c>
    </row>
    <row r="614" spans="1:65" s="14" customFormat="1" ht="10.199999999999999">
      <c r="B614" s="215"/>
      <c r="C614" s="216"/>
      <c r="D614" s="206" t="s">
        <v>188</v>
      </c>
      <c r="E614" s="217" t="s">
        <v>1</v>
      </c>
      <c r="F614" s="218" t="s">
        <v>753</v>
      </c>
      <c r="G614" s="216"/>
      <c r="H614" s="219">
        <v>6.7716000000000003</v>
      </c>
      <c r="I614" s="220"/>
      <c r="J614" s="216"/>
      <c r="K614" s="216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188</v>
      </c>
      <c r="AU614" s="225" t="s">
        <v>110</v>
      </c>
      <c r="AV614" s="14" t="s">
        <v>90</v>
      </c>
      <c r="AW614" s="14" t="s">
        <v>40</v>
      </c>
      <c r="AX614" s="14" t="s">
        <v>82</v>
      </c>
      <c r="AY614" s="225" t="s">
        <v>179</v>
      </c>
    </row>
    <row r="615" spans="1:65" s="2" customFormat="1" ht="14.4" customHeight="1">
      <c r="A615" s="34"/>
      <c r="B615" s="35"/>
      <c r="C615" s="191" t="s">
        <v>754</v>
      </c>
      <c r="D615" s="191" t="s">
        <v>181</v>
      </c>
      <c r="E615" s="192" t="s">
        <v>755</v>
      </c>
      <c r="F615" s="193" t="s">
        <v>756</v>
      </c>
      <c r="G615" s="194" t="s">
        <v>184</v>
      </c>
      <c r="H615" s="195">
        <v>32.19</v>
      </c>
      <c r="I615" s="196"/>
      <c r="J615" s="197">
        <f>ROUND(I615*H615,2)</f>
        <v>0</v>
      </c>
      <c r="K615" s="193" t="s">
        <v>185</v>
      </c>
      <c r="L615" s="39"/>
      <c r="M615" s="198" t="s">
        <v>1</v>
      </c>
      <c r="N615" s="199" t="s">
        <v>47</v>
      </c>
      <c r="O615" s="71"/>
      <c r="P615" s="200">
        <f>O615*H615</f>
        <v>0</v>
      </c>
      <c r="Q615" s="200">
        <v>0</v>
      </c>
      <c r="R615" s="200">
        <f>Q615*H615</f>
        <v>0</v>
      </c>
      <c r="S615" s="200">
        <v>1.695E-2</v>
      </c>
      <c r="T615" s="201">
        <f>S615*H615</f>
        <v>0.54562049999999995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2" t="s">
        <v>186</v>
      </c>
      <c r="AT615" s="202" t="s">
        <v>181</v>
      </c>
      <c r="AU615" s="202" t="s">
        <v>110</v>
      </c>
      <c r="AY615" s="17" t="s">
        <v>179</v>
      </c>
      <c r="BE615" s="203">
        <f>IF(N615="základní",J615,0)</f>
        <v>0</v>
      </c>
      <c r="BF615" s="203">
        <f>IF(N615="snížená",J615,0)</f>
        <v>0</v>
      </c>
      <c r="BG615" s="203">
        <f>IF(N615="zákl. přenesená",J615,0)</f>
        <v>0</v>
      </c>
      <c r="BH615" s="203">
        <f>IF(N615="sníž. přenesená",J615,0)</f>
        <v>0</v>
      </c>
      <c r="BI615" s="203">
        <f>IF(N615="nulová",J615,0)</f>
        <v>0</v>
      </c>
      <c r="BJ615" s="17" t="s">
        <v>21</v>
      </c>
      <c r="BK615" s="203">
        <f>ROUND(I615*H615,2)</f>
        <v>0</v>
      </c>
      <c r="BL615" s="17" t="s">
        <v>186</v>
      </c>
      <c r="BM615" s="202" t="s">
        <v>757</v>
      </c>
    </row>
    <row r="616" spans="1:65" s="13" customFormat="1" ht="10.199999999999999">
      <c r="B616" s="204"/>
      <c r="C616" s="205"/>
      <c r="D616" s="206" t="s">
        <v>188</v>
      </c>
      <c r="E616" s="207" t="s">
        <v>1</v>
      </c>
      <c r="F616" s="208" t="s">
        <v>752</v>
      </c>
      <c r="G616" s="205"/>
      <c r="H616" s="207" t="s">
        <v>1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188</v>
      </c>
      <c r="AU616" s="214" t="s">
        <v>110</v>
      </c>
      <c r="AV616" s="13" t="s">
        <v>21</v>
      </c>
      <c r="AW616" s="13" t="s">
        <v>40</v>
      </c>
      <c r="AX616" s="13" t="s">
        <v>82</v>
      </c>
      <c r="AY616" s="214" t="s">
        <v>179</v>
      </c>
    </row>
    <row r="617" spans="1:65" s="14" customFormat="1" ht="10.199999999999999">
      <c r="B617" s="215"/>
      <c r="C617" s="216"/>
      <c r="D617" s="206" t="s">
        <v>188</v>
      </c>
      <c r="E617" s="217" t="s">
        <v>1</v>
      </c>
      <c r="F617" s="218" t="s">
        <v>758</v>
      </c>
      <c r="G617" s="216"/>
      <c r="H617" s="219">
        <v>3.23</v>
      </c>
      <c r="I617" s="220"/>
      <c r="J617" s="216"/>
      <c r="K617" s="216"/>
      <c r="L617" s="221"/>
      <c r="M617" s="222"/>
      <c r="N617" s="223"/>
      <c r="O617" s="223"/>
      <c r="P617" s="223"/>
      <c r="Q617" s="223"/>
      <c r="R617" s="223"/>
      <c r="S617" s="223"/>
      <c r="T617" s="224"/>
      <c r="AT617" s="225" t="s">
        <v>188</v>
      </c>
      <c r="AU617" s="225" t="s">
        <v>110</v>
      </c>
      <c r="AV617" s="14" t="s">
        <v>90</v>
      </c>
      <c r="AW617" s="14" t="s">
        <v>40</v>
      </c>
      <c r="AX617" s="14" t="s">
        <v>82</v>
      </c>
      <c r="AY617" s="225" t="s">
        <v>179</v>
      </c>
    </row>
    <row r="618" spans="1:65" s="14" customFormat="1" ht="10.199999999999999">
      <c r="B618" s="215"/>
      <c r="C618" s="216"/>
      <c r="D618" s="206" t="s">
        <v>188</v>
      </c>
      <c r="E618" s="217" t="s">
        <v>1</v>
      </c>
      <c r="F618" s="218" t="s">
        <v>759</v>
      </c>
      <c r="G618" s="216"/>
      <c r="H618" s="219">
        <v>28.96</v>
      </c>
      <c r="I618" s="220"/>
      <c r="J618" s="216"/>
      <c r="K618" s="216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188</v>
      </c>
      <c r="AU618" s="225" t="s">
        <v>110</v>
      </c>
      <c r="AV618" s="14" t="s">
        <v>90</v>
      </c>
      <c r="AW618" s="14" t="s">
        <v>40</v>
      </c>
      <c r="AX618" s="14" t="s">
        <v>82</v>
      </c>
      <c r="AY618" s="225" t="s">
        <v>179</v>
      </c>
    </row>
    <row r="619" spans="1:65" s="2" customFormat="1" ht="14.4" customHeight="1">
      <c r="A619" s="34"/>
      <c r="B619" s="35"/>
      <c r="C619" s="191" t="s">
        <v>626</v>
      </c>
      <c r="D619" s="191" t="s">
        <v>181</v>
      </c>
      <c r="E619" s="192" t="s">
        <v>760</v>
      </c>
      <c r="F619" s="193" t="s">
        <v>761</v>
      </c>
      <c r="G619" s="194" t="s">
        <v>184</v>
      </c>
      <c r="H619" s="195">
        <v>3.2</v>
      </c>
      <c r="I619" s="196"/>
      <c r="J619" s="197">
        <f>ROUND(I619*H619,2)</f>
        <v>0</v>
      </c>
      <c r="K619" s="193" t="s">
        <v>185</v>
      </c>
      <c r="L619" s="39"/>
      <c r="M619" s="198" t="s">
        <v>1</v>
      </c>
      <c r="N619" s="199" t="s">
        <v>47</v>
      </c>
      <c r="O619" s="71"/>
      <c r="P619" s="200">
        <f>O619*H619</f>
        <v>0</v>
      </c>
      <c r="Q619" s="200">
        <v>0</v>
      </c>
      <c r="R619" s="200">
        <f>Q619*H619</f>
        <v>0</v>
      </c>
      <c r="S619" s="200">
        <v>8.7999999999999995E-2</v>
      </c>
      <c r="T619" s="201">
        <f>S619*H619</f>
        <v>0.28160000000000002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2" t="s">
        <v>186</v>
      </c>
      <c r="AT619" s="202" t="s">
        <v>181</v>
      </c>
      <c r="AU619" s="202" t="s">
        <v>110</v>
      </c>
      <c r="AY619" s="17" t="s">
        <v>179</v>
      </c>
      <c r="BE619" s="203">
        <f>IF(N619="základní",J619,0)</f>
        <v>0</v>
      </c>
      <c r="BF619" s="203">
        <f>IF(N619="snížená",J619,0)</f>
        <v>0</v>
      </c>
      <c r="BG619" s="203">
        <f>IF(N619="zákl. přenesená",J619,0)</f>
        <v>0</v>
      </c>
      <c r="BH619" s="203">
        <f>IF(N619="sníž. přenesená",J619,0)</f>
        <v>0</v>
      </c>
      <c r="BI619" s="203">
        <f>IF(N619="nulová",J619,0)</f>
        <v>0</v>
      </c>
      <c r="BJ619" s="17" t="s">
        <v>21</v>
      </c>
      <c r="BK619" s="203">
        <f>ROUND(I619*H619,2)</f>
        <v>0</v>
      </c>
      <c r="BL619" s="17" t="s">
        <v>186</v>
      </c>
      <c r="BM619" s="202" t="s">
        <v>762</v>
      </c>
    </row>
    <row r="620" spans="1:65" s="13" customFormat="1" ht="10.199999999999999">
      <c r="B620" s="204"/>
      <c r="C620" s="205"/>
      <c r="D620" s="206" t="s">
        <v>188</v>
      </c>
      <c r="E620" s="207" t="s">
        <v>1</v>
      </c>
      <c r="F620" s="208" t="s">
        <v>752</v>
      </c>
      <c r="G620" s="205"/>
      <c r="H620" s="207" t="s">
        <v>1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188</v>
      </c>
      <c r="AU620" s="214" t="s">
        <v>110</v>
      </c>
      <c r="AV620" s="13" t="s">
        <v>21</v>
      </c>
      <c r="AW620" s="13" t="s">
        <v>40</v>
      </c>
      <c r="AX620" s="13" t="s">
        <v>82</v>
      </c>
      <c r="AY620" s="214" t="s">
        <v>179</v>
      </c>
    </row>
    <row r="621" spans="1:65" s="14" customFormat="1" ht="10.199999999999999">
      <c r="B621" s="215"/>
      <c r="C621" s="216"/>
      <c r="D621" s="206" t="s">
        <v>188</v>
      </c>
      <c r="E621" s="217" t="s">
        <v>1</v>
      </c>
      <c r="F621" s="218" t="s">
        <v>763</v>
      </c>
      <c r="G621" s="216"/>
      <c r="H621" s="219">
        <v>3.2</v>
      </c>
      <c r="I621" s="220"/>
      <c r="J621" s="216"/>
      <c r="K621" s="216"/>
      <c r="L621" s="221"/>
      <c r="M621" s="222"/>
      <c r="N621" s="223"/>
      <c r="O621" s="223"/>
      <c r="P621" s="223"/>
      <c r="Q621" s="223"/>
      <c r="R621" s="223"/>
      <c r="S621" s="223"/>
      <c r="T621" s="224"/>
      <c r="AT621" s="225" t="s">
        <v>188</v>
      </c>
      <c r="AU621" s="225" t="s">
        <v>110</v>
      </c>
      <c r="AV621" s="14" t="s">
        <v>90</v>
      </c>
      <c r="AW621" s="14" t="s">
        <v>40</v>
      </c>
      <c r="AX621" s="14" t="s">
        <v>82</v>
      </c>
      <c r="AY621" s="225" t="s">
        <v>179</v>
      </c>
    </row>
    <row r="622" spans="1:65" s="2" customFormat="1" ht="14.4" customHeight="1">
      <c r="A622" s="34"/>
      <c r="B622" s="35"/>
      <c r="C622" s="191" t="s">
        <v>680</v>
      </c>
      <c r="D622" s="191" t="s">
        <v>181</v>
      </c>
      <c r="E622" s="192" t="s">
        <v>764</v>
      </c>
      <c r="F622" s="193" t="s">
        <v>765</v>
      </c>
      <c r="G622" s="194" t="s">
        <v>184</v>
      </c>
      <c r="H622" s="195">
        <v>5.1630000000000003</v>
      </c>
      <c r="I622" s="196"/>
      <c r="J622" s="197">
        <f>ROUND(I622*H622,2)</f>
        <v>0</v>
      </c>
      <c r="K622" s="193" t="s">
        <v>185</v>
      </c>
      <c r="L622" s="39"/>
      <c r="M622" s="198" t="s">
        <v>1</v>
      </c>
      <c r="N622" s="199" t="s">
        <v>47</v>
      </c>
      <c r="O622" s="71"/>
      <c r="P622" s="200">
        <f>O622*H622</f>
        <v>0</v>
      </c>
      <c r="Q622" s="200">
        <v>0</v>
      </c>
      <c r="R622" s="200">
        <f>Q622*H622</f>
        <v>0</v>
      </c>
      <c r="S622" s="200">
        <v>8.2000000000000003E-2</v>
      </c>
      <c r="T622" s="201">
        <f>S622*H622</f>
        <v>0.42336600000000002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202" t="s">
        <v>186</v>
      </c>
      <c r="AT622" s="202" t="s">
        <v>181</v>
      </c>
      <c r="AU622" s="202" t="s">
        <v>110</v>
      </c>
      <c r="AY622" s="17" t="s">
        <v>179</v>
      </c>
      <c r="BE622" s="203">
        <f>IF(N622="základní",J622,0)</f>
        <v>0</v>
      </c>
      <c r="BF622" s="203">
        <f>IF(N622="snížená",J622,0)</f>
        <v>0</v>
      </c>
      <c r="BG622" s="203">
        <f>IF(N622="zákl. přenesená",J622,0)</f>
        <v>0</v>
      </c>
      <c r="BH622" s="203">
        <f>IF(N622="sníž. přenesená",J622,0)</f>
        <v>0</v>
      </c>
      <c r="BI622" s="203">
        <f>IF(N622="nulová",J622,0)</f>
        <v>0</v>
      </c>
      <c r="BJ622" s="17" t="s">
        <v>21</v>
      </c>
      <c r="BK622" s="203">
        <f>ROUND(I622*H622,2)</f>
        <v>0</v>
      </c>
      <c r="BL622" s="17" t="s">
        <v>186</v>
      </c>
      <c r="BM622" s="202" t="s">
        <v>766</v>
      </c>
    </row>
    <row r="623" spans="1:65" s="13" customFormat="1" ht="10.199999999999999">
      <c r="B623" s="204"/>
      <c r="C623" s="205"/>
      <c r="D623" s="206" t="s">
        <v>188</v>
      </c>
      <c r="E623" s="207" t="s">
        <v>1</v>
      </c>
      <c r="F623" s="208" t="s">
        <v>767</v>
      </c>
      <c r="G623" s="205"/>
      <c r="H623" s="207" t="s">
        <v>1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188</v>
      </c>
      <c r="AU623" s="214" t="s">
        <v>110</v>
      </c>
      <c r="AV623" s="13" t="s">
        <v>21</v>
      </c>
      <c r="AW623" s="13" t="s">
        <v>40</v>
      </c>
      <c r="AX623" s="13" t="s">
        <v>82</v>
      </c>
      <c r="AY623" s="214" t="s">
        <v>179</v>
      </c>
    </row>
    <row r="624" spans="1:65" s="14" customFormat="1" ht="10.199999999999999">
      <c r="B624" s="215"/>
      <c r="C624" s="216"/>
      <c r="D624" s="206" t="s">
        <v>188</v>
      </c>
      <c r="E624" s="217" t="s">
        <v>1</v>
      </c>
      <c r="F624" s="218" t="s">
        <v>192</v>
      </c>
      <c r="G624" s="216"/>
      <c r="H624" s="219">
        <v>2.7</v>
      </c>
      <c r="I624" s="220"/>
      <c r="J624" s="216"/>
      <c r="K624" s="216"/>
      <c r="L624" s="221"/>
      <c r="M624" s="222"/>
      <c r="N624" s="223"/>
      <c r="O624" s="223"/>
      <c r="P624" s="223"/>
      <c r="Q624" s="223"/>
      <c r="R624" s="223"/>
      <c r="S624" s="223"/>
      <c r="T624" s="224"/>
      <c r="AT624" s="225" t="s">
        <v>188</v>
      </c>
      <c r="AU624" s="225" t="s">
        <v>110</v>
      </c>
      <c r="AV624" s="14" t="s">
        <v>90</v>
      </c>
      <c r="AW624" s="14" t="s">
        <v>40</v>
      </c>
      <c r="AX624" s="14" t="s">
        <v>82</v>
      </c>
      <c r="AY624" s="225" t="s">
        <v>179</v>
      </c>
    </row>
    <row r="625" spans="1:65" s="13" customFormat="1" ht="10.199999999999999">
      <c r="B625" s="204"/>
      <c r="C625" s="205"/>
      <c r="D625" s="206" t="s">
        <v>188</v>
      </c>
      <c r="E625" s="207" t="s">
        <v>1</v>
      </c>
      <c r="F625" s="208" t="s">
        <v>768</v>
      </c>
      <c r="G625" s="205"/>
      <c r="H625" s="207" t="s">
        <v>1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188</v>
      </c>
      <c r="AU625" s="214" t="s">
        <v>110</v>
      </c>
      <c r="AV625" s="13" t="s">
        <v>21</v>
      </c>
      <c r="AW625" s="13" t="s">
        <v>40</v>
      </c>
      <c r="AX625" s="13" t="s">
        <v>82</v>
      </c>
      <c r="AY625" s="214" t="s">
        <v>179</v>
      </c>
    </row>
    <row r="626" spans="1:65" s="14" customFormat="1" ht="10.199999999999999">
      <c r="B626" s="215"/>
      <c r="C626" s="216"/>
      <c r="D626" s="206" t="s">
        <v>188</v>
      </c>
      <c r="E626" s="217" t="s">
        <v>1</v>
      </c>
      <c r="F626" s="218" t="s">
        <v>769</v>
      </c>
      <c r="G626" s="216"/>
      <c r="H626" s="219">
        <v>2.4624999999999999</v>
      </c>
      <c r="I626" s="220"/>
      <c r="J626" s="216"/>
      <c r="K626" s="216"/>
      <c r="L626" s="221"/>
      <c r="M626" s="222"/>
      <c r="N626" s="223"/>
      <c r="O626" s="223"/>
      <c r="P626" s="223"/>
      <c r="Q626" s="223"/>
      <c r="R626" s="223"/>
      <c r="S626" s="223"/>
      <c r="T626" s="224"/>
      <c r="AT626" s="225" t="s">
        <v>188</v>
      </c>
      <c r="AU626" s="225" t="s">
        <v>110</v>
      </c>
      <c r="AV626" s="14" t="s">
        <v>90</v>
      </c>
      <c r="AW626" s="14" t="s">
        <v>40</v>
      </c>
      <c r="AX626" s="14" t="s">
        <v>82</v>
      </c>
      <c r="AY626" s="225" t="s">
        <v>179</v>
      </c>
    </row>
    <row r="627" spans="1:65" s="2" customFormat="1" ht="14.4" customHeight="1">
      <c r="A627" s="34"/>
      <c r="B627" s="35"/>
      <c r="C627" s="191" t="s">
        <v>724</v>
      </c>
      <c r="D627" s="191" t="s">
        <v>181</v>
      </c>
      <c r="E627" s="192" t="s">
        <v>770</v>
      </c>
      <c r="F627" s="193" t="s">
        <v>771</v>
      </c>
      <c r="G627" s="194" t="s">
        <v>184</v>
      </c>
      <c r="H627" s="195">
        <v>4.5</v>
      </c>
      <c r="I627" s="196"/>
      <c r="J627" s="197">
        <f>ROUND(I627*H627,2)</f>
        <v>0</v>
      </c>
      <c r="K627" s="193" t="s">
        <v>185</v>
      </c>
      <c r="L627" s="39"/>
      <c r="M627" s="198" t="s">
        <v>1</v>
      </c>
      <c r="N627" s="199" t="s">
        <v>47</v>
      </c>
      <c r="O627" s="71"/>
      <c r="P627" s="200">
        <f>O627*H627</f>
        <v>0</v>
      </c>
      <c r="Q627" s="200">
        <v>0</v>
      </c>
      <c r="R627" s="200">
        <f>Q627*H627</f>
        <v>0</v>
      </c>
      <c r="S627" s="200">
        <v>0.13100000000000001</v>
      </c>
      <c r="T627" s="201">
        <f>S627*H627</f>
        <v>0.58950000000000002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2" t="s">
        <v>186</v>
      </c>
      <c r="AT627" s="202" t="s">
        <v>181</v>
      </c>
      <c r="AU627" s="202" t="s">
        <v>110</v>
      </c>
      <c r="AY627" s="17" t="s">
        <v>179</v>
      </c>
      <c r="BE627" s="203">
        <f>IF(N627="základní",J627,0)</f>
        <v>0</v>
      </c>
      <c r="BF627" s="203">
        <f>IF(N627="snížená",J627,0)</f>
        <v>0</v>
      </c>
      <c r="BG627" s="203">
        <f>IF(N627="zákl. přenesená",J627,0)</f>
        <v>0</v>
      </c>
      <c r="BH627" s="203">
        <f>IF(N627="sníž. přenesená",J627,0)</f>
        <v>0</v>
      </c>
      <c r="BI627" s="203">
        <f>IF(N627="nulová",J627,0)</f>
        <v>0</v>
      </c>
      <c r="BJ627" s="17" t="s">
        <v>21</v>
      </c>
      <c r="BK627" s="203">
        <f>ROUND(I627*H627,2)</f>
        <v>0</v>
      </c>
      <c r="BL627" s="17" t="s">
        <v>186</v>
      </c>
      <c r="BM627" s="202" t="s">
        <v>772</v>
      </c>
    </row>
    <row r="628" spans="1:65" s="13" customFormat="1" ht="10.199999999999999">
      <c r="B628" s="204"/>
      <c r="C628" s="205"/>
      <c r="D628" s="206" t="s">
        <v>188</v>
      </c>
      <c r="E628" s="207" t="s">
        <v>1</v>
      </c>
      <c r="F628" s="208" t="s">
        <v>773</v>
      </c>
      <c r="G628" s="205"/>
      <c r="H628" s="207" t="s">
        <v>1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188</v>
      </c>
      <c r="AU628" s="214" t="s">
        <v>110</v>
      </c>
      <c r="AV628" s="13" t="s">
        <v>21</v>
      </c>
      <c r="AW628" s="13" t="s">
        <v>40</v>
      </c>
      <c r="AX628" s="13" t="s">
        <v>82</v>
      </c>
      <c r="AY628" s="214" t="s">
        <v>179</v>
      </c>
    </row>
    <row r="629" spans="1:65" s="14" customFormat="1" ht="10.199999999999999">
      <c r="B629" s="215"/>
      <c r="C629" s="216"/>
      <c r="D629" s="206" t="s">
        <v>188</v>
      </c>
      <c r="E629" s="217" t="s">
        <v>1</v>
      </c>
      <c r="F629" s="218" t="s">
        <v>774</v>
      </c>
      <c r="G629" s="216"/>
      <c r="H629" s="219">
        <v>4.5</v>
      </c>
      <c r="I629" s="220"/>
      <c r="J629" s="216"/>
      <c r="K629" s="216"/>
      <c r="L629" s="221"/>
      <c r="M629" s="222"/>
      <c r="N629" s="223"/>
      <c r="O629" s="223"/>
      <c r="P629" s="223"/>
      <c r="Q629" s="223"/>
      <c r="R629" s="223"/>
      <c r="S629" s="223"/>
      <c r="T629" s="224"/>
      <c r="AT629" s="225" t="s">
        <v>188</v>
      </c>
      <c r="AU629" s="225" t="s">
        <v>110</v>
      </c>
      <c r="AV629" s="14" t="s">
        <v>90</v>
      </c>
      <c r="AW629" s="14" t="s">
        <v>40</v>
      </c>
      <c r="AX629" s="14" t="s">
        <v>82</v>
      </c>
      <c r="AY629" s="225" t="s">
        <v>179</v>
      </c>
    </row>
    <row r="630" spans="1:65" s="2" customFormat="1" ht="14.4" customHeight="1">
      <c r="A630" s="34"/>
      <c r="B630" s="35"/>
      <c r="C630" s="191" t="s">
        <v>775</v>
      </c>
      <c r="D630" s="191" t="s">
        <v>181</v>
      </c>
      <c r="E630" s="192" t="s">
        <v>776</v>
      </c>
      <c r="F630" s="193" t="s">
        <v>777</v>
      </c>
      <c r="G630" s="194" t="s">
        <v>243</v>
      </c>
      <c r="H630" s="195">
        <v>73</v>
      </c>
      <c r="I630" s="196"/>
      <c r="J630" s="197">
        <f>ROUND(I630*H630,2)</f>
        <v>0</v>
      </c>
      <c r="K630" s="193" t="s">
        <v>185</v>
      </c>
      <c r="L630" s="39"/>
      <c r="M630" s="198" t="s">
        <v>1</v>
      </c>
      <c r="N630" s="199" t="s">
        <v>47</v>
      </c>
      <c r="O630" s="71"/>
      <c r="P630" s="200">
        <f>O630*H630</f>
        <v>0</v>
      </c>
      <c r="Q630" s="200">
        <v>0</v>
      </c>
      <c r="R630" s="200">
        <f>Q630*H630</f>
        <v>0</v>
      </c>
      <c r="S630" s="200">
        <v>3.1E-2</v>
      </c>
      <c r="T630" s="201">
        <f>S630*H630</f>
        <v>2.2629999999999999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02" t="s">
        <v>186</v>
      </c>
      <c r="AT630" s="202" t="s">
        <v>181</v>
      </c>
      <c r="AU630" s="202" t="s">
        <v>110</v>
      </c>
      <c r="AY630" s="17" t="s">
        <v>179</v>
      </c>
      <c r="BE630" s="203">
        <f>IF(N630="základní",J630,0)</f>
        <v>0</v>
      </c>
      <c r="BF630" s="203">
        <f>IF(N630="snížená",J630,0)</f>
        <v>0</v>
      </c>
      <c r="BG630" s="203">
        <f>IF(N630="zákl. přenesená",J630,0)</f>
        <v>0</v>
      </c>
      <c r="BH630" s="203">
        <f>IF(N630="sníž. přenesená",J630,0)</f>
        <v>0</v>
      </c>
      <c r="BI630" s="203">
        <f>IF(N630="nulová",J630,0)</f>
        <v>0</v>
      </c>
      <c r="BJ630" s="17" t="s">
        <v>21</v>
      </c>
      <c r="BK630" s="203">
        <f>ROUND(I630*H630,2)</f>
        <v>0</v>
      </c>
      <c r="BL630" s="17" t="s">
        <v>186</v>
      </c>
      <c r="BM630" s="202" t="s">
        <v>778</v>
      </c>
    </row>
    <row r="631" spans="1:65" s="13" customFormat="1" ht="10.199999999999999">
      <c r="B631" s="204"/>
      <c r="C631" s="205"/>
      <c r="D631" s="206" t="s">
        <v>188</v>
      </c>
      <c r="E631" s="207" t="s">
        <v>1</v>
      </c>
      <c r="F631" s="208" t="s">
        <v>313</v>
      </c>
      <c r="G631" s="205"/>
      <c r="H631" s="207" t="s">
        <v>1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188</v>
      </c>
      <c r="AU631" s="214" t="s">
        <v>110</v>
      </c>
      <c r="AV631" s="13" t="s">
        <v>21</v>
      </c>
      <c r="AW631" s="13" t="s">
        <v>40</v>
      </c>
      <c r="AX631" s="13" t="s">
        <v>82</v>
      </c>
      <c r="AY631" s="214" t="s">
        <v>179</v>
      </c>
    </row>
    <row r="632" spans="1:65" s="14" customFormat="1" ht="10.199999999999999">
      <c r="B632" s="215"/>
      <c r="C632" s="216"/>
      <c r="D632" s="206" t="s">
        <v>188</v>
      </c>
      <c r="E632" s="217" t="s">
        <v>1</v>
      </c>
      <c r="F632" s="218" t="s">
        <v>314</v>
      </c>
      <c r="G632" s="216"/>
      <c r="H632" s="219">
        <v>73</v>
      </c>
      <c r="I632" s="220"/>
      <c r="J632" s="216"/>
      <c r="K632" s="216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188</v>
      </c>
      <c r="AU632" s="225" t="s">
        <v>110</v>
      </c>
      <c r="AV632" s="14" t="s">
        <v>90</v>
      </c>
      <c r="AW632" s="14" t="s">
        <v>40</v>
      </c>
      <c r="AX632" s="14" t="s">
        <v>82</v>
      </c>
      <c r="AY632" s="225" t="s">
        <v>179</v>
      </c>
    </row>
    <row r="633" spans="1:65" s="2" customFormat="1" ht="14.4" customHeight="1">
      <c r="A633" s="34"/>
      <c r="B633" s="35"/>
      <c r="C633" s="191" t="s">
        <v>779</v>
      </c>
      <c r="D633" s="191" t="s">
        <v>181</v>
      </c>
      <c r="E633" s="192" t="s">
        <v>780</v>
      </c>
      <c r="F633" s="193" t="s">
        <v>781</v>
      </c>
      <c r="G633" s="194" t="s">
        <v>243</v>
      </c>
      <c r="H633" s="195">
        <v>2</v>
      </c>
      <c r="I633" s="196"/>
      <c r="J633" s="197">
        <f>ROUND(I633*H633,2)</f>
        <v>0</v>
      </c>
      <c r="K633" s="193" t="s">
        <v>185</v>
      </c>
      <c r="L633" s="39"/>
      <c r="M633" s="198" t="s">
        <v>1</v>
      </c>
      <c r="N633" s="199" t="s">
        <v>47</v>
      </c>
      <c r="O633" s="71"/>
      <c r="P633" s="200">
        <f>O633*H633</f>
        <v>0</v>
      </c>
      <c r="Q633" s="200">
        <v>0</v>
      </c>
      <c r="R633" s="200">
        <f>Q633*H633</f>
        <v>0</v>
      </c>
      <c r="S633" s="200">
        <v>6.2E-2</v>
      </c>
      <c r="T633" s="201">
        <f>S633*H633</f>
        <v>0.124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2" t="s">
        <v>186</v>
      </c>
      <c r="AT633" s="202" t="s">
        <v>181</v>
      </c>
      <c r="AU633" s="202" t="s">
        <v>110</v>
      </c>
      <c r="AY633" s="17" t="s">
        <v>179</v>
      </c>
      <c r="BE633" s="203">
        <f>IF(N633="základní",J633,0)</f>
        <v>0</v>
      </c>
      <c r="BF633" s="203">
        <f>IF(N633="snížená",J633,0)</f>
        <v>0</v>
      </c>
      <c r="BG633" s="203">
        <f>IF(N633="zákl. přenesená",J633,0)</f>
        <v>0</v>
      </c>
      <c r="BH633" s="203">
        <f>IF(N633="sníž. přenesená",J633,0)</f>
        <v>0</v>
      </c>
      <c r="BI633" s="203">
        <f>IF(N633="nulová",J633,0)</f>
        <v>0</v>
      </c>
      <c r="BJ633" s="17" t="s">
        <v>21</v>
      </c>
      <c r="BK633" s="203">
        <f>ROUND(I633*H633,2)</f>
        <v>0</v>
      </c>
      <c r="BL633" s="17" t="s">
        <v>186</v>
      </c>
      <c r="BM633" s="202" t="s">
        <v>782</v>
      </c>
    </row>
    <row r="634" spans="1:65" s="13" customFormat="1" ht="10.199999999999999">
      <c r="B634" s="204"/>
      <c r="C634" s="205"/>
      <c r="D634" s="206" t="s">
        <v>188</v>
      </c>
      <c r="E634" s="207" t="s">
        <v>1</v>
      </c>
      <c r="F634" s="208" t="s">
        <v>783</v>
      </c>
      <c r="G634" s="205"/>
      <c r="H634" s="207" t="s">
        <v>1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188</v>
      </c>
      <c r="AU634" s="214" t="s">
        <v>110</v>
      </c>
      <c r="AV634" s="13" t="s">
        <v>21</v>
      </c>
      <c r="AW634" s="13" t="s">
        <v>40</v>
      </c>
      <c r="AX634" s="13" t="s">
        <v>82</v>
      </c>
      <c r="AY634" s="214" t="s">
        <v>179</v>
      </c>
    </row>
    <row r="635" spans="1:65" s="14" customFormat="1" ht="10.199999999999999">
      <c r="B635" s="215"/>
      <c r="C635" s="216"/>
      <c r="D635" s="206" t="s">
        <v>188</v>
      </c>
      <c r="E635" s="217" t="s">
        <v>1</v>
      </c>
      <c r="F635" s="218" t="s">
        <v>90</v>
      </c>
      <c r="G635" s="216"/>
      <c r="H635" s="219">
        <v>2</v>
      </c>
      <c r="I635" s="220"/>
      <c r="J635" s="216"/>
      <c r="K635" s="216"/>
      <c r="L635" s="221"/>
      <c r="M635" s="222"/>
      <c r="N635" s="223"/>
      <c r="O635" s="223"/>
      <c r="P635" s="223"/>
      <c r="Q635" s="223"/>
      <c r="R635" s="223"/>
      <c r="S635" s="223"/>
      <c r="T635" s="224"/>
      <c r="AT635" s="225" t="s">
        <v>188</v>
      </c>
      <c r="AU635" s="225" t="s">
        <v>110</v>
      </c>
      <c r="AV635" s="14" t="s">
        <v>90</v>
      </c>
      <c r="AW635" s="14" t="s">
        <v>40</v>
      </c>
      <c r="AX635" s="14" t="s">
        <v>82</v>
      </c>
      <c r="AY635" s="225" t="s">
        <v>179</v>
      </c>
    </row>
    <row r="636" spans="1:65" s="2" customFormat="1" ht="14.4" customHeight="1">
      <c r="A636" s="34"/>
      <c r="B636" s="35"/>
      <c r="C636" s="191" t="s">
        <v>784</v>
      </c>
      <c r="D636" s="191" t="s">
        <v>181</v>
      </c>
      <c r="E636" s="192" t="s">
        <v>785</v>
      </c>
      <c r="F636" s="193" t="s">
        <v>786</v>
      </c>
      <c r="G636" s="194" t="s">
        <v>184</v>
      </c>
      <c r="H636" s="195">
        <v>78.91</v>
      </c>
      <c r="I636" s="196"/>
      <c r="J636" s="197">
        <f>ROUND(I636*H636,2)</f>
        <v>0</v>
      </c>
      <c r="K636" s="193" t="s">
        <v>185</v>
      </c>
      <c r="L636" s="39"/>
      <c r="M636" s="198" t="s">
        <v>1</v>
      </c>
      <c r="N636" s="199" t="s">
        <v>47</v>
      </c>
      <c r="O636" s="71"/>
      <c r="P636" s="200">
        <f>O636*H636</f>
        <v>0</v>
      </c>
      <c r="Q636" s="200">
        <v>0</v>
      </c>
      <c r="R636" s="200">
        <f>Q636*H636</f>
        <v>0</v>
      </c>
      <c r="S636" s="200">
        <v>0.01</v>
      </c>
      <c r="T636" s="201">
        <f>S636*H636</f>
        <v>0.78910000000000002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202" t="s">
        <v>186</v>
      </c>
      <c r="AT636" s="202" t="s">
        <v>181</v>
      </c>
      <c r="AU636" s="202" t="s">
        <v>110</v>
      </c>
      <c r="AY636" s="17" t="s">
        <v>179</v>
      </c>
      <c r="BE636" s="203">
        <f>IF(N636="základní",J636,0)</f>
        <v>0</v>
      </c>
      <c r="BF636" s="203">
        <f>IF(N636="snížená",J636,0)</f>
        <v>0</v>
      </c>
      <c r="BG636" s="203">
        <f>IF(N636="zákl. přenesená",J636,0)</f>
        <v>0</v>
      </c>
      <c r="BH636" s="203">
        <f>IF(N636="sníž. přenesená",J636,0)</f>
        <v>0</v>
      </c>
      <c r="BI636" s="203">
        <f>IF(N636="nulová",J636,0)</f>
        <v>0</v>
      </c>
      <c r="BJ636" s="17" t="s">
        <v>21</v>
      </c>
      <c r="BK636" s="203">
        <f>ROUND(I636*H636,2)</f>
        <v>0</v>
      </c>
      <c r="BL636" s="17" t="s">
        <v>186</v>
      </c>
      <c r="BM636" s="202" t="s">
        <v>787</v>
      </c>
    </row>
    <row r="637" spans="1:65" s="13" customFormat="1" ht="10.199999999999999">
      <c r="B637" s="204"/>
      <c r="C637" s="205"/>
      <c r="D637" s="206" t="s">
        <v>188</v>
      </c>
      <c r="E637" s="207" t="s">
        <v>1</v>
      </c>
      <c r="F637" s="208" t="s">
        <v>391</v>
      </c>
      <c r="G637" s="205"/>
      <c r="H637" s="207" t="s">
        <v>1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188</v>
      </c>
      <c r="AU637" s="214" t="s">
        <v>110</v>
      </c>
      <c r="AV637" s="13" t="s">
        <v>21</v>
      </c>
      <c r="AW637" s="13" t="s">
        <v>40</v>
      </c>
      <c r="AX637" s="13" t="s">
        <v>82</v>
      </c>
      <c r="AY637" s="214" t="s">
        <v>179</v>
      </c>
    </row>
    <row r="638" spans="1:65" s="14" customFormat="1" ht="10.199999999999999">
      <c r="B638" s="215"/>
      <c r="C638" s="216"/>
      <c r="D638" s="206" t="s">
        <v>188</v>
      </c>
      <c r="E638" s="217" t="s">
        <v>1</v>
      </c>
      <c r="F638" s="218" t="s">
        <v>392</v>
      </c>
      <c r="G638" s="216"/>
      <c r="H638" s="219">
        <v>78.91</v>
      </c>
      <c r="I638" s="220"/>
      <c r="J638" s="216"/>
      <c r="K638" s="216"/>
      <c r="L638" s="221"/>
      <c r="M638" s="222"/>
      <c r="N638" s="223"/>
      <c r="O638" s="223"/>
      <c r="P638" s="223"/>
      <c r="Q638" s="223"/>
      <c r="R638" s="223"/>
      <c r="S638" s="223"/>
      <c r="T638" s="224"/>
      <c r="AT638" s="225" t="s">
        <v>188</v>
      </c>
      <c r="AU638" s="225" t="s">
        <v>110</v>
      </c>
      <c r="AV638" s="14" t="s">
        <v>90</v>
      </c>
      <c r="AW638" s="14" t="s">
        <v>40</v>
      </c>
      <c r="AX638" s="14" t="s">
        <v>82</v>
      </c>
      <c r="AY638" s="225" t="s">
        <v>179</v>
      </c>
    </row>
    <row r="639" spans="1:65" s="2" customFormat="1" ht="14.4" customHeight="1">
      <c r="A639" s="34"/>
      <c r="B639" s="35"/>
      <c r="C639" s="191" t="s">
        <v>27</v>
      </c>
      <c r="D639" s="191" t="s">
        <v>181</v>
      </c>
      <c r="E639" s="192" t="s">
        <v>788</v>
      </c>
      <c r="F639" s="193" t="s">
        <v>789</v>
      </c>
      <c r="G639" s="194" t="s">
        <v>216</v>
      </c>
      <c r="H639" s="195">
        <v>26.437999999999999</v>
      </c>
      <c r="I639" s="196"/>
      <c r="J639" s="197">
        <f>ROUND(I639*H639,2)</f>
        <v>0</v>
      </c>
      <c r="K639" s="193" t="s">
        <v>185</v>
      </c>
      <c r="L639" s="39"/>
      <c r="M639" s="198" t="s">
        <v>1</v>
      </c>
      <c r="N639" s="199" t="s">
        <v>47</v>
      </c>
      <c r="O639" s="71"/>
      <c r="P639" s="200">
        <f>O639*H639</f>
        <v>0</v>
      </c>
      <c r="Q639" s="200">
        <v>0</v>
      </c>
      <c r="R639" s="200">
        <f>Q639*H639</f>
        <v>0</v>
      </c>
      <c r="S639" s="200">
        <v>1.5940000000000001</v>
      </c>
      <c r="T639" s="201">
        <f>S639*H639</f>
        <v>42.142172000000002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2" t="s">
        <v>186</v>
      </c>
      <c r="AT639" s="202" t="s">
        <v>181</v>
      </c>
      <c r="AU639" s="202" t="s">
        <v>110</v>
      </c>
      <c r="AY639" s="17" t="s">
        <v>179</v>
      </c>
      <c r="BE639" s="203">
        <f>IF(N639="základní",J639,0)</f>
        <v>0</v>
      </c>
      <c r="BF639" s="203">
        <f>IF(N639="snížená",J639,0)</f>
        <v>0</v>
      </c>
      <c r="BG639" s="203">
        <f>IF(N639="zákl. přenesená",J639,0)</f>
        <v>0</v>
      </c>
      <c r="BH639" s="203">
        <f>IF(N639="sníž. přenesená",J639,0)</f>
        <v>0</v>
      </c>
      <c r="BI639" s="203">
        <f>IF(N639="nulová",J639,0)</f>
        <v>0</v>
      </c>
      <c r="BJ639" s="17" t="s">
        <v>21</v>
      </c>
      <c r="BK639" s="203">
        <f>ROUND(I639*H639,2)</f>
        <v>0</v>
      </c>
      <c r="BL639" s="17" t="s">
        <v>186</v>
      </c>
      <c r="BM639" s="202" t="s">
        <v>790</v>
      </c>
    </row>
    <row r="640" spans="1:65" s="13" customFormat="1" ht="10.199999999999999">
      <c r="B640" s="204"/>
      <c r="C640" s="205"/>
      <c r="D640" s="206" t="s">
        <v>188</v>
      </c>
      <c r="E640" s="207" t="s">
        <v>1</v>
      </c>
      <c r="F640" s="208" t="s">
        <v>791</v>
      </c>
      <c r="G640" s="205"/>
      <c r="H640" s="207" t="s">
        <v>1</v>
      </c>
      <c r="I640" s="209"/>
      <c r="J640" s="205"/>
      <c r="K640" s="205"/>
      <c r="L640" s="210"/>
      <c r="M640" s="211"/>
      <c r="N640" s="212"/>
      <c r="O640" s="212"/>
      <c r="P640" s="212"/>
      <c r="Q640" s="212"/>
      <c r="R640" s="212"/>
      <c r="S640" s="212"/>
      <c r="T640" s="213"/>
      <c r="AT640" s="214" t="s">
        <v>188</v>
      </c>
      <c r="AU640" s="214" t="s">
        <v>110</v>
      </c>
      <c r="AV640" s="13" t="s">
        <v>21</v>
      </c>
      <c r="AW640" s="13" t="s">
        <v>40</v>
      </c>
      <c r="AX640" s="13" t="s">
        <v>82</v>
      </c>
      <c r="AY640" s="214" t="s">
        <v>179</v>
      </c>
    </row>
    <row r="641" spans="1:65" s="14" customFormat="1" ht="10.199999999999999">
      <c r="B641" s="215"/>
      <c r="C641" s="216"/>
      <c r="D641" s="206" t="s">
        <v>188</v>
      </c>
      <c r="E641" s="217" t="s">
        <v>1</v>
      </c>
      <c r="F641" s="218" t="s">
        <v>792</v>
      </c>
      <c r="G641" s="216"/>
      <c r="H641" s="219">
        <v>3.6</v>
      </c>
      <c r="I641" s="220"/>
      <c r="J641" s="216"/>
      <c r="K641" s="216"/>
      <c r="L641" s="221"/>
      <c r="M641" s="222"/>
      <c r="N641" s="223"/>
      <c r="O641" s="223"/>
      <c r="P641" s="223"/>
      <c r="Q641" s="223"/>
      <c r="R641" s="223"/>
      <c r="S641" s="223"/>
      <c r="T641" s="224"/>
      <c r="AT641" s="225" t="s">
        <v>188</v>
      </c>
      <c r="AU641" s="225" t="s">
        <v>110</v>
      </c>
      <c r="AV641" s="14" t="s">
        <v>90</v>
      </c>
      <c r="AW641" s="14" t="s">
        <v>40</v>
      </c>
      <c r="AX641" s="14" t="s">
        <v>82</v>
      </c>
      <c r="AY641" s="225" t="s">
        <v>179</v>
      </c>
    </row>
    <row r="642" spans="1:65" s="14" customFormat="1" ht="10.199999999999999">
      <c r="B642" s="215"/>
      <c r="C642" s="216"/>
      <c r="D642" s="206" t="s">
        <v>188</v>
      </c>
      <c r="E642" s="217" t="s">
        <v>1</v>
      </c>
      <c r="F642" s="218" t="s">
        <v>793</v>
      </c>
      <c r="G642" s="216"/>
      <c r="H642" s="219">
        <v>2.9249999999999998</v>
      </c>
      <c r="I642" s="220"/>
      <c r="J642" s="216"/>
      <c r="K642" s="216"/>
      <c r="L642" s="221"/>
      <c r="M642" s="222"/>
      <c r="N642" s="223"/>
      <c r="O642" s="223"/>
      <c r="P642" s="223"/>
      <c r="Q642" s="223"/>
      <c r="R642" s="223"/>
      <c r="S642" s="223"/>
      <c r="T642" s="224"/>
      <c r="AT642" s="225" t="s">
        <v>188</v>
      </c>
      <c r="AU642" s="225" t="s">
        <v>110</v>
      </c>
      <c r="AV642" s="14" t="s">
        <v>90</v>
      </c>
      <c r="AW642" s="14" t="s">
        <v>40</v>
      </c>
      <c r="AX642" s="14" t="s">
        <v>82</v>
      </c>
      <c r="AY642" s="225" t="s">
        <v>179</v>
      </c>
    </row>
    <row r="643" spans="1:65" s="14" customFormat="1" ht="10.199999999999999">
      <c r="B643" s="215"/>
      <c r="C643" s="216"/>
      <c r="D643" s="206" t="s">
        <v>188</v>
      </c>
      <c r="E643" s="217" t="s">
        <v>1</v>
      </c>
      <c r="F643" s="218" t="s">
        <v>794</v>
      </c>
      <c r="G643" s="216"/>
      <c r="H643" s="219">
        <v>5.625</v>
      </c>
      <c r="I643" s="220"/>
      <c r="J643" s="216"/>
      <c r="K643" s="216"/>
      <c r="L643" s="221"/>
      <c r="M643" s="222"/>
      <c r="N643" s="223"/>
      <c r="O643" s="223"/>
      <c r="P643" s="223"/>
      <c r="Q643" s="223"/>
      <c r="R643" s="223"/>
      <c r="S643" s="223"/>
      <c r="T643" s="224"/>
      <c r="AT643" s="225" t="s">
        <v>188</v>
      </c>
      <c r="AU643" s="225" t="s">
        <v>110</v>
      </c>
      <c r="AV643" s="14" t="s">
        <v>90</v>
      </c>
      <c r="AW643" s="14" t="s">
        <v>40</v>
      </c>
      <c r="AX643" s="14" t="s">
        <v>82</v>
      </c>
      <c r="AY643" s="225" t="s">
        <v>179</v>
      </c>
    </row>
    <row r="644" spans="1:65" s="14" customFormat="1" ht="10.199999999999999">
      <c r="B644" s="215"/>
      <c r="C644" s="216"/>
      <c r="D644" s="206" t="s">
        <v>188</v>
      </c>
      <c r="E644" s="217" t="s">
        <v>1</v>
      </c>
      <c r="F644" s="218" t="s">
        <v>795</v>
      </c>
      <c r="G644" s="216"/>
      <c r="H644" s="219">
        <v>6.4124999999999996</v>
      </c>
      <c r="I644" s="220"/>
      <c r="J644" s="216"/>
      <c r="K644" s="216"/>
      <c r="L644" s="221"/>
      <c r="M644" s="222"/>
      <c r="N644" s="223"/>
      <c r="O644" s="223"/>
      <c r="P644" s="223"/>
      <c r="Q644" s="223"/>
      <c r="R644" s="223"/>
      <c r="S644" s="223"/>
      <c r="T644" s="224"/>
      <c r="AT644" s="225" t="s">
        <v>188</v>
      </c>
      <c r="AU644" s="225" t="s">
        <v>110</v>
      </c>
      <c r="AV644" s="14" t="s">
        <v>90</v>
      </c>
      <c r="AW644" s="14" t="s">
        <v>40</v>
      </c>
      <c r="AX644" s="14" t="s">
        <v>82</v>
      </c>
      <c r="AY644" s="225" t="s">
        <v>179</v>
      </c>
    </row>
    <row r="645" spans="1:65" s="14" customFormat="1" ht="10.199999999999999">
      <c r="B645" s="215"/>
      <c r="C645" s="216"/>
      <c r="D645" s="206" t="s">
        <v>188</v>
      </c>
      <c r="E645" s="217" t="s">
        <v>1</v>
      </c>
      <c r="F645" s="218" t="s">
        <v>796</v>
      </c>
      <c r="G645" s="216"/>
      <c r="H645" s="219">
        <v>7.875</v>
      </c>
      <c r="I645" s="220"/>
      <c r="J645" s="216"/>
      <c r="K645" s="216"/>
      <c r="L645" s="221"/>
      <c r="M645" s="222"/>
      <c r="N645" s="223"/>
      <c r="O645" s="223"/>
      <c r="P645" s="223"/>
      <c r="Q645" s="223"/>
      <c r="R645" s="223"/>
      <c r="S645" s="223"/>
      <c r="T645" s="224"/>
      <c r="AT645" s="225" t="s">
        <v>188</v>
      </c>
      <c r="AU645" s="225" t="s">
        <v>110</v>
      </c>
      <c r="AV645" s="14" t="s">
        <v>90</v>
      </c>
      <c r="AW645" s="14" t="s">
        <v>40</v>
      </c>
      <c r="AX645" s="14" t="s">
        <v>82</v>
      </c>
      <c r="AY645" s="225" t="s">
        <v>179</v>
      </c>
    </row>
    <row r="646" spans="1:65" s="2" customFormat="1" ht="14.4" customHeight="1">
      <c r="A646" s="34"/>
      <c r="B646" s="35"/>
      <c r="C646" s="191" t="s">
        <v>797</v>
      </c>
      <c r="D646" s="191" t="s">
        <v>181</v>
      </c>
      <c r="E646" s="192" t="s">
        <v>798</v>
      </c>
      <c r="F646" s="193" t="s">
        <v>799</v>
      </c>
      <c r="G646" s="194" t="s">
        <v>184</v>
      </c>
      <c r="H646" s="195">
        <v>2.04</v>
      </c>
      <c r="I646" s="196"/>
      <c r="J646" s="197">
        <f>ROUND(I646*H646,2)</f>
        <v>0</v>
      </c>
      <c r="K646" s="193" t="s">
        <v>185</v>
      </c>
      <c r="L646" s="39"/>
      <c r="M646" s="198" t="s">
        <v>1</v>
      </c>
      <c r="N646" s="199" t="s">
        <v>47</v>
      </c>
      <c r="O646" s="71"/>
      <c r="P646" s="200">
        <f>O646*H646</f>
        <v>0</v>
      </c>
      <c r="Q646" s="200">
        <v>0</v>
      </c>
      <c r="R646" s="200">
        <f>Q646*H646</f>
        <v>0</v>
      </c>
      <c r="S646" s="200">
        <v>0.55800000000000005</v>
      </c>
      <c r="T646" s="201">
        <f>S646*H646</f>
        <v>1.1383200000000002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2" t="s">
        <v>186</v>
      </c>
      <c r="AT646" s="202" t="s">
        <v>181</v>
      </c>
      <c r="AU646" s="202" t="s">
        <v>110</v>
      </c>
      <c r="AY646" s="17" t="s">
        <v>179</v>
      </c>
      <c r="BE646" s="203">
        <f>IF(N646="základní",J646,0)</f>
        <v>0</v>
      </c>
      <c r="BF646" s="203">
        <f>IF(N646="snížená",J646,0)</f>
        <v>0</v>
      </c>
      <c r="BG646" s="203">
        <f>IF(N646="zákl. přenesená",J646,0)</f>
        <v>0</v>
      </c>
      <c r="BH646" s="203">
        <f>IF(N646="sníž. přenesená",J646,0)</f>
        <v>0</v>
      </c>
      <c r="BI646" s="203">
        <f>IF(N646="nulová",J646,0)</f>
        <v>0</v>
      </c>
      <c r="BJ646" s="17" t="s">
        <v>21</v>
      </c>
      <c r="BK646" s="203">
        <f>ROUND(I646*H646,2)</f>
        <v>0</v>
      </c>
      <c r="BL646" s="17" t="s">
        <v>186</v>
      </c>
      <c r="BM646" s="202" t="s">
        <v>800</v>
      </c>
    </row>
    <row r="647" spans="1:65" s="13" customFormat="1" ht="10.199999999999999">
      <c r="B647" s="204"/>
      <c r="C647" s="205"/>
      <c r="D647" s="206" t="s">
        <v>188</v>
      </c>
      <c r="E647" s="207" t="s">
        <v>1</v>
      </c>
      <c r="F647" s="208" t="s">
        <v>801</v>
      </c>
      <c r="G647" s="205"/>
      <c r="H647" s="207" t="s">
        <v>1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188</v>
      </c>
      <c r="AU647" s="214" t="s">
        <v>110</v>
      </c>
      <c r="AV647" s="13" t="s">
        <v>21</v>
      </c>
      <c r="AW647" s="13" t="s">
        <v>40</v>
      </c>
      <c r="AX647" s="13" t="s">
        <v>82</v>
      </c>
      <c r="AY647" s="214" t="s">
        <v>179</v>
      </c>
    </row>
    <row r="648" spans="1:65" s="14" customFormat="1" ht="10.199999999999999">
      <c r="B648" s="215"/>
      <c r="C648" s="216"/>
      <c r="D648" s="206" t="s">
        <v>188</v>
      </c>
      <c r="E648" s="217" t="s">
        <v>1</v>
      </c>
      <c r="F648" s="218" t="s">
        <v>802</v>
      </c>
      <c r="G648" s="216"/>
      <c r="H648" s="219">
        <v>2.04</v>
      </c>
      <c r="I648" s="220"/>
      <c r="J648" s="216"/>
      <c r="K648" s="216"/>
      <c r="L648" s="221"/>
      <c r="M648" s="222"/>
      <c r="N648" s="223"/>
      <c r="O648" s="223"/>
      <c r="P648" s="223"/>
      <c r="Q648" s="223"/>
      <c r="R648" s="223"/>
      <c r="S648" s="223"/>
      <c r="T648" s="224"/>
      <c r="AT648" s="225" t="s">
        <v>188</v>
      </c>
      <c r="AU648" s="225" t="s">
        <v>110</v>
      </c>
      <c r="AV648" s="14" t="s">
        <v>90</v>
      </c>
      <c r="AW648" s="14" t="s">
        <v>40</v>
      </c>
      <c r="AX648" s="14" t="s">
        <v>82</v>
      </c>
      <c r="AY648" s="225" t="s">
        <v>179</v>
      </c>
    </row>
    <row r="649" spans="1:65" s="2" customFormat="1" ht="14.4" customHeight="1">
      <c r="A649" s="34"/>
      <c r="B649" s="35"/>
      <c r="C649" s="191" t="s">
        <v>803</v>
      </c>
      <c r="D649" s="191" t="s">
        <v>181</v>
      </c>
      <c r="E649" s="192" t="s">
        <v>804</v>
      </c>
      <c r="F649" s="193" t="s">
        <v>805</v>
      </c>
      <c r="G649" s="194" t="s">
        <v>184</v>
      </c>
      <c r="H649" s="195">
        <v>547.26099999999997</v>
      </c>
      <c r="I649" s="196"/>
      <c r="J649" s="197">
        <f>ROUND(I649*H649,2)</f>
        <v>0</v>
      </c>
      <c r="K649" s="193" t="s">
        <v>185</v>
      </c>
      <c r="L649" s="39"/>
      <c r="M649" s="198" t="s">
        <v>1</v>
      </c>
      <c r="N649" s="199" t="s">
        <v>47</v>
      </c>
      <c r="O649" s="71"/>
      <c r="P649" s="200">
        <f>O649*H649</f>
        <v>0</v>
      </c>
      <c r="Q649" s="200">
        <v>0</v>
      </c>
      <c r="R649" s="200">
        <f>Q649*H649</f>
        <v>0</v>
      </c>
      <c r="S649" s="200">
        <v>5.7000000000000002E-2</v>
      </c>
      <c r="T649" s="201">
        <f>S649*H649</f>
        <v>31.193877000000001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2" t="s">
        <v>186</v>
      </c>
      <c r="AT649" s="202" t="s">
        <v>181</v>
      </c>
      <c r="AU649" s="202" t="s">
        <v>110</v>
      </c>
      <c r="AY649" s="17" t="s">
        <v>179</v>
      </c>
      <c r="BE649" s="203">
        <f>IF(N649="základní",J649,0)</f>
        <v>0</v>
      </c>
      <c r="BF649" s="203">
        <f>IF(N649="snížená",J649,0)</f>
        <v>0</v>
      </c>
      <c r="BG649" s="203">
        <f>IF(N649="zákl. přenesená",J649,0)</f>
        <v>0</v>
      </c>
      <c r="BH649" s="203">
        <f>IF(N649="sníž. přenesená",J649,0)</f>
        <v>0</v>
      </c>
      <c r="BI649" s="203">
        <f>IF(N649="nulová",J649,0)</f>
        <v>0</v>
      </c>
      <c r="BJ649" s="17" t="s">
        <v>21</v>
      </c>
      <c r="BK649" s="203">
        <f>ROUND(I649*H649,2)</f>
        <v>0</v>
      </c>
      <c r="BL649" s="17" t="s">
        <v>186</v>
      </c>
      <c r="BM649" s="202" t="s">
        <v>806</v>
      </c>
    </row>
    <row r="650" spans="1:65" s="13" customFormat="1" ht="10.199999999999999">
      <c r="B650" s="204"/>
      <c r="C650" s="205"/>
      <c r="D650" s="206" t="s">
        <v>188</v>
      </c>
      <c r="E650" s="207" t="s">
        <v>1</v>
      </c>
      <c r="F650" s="208" t="s">
        <v>807</v>
      </c>
      <c r="G650" s="205"/>
      <c r="H650" s="207" t="s">
        <v>1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188</v>
      </c>
      <c r="AU650" s="214" t="s">
        <v>110</v>
      </c>
      <c r="AV650" s="13" t="s">
        <v>21</v>
      </c>
      <c r="AW650" s="13" t="s">
        <v>40</v>
      </c>
      <c r="AX650" s="13" t="s">
        <v>82</v>
      </c>
      <c r="AY650" s="214" t="s">
        <v>179</v>
      </c>
    </row>
    <row r="651" spans="1:65" s="14" customFormat="1" ht="10.199999999999999">
      <c r="B651" s="215"/>
      <c r="C651" s="216"/>
      <c r="D651" s="206" t="s">
        <v>188</v>
      </c>
      <c r="E651" s="217" t="s">
        <v>1</v>
      </c>
      <c r="F651" s="218" t="s">
        <v>808</v>
      </c>
      <c r="G651" s="216"/>
      <c r="H651" s="219">
        <v>152.833</v>
      </c>
      <c r="I651" s="220"/>
      <c r="J651" s="216"/>
      <c r="K651" s="216"/>
      <c r="L651" s="221"/>
      <c r="M651" s="222"/>
      <c r="N651" s="223"/>
      <c r="O651" s="223"/>
      <c r="P651" s="223"/>
      <c r="Q651" s="223"/>
      <c r="R651" s="223"/>
      <c r="S651" s="223"/>
      <c r="T651" s="224"/>
      <c r="AT651" s="225" t="s">
        <v>188</v>
      </c>
      <c r="AU651" s="225" t="s">
        <v>110</v>
      </c>
      <c r="AV651" s="14" t="s">
        <v>90</v>
      </c>
      <c r="AW651" s="14" t="s">
        <v>40</v>
      </c>
      <c r="AX651" s="14" t="s">
        <v>82</v>
      </c>
      <c r="AY651" s="225" t="s">
        <v>179</v>
      </c>
    </row>
    <row r="652" spans="1:65" s="14" customFormat="1" ht="10.199999999999999">
      <c r="B652" s="215"/>
      <c r="C652" s="216"/>
      <c r="D652" s="206" t="s">
        <v>188</v>
      </c>
      <c r="E652" s="217" t="s">
        <v>1</v>
      </c>
      <c r="F652" s="218" t="s">
        <v>809</v>
      </c>
      <c r="G652" s="216"/>
      <c r="H652" s="219">
        <v>71.099999999999994</v>
      </c>
      <c r="I652" s="220"/>
      <c r="J652" s="216"/>
      <c r="K652" s="216"/>
      <c r="L652" s="221"/>
      <c r="M652" s="222"/>
      <c r="N652" s="223"/>
      <c r="O652" s="223"/>
      <c r="P652" s="223"/>
      <c r="Q652" s="223"/>
      <c r="R652" s="223"/>
      <c r="S652" s="223"/>
      <c r="T652" s="224"/>
      <c r="AT652" s="225" t="s">
        <v>188</v>
      </c>
      <c r="AU652" s="225" t="s">
        <v>110</v>
      </c>
      <c r="AV652" s="14" t="s">
        <v>90</v>
      </c>
      <c r="AW652" s="14" t="s">
        <v>40</v>
      </c>
      <c r="AX652" s="14" t="s">
        <v>82</v>
      </c>
      <c r="AY652" s="225" t="s">
        <v>179</v>
      </c>
    </row>
    <row r="653" spans="1:65" s="14" customFormat="1" ht="10.199999999999999">
      <c r="B653" s="215"/>
      <c r="C653" s="216"/>
      <c r="D653" s="206" t="s">
        <v>188</v>
      </c>
      <c r="E653" s="217" t="s">
        <v>1</v>
      </c>
      <c r="F653" s="218" t="s">
        <v>810</v>
      </c>
      <c r="G653" s="216"/>
      <c r="H653" s="219">
        <v>135.94</v>
      </c>
      <c r="I653" s="220"/>
      <c r="J653" s="216"/>
      <c r="K653" s="216"/>
      <c r="L653" s="221"/>
      <c r="M653" s="222"/>
      <c r="N653" s="223"/>
      <c r="O653" s="223"/>
      <c r="P653" s="223"/>
      <c r="Q653" s="223"/>
      <c r="R653" s="223"/>
      <c r="S653" s="223"/>
      <c r="T653" s="224"/>
      <c r="AT653" s="225" t="s">
        <v>188</v>
      </c>
      <c r="AU653" s="225" t="s">
        <v>110</v>
      </c>
      <c r="AV653" s="14" t="s">
        <v>90</v>
      </c>
      <c r="AW653" s="14" t="s">
        <v>40</v>
      </c>
      <c r="AX653" s="14" t="s">
        <v>82</v>
      </c>
      <c r="AY653" s="225" t="s">
        <v>179</v>
      </c>
    </row>
    <row r="654" spans="1:65" s="14" customFormat="1" ht="10.199999999999999">
      <c r="B654" s="215"/>
      <c r="C654" s="216"/>
      <c r="D654" s="206" t="s">
        <v>188</v>
      </c>
      <c r="E654" s="217" t="s">
        <v>1</v>
      </c>
      <c r="F654" s="218" t="s">
        <v>811</v>
      </c>
      <c r="G654" s="216"/>
      <c r="H654" s="219">
        <v>187.38749999999999</v>
      </c>
      <c r="I654" s="220"/>
      <c r="J654" s="216"/>
      <c r="K654" s="216"/>
      <c r="L654" s="221"/>
      <c r="M654" s="222"/>
      <c r="N654" s="223"/>
      <c r="O654" s="223"/>
      <c r="P654" s="223"/>
      <c r="Q654" s="223"/>
      <c r="R654" s="223"/>
      <c r="S654" s="223"/>
      <c r="T654" s="224"/>
      <c r="AT654" s="225" t="s">
        <v>188</v>
      </c>
      <c r="AU654" s="225" t="s">
        <v>110</v>
      </c>
      <c r="AV654" s="14" t="s">
        <v>90</v>
      </c>
      <c r="AW654" s="14" t="s">
        <v>40</v>
      </c>
      <c r="AX654" s="14" t="s">
        <v>82</v>
      </c>
      <c r="AY654" s="225" t="s">
        <v>179</v>
      </c>
    </row>
    <row r="655" spans="1:65" s="2" customFormat="1" ht="19.8" customHeight="1">
      <c r="A655" s="34"/>
      <c r="B655" s="35"/>
      <c r="C655" s="191" t="s">
        <v>812</v>
      </c>
      <c r="D655" s="191" t="s">
        <v>181</v>
      </c>
      <c r="E655" s="192" t="s">
        <v>813</v>
      </c>
      <c r="F655" s="193" t="s">
        <v>814</v>
      </c>
      <c r="G655" s="194" t="s">
        <v>216</v>
      </c>
      <c r="H655" s="195">
        <v>8.2089999999999996</v>
      </c>
      <c r="I655" s="196"/>
      <c r="J655" s="197">
        <f>ROUND(I655*H655,2)</f>
        <v>0</v>
      </c>
      <c r="K655" s="193" t="s">
        <v>185</v>
      </c>
      <c r="L655" s="39"/>
      <c r="M655" s="198" t="s">
        <v>1</v>
      </c>
      <c r="N655" s="199" t="s">
        <v>47</v>
      </c>
      <c r="O655" s="71"/>
      <c r="P655" s="200">
        <f>O655*H655</f>
        <v>0</v>
      </c>
      <c r="Q655" s="200">
        <v>0</v>
      </c>
      <c r="R655" s="200">
        <f>Q655*H655</f>
        <v>0</v>
      </c>
      <c r="S655" s="200">
        <v>2.2000000000000002</v>
      </c>
      <c r="T655" s="201">
        <f>S655*H655</f>
        <v>18.059799999999999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2" t="s">
        <v>186</v>
      </c>
      <c r="AT655" s="202" t="s">
        <v>181</v>
      </c>
      <c r="AU655" s="202" t="s">
        <v>110</v>
      </c>
      <c r="AY655" s="17" t="s">
        <v>179</v>
      </c>
      <c r="BE655" s="203">
        <f>IF(N655="základní",J655,0)</f>
        <v>0</v>
      </c>
      <c r="BF655" s="203">
        <f>IF(N655="snížená",J655,0)</f>
        <v>0</v>
      </c>
      <c r="BG655" s="203">
        <f>IF(N655="zákl. přenesená",J655,0)</f>
        <v>0</v>
      </c>
      <c r="BH655" s="203">
        <f>IF(N655="sníž. přenesená",J655,0)</f>
        <v>0</v>
      </c>
      <c r="BI655" s="203">
        <f>IF(N655="nulová",J655,0)</f>
        <v>0</v>
      </c>
      <c r="BJ655" s="17" t="s">
        <v>21</v>
      </c>
      <c r="BK655" s="203">
        <f>ROUND(I655*H655,2)</f>
        <v>0</v>
      </c>
      <c r="BL655" s="17" t="s">
        <v>186</v>
      </c>
      <c r="BM655" s="202" t="s">
        <v>815</v>
      </c>
    </row>
    <row r="656" spans="1:65" s="13" customFormat="1" ht="10.199999999999999">
      <c r="B656" s="204"/>
      <c r="C656" s="205"/>
      <c r="D656" s="206" t="s">
        <v>188</v>
      </c>
      <c r="E656" s="207" t="s">
        <v>1</v>
      </c>
      <c r="F656" s="208" t="s">
        <v>816</v>
      </c>
      <c r="G656" s="205"/>
      <c r="H656" s="207" t="s">
        <v>1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188</v>
      </c>
      <c r="AU656" s="214" t="s">
        <v>110</v>
      </c>
      <c r="AV656" s="13" t="s">
        <v>21</v>
      </c>
      <c r="AW656" s="13" t="s">
        <v>40</v>
      </c>
      <c r="AX656" s="13" t="s">
        <v>82</v>
      </c>
      <c r="AY656" s="214" t="s">
        <v>179</v>
      </c>
    </row>
    <row r="657" spans="1:65" s="14" customFormat="1" ht="10.199999999999999">
      <c r="B657" s="215"/>
      <c r="C657" s="216"/>
      <c r="D657" s="206" t="s">
        <v>188</v>
      </c>
      <c r="E657" s="217" t="s">
        <v>1</v>
      </c>
      <c r="F657" s="218" t="s">
        <v>817</v>
      </c>
      <c r="G657" s="216"/>
      <c r="H657" s="219">
        <v>8.2089149999999993</v>
      </c>
      <c r="I657" s="220"/>
      <c r="J657" s="216"/>
      <c r="K657" s="216"/>
      <c r="L657" s="221"/>
      <c r="M657" s="222"/>
      <c r="N657" s="223"/>
      <c r="O657" s="223"/>
      <c r="P657" s="223"/>
      <c r="Q657" s="223"/>
      <c r="R657" s="223"/>
      <c r="S657" s="223"/>
      <c r="T657" s="224"/>
      <c r="AT657" s="225" t="s">
        <v>188</v>
      </c>
      <c r="AU657" s="225" t="s">
        <v>110</v>
      </c>
      <c r="AV657" s="14" t="s">
        <v>90</v>
      </c>
      <c r="AW657" s="14" t="s">
        <v>40</v>
      </c>
      <c r="AX657" s="14" t="s">
        <v>82</v>
      </c>
      <c r="AY657" s="225" t="s">
        <v>179</v>
      </c>
    </row>
    <row r="658" spans="1:65" s="2" customFormat="1" ht="19.8" customHeight="1">
      <c r="A658" s="34"/>
      <c r="B658" s="35"/>
      <c r="C658" s="191" t="s">
        <v>818</v>
      </c>
      <c r="D658" s="191" t="s">
        <v>181</v>
      </c>
      <c r="E658" s="192" t="s">
        <v>819</v>
      </c>
      <c r="F658" s="193" t="s">
        <v>820</v>
      </c>
      <c r="G658" s="194" t="s">
        <v>260</v>
      </c>
      <c r="H658" s="195">
        <v>437.80900000000003</v>
      </c>
      <c r="I658" s="196"/>
      <c r="J658" s="197">
        <f>ROUND(I658*H658,2)</f>
        <v>0</v>
      </c>
      <c r="K658" s="193" t="s">
        <v>185</v>
      </c>
      <c r="L658" s="39"/>
      <c r="M658" s="198" t="s">
        <v>1</v>
      </c>
      <c r="N658" s="199" t="s">
        <v>47</v>
      </c>
      <c r="O658" s="71"/>
      <c r="P658" s="200">
        <f>O658*H658</f>
        <v>0</v>
      </c>
      <c r="Q658" s="200">
        <v>0</v>
      </c>
      <c r="R658" s="200">
        <f>Q658*H658</f>
        <v>0</v>
      </c>
      <c r="S658" s="200">
        <v>1.6500000000000001E-2</v>
      </c>
      <c r="T658" s="201">
        <f>S658*H658</f>
        <v>7.2238485000000008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2" t="s">
        <v>186</v>
      </c>
      <c r="AT658" s="202" t="s">
        <v>181</v>
      </c>
      <c r="AU658" s="202" t="s">
        <v>110</v>
      </c>
      <c r="AY658" s="17" t="s">
        <v>179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21</v>
      </c>
      <c r="BK658" s="203">
        <f>ROUND(I658*H658,2)</f>
        <v>0</v>
      </c>
      <c r="BL658" s="17" t="s">
        <v>186</v>
      </c>
      <c r="BM658" s="202" t="s">
        <v>821</v>
      </c>
    </row>
    <row r="659" spans="1:65" s="13" customFormat="1" ht="10.199999999999999">
      <c r="B659" s="204"/>
      <c r="C659" s="205"/>
      <c r="D659" s="206" t="s">
        <v>188</v>
      </c>
      <c r="E659" s="207" t="s">
        <v>1</v>
      </c>
      <c r="F659" s="208" t="s">
        <v>822</v>
      </c>
      <c r="G659" s="205"/>
      <c r="H659" s="207" t="s">
        <v>1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188</v>
      </c>
      <c r="AU659" s="214" t="s">
        <v>110</v>
      </c>
      <c r="AV659" s="13" t="s">
        <v>21</v>
      </c>
      <c r="AW659" s="13" t="s">
        <v>40</v>
      </c>
      <c r="AX659" s="13" t="s">
        <v>82</v>
      </c>
      <c r="AY659" s="214" t="s">
        <v>179</v>
      </c>
    </row>
    <row r="660" spans="1:65" s="14" customFormat="1" ht="10.199999999999999">
      <c r="B660" s="215"/>
      <c r="C660" s="216"/>
      <c r="D660" s="206" t="s">
        <v>188</v>
      </c>
      <c r="E660" s="217" t="s">
        <v>1</v>
      </c>
      <c r="F660" s="218" t="s">
        <v>823</v>
      </c>
      <c r="G660" s="216"/>
      <c r="H660" s="219">
        <v>437.80880000000002</v>
      </c>
      <c r="I660" s="220"/>
      <c r="J660" s="216"/>
      <c r="K660" s="216"/>
      <c r="L660" s="221"/>
      <c r="M660" s="222"/>
      <c r="N660" s="223"/>
      <c r="O660" s="223"/>
      <c r="P660" s="223"/>
      <c r="Q660" s="223"/>
      <c r="R660" s="223"/>
      <c r="S660" s="223"/>
      <c r="T660" s="224"/>
      <c r="AT660" s="225" t="s">
        <v>188</v>
      </c>
      <c r="AU660" s="225" t="s">
        <v>110</v>
      </c>
      <c r="AV660" s="14" t="s">
        <v>90</v>
      </c>
      <c r="AW660" s="14" t="s">
        <v>40</v>
      </c>
      <c r="AX660" s="14" t="s">
        <v>82</v>
      </c>
      <c r="AY660" s="225" t="s">
        <v>179</v>
      </c>
    </row>
    <row r="661" spans="1:65" s="2" customFormat="1" ht="14.4" customHeight="1">
      <c r="A661" s="34"/>
      <c r="B661" s="35"/>
      <c r="C661" s="191" t="s">
        <v>824</v>
      </c>
      <c r="D661" s="191" t="s">
        <v>181</v>
      </c>
      <c r="E661" s="192" t="s">
        <v>825</v>
      </c>
      <c r="F661" s="193" t="s">
        <v>826</v>
      </c>
      <c r="G661" s="194" t="s">
        <v>260</v>
      </c>
      <c r="H661" s="195">
        <v>5</v>
      </c>
      <c r="I661" s="196"/>
      <c r="J661" s="197">
        <f>ROUND(I661*H661,2)</f>
        <v>0</v>
      </c>
      <c r="K661" s="193" t="s">
        <v>185</v>
      </c>
      <c r="L661" s="39"/>
      <c r="M661" s="198" t="s">
        <v>1</v>
      </c>
      <c r="N661" s="199" t="s">
        <v>47</v>
      </c>
      <c r="O661" s="71"/>
      <c r="P661" s="200">
        <f>O661*H661</f>
        <v>0</v>
      </c>
      <c r="Q661" s="200">
        <v>0</v>
      </c>
      <c r="R661" s="200">
        <f>Q661*H661</f>
        <v>0</v>
      </c>
      <c r="S661" s="200">
        <v>2.4750000000000001E-2</v>
      </c>
      <c r="T661" s="201">
        <f>S661*H661</f>
        <v>0.12375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2" t="s">
        <v>186</v>
      </c>
      <c r="AT661" s="202" t="s">
        <v>181</v>
      </c>
      <c r="AU661" s="202" t="s">
        <v>110</v>
      </c>
      <c r="AY661" s="17" t="s">
        <v>179</v>
      </c>
      <c r="BE661" s="203">
        <f>IF(N661="základní",J661,0)</f>
        <v>0</v>
      </c>
      <c r="BF661" s="203">
        <f>IF(N661="snížená",J661,0)</f>
        <v>0</v>
      </c>
      <c r="BG661" s="203">
        <f>IF(N661="zákl. přenesená",J661,0)</f>
        <v>0</v>
      </c>
      <c r="BH661" s="203">
        <f>IF(N661="sníž. přenesená",J661,0)</f>
        <v>0</v>
      </c>
      <c r="BI661" s="203">
        <f>IF(N661="nulová",J661,0)</f>
        <v>0</v>
      </c>
      <c r="BJ661" s="17" t="s">
        <v>21</v>
      </c>
      <c r="BK661" s="203">
        <f>ROUND(I661*H661,2)</f>
        <v>0</v>
      </c>
      <c r="BL661" s="17" t="s">
        <v>186</v>
      </c>
      <c r="BM661" s="202" t="s">
        <v>827</v>
      </c>
    </row>
    <row r="662" spans="1:65" s="13" customFormat="1" ht="10.199999999999999">
      <c r="B662" s="204"/>
      <c r="C662" s="205"/>
      <c r="D662" s="206" t="s">
        <v>188</v>
      </c>
      <c r="E662" s="207" t="s">
        <v>1</v>
      </c>
      <c r="F662" s="208" t="s">
        <v>828</v>
      </c>
      <c r="G662" s="205"/>
      <c r="H662" s="207" t="s">
        <v>1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188</v>
      </c>
      <c r="AU662" s="214" t="s">
        <v>110</v>
      </c>
      <c r="AV662" s="13" t="s">
        <v>21</v>
      </c>
      <c r="AW662" s="13" t="s">
        <v>40</v>
      </c>
      <c r="AX662" s="13" t="s">
        <v>82</v>
      </c>
      <c r="AY662" s="214" t="s">
        <v>179</v>
      </c>
    </row>
    <row r="663" spans="1:65" s="14" customFormat="1" ht="10.199999999999999">
      <c r="B663" s="215"/>
      <c r="C663" s="216"/>
      <c r="D663" s="206" t="s">
        <v>188</v>
      </c>
      <c r="E663" s="217" t="s">
        <v>1</v>
      </c>
      <c r="F663" s="218" t="s">
        <v>222</v>
      </c>
      <c r="G663" s="216"/>
      <c r="H663" s="219">
        <v>5</v>
      </c>
      <c r="I663" s="220"/>
      <c r="J663" s="216"/>
      <c r="K663" s="216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188</v>
      </c>
      <c r="AU663" s="225" t="s">
        <v>110</v>
      </c>
      <c r="AV663" s="14" t="s">
        <v>90</v>
      </c>
      <c r="AW663" s="14" t="s">
        <v>40</v>
      </c>
      <c r="AX663" s="14" t="s">
        <v>82</v>
      </c>
      <c r="AY663" s="225" t="s">
        <v>179</v>
      </c>
    </row>
    <row r="664" spans="1:65" s="2" customFormat="1" ht="14.4" customHeight="1">
      <c r="A664" s="34"/>
      <c r="B664" s="35"/>
      <c r="C664" s="191" t="s">
        <v>829</v>
      </c>
      <c r="D664" s="191" t="s">
        <v>181</v>
      </c>
      <c r="E664" s="192" t="s">
        <v>830</v>
      </c>
      <c r="F664" s="193" t="s">
        <v>831</v>
      </c>
      <c r="G664" s="194" t="s">
        <v>260</v>
      </c>
      <c r="H664" s="195">
        <v>21.6</v>
      </c>
      <c r="I664" s="196"/>
      <c r="J664" s="197">
        <f>ROUND(I664*H664,2)</f>
        <v>0</v>
      </c>
      <c r="K664" s="193" t="s">
        <v>185</v>
      </c>
      <c r="L664" s="39"/>
      <c r="M664" s="198" t="s">
        <v>1</v>
      </c>
      <c r="N664" s="199" t="s">
        <v>47</v>
      </c>
      <c r="O664" s="71"/>
      <c r="P664" s="200">
        <f>O664*H664</f>
        <v>0</v>
      </c>
      <c r="Q664" s="200">
        <v>0</v>
      </c>
      <c r="R664" s="200">
        <f>Q664*H664</f>
        <v>0</v>
      </c>
      <c r="S664" s="200">
        <v>1.584E-2</v>
      </c>
      <c r="T664" s="201">
        <f>S664*H664</f>
        <v>0.342144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2" t="s">
        <v>186</v>
      </c>
      <c r="AT664" s="202" t="s">
        <v>181</v>
      </c>
      <c r="AU664" s="202" t="s">
        <v>110</v>
      </c>
      <c r="AY664" s="17" t="s">
        <v>179</v>
      </c>
      <c r="BE664" s="203">
        <f>IF(N664="základní",J664,0)</f>
        <v>0</v>
      </c>
      <c r="BF664" s="203">
        <f>IF(N664="snížená",J664,0)</f>
        <v>0</v>
      </c>
      <c r="BG664" s="203">
        <f>IF(N664="zákl. přenesená",J664,0)</f>
        <v>0</v>
      </c>
      <c r="BH664" s="203">
        <f>IF(N664="sníž. přenesená",J664,0)</f>
        <v>0</v>
      </c>
      <c r="BI664" s="203">
        <f>IF(N664="nulová",J664,0)</f>
        <v>0</v>
      </c>
      <c r="BJ664" s="17" t="s">
        <v>21</v>
      </c>
      <c r="BK664" s="203">
        <f>ROUND(I664*H664,2)</f>
        <v>0</v>
      </c>
      <c r="BL664" s="17" t="s">
        <v>186</v>
      </c>
      <c r="BM664" s="202" t="s">
        <v>832</v>
      </c>
    </row>
    <row r="665" spans="1:65" s="13" customFormat="1" ht="10.199999999999999">
      <c r="B665" s="204"/>
      <c r="C665" s="205"/>
      <c r="D665" s="206" t="s">
        <v>188</v>
      </c>
      <c r="E665" s="207" t="s">
        <v>1</v>
      </c>
      <c r="F665" s="208" t="s">
        <v>833</v>
      </c>
      <c r="G665" s="205"/>
      <c r="H665" s="207" t="s">
        <v>1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188</v>
      </c>
      <c r="AU665" s="214" t="s">
        <v>110</v>
      </c>
      <c r="AV665" s="13" t="s">
        <v>21</v>
      </c>
      <c r="AW665" s="13" t="s">
        <v>40</v>
      </c>
      <c r="AX665" s="13" t="s">
        <v>82</v>
      </c>
      <c r="AY665" s="214" t="s">
        <v>179</v>
      </c>
    </row>
    <row r="666" spans="1:65" s="14" customFormat="1" ht="10.199999999999999">
      <c r="B666" s="215"/>
      <c r="C666" s="216"/>
      <c r="D666" s="206" t="s">
        <v>188</v>
      </c>
      <c r="E666" s="217" t="s">
        <v>1</v>
      </c>
      <c r="F666" s="218" t="s">
        <v>834</v>
      </c>
      <c r="G666" s="216"/>
      <c r="H666" s="219">
        <v>16</v>
      </c>
      <c r="I666" s="220"/>
      <c r="J666" s="216"/>
      <c r="K666" s="216"/>
      <c r="L666" s="221"/>
      <c r="M666" s="222"/>
      <c r="N666" s="223"/>
      <c r="O666" s="223"/>
      <c r="P666" s="223"/>
      <c r="Q666" s="223"/>
      <c r="R666" s="223"/>
      <c r="S666" s="223"/>
      <c r="T666" s="224"/>
      <c r="AT666" s="225" t="s">
        <v>188</v>
      </c>
      <c r="AU666" s="225" t="s">
        <v>110</v>
      </c>
      <c r="AV666" s="14" t="s">
        <v>90</v>
      </c>
      <c r="AW666" s="14" t="s">
        <v>40</v>
      </c>
      <c r="AX666" s="14" t="s">
        <v>82</v>
      </c>
      <c r="AY666" s="225" t="s">
        <v>179</v>
      </c>
    </row>
    <row r="667" spans="1:65" s="14" customFormat="1" ht="10.199999999999999">
      <c r="B667" s="215"/>
      <c r="C667" s="216"/>
      <c r="D667" s="206" t="s">
        <v>188</v>
      </c>
      <c r="E667" s="217" t="s">
        <v>1</v>
      </c>
      <c r="F667" s="218" t="s">
        <v>835</v>
      </c>
      <c r="G667" s="216"/>
      <c r="H667" s="219">
        <v>5.6</v>
      </c>
      <c r="I667" s="220"/>
      <c r="J667" s="216"/>
      <c r="K667" s="216"/>
      <c r="L667" s="221"/>
      <c r="M667" s="222"/>
      <c r="N667" s="223"/>
      <c r="O667" s="223"/>
      <c r="P667" s="223"/>
      <c r="Q667" s="223"/>
      <c r="R667" s="223"/>
      <c r="S667" s="223"/>
      <c r="T667" s="224"/>
      <c r="AT667" s="225" t="s">
        <v>188</v>
      </c>
      <c r="AU667" s="225" t="s">
        <v>110</v>
      </c>
      <c r="AV667" s="14" t="s">
        <v>90</v>
      </c>
      <c r="AW667" s="14" t="s">
        <v>40</v>
      </c>
      <c r="AX667" s="14" t="s">
        <v>82</v>
      </c>
      <c r="AY667" s="225" t="s">
        <v>179</v>
      </c>
    </row>
    <row r="668" spans="1:65" s="2" customFormat="1" ht="14.4" customHeight="1">
      <c r="A668" s="34"/>
      <c r="B668" s="35"/>
      <c r="C668" s="191" t="s">
        <v>836</v>
      </c>
      <c r="D668" s="191" t="s">
        <v>181</v>
      </c>
      <c r="E668" s="192" t="s">
        <v>837</v>
      </c>
      <c r="F668" s="193" t="s">
        <v>838</v>
      </c>
      <c r="G668" s="194" t="s">
        <v>184</v>
      </c>
      <c r="H668" s="195">
        <v>84.66</v>
      </c>
      <c r="I668" s="196"/>
      <c r="J668" s="197">
        <f>ROUND(I668*H668,2)</f>
        <v>0</v>
      </c>
      <c r="K668" s="193" t="s">
        <v>185</v>
      </c>
      <c r="L668" s="39"/>
      <c r="M668" s="198" t="s">
        <v>1</v>
      </c>
      <c r="N668" s="199" t="s">
        <v>47</v>
      </c>
      <c r="O668" s="71"/>
      <c r="P668" s="200">
        <f>O668*H668</f>
        <v>0</v>
      </c>
      <c r="Q668" s="200">
        <v>0</v>
      </c>
      <c r="R668" s="200">
        <f>Q668*H668</f>
        <v>0</v>
      </c>
      <c r="S668" s="200">
        <v>1.7780000000000001E-2</v>
      </c>
      <c r="T668" s="201">
        <f>S668*H668</f>
        <v>1.5052547999999999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202" t="s">
        <v>186</v>
      </c>
      <c r="AT668" s="202" t="s">
        <v>181</v>
      </c>
      <c r="AU668" s="202" t="s">
        <v>110</v>
      </c>
      <c r="AY668" s="17" t="s">
        <v>179</v>
      </c>
      <c r="BE668" s="203">
        <f>IF(N668="základní",J668,0)</f>
        <v>0</v>
      </c>
      <c r="BF668" s="203">
        <f>IF(N668="snížená",J668,0)</f>
        <v>0</v>
      </c>
      <c r="BG668" s="203">
        <f>IF(N668="zákl. přenesená",J668,0)</f>
        <v>0</v>
      </c>
      <c r="BH668" s="203">
        <f>IF(N668="sníž. přenesená",J668,0)</f>
        <v>0</v>
      </c>
      <c r="BI668" s="203">
        <f>IF(N668="nulová",J668,0)</f>
        <v>0</v>
      </c>
      <c r="BJ668" s="17" t="s">
        <v>21</v>
      </c>
      <c r="BK668" s="203">
        <f>ROUND(I668*H668,2)</f>
        <v>0</v>
      </c>
      <c r="BL668" s="17" t="s">
        <v>186</v>
      </c>
      <c r="BM668" s="202" t="s">
        <v>839</v>
      </c>
    </row>
    <row r="669" spans="1:65" s="13" customFormat="1" ht="10.199999999999999">
      <c r="B669" s="204"/>
      <c r="C669" s="205"/>
      <c r="D669" s="206" t="s">
        <v>188</v>
      </c>
      <c r="E669" s="207" t="s">
        <v>1</v>
      </c>
      <c r="F669" s="208" t="s">
        <v>840</v>
      </c>
      <c r="G669" s="205"/>
      <c r="H669" s="207" t="s">
        <v>1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188</v>
      </c>
      <c r="AU669" s="214" t="s">
        <v>110</v>
      </c>
      <c r="AV669" s="13" t="s">
        <v>21</v>
      </c>
      <c r="AW669" s="13" t="s">
        <v>40</v>
      </c>
      <c r="AX669" s="13" t="s">
        <v>82</v>
      </c>
      <c r="AY669" s="214" t="s">
        <v>179</v>
      </c>
    </row>
    <row r="670" spans="1:65" s="14" customFormat="1" ht="10.199999999999999">
      <c r="B670" s="215"/>
      <c r="C670" s="216"/>
      <c r="D670" s="206" t="s">
        <v>188</v>
      </c>
      <c r="E670" s="217" t="s">
        <v>1</v>
      </c>
      <c r="F670" s="218" t="s">
        <v>841</v>
      </c>
      <c r="G670" s="216"/>
      <c r="H670" s="219">
        <v>84.66</v>
      </c>
      <c r="I670" s="220"/>
      <c r="J670" s="216"/>
      <c r="K670" s="216"/>
      <c r="L670" s="221"/>
      <c r="M670" s="222"/>
      <c r="N670" s="223"/>
      <c r="O670" s="223"/>
      <c r="P670" s="223"/>
      <c r="Q670" s="223"/>
      <c r="R670" s="223"/>
      <c r="S670" s="223"/>
      <c r="T670" s="224"/>
      <c r="AT670" s="225" t="s">
        <v>188</v>
      </c>
      <c r="AU670" s="225" t="s">
        <v>110</v>
      </c>
      <c r="AV670" s="14" t="s">
        <v>90</v>
      </c>
      <c r="AW670" s="14" t="s">
        <v>40</v>
      </c>
      <c r="AX670" s="14" t="s">
        <v>82</v>
      </c>
      <c r="AY670" s="225" t="s">
        <v>179</v>
      </c>
    </row>
    <row r="671" spans="1:65" s="2" customFormat="1" ht="14.4" customHeight="1">
      <c r="A671" s="34"/>
      <c r="B671" s="35"/>
      <c r="C671" s="191" t="s">
        <v>842</v>
      </c>
      <c r="D671" s="191" t="s">
        <v>181</v>
      </c>
      <c r="E671" s="192" t="s">
        <v>843</v>
      </c>
      <c r="F671" s="193" t="s">
        <v>844</v>
      </c>
      <c r="G671" s="194" t="s">
        <v>260</v>
      </c>
      <c r="H671" s="195">
        <v>437.80900000000003</v>
      </c>
      <c r="I671" s="196"/>
      <c r="J671" s="197">
        <f>ROUND(I671*H671,2)</f>
        <v>0</v>
      </c>
      <c r="K671" s="193" t="s">
        <v>185</v>
      </c>
      <c r="L671" s="39"/>
      <c r="M671" s="198" t="s">
        <v>1</v>
      </c>
      <c r="N671" s="199" t="s">
        <v>47</v>
      </c>
      <c r="O671" s="71"/>
      <c r="P671" s="200">
        <f>O671*H671</f>
        <v>0</v>
      </c>
      <c r="Q671" s="200">
        <v>0</v>
      </c>
      <c r="R671" s="200">
        <f>Q671*H671</f>
        <v>0</v>
      </c>
      <c r="S671" s="200">
        <v>1.1730000000000001E-2</v>
      </c>
      <c r="T671" s="201">
        <f>S671*H671</f>
        <v>5.1354995700000003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2" t="s">
        <v>186</v>
      </c>
      <c r="AT671" s="202" t="s">
        <v>181</v>
      </c>
      <c r="AU671" s="202" t="s">
        <v>110</v>
      </c>
      <c r="AY671" s="17" t="s">
        <v>179</v>
      </c>
      <c r="BE671" s="203">
        <f>IF(N671="základní",J671,0)</f>
        <v>0</v>
      </c>
      <c r="BF671" s="203">
        <f>IF(N671="snížená",J671,0)</f>
        <v>0</v>
      </c>
      <c r="BG671" s="203">
        <f>IF(N671="zákl. přenesená",J671,0)</f>
        <v>0</v>
      </c>
      <c r="BH671" s="203">
        <f>IF(N671="sníž. přenesená",J671,0)</f>
        <v>0</v>
      </c>
      <c r="BI671" s="203">
        <f>IF(N671="nulová",J671,0)</f>
        <v>0</v>
      </c>
      <c r="BJ671" s="17" t="s">
        <v>21</v>
      </c>
      <c r="BK671" s="203">
        <f>ROUND(I671*H671,2)</f>
        <v>0</v>
      </c>
      <c r="BL671" s="17" t="s">
        <v>186</v>
      </c>
      <c r="BM671" s="202" t="s">
        <v>845</v>
      </c>
    </row>
    <row r="672" spans="1:65" s="13" customFormat="1" ht="10.199999999999999">
      <c r="B672" s="204"/>
      <c r="C672" s="205"/>
      <c r="D672" s="206" t="s">
        <v>188</v>
      </c>
      <c r="E672" s="207" t="s">
        <v>1</v>
      </c>
      <c r="F672" s="208" t="s">
        <v>822</v>
      </c>
      <c r="G672" s="205"/>
      <c r="H672" s="207" t="s">
        <v>1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188</v>
      </c>
      <c r="AU672" s="214" t="s">
        <v>110</v>
      </c>
      <c r="AV672" s="13" t="s">
        <v>21</v>
      </c>
      <c r="AW672" s="13" t="s">
        <v>40</v>
      </c>
      <c r="AX672" s="13" t="s">
        <v>82</v>
      </c>
      <c r="AY672" s="214" t="s">
        <v>179</v>
      </c>
    </row>
    <row r="673" spans="1:65" s="14" customFormat="1" ht="10.199999999999999">
      <c r="B673" s="215"/>
      <c r="C673" s="216"/>
      <c r="D673" s="206" t="s">
        <v>188</v>
      </c>
      <c r="E673" s="217" t="s">
        <v>1</v>
      </c>
      <c r="F673" s="218" t="s">
        <v>823</v>
      </c>
      <c r="G673" s="216"/>
      <c r="H673" s="219">
        <v>437.80880000000002</v>
      </c>
      <c r="I673" s="220"/>
      <c r="J673" s="216"/>
      <c r="K673" s="216"/>
      <c r="L673" s="221"/>
      <c r="M673" s="222"/>
      <c r="N673" s="223"/>
      <c r="O673" s="223"/>
      <c r="P673" s="223"/>
      <c r="Q673" s="223"/>
      <c r="R673" s="223"/>
      <c r="S673" s="223"/>
      <c r="T673" s="224"/>
      <c r="AT673" s="225" t="s">
        <v>188</v>
      </c>
      <c r="AU673" s="225" t="s">
        <v>110</v>
      </c>
      <c r="AV673" s="14" t="s">
        <v>90</v>
      </c>
      <c r="AW673" s="14" t="s">
        <v>40</v>
      </c>
      <c r="AX673" s="14" t="s">
        <v>82</v>
      </c>
      <c r="AY673" s="225" t="s">
        <v>179</v>
      </c>
    </row>
    <row r="674" spans="1:65" s="2" customFormat="1" ht="14.4" customHeight="1">
      <c r="A674" s="34"/>
      <c r="B674" s="35"/>
      <c r="C674" s="191" t="s">
        <v>846</v>
      </c>
      <c r="D674" s="191" t="s">
        <v>181</v>
      </c>
      <c r="E674" s="192" t="s">
        <v>847</v>
      </c>
      <c r="F674" s="193" t="s">
        <v>848</v>
      </c>
      <c r="G674" s="194" t="s">
        <v>709</v>
      </c>
      <c r="H674" s="195">
        <v>1</v>
      </c>
      <c r="I674" s="196"/>
      <c r="J674" s="197">
        <f>ROUND(I674*H674,2)</f>
        <v>0</v>
      </c>
      <c r="K674" s="193" t="s">
        <v>1</v>
      </c>
      <c r="L674" s="39"/>
      <c r="M674" s="198" t="s">
        <v>1</v>
      </c>
      <c r="N674" s="199" t="s">
        <v>47</v>
      </c>
      <c r="O674" s="71"/>
      <c r="P674" s="200">
        <f>O674*H674</f>
        <v>0</v>
      </c>
      <c r="Q674" s="200">
        <v>0</v>
      </c>
      <c r="R674" s="200">
        <f>Q674*H674</f>
        <v>0</v>
      </c>
      <c r="S674" s="200">
        <v>0</v>
      </c>
      <c r="T674" s="201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2" t="s">
        <v>186</v>
      </c>
      <c r="AT674" s="202" t="s">
        <v>181</v>
      </c>
      <c r="AU674" s="202" t="s">
        <v>110</v>
      </c>
      <c r="AY674" s="17" t="s">
        <v>179</v>
      </c>
      <c r="BE674" s="203">
        <f>IF(N674="základní",J674,0)</f>
        <v>0</v>
      </c>
      <c r="BF674" s="203">
        <f>IF(N674="snížená",J674,0)</f>
        <v>0</v>
      </c>
      <c r="BG674" s="203">
        <f>IF(N674="zákl. přenesená",J674,0)</f>
        <v>0</v>
      </c>
      <c r="BH674" s="203">
        <f>IF(N674="sníž. přenesená",J674,0)</f>
        <v>0</v>
      </c>
      <c r="BI674" s="203">
        <f>IF(N674="nulová",J674,0)</f>
        <v>0</v>
      </c>
      <c r="BJ674" s="17" t="s">
        <v>21</v>
      </c>
      <c r="BK674" s="203">
        <f>ROUND(I674*H674,2)</f>
        <v>0</v>
      </c>
      <c r="BL674" s="17" t="s">
        <v>186</v>
      </c>
      <c r="BM674" s="202" t="s">
        <v>849</v>
      </c>
    </row>
    <row r="675" spans="1:65" s="12" customFormat="1" ht="22.8" customHeight="1">
      <c r="B675" s="175"/>
      <c r="C675" s="176"/>
      <c r="D675" s="177" t="s">
        <v>81</v>
      </c>
      <c r="E675" s="189" t="s">
        <v>850</v>
      </c>
      <c r="F675" s="189" t="s">
        <v>851</v>
      </c>
      <c r="G675" s="176"/>
      <c r="H675" s="176"/>
      <c r="I675" s="179"/>
      <c r="J675" s="190">
        <f>BK675</f>
        <v>0</v>
      </c>
      <c r="K675" s="176"/>
      <c r="L675" s="181"/>
      <c r="M675" s="182"/>
      <c r="N675" s="183"/>
      <c r="O675" s="183"/>
      <c r="P675" s="184">
        <f>P676+SUM(P677:P692)</f>
        <v>0</v>
      </c>
      <c r="Q675" s="183"/>
      <c r="R675" s="184">
        <f>R676+SUM(R677:R692)</f>
        <v>0</v>
      </c>
      <c r="S675" s="183"/>
      <c r="T675" s="185">
        <f>T676+SUM(T677:T692)</f>
        <v>0</v>
      </c>
      <c r="AR675" s="186" t="s">
        <v>21</v>
      </c>
      <c r="AT675" s="187" t="s">
        <v>81</v>
      </c>
      <c r="AU675" s="187" t="s">
        <v>21</v>
      </c>
      <c r="AY675" s="186" t="s">
        <v>179</v>
      </c>
      <c r="BK675" s="188">
        <f>BK676+SUM(BK677:BK692)</f>
        <v>0</v>
      </c>
    </row>
    <row r="676" spans="1:65" s="2" customFormat="1" ht="14.4" customHeight="1">
      <c r="A676" s="34"/>
      <c r="B676" s="35"/>
      <c r="C676" s="191" t="s">
        <v>852</v>
      </c>
      <c r="D676" s="191" t="s">
        <v>181</v>
      </c>
      <c r="E676" s="192" t="s">
        <v>853</v>
      </c>
      <c r="F676" s="193" t="s">
        <v>854</v>
      </c>
      <c r="G676" s="194" t="s">
        <v>200</v>
      </c>
      <c r="H676" s="195">
        <v>112.548</v>
      </c>
      <c r="I676" s="196"/>
      <c r="J676" s="197">
        <f>ROUND(I676*H676,2)</f>
        <v>0</v>
      </c>
      <c r="K676" s="193" t="s">
        <v>185</v>
      </c>
      <c r="L676" s="39"/>
      <c r="M676" s="198" t="s">
        <v>1</v>
      </c>
      <c r="N676" s="199" t="s">
        <v>47</v>
      </c>
      <c r="O676" s="71"/>
      <c r="P676" s="200">
        <f>O676*H676</f>
        <v>0</v>
      </c>
      <c r="Q676" s="200">
        <v>0</v>
      </c>
      <c r="R676" s="200">
        <f>Q676*H676</f>
        <v>0</v>
      </c>
      <c r="S676" s="200">
        <v>0</v>
      </c>
      <c r="T676" s="201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202" t="s">
        <v>186</v>
      </c>
      <c r="AT676" s="202" t="s">
        <v>181</v>
      </c>
      <c r="AU676" s="202" t="s">
        <v>90</v>
      </c>
      <c r="AY676" s="17" t="s">
        <v>179</v>
      </c>
      <c r="BE676" s="203">
        <f>IF(N676="základní",J676,0)</f>
        <v>0</v>
      </c>
      <c r="BF676" s="203">
        <f>IF(N676="snížená",J676,0)</f>
        <v>0</v>
      </c>
      <c r="BG676" s="203">
        <f>IF(N676="zákl. přenesená",J676,0)</f>
        <v>0</v>
      </c>
      <c r="BH676" s="203">
        <f>IF(N676="sníž. přenesená",J676,0)</f>
        <v>0</v>
      </c>
      <c r="BI676" s="203">
        <f>IF(N676="nulová",J676,0)</f>
        <v>0</v>
      </c>
      <c r="BJ676" s="17" t="s">
        <v>21</v>
      </c>
      <c r="BK676" s="203">
        <f>ROUND(I676*H676,2)</f>
        <v>0</v>
      </c>
      <c r="BL676" s="17" t="s">
        <v>186</v>
      </c>
      <c r="BM676" s="202" t="s">
        <v>855</v>
      </c>
    </row>
    <row r="677" spans="1:65" s="2" customFormat="1" ht="14.4" customHeight="1">
      <c r="A677" s="34"/>
      <c r="B677" s="35"/>
      <c r="C677" s="191" t="s">
        <v>856</v>
      </c>
      <c r="D677" s="191" t="s">
        <v>181</v>
      </c>
      <c r="E677" s="192" t="s">
        <v>857</v>
      </c>
      <c r="F677" s="193" t="s">
        <v>858</v>
      </c>
      <c r="G677" s="194" t="s">
        <v>200</v>
      </c>
      <c r="H677" s="195">
        <v>562.74</v>
      </c>
      <c r="I677" s="196"/>
      <c r="J677" s="197">
        <f>ROUND(I677*H677,2)</f>
        <v>0</v>
      </c>
      <c r="K677" s="193" t="s">
        <v>185</v>
      </c>
      <c r="L677" s="39"/>
      <c r="M677" s="198" t="s">
        <v>1</v>
      </c>
      <c r="N677" s="199" t="s">
        <v>47</v>
      </c>
      <c r="O677" s="71"/>
      <c r="P677" s="200">
        <f>O677*H677</f>
        <v>0</v>
      </c>
      <c r="Q677" s="200">
        <v>0</v>
      </c>
      <c r="R677" s="200">
        <f>Q677*H677</f>
        <v>0</v>
      </c>
      <c r="S677" s="200">
        <v>0</v>
      </c>
      <c r="T677" s="201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2" t="s">
        <v>186</v>
      </c>
      <c r="AT677" s="202" t="s">
        <v>181</v>
      </c>
      <c r="AU677" s="202" t="s">
        <v>90</v>
      </c>
      <c r="AY677" s="17" t="s">
        <v>179</v>
      </c>
      <c r="BE677" s="203">
        <f>IF(N677="základní",J677,0)</f>
        <v>0</v>
      </c>
      <c r="BF677" s="203">
        <f>IF(N677="snížená",J677,0)</f>
        <v>0</v>
      </c>
      <c r="BG677" s="203">
        <f>IF(N677="zákl. přenesená",J677,0)</f>
        <v>0</v>
      </c>
      <c r="BH677" s="203">
        <f>IF(N677="sníž. přenesená",J677,0)</f>
        <v>0</v>
      </c>
      <c r="BI677" s="203">
        <f>IF(N677="nulová",J677,0)</f>
        <v>0</v>
      </c>
      <c r="BJ677" s="17" t="s">
        <v>21</v>
      </c>
      <c r="BK677" s="203">
        <f>ROUND(I677*H677,2)</f>
        <v>0</v>
      </c>
      <c r="BL677" s="17" t="s">
        <v>186</v>
      </c>
      <c r="BM677" s="202" t="s">
        <v>859</v>
      </c>
    </row>
    <row r="678" spans="1:65" s="2" customFormat="1" ht="19.2">
      <c r="A678" s="34"/>
      <c r="B678" s="35"/>
      <c r="C678" s="36"/>
      <c r="D678" s="206" t="s">
        <v>462</v>
      </c>
      <c r="E678" s="36"/>
      <c r="F678" s="236" t="s">
        <v>860</v>
      </c>
      <c r="G678" s="36"/>
      <c r="H678" s="36"/>
      <c r="I678" s="237"/>
      <c r="J678" s="36"/>
      <c r="K678" s="36"/>
      <c r="L678" s="39"/>
      <c r="M678" s="238"/>
      <c r="N678" s="23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462</v>
      </c>
      <c r="AU678" s="17" t="s">
        <v>90</v>
      </c>
    </row>
    <row r="679" spans="1:65" s="14" customFormat="1" ht="10.199999999999999">
      <c r="B679" s="215"/>
      <c r="C679" s="216"/>
      <c r="D679" s="206" t="s">
        <v>188</v>
      </c>
      <c r="E679" s="216"/>
      <c r="F679" s="218" t="s">
        <v>861</v>
      </c>
      <c r="G679" s="216"/>
      <c r="H679" s="219">
        <v>562.74</v>
      </c>
      <c r="I679" s="220"/>
      <c r="J679" s="216"/>
      <c r="K679" s="216"/>
      <c r="L679" s="221"/>
      <c r="M679" s="222"/>
      <c r="N679" s="223"/>
      <c r="O679" s="223"/>
      <c r="P679" s="223"/>
      <c r="Q679" s="223"/>
      <c r="R679" s="223"/>
      <c r="S679" s="223"/>
      <c r="T679" s="224"/>
      <c r="AT679" s="225" t="s">
        <v>188</v>
      </c>
      <c r="AU679" s="225" t="s">
        <v>90</v>
      </c>
      <c r="AV679" s="14" t="s">
        <v>90</v>
      </c>
      <c r="AW679" s="14" t="s">
        <v>4</v>
      </c>
      <c r="AX679" s="14" t="s">
        <v>21</v>
      </c>
      <c r="AY679" s="225" t="s">
        <v>179</v>
      </c>
    </row>
    <row r="680" spans="1:65" s="2" customFormat="1" ht="14.4" customHeight="1">
      <c r="A680" s="34"/>
      <c r="B680" s="35"/>
      <c r="C680" s="191" t="s">
        <v>862</v>
      </c>
      <c r="D680" s="191" t="s">
        <v>181</v>
      </c>
      <c r="E680" s="192" t="s">
        <v>863</v>
      </c>
      <c r="F680" s="193" t="s">
        <v>864</v>
      </c>
      <c r="G680" s="194" t="s">
        <v>200</v>
      </c>
      <c r="H680" s="195">
        <v>112.548</v>
      </c>
      <c r="I680" s="196"/>
      <c r="J680" s="197">
        <f>ROUND(I680*H680,2)</f>
        <v>0</v>
      </c>
      <c r="K680" s="193" t="s">
        <v>185</v>
      </c>
      <c r="L680" s="39"/>
      <c r="M680" s="198" t="s">
        <v>1</v>
      </c>
      <c r="N680" s="199" t="s">
        <v>47</v>
      </c>
      <c r="O680" s="71"/>
      <c r="P680" s="200">
        <f>O680*H680</f>
        <v>0</v>
      </c>
      <c r="Q680" s="200">
        <v>0</v>
      </c>
      <c r="R680" s="200">
        <f>Q680*H680</f>
        <v>0</v>
      </c>
      <c r="S680" s="200">
        <v>0</v>
      </c>
      <c r="T680" s="201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2" t="s">
        <v>186</v>
      </c>
      <c r="AT680" s="202" t="s">
        <v>181</v>
      </c>
      <c r="AU680" s="202" t="s">
        <v>90</v>
      </c>
      <c r="AY680" s="17" t="s">
        <v>179</v>
      </c>
      <c r="BE680" s="203">
        <f>IF(N680="základní",J680,0)</f>
        <v>0</v>
      </c>
      <c r="BF680" s="203">
        <f>IF(N680="snížená",J680,0)</f>
        <v>0</v>
      </c>
      <c r="BG680" s="203">
        <f>IF(N680="zákl. přenesená",J680,0)</f>
        <v>0</v>
      </c>
      <c r="BH680" s="203">
        <f>IF(N680="sníž. přenesená",J680,0)</f>
        <v>0</v>
      </c>
      <c r="BI680" s="203">
        <f>IF(N680="nulová",J680,0)</f>
        <v>0</v>
      </c>
      <c r="BJ680" s="17" t="s">
        <v>21</v>
      </c>
      <c r="BK680" s="203">
        <f>ROUND(I680*H680,2)</f>
        <v>0</v>
      </c>
      <c r="BL680" s="17" t="s">
        <v>186</v>
      </c>
      <c r="BM680" s="202" t="s">
        <v>865</v>
      </c>
    </row>
    <row r="681" spans="1:65" s="2" customFormat="1" ht="14.4" customHeight="1">
      <c r="A681" s="34"/>
      <c r="B681" s="35"/>
      <c r="C681" s="191" t="s">
        <v>866</v>
      </c>
      <c r="D681" s="191" t="s">
        <v>181</v>
      </c>
      <c r="E681" s="192" t="s">
        <v>867</v>
      </c>
      <c r="F681" s="193" t="s">
        <v>868</v>
      </c>
      <c r="G681" s="194" t="s">
        <v>200</v>
      </c>
      <c r="H681" s="195">
        <v>1913.316</v>
      </c>
      <c r="I681" s="196"/>
      <c r="J681" s="197">
        <f>ROUND(I681*H681,2)</f>
        <v>0</v>
      </c>
      <c r="K681" s="193" t="s">
        <v>185</v>
      </c>
      <c r="L681" s="39"/>
      <c r="M681" s="198" t="s">
        <v>1</v>
      </c>
      <c r="N681" s="199" t="s">
        <v>47</v>
      </c>
      <c r="O681" s="71"/>
      <c r="P681" s="200">
        <f>O681*H681</f>
        <v>0</v>
      </c>
      <c r="Q681" s="200">
        <v>0</v>
      </c>
      <c r="R681" s="200">
        <f>Q681*H681</f>
        <v>0</v>
      </c>
      <c r="S681" s="200">
        <v>0</v>
      </c>
      <c r="T681" s="201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2" t="s">
        <v>186</v>
      </c>
      <c r="AT681" s="202" t="s">
        <v>181</v>
      </c>
      <c r="AU681" s="202" t="s">
        <v>90</v>
      </c>
      <c r="AY681" s="17" t="s">
        <v>179</v>
      </c>
      <c r="BE681" s="203">
        <f>IF(N681="základní",J681,0)</f>
        <v>0</v>
      </c>
      <c r="BF681" s="203">
        <f>IF(N681="snížená",J681,0)</f>
        <v>0</v>
      </c>
      <c r="BG681" s="203">
        <f>IF(N681="zákl. přenesená",J681,0)</f>
        <v>0</v>
      </c>
      <c r="BH681" s="203">
        <f>IF(N681="sníž. přenesená",J681,0)</f>
        <v>0</v>
      </c>
      <c r="BI681" s="203">
        <f>IF(N681="nulová",J681,0)</f>
        <v>0</v>
      </c>
      <c r="BJ681" s="17" t="s">
        <v>21</v>
      </c>
      <c r="BK681" s="203">
        <f>ROUND(I681*H681,2)</f>
        <v>0</v>
      </c>
      <c r="BL681" s="17" t="s">
        <v>186</v>
      </c>
      <c r="BM681" s="202" t="s">
        <v>869</v>
      </c>
    </row>
    <row r="682" spans="1:65" s="2" customFormat="1" ht="19.2">
      <c r="A682" s="34"/>
      <c r="B682" s="35"/>
      <c r="C682" s="36"/>
      <c r="D682" s="206" t="s">
        <v>462</v>
      </c>
      <c r="E682" s="36"/>
      <c r="F682" s="236" t="s">
        <v>870</v>
      </c>
      <c r="G682" s="36"/>
      <c r="H682" s="36"/>
      <c r="I682" s="237"/>
      <c r="J682" s="36"/>
      <c r="K682" s="36"/>
      <c r="L682" s="39"/>
      <c r="M682" s="238"/>
      <c r="N682" s="23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462</v>
      </c>
      <c r="AU682" s="17" t="s">
        <v>90</v>
      </c>
    </row>
    <row r="683" spans="1:65" s="14" customFormat="1" ht="10.199999999999999">
      <c r="B683" s="215"/>
      <c r="C683" s="216"/>
      <c r="D683" s="206" t="s">
        <v>188</v>
      </c>
      <c r="E683" s="216"/>
      <c r="F683" s="218" t="s">
        <v>871</v>
      </c>
      <c r="G683" s="216"/>
      <c r="H683" s="219">
        <v>1913.316</v>
      </c>
      <c r="I683" s="220"/>
      <c r="J683" s="216"/>
      <c r="K683" s="216"/>
      <c r="L683" s="221"/>
      <c r="M683" s="222"/>
      <c r="N683" s="223"/>
      <c r="O683" s="223"/>
      <c r="P683" s="223"/>
      <c r="Q683" s="223"/>
      <c r="R683" s="223"/>
      <c r="S683" s="223"/>
      <c r="T683" s="224"/>
      <c r="AT683" s="225" t="s">
        <v>188</v>
      </c>
      <c r="AU683" s="225" t="s">
        <v>90</v>
      </c>
      <c r="AV683" s="14" t="s">
        <v>90</v>
      </c>
      <c r="AW683" s="14" t="s">
        <v>4</v>
      </c>
      <c r="AX683" s="14" t="s">
        <v>21</v>
      </c>
      <c r="AY683" s="225" t="s">
        <v>179</v>
      </c>
    </row>
    <row r="684" spans="1:65" s="2" customFormat="1" ht="14.4" customHeight="1">
      <c r="A684" s="34"/>
      <c r="B684" s="35"/>
      <c r="C684" s="191" t="s">
        <v>872</v>
      </c>
      <c r="D684" s="191" t="s">
        <v>181</v>
      </c>
      <c r="E684" s="192" t="s">
        <v>873</v>
      </c>
      <c r="F684" s="193" t="s">
        <v>874</v>
      </c>
      <c r="G684" s="194" t="s">
        <v>200</v>
      </c>
      <c r="H684" s="195">
        <v>111.04300000000001</v>
      </c>
      <c r="I684" s="196"/>
      <c r="J684" s="197">
        <f>ROUND(I684*H684,2)</f>
        <v>0</v>
      </c>
      <c r="K684" s="193" t="s">
        <v>185</v>
      </c>
      <c r="L684" s="39"/>
      <c r="M684" s="198" t="s">
        <v>1</v>
      </c>
      <c r="N684" s="199" t="s">
        <v>47</v>
      </c>
      <c r="O684" s="71"/>
      <c r="P684" s="200">
        <f>O684*H684</f>
        <v>0</v>
      </c>
      <c r="Q684" s="200">
        <v>0</v>
      </c>
      <c r="R684" s="200">
        <f>Q684*H684</f>
        <v>0</v>
      </c>
      <c r="S684" s="200">
        <v>0</v>
      </c>
      <c r="T684" s="201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2" t="s">
        <v>186</v>
      </c>
      <c r="AT684" s="202" t="s">
        <v>181</v>
      </c>
      <c r="AU684" s="202" t="s">
        <v>90</v>
      </c>
      <c r="AY684" s="17" t="s">
        <v>179</v>
      </c>
      <c r="BE684" s="203">
        <f>IF(N684="základní",J684,0)</f>
        <v>0</v>
      </c>
      <c r="BF684" s="203">
        <f>IF(N684="snížená",J684,0)</f>
        <v>0</v>
      </c>
      <c r="BG684" s="203">
        <f>IF(N684="zákl. přenesená",J684,0)</f>
        <v>0</v>
      </c>
      <c r="BH684" s="203">
        <f>IF(N684="sníž. přenesená",J684,0)</f>
        <v>0</v>
      </c>
      <c r="BI684" s="203">
        <f>IF(N684="nulová",J684,0)</f>
        <v>0</v>
      </c>
      <c r="BJ684" s="17" t="s">
        <v>21</v>
      </c>
      <c r="BK684" s="203">
        <f>ROUND(I684*H684,2)</f>
        <v>0</v>
      </c>
      <c r="BL684" s="17" t="s">
        <v>186</v>
      </c>
      <c r="BM684" s="202" t="s">
        <v>875</v>
      </c>
    </row>
    <row r="685" spans="1:65" s="13" customFormat="1" ht="10.199999999999999">
      <c r="B685" s="204"/>
      <c r="C685" s="205"/>
      <c r="D685" s="206" t="s">
        <v>188</v>
      </c>
      <c r="E685" s="207" t="s">
        <v>1</v>
      </c>
      <c r="F685" s="208" t="s">
        <v>876</v>
      </c>
      <c r="G685" s="205"/>
      <c r="H685" s="207" t="s">
        <v>1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188</v>
      </c>
      <c r="AU685" s="214" t="s">
        <v>90</v>
      </c>
      <c r="AV685" s="13" t="s">
        <v>21</v>
      </c>
      <c r="AW685" s="13" t="s">
        <v>40</v>
      </c>
      <c r="AX685" s="13" t="s">
        <v>82</v>
      </c>
      <c r="AY685" s="214" t="s">
        <v>179</v>
      </c>
    </row>
    <row r="686" spans="1:65" s="14" customFormat="1" ht="10.199999999999999">
      <c r="B686" s="215"/>
      <c r="C686" s="216"/>
      <c r="D686" s="206" t="s">
        <v>188</v>
      </c>
      <c r="E686" s="217" t="s">
        <v>1</v>
      </c>
      <c r="F686" s="218" t="s">
        <v>877</v>
      </c>
      <c r="G686" s="216"/>
      <c r="H686" s="219">
        <v>112.548</v>
      </c>
      <c r="I686" s="220"/>
      <c r="J686" s="216"/>
      <c r="K686" s="216"/>
      <c r="L686" s="221"/>
      <c r="M686" s="222"/>
      <c r="N686" s="223"/>
      <c r="O686" s="223"/>
      <c r="P686" s="223"/>
      <c r="Q686" s="223"/>
      <c r="R686" s="223"/>
      <c r="S686" s="223"/>
      <c r="T686" s="224"/>
      <c r="AT686" s="225" t="s">
        <v>188</v>
      </c>
      <c r="AU686" s="225" t="s">
        <v>90</v>
      </c>
      <c r="AV686" s="14" t="s">
        <v>90</v>
      </c>
      <c r="AW686" s="14" t="s">
        <v>40</v>
      </c>
      <c r="AX686" s="14" t="s">
        <v>82</v>
      </c>
      <c r="AY686" s="225" t="s">
        <v>179</v>
      </c>
    </row>
    <row r="687" spans="1:65" s="13" customFormat="1" ht="10.199999999999999">
      <c r="B687" s="204"/>
      <c r="C687" s="205"/>
      <c r="D687" s="206" t="s">
        <v>188</v>
      </c>
      <c r="E687" s="207" t="s">
        <v>1</v>
      </c>
      <c r="F687" s="208" t="s">
        <v>878</v>
      </c>
      <c r="G687" s="205"/>
      <c r="H687" s="207" t="s">
        <v>1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188</v>
      </c>
      <c r="AU687" s="214" t="s">
        <v>90</v>
      </c>
      <c r="AV687" s="13" t="s">
        <v>21</v>
      </c>
      <c r="AW687" s="13" t="s">
        <v>40</v>
      </c>
      <c r="AX687" s="13" t="s">
        <v>82</v>
      </c>
      <c r="AY687" s="214" t="s">
        <v>179</v>
      </c>
    </row>
    <row r="688" spans="1:65" s="14" customFormat="1" ht="10.199999999999999">
      <c r="B688" s="215"/>
      <c r="C688" s="216"/>
      <c r="D688" s="206" t="s">
        <v>188</v>
      </c>
      <c r="E688" s="217" t="s">
        <v>1</v>
      </c>
      <c r="F688" s="218" t="s">
        <v>879</v>
      </c>
      <c r="G688" s="216"/>
      <c r="H688" s="219">
        <v>-1.5049999999999999</v>
      </c>
      <c r="I688" s="220"/>
      <c r="J688" s="216"/>
      <c r="K688" s="216"/>
      <c r="L688" s="221"/>
      <c r="M688" s="222"/>
      <c r="N688" s="223"/>
      <c r="O688" s="223"/>
      <c r="P688" s="223"/>
      <c r="Q688" s="223"/>
      <c r="R688" s="223"/>
      <c r="S688" s="223"/>
      <c r="T688" s="224"/>
      <c r="AT688" s="225" t="s">
        <v>188</v>
      </c>
      <c r="AU688" s="225" t="s">
        <v>90</v>
      </c>
      <c r="AV688" s="14" t="s">
        <v>90</v>
      </c>
      <c r="AW688" s="14" t="s">
        <v>40</v>
      </c>
      <c r="AX688" s="14" t="s">
        <v>82</v>
      </c>
      <c r="AY688" s="225" t="s">
        <v>179</v>
      </c>
    </row>
    <row r="689" spans="1:65" s="2" customFormat="1" ht="19.8" customHeight="1">
      <c r="A689" s="34"/>
      <c r="B689" s="35"/>
      <c r="C689" s="191" t="s">
        <v>880</v>
      </c>
      <c r="D689" s="191" t="s">
        <v>181</v>
      </c>
      <c r="E689" s="192" t="s">
        <v>881</v>
      </c>
      <c r="F689" s="193" t="s">
        <v>882</v>
      </c>
      <c r="G689" s="194" t="s">
        <v>200</v>
      </c>
      <c r="H689" s="195">
        <v>1.5049999999999999</v>
      </c>
      <c r="I689" s="196"/>
      <c r="J689" s="197">
        <f>ROUND(I689*H689,2)</f>
        <v>0</v>
      </c>
      <c r="K689" s="193" t="s">
        <v>185</v>
      </c>
      <c r="L689" s="39"/>
      <c r="M689" s="198" t="s">
        <v>1</v>
      </c>
      <c r="N689" s="199" t="s">
        <v>47</v>
      </c>
      <c r="O689" s="71"/>
      <c r="P689" s="200">
        <f>O689*H689</f>
        <v>0</v>
      </c>
      <c r="Q689" s="200">
        <v>0</v>
      </c>
      <c r="R689" s="200">
        <f>Q689*H689</f>
        <v>0</v>
      </c>
      <c r="S689" s="200">
        <v>0</v>
      </c>
      <c r="T689" s="201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2" t="s">
        <v>186</v>
      </c>
      <c r="AT689" s="202" t="s">
        <v>181</v>
      </c>
      <c r="AU689" s="202" t="s">
        <v>90</v>
      </c>
      <c r="AY689" s="17" t="s">
        <v>179</v>
      </c>
      <c r="BE689" s="203">
        <f>IF(N689="základní",J689,0)</f>
        <v>0</v>
      </c>
      <c r="BF689" s="203">
        <f>IF(N689="snížená",J689,0)</f>
        <v>0</v>
      </c>
      <c r="BG689" s="203">
        <f>IF(N689="zákl. přenesená",J689,0)</f>
        <v>0</v>
      </c>
      <c r="BH689" s="203">
        <f>IF(N689="sníž. přenesená",J689,0)</f>
        <v>0</v>
      </c>
      <c r="BI689" s="203">
        <f>IF(N689="nulová",J689,0)</f>
        <v>0</v>
      </c>
      <c r="BJ689" s="17" t="s">
        <v>21</v>
      </c>
      <c r="BK689" s="203">
        <f>ROUND(I689*H689,2)</f>
        <v>0</v>
      </c>
      <c r="BL689" s="17" t="s">
        <v>186</v>
      </c>
      <c r="BM689" s="202" t="s">
        <v>883</v>
      </c>
    </row>
    <row r="690" spans="1:65" s="13" customFormat="1" ht="10.199999999999999">
      <c r="B690" s="204"/>
      <c r="C690" s="205"/>
      <c r="D690" s="206" t="s">
        <v>188</v>
      </c>
      <c r="E690" s="207" t="s">
        <v>1</v>
      </c>
      <c r="F690" s="208" t="s">
        <v>884</v>
      </c>
      <c r="G690" s="205"/>
      <c r="H690" s="207" t="s">
        <v>1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188</v>
      </c>
      <c r="AU690" s="214" t="s">
        <v>90</v>
      </c>
      <c r="AV690" s="13" t="s">
        <v>21</v>
      </c>
      <c r="AW690" s="13" t="s">
        <v>40</v>
      </c>
      <c r="AX690" s="13" t="s">
        <v>82</v>
      </c>
      <c r="AY690" s="214" t="s">
        <v>179</v>
      </c>
    </row>
    <row r="691" spans="1:65" s="14" customFormat="1" ht="10.199999999999999">
      <c r="B691" s="215"/>
      <c r="C691" s="216"/>
      <c r="D691" s="206" t="s">
        <v>188</v>
      </c>
      <c r="E691" s="217" t="s">
        <v>1</v>
      </c>
      <c r="F691" s="218" t="s">
        <v>885</v>
      </c>
      <c r="G691" s="216"/>
      <c r="H691" s="219">
        <v>1.5049999999999999</v>
      </c>
      <c r="I691" s="220"/>
      <c r="J691" s="216"/>
      <c r="K691" s="216"/>
      <c r="L691" s="221"/>
      <c r="M691" s="222"/>
      <c r="N691" s="223"/>
      <c r="O691" s="223"/>
      <c r="P691" s="223"/>
      <c r="Q691" s="223"/>
      <c r="R691" s="223"/>
      <c r="S691" s="223"/>
      <c r="T691" s="224"/>
      <c r="AT691" s="225" t="s">
        <v>188</v>
      </c>
      <c r="AU691" s="225" t="s">
        <v>90</v>
      </c>
      <c r="AV691" s="14" t="s">
        <v>90</v>
      </c>
      <c r="AW691" s="14" t="s">
        <v>40</v>
      </c>
      <c r="AX691" s="14" t="s">
        <v>82</v>
      </c>
      <c r="AY691" s="225" t="s">
        <v>179</v>
      </c>
    </row>
    <row r="692" spans="1:65" s="12" customFormat="1" ht="20.85" customHeight="1">
      <c r="B692" s="175"/>
      <c r="C692" s="176"/>
      <c r="D692" s="177" t="s">
        <v>81</v>
      </c>
      <c r="E692" s="189" t="s">
        <v>784</v>
      </c>
      <c r="F692" s="189" t="s">
        <v>886</v>
      </c>
      <c r="G692" s="176"/>
      <c r="H692" s="176"/>
      <c r="I692" s="179"/>
      <c r="J692" s="190">
        <f>BK692</f>
        <v>0</v>
      </c>
      <c r="K692" s="176"/>
      <c r="L692" s="181"/>
      <c r="M692" s="182"/>
      <c r="N692" s="183"/>
      <c r="O692" s="183"/>
      <c r="P692" s="184">
        <f>P693</f>
        <v>0</v>
      </c>
      <c r="Q692" s="183"/>
      <c r="R692" s="184">
        <f>R693</f>
        <v>0</v>
      </c>
      <c r="S692" s="183"/>
      <c r="T692" s="185">
        <f>T693</f>
        <v>0</v>
      </c>
      <c r="AR692" s="186" t="s">
        <v>21</v>
      </c>
      <c r="AT692" s="187" t="s">
        <v>81</v>
      </c>
      <c r="AU692" s="187" t="s">
        <v>90</v>
      </c>
      <c r="AY692" s="186" t="s">
        <v>179</v>
      </c>
      <c r="BK692" s="188">
        <f>BK693</f>
        <v>0</v>
      </c>
    </row>
    <row r="693" spans="1:65" s="2" customFormat="1" ht="14.4" customHeight="1">
      <c r="A693" s="34"/>
      <c r="B693" s="35"/>
      <c r="C693" s="191" t="s">
        <v>887</v>
      </c>
      <c r="D693" s="191" t="s">
        <v>181</v>
      </c>
      <c r="E693" s="192" t="s">
        <v>888</v>
      </c>
      <c r="F693" s="193" t="s">
        <v>889</v>
      </c>
      <c r="G693" s="194" t="s">
        <v>200</v>
      </c>
      <c r="H693" s="195">
        <v>212.898</v>
      </c>
      <c r="I693" s="196"/>
      <c r="J693" s="197">
        <f>ROUND(I693*H693,2)</f>
        <v>0</v>
      </c>
      <c r="K693" s="193" t="s">
        <v>185</v>
      </c>
      <c r="L693" s="39"/>
      <c r="M693" s="198" t="s">
        <v>1</v>
      </c>
      <c r="N693" s="199" t="s">
        <v>47</v>
      </c>
      <c r="O693" s="71"/>
      <c r="P693" s="200">
        <f>O693*H693</f>
        <v>0</v>
      </c>
      <c r="Q693" s="200">
        <v>0</v>
      </c>
      <c r="R693" s="200">
        <f>Q693*H693</f>
        <v>0</v>
      </c>
      <c r="S693" s="200">
        <v>0</v>
      </c>
      <c r="T693" s="201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2" t="s">
        <v>186</v>
      </c>
      <c r="AT693" s="202" t="s">
        <v>181</v>
      </c>
      <c r="AU693" s="202" t="s">
        <v>110</v>
      </c>
      <c r="AY693" s="17" t="s">
        <v>179</v>
      </c>
      <c r="BE693" s="203">
        <f>IF(N693="základní",J693,0)</f>
        <v>0</v>
      </c>
      <c r="BF693" s="203">
        <f>IF(N693="snížená",J693,0)</f>
        <v>0</v>
      </c>
      <c r="BG693" s="203">
        <f>IF(N693="zákl. přenesená",J693,0)</f>
        <v>0</v>
      </c>
      <c r="BH693" s="203">
        <f>IF(N693="sníž. přenesená",J693,0)</f>
        <v>0</v>
      </c>
      <c r="BI693" s="203">
        <f>IF(N693="nulová",J693,0)</f>
        <v>0</v>
      </c>
      <c r="BJ693" s="17" t="s">
        <v>21</v>
      </c>
      <c r="BK693" s="203">
        <f>ROUND(I693*H693,2)</f>
        <v>0</v>
      </c>
      <c r="BL693" s="17" t="s">
        <v>186</v>
      </c>
      <c r="BM693" s="202" t="s">
        <v>890</v>
      </c>
    </row>
    <row r="694" spans="1:65" s="12" customFormat="1" ht="25.95" customHeight="1">
      <c r="B694" s="175"/>
      <c r="C694" s="176"/>
      <c r="D694" s="177" t="s">
        <v>81</v>
      </c>
      <c r="E694" s="178" t="s">
        <v>891</v>
      </c>
      <c r="F694" s="178" t="s">
        <v>892</v>
      </c>
      <c r="G694" s="176"/>
      <c r="H694" s="176"/>
      <c r="I694" s="179"/>
      <c r="J694" s="180">
        <f>BK694</f>
        <v>0</v>
      </c>
      <c r="K694" s="176"/>
      <c r="L694" s="181"/>
      <c r="M694" s="182"/>
      <c r="N694" s="183"/>
      <c r="O694" s="183"/>
      <c r="P694" s="184">
        <f>P695+P717+P720+P816+P998+P1003+P1037+P1084+P1146+P1184+P1229+P1256</f>
        <v>0</v>
      </c>
      <c r="Q694" s="183"/>
      <c r="R694" s="184">
        <f>R695+R717+R720+R816+R998+R1003+R1037+R1084+R1146+R1184+R1229+R1256</f>
        <v>79.191045190000011</v>
      </c>
      <c r="S694" s="183"/>
      <c r="T694" s="185">
        <f>T695+T717+T720+T816+T998+T1003+T1037+T1084+T1146+T1184+T1229+T1256</f>
        <v>0</v>
      </c>
      <c r="AR694" s="186" t="s">
        <v>90</v>
      </c>
      <c r="AT694" s="187" t="s">
        <v>81</v>
      </c>
      <c r="AU694" s="187" t="s">
        <v>82</v>
      </c>
      <c r="AY694" s="186" t="s">
        <v>179</v>
      </c>
      <c r="BK694" s="188">
        <f>BK695+BK717+BK720+BK816+BK998+BK1003+BK1037+BK1084+BK1146+BK1184+BK1229+BK1256</f>
        <v>0</v>
      </c>
    </row>
    <row r="695" spans="1:65" s="12" customFormat="1" ht="22.8" customHeight="1">
      <c r="B695" s="175"/>
      <c r="C695" s="176"/>
      <c r="D695" s="177" t="s">
        <v>81</v>
      </c>
      <c r="E695" s="189" t="s">
        <v>893</v>
      </c>
      <c r="F695" s="189" t="s">
        <v>894</v>
      </c>
      <c r="G695" s="176"/>
      <c r="H695" s="176"/>
      <c r="I695" s="179"/>
      <c r="J695" s="190">
        <f>BK695</f>
        <v>0</v>
      </c>
      <c r="K695" s="176"/>
      <c r="L695" s="181"/>
      <c r="M695" s="182"/>
      <c r="N695" s="183"/>
      <c r="O695" s="183"/>
      <c r="P695" s="184">
        <f>SUM(P696:P716)</f>
        <v>0</v>
      </c>
      <c r="Q695" s="183"/>
      <c r="R695" s="184">
        <f>SUM(R696:R716)</f>
        <v>0.55248275000000002</v>
      </c>
      <c r="S695" s="183"/>
      <c r="T695" s="185">
        <f>SUM(T696:T716)</f>
        <v>0</v>
      </c>
      <c r="AR695" s="186" t="s">
        <v>90</v>
      </c>
      <c r="AT695" s="187" t="s">
        <v>81</v>
      </c>
      <c r="AU695" s="187" t="s">
        <v>21</v>
      </c>
      <c r="AY695" s="186" t="s">
        <v>179</v>
      </c>
      <c r="BK695" s="188">
        <f>SUM(BK696:BK716)</f>
        <v>0</v>
      </c>
    </row>
    <row r="696" spans="1:65" s="2" customFormat="1" ht="14.4" customHeight="1">
      <c r="A696" s="34"/>
      <c r="B696" s="35"/>
      <c r="C696" s="191" t="s">
        <v>895</v>
      </c>
      <c r="D696" s="191" t="s">
        <v>181</v>
      </c>
      <c r="E696" s="192" t="s">
        <v>896</v>
      </c>
      <c r="F696" s="193" t="s">
        <v>897</v>
      </c>
      <c r="G696" s="194" t="s">
        <v>184</v>
      </c>
      <c r="H696" s="195">
        <v>319.79599999999999</v>
      </c>
      <c r="I696" s="196"/>
      <c r="J696" s="197">
        <f>ROUND(I696*H696,2)</f>
        <v>0</v>
      </c>
      <c r="K696" s="193" t="s">
        <v>185</v>
      </c>
      <c r="L696" s="39"/>
      <c r="M696" s="198" t="s">
        <v>1</v>
      </c>
      <c r="N696" s="199" t="s">
        <v>47</v>
      </c>
      <c r="O696" s="71"/>
      <c r="P696" s="200">
        <f>O696*H696</f>
        <v>0</v>
      </c>
      <c r="Q696" s="200">
        <v>0</v>
      </c>
      <c r="R696" s="200">
        <f>Q696*H696</f>
        <v>0</v>
      </c>
      <c r="S696" s="200">
        <v>0</v>
      </c>
      <c r="T696" s="201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2" t="s">
        <v>297</v>
      </c>
      <c r="AT696" s="202" t="s">
        <v>181</v>
      </c>
      <c r="AU696" s="202" t="s">
        <v>90</v>
      </c>
      <c r="AY696" s="17" t="s">
        <v>179</v>
      </c>
      <c r="BE696" s="203">
        <f>IF(N696="základní",J696,0)</f>
        <v>0</v>
      </c>
      <c r="BF696" s="203">
        <f>IF(N696="snížená",J696,0)</f>
        <v>0</v>
      </c>
      <c r="BG696" s="203">
        <f>IF(N696="zákl. přenesená",J696,0)</f>
        <v>0</v>
      </c>
      <c r="BH696" s="203">
        <f>IF(N696="sníž. přenesená",J696,0)</f>
        <v>0</v>
      </c>
      <c r="BI696" s="203">
        <f>IF(N696="nulová",J696,0)</f>
        <v>0</v>
      </c>
      <c r="BJ696" s="17" t="s">
        <v>21</v>
      </c>
      <c r="BK696" s="203">
        <f>ROUND(I696*H696,2)</f>
        <v>0</v>
      </c>
      <c r="BL696" s="17" t="s">
        <v>297</v>
      </c>
      <c r="BM696" s="202" t="s">
        <v>898</v>
      </c>
    </row>
    <row r="697" spans="1:65" s="13" customFormat="1" ht="10.199999999999999">
      <c r="B697" s="204"/>
      <c r="C697" s="205"/>
      <c r="D697" s="206" t="s">
        <v>188</v>
      </c>
      <c r="E697" s="207" t="s">
        <v>1</v>
      </c>
      <c r="F697" s="208" t="s">
        <v>899</v>
      </c>
      <c r="G697" s="205"/>
      <c r="H697" s="207" t="s">
        <v>1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188</v>
      </c>
      <c r="AU697" s="214" t="s">
        <v>90</v>
      </c>
      <c r="AV697" s="13" t="s">
        <v>21</v>
      </c>
      <c r="AW697" s="13" t="s">
        <v>40</v>
      </c>
      <c r="AX697" s="13" t="s">
        <v>82</v>
      </c>
      <c r="AY697" s="214" t="s">
        <v>179</v>
      </c>
    </row>
    <row r="698" spans="1:65" s="13" customFormat="1" ht="10.199999999999999">
      <c r="B698" s="204"/>
      <c r="C698" s="205"/>
      <c r="D698" s="206" t="s">
        <v>188</v>
      </c>
      <c r="E698" s="207" t="s">
        <v>1</v>
      </c>
      <c r="F698" s="208" t="s">
        <v>900</v>
      </c>
      <c r="G698" s="205"/>
      <c r="H698" s="207" t="s">
        <v>1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188</v>
      </c>
      <c r="AU698" s="214" t="s">
        <v>90</v>
      </c>
      <c r="AV698" s="13" t="s">
        <v>21</v>
      </c>
      <c r="AW698" s="13" t="s">
        <v>40</v>
      </c>
      <c r="AX698" s="13" t="s">
        <v>82</v>
      </c>
      <c r="AY698" s="214" t="s">
        <v>179</v>
      </c>
    </row>
    <row r="699" spans="1:65" s="14" customFormat="1" ht="10.199999999999999">
      <c r="B699" s="215"/>
      <c r="C699" s="216"/>
      <c r="D699" s="206" t="s">
        <v>188</v>
      </c>
      <c r="E699" s="217" t="s">
        <v>1</v>
      </c>
      <c r="F699" s="218" t="s">
        <v>901</v>
      </c>
      <c r="G699" s="216"/>
      <c r="H699" s="219">
        <v>88.88</v>
      </c>
      <c r="I699" s="220"/>
      <c r="J699" s="216"/>
      <c r="K699" s="216"/>
      <c r="L699" s="221"/>
      <c r="M699" s="222"/>
      <c r="N699" s="223"/>
      <c r="O699" s="223"/>
      <c r="P699" s="223"/>
      <c r="Q699" s="223"/>
      <c r="R699" s="223"/>
      <c r="S699" s="223"/>
      <c r="T699" s="224"/>
      <c r="AT699" s="225" t="s">
        <v>188</v>
      </c>
      <c r="AU699" s="225" t="s">
        <v>90</v>
      </c>
      <c r="AV699" s="14" t="s">
        <v>90</v>
      </c>
      <c r="AW699" s="14" t="s">
        <v>40</v>
      </c>
      <c r="AX699" s="14" t="s">
        <v>82</v>
      </c>
      <c r="AY699" s="225" t="s">
        <v>179</v>
      </c>
    </row>
    <row r="700" spans="1:65" s="13" customFormat="1" ht="10.199999999999999">
      <c r="B700" s="204"/>
      <c r="C700" s="205"/>
      <c r="D700" s="206" t="s">
        <v>188</v>
      </c>
      <c r="E700" s="207" t="s">
        <v>1</v>
      </c>
      <c r="F700" s="208" t="s">
        <v>902</v>
      </c>
      <c r="G700" s="205"/>
      <c r="H700" s="207" t="s">
        <v>1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188</v>
      </c>
      <c r="AU700" s="214" t="s">
        <v>90</v>
      </c>
      <c r="AV700" s="13" t="s">
        <v>21</v>
      </c>
      <c r="AW700" s="13" t="s">
        <v>40</v>
      </c>
      <c r="AX700" s="13" t="s">
        <v>82</v>
      </c>
      <c r="AY700" s="214" t="s">
        <v>179</v>
      </c>
    </row>
    <row r="701" spans="1:65" s="14" customFormat="1" ht="10.199999999999999">
      <c r="B701" s="215"/>
      <c r="C701" s="216"/>
      <c r="D701" s="206" t="s">
        <v>188</v>
      </c>
      <c r="E701" s="217" t="s">
        <v>1</v>
      </c>
      <c r="F701" s="218" t="s">
        <v>903</v>
      </c>
      <c r="G701" s="216"/>
      <c r="H701" s="219">
        <v>230.916</v>
      </c>
      <c r="I701" s="220"/>
      <c r="J701" s="216"/>
      <c r="K701" s="216"/>
      <c r="L701" s="221"/>
      <c r="M701" s="222"/>
      <c r="N701" s="223"/>
      <c r="O701" s="223"/>
      <c r="P701" s="223"/>
      <c r="Q701" s="223"/>
      <c r="R701" s="223"/>
      <c r="S701" s="223"/>
      <c r="T701" s="224"/>
      <c r="AT701" s="225" t="s">
        <v>188</v>
      </c>
      <c r="AU701" s="225" t="s">
        <v>90</v>
      </c>
      <c r="AV701" s="14" t="s">
        <v>90</v>
      </c>
      <c r="AW701" s="14" t="s">
        <v>40</v>
      </c>
      <c r="AX701" s="14" t="s">
        <v>82</v>
      </c>
      <c r="AY701" s="225" t="s">
        <v>179</v>
      </c>
    </row>
    <row r="702" spans="1:65" s="2" customFormat="1" ht="14.4" customHeight="1">
      <c r="A702" s="34"/>
      <c r="B702" s="35"/>
      <c r="C702" s="226" t="s">
        <v>904</v>
      </c>
      <c r="D702" s="226" t="s">
        <v>207</v>
      </c>
      <c r="E702" s="227" t="s">
        <v>905</v>
      </c>
      <c r="F702" s="228" t="s">
        <v>906</v>
      </c>
      <c r="G702" s="229" t="s">
        <v>184</v>
      </c>
      <c r="H702" s="230">
        <v>367.76499999999999</v>
      </c>
      <c r="I702" s="231"/>
      <c r="J702" s="232">
        <f>ROUND(I702*H702,2)</f>
        <v>0</v>
      </c>
      <c r="K702" s="228" t="s">
        <v>185</v>
      </c>
      <c r="L702" s="233"/>
      <c r="M702" s="234" t="s">
        <v>1</v>
      </c>
      <c r="N702" s="235" t="s">
        <v>47</v>
      </c>
      <c r="O702" s="71"/>
      <c r="P702" s="200">
        <f>O702*H702</f>
        <v>0</v>
      </c>
      <c r="Q702" s="200">
        <v>3.5E-4</v>
      </c>
      <c r="R702" s="200">
        <f>Q702*H702</f>
        <v>0.12871774999999999</v>
      </c>
      <c r="S702" s="200">
        <v>0</v>
      </c>
      <c r="T702" s="201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2" t="s">
        <v>397</v>
      </c>
      <c r="AT702" s="202" t="s">
        <v>207</v>
      </c>
      <c r="AU702" s="202" t="s">
        <v>90</v>
      </c>
      <c r="AY702" s="17" t="s">
        <v>179</v>
      </c>
      <c r="BE702" s="203">
        <f>IF(N702="základní",J702,0)</f>
        <v>0</v>
      </c>
      <c r="BF702" s="203">
        <f>IF(N702="snížená",J702,0)</f>
        <v>0</v>
      </c>
      <c r="BG702" s="203">
        <f>IF(N702="zákl. přenesená",J702,0)</f>
        <v>0</v>
      </c>
      <c r="BH702" s="203">
        <f>IF(N702="sníž. přenesená",J702,0)</f>
        <v>0</v>
      </c>
      <c r="BI702" s="203">
        <f>IF(N702="nulová",J702,0)</f>
        <v>0</v>
      </c>
      <c r="BJ702" s="17" t="s">
        <v>21</v>
      </c>
      <c r="BK702" s="203">
        <f>ROUND(I702*H702,2)</f>
        <v>0</v>
      </c>
      <c r="BL702" s="17" t="s">
        <v>297</v>
      </c>
      <c r="BM702" s="202" t="s">
        <v>907</v>
      </c>
    </row>
    <row r="703" spans="1:65" s="13" customFormat="1" ht="10.199999999999999">
      <c r="B703" s="204"/>
      <c r="C703" s="205"/>
      <c r="D703" s="206" t="s">
        <v>188</v>
      </c>
      <c r="E703" s="207" t="s">
        <v>1</v>
      </c>
      <c r="F703" s="208" t="s">
        <v>908</v>
      </c>
      <c r="G703" s="205"/>
      <c r="H703" s="207" t="s">
        <v>1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188</v>
      </c>
      <c r="AU703" s="214" t="s">
        <v>90</v>
      </c>
      <c r="AV703" s="13" t="s">
        <v>21</v>
      </c>
      <c r="AW703" s="13" t="s">
        <v>40</v>
      </c>
      <c r="AX703" s="13" t="s">
        <v>82</v>
      </c>
      <c r="AY703" s="214" t="s">
        <v>179</v>
      </c>
    </row>
    <row r="704" spans="1:65" s="14" customFormat="1" ht="10.199999999999999">
      <c r="B704" s="215"/>
      <c r="C704" s="216"/>
      <c r="D704" s="206" t="s">
        <v>188</v>
      </c>
      <c r="E704" s="217" t="s">
        <v>1</v>
      </c>
      <c r="F704" s="218" t="s">
        <v>909</v>
      </c>
      <c r="G704" s="216"/>
      <c r="H704" s="219">
        <v>265.55340000000001</v>
      </c>
      <c r="I704" s="220"/>
      <c r="J704" s="216"/>
      <c r="K704" s="216"/>
      <c r="L704" s="221"/>
      <c r="M704" s="222"/>
      <c r="N704" s="223"/>
      <c r="O704" s="223"/>
      <c r="P704" s="223"/>
      <c r="Q704" s="223"/>
      <c r="R704" s="223"/>
      <c r="S704" s="223"/>
      <c r="T704" s="224"/>
      <c r="AT704" s="225" t="s">
        <v>188</v>
      </c>
      <c r="AU704" s="225" t="s">
        <v>90</v>
      </c>
      <c r="AV704" s="14" t="s">
        <v>90</v>
      </c>
      <c r="AW704" s="14" t="s">
        <v>40</v>
      </c>
      <c r="AX704" s="14" t="s">
        <v>82</v>
      </c>
      <c r="AY704" s="225" t="s">
        <v>179</v>
      </c>
    </row>
    <row r="705" spans="1:65" s="13" customFormat="1" ht="10.199999999999999">
      <c r="B705" s="204"/>
      <c r="C705" s="205"/>
      <c r="D705" s="206" t="s">
        <v>188</v>
      </c>
      <c r="E705" s="207" t="s">
        <v>1</v>
      </c>
      <c r="F705" s="208" t="s">
        <v>910</v>
      </c>
      <c r="G705" s="205"/>
      <c r="H705" s="207" t="s">
        <v>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188</v>
      </c>
      <c r="AU705" s="214" t="s">
        <v>90</v>
      </c>
      <c r="AV705" s="13" t="s">
        <v>21</v>
      </c>
      <c r="AW705" s="13" t="s">
        <v>40</v>
      </c>
      <c r="AX705" s="13" t="s">
        <v>82</v>
      </c>
      <c r="AY705" s="214" t="s">
        <v>179</v>
      </c>
    </row>
    <row r="706" spans="1:65" s="14" customFormat="1" ht="10.199999999999999">
      <c r="B706" s="215"/>
      <c r="C706" s="216"/>
      <c r="D706" s="206" t="s">
        <v>188</v>
      </c>
      <c r="E706" s="217" t="s">
        <v>1</v>
      </c>
      <c r="F706" s="218" t="s">
        <v>911</v>
      </c>
      <c r="G706" s="216"/>
      <c r="H706" s="219">
        <v>102.212</v>
      </c>
      <c r="I706" s="220"/>
      <c r="J706" s="216"/>
      <c r="K706" s="216"/>
      <c r="L706" s="221"/>
      <c r="M706" s="222"/>
      <c r="N706" s="223"/>
      <c r="O706" s="223"/>
      <c r="P706" s="223"/>
      <c r="Q706" s="223"/>
      <c r="R706" s="223"/>
      <c r="S706" s="223"/>
      <c r="T706" s="224"/>
      <c r="AT706" s="225" t="s">
        <v>188</v>
      </c>
      <c r="AU706" s="225" t="s">
        <v>90</v>
      </c>
      <c r="AV706" s="14" t="s">
        <v>90</v>
      </c>
      <c r="AW706" s="14" t="s">
        <v>40</v>
      </c>
      <c r="AX706" s="14" t="s">
        <v>82</v>
      </c>
      <c r="AY706" s="225" t="s">
        <v>179</v>
      </c>
    </row>
    <row r="707" spans="1:65" s="2" customFormat="1" ht="14.4" customHeight="1">
      <c r="A707" s="34"/>
      <c r="B707" s="35"/>
      <c r="C707" s="191" t="s">
        <v>912</v>
      </c>
      <c r="D707" s="191" t="s">
        <v>181</v>
      </c>
      <c r="E707" s="192" t="s">
        <v>913</v>
      </c>
      <c r="F707" s="193" t="s">
        <v>914</v>
      </c>
      <c r="G707" s="194" t="s">
        <v>184</v>
      </c>
      <c r="H707" s="195">
        <v>109.5</v>
      </c>
      <c r="I707" s="196"/>
      <c r="J707" s="197">
        <f>ROUND(I707*H707,2)</f>
        <v>0</v>
      </c>
      <c r="K707" s="193" t="s">
        <v>185</v>
      </c>
      <c r="L707" s="39"/>
      <c r="M707" s="198" t="s">
        <v>1</v>
      </c>
      <c r="N707" s="199" t="s">
        <v>47</v>
      </c>
      <c r="O707" s="71"/>
      <c r="P707" s="200">
        <f>O707*H707</f>
        <v>0</v>
      </c>
      <c r="Q707" s="200">
        <v>2.9999999999999997E-4</v>
      </c>
      <c r="R707" s="200">
        <f>Q707*H707</f>
        <v>3.2849999999999997E-2</v>
      </c>
      <c r="S707" s="200">
        <v>0</v>
      </c>
      <c r="T707" s="201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2" t="s">
        <v>297</v>
      </c>
      <c r="AT707" s="202" t="s">
        <v>181</v>
      </c>
      <c r="AU707" s="202" t="s">
        <v>90</v>
      </c>
      <c r="AY707" s="17" t="s">
        <v>179</v>
      </c>
      <c r="BE707" s="203">
        <f>IF(N707="základní",J707,0)</f>
        <v>0</v>
      </c>
      <c r="BF707" s="203">
        <f>IF(N707="snížená",J707,0)</f>
        <v>0</v>
      </c>
      <c r="BG707" s="203">
        <f>IF(N707="zákl. přenesená",J707,0)</f>
        <v>0</v>
      </c>
      <c r="BH707" s="203">
        <f>IF(N707="sníž. přenesená",J707,0)</f>
        <v>0</v>
      </c>
      <c r="BI707" s="203">
        <f>IF(N707="nulová",J707,0)</f>
        <v>0</v>
      </c>
      <c r="BJ707" s="17" t="s">
        <v>21</v>
      </c>
      <c r="BK707" s="203">
        <f>ROUND(I707*H707,2)</f>
        <v>0</v>
      </c>
      <c r="BL707" s="17" t="s">
        <v>297</v>
      </c>
      <c r="BM707" s="202" t="s">
        <v>915</v>
      </c>
    </row>
    <row r="708" spans="1:65" s="13" customFormat="1" ht="10.199999999999999">
      <c r="B708" s="204"/>
      <c r="C708" s="205"/>
      <c r="D708" s="206" t="s">
        <v>188</v>
      </c>
      <c r="E708" s="207" t="s">
        <v>1</v>
      </c>
      <c r="F708" s="208" t="s">
        <v>916</v>
      </c>
      <c r="G708" s="205"/>
      <c r="H708" s="207" t="s">
        <v>1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188</v>
      </c>
      <c r="AU708" s="214" t="s">
        <v>90</v>
      </c>
      <c r="AV708" s="13" t="s">
        <v>21</v>
      </c>
      <c r="AW708" s="13" t="s">
        <v>40</v>
      </c>
      <c r="AX708" s="13" t="s">
        <v>82</v>
      </c>
      <c r="AY708" s="214" t="s">
        <v>179</v>
      </c>
    </row>
    <row r="709" spans="1:65" s="14" customFormat="1" ht="10.199999999999999">
      <c r="B709" s="215"/>
      <c r="C709" s="216"/>
      <c r="D709" s="206" t="s">
        <v>188</v>
      </c>
      <c r="E709" s="217" t="s">
        <v>1</v>
      </c>
      <c r="F709" s="218" t="s">
        <v>917</v>
      </c>
      <c r="G709" s="216"/>
      <c r="H709" s="219">
        <v>109.50000000000001</v>
      </c>
      <c r="I709" s="220"/>
      <c r="J709" s="216"/>
      <c r="K709" s="216"/>
      <c r="L709" s="221"/>
      <c r="M709" s="222"/>
      <c r="N709" s="223"/>
      <c r="O709" s="223"/>
      <c r="P709" s="223"/>
      <c r="Q709" s="223"/>
      <c r="R709" s="223"/>
      <c r="S709" s="223"/>
      <c r="T709" s="224"/>
      <c r="AT709" s="225" t="s">
        <v>188</v>
      </c>
      <c r="AU709" s="225" t="s">
        <v>90</v>
      </c>
      <c r="AV709" s="14" t="s">
        <v>90</v>
      </c>
      <c r="AW709" s="14" t="s">
        <v>40</v>
      </c>
      <c r="AX709" s="14" t="s">
        <v>82</v>
      </c>
      <c r="AY709" s="225" t="s">
        <v>179</v>
      </c>
    </row>
    <row r="710" spans="1:65" s="2" customFormat="1" ht="14.4" customHeight="1">
      <c r="A710" s="34"/>
      <c r="B710" s="35"/>
      <c r="C710" s="226" t="s">
        <v>918</v>
      </c>
      <c r="D710" s="226" t="s">
        <v>207</v>
      </c>
      <c r="E710" s="227" t="s">
        <v>919</v>
      </c>
      <c r="F710" s="228" t="s">
        <v>920</v>
      </c>
      <c r="G710" s="229" t="s">
        <v>184</v>
      </c>
      <c r="H710" s="230">
        <v>55.844999999999999</v>
      </c>
      <c r="I710" s="231"/>
      <c r="J710" s="232">
        <f>ROUND(I710*H710,2)</f>
        <v>0</v>
      </c>
      <c r="K710" s="228" t="s">
        <v>185</v>
      </c>
      <c r="L710" s="233"/>
      <c r="M710" s="234" t="s">
        <v>1</v>
      </c>
      <c r="N710" s="235" t="s">
        <v>47</v>
      </c>
      <c r="O710" s="71"/>
      <c r="P710" s="200">
        <f>O710*H710</f>
        <v>0</v>
      </c>
      <c r="Q710" s="200">
        <v>3.0000000000000001E-3</v>
      </c>
      <c r="R710" s="200">
        <f>Q710*H710</f>
        <v>0.16753499999999999</v>
      </c>
      <c r="S710" s="200">
        <v>0</v>
      </c>
      <c r="T710" s="201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2" t="s">
        <v>397</v>
      </c>
      <c r="AT710" s="202" t="s">
        <v>207</v>
      </c>
      <c r="AU710" s="202" t="s">
        <v>90</v>
      </c>
      <c r="AY710" s="17" t="s">
        <v>179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17" t="s">
        <v>21</v>
      </c>
      <c r="BK710" s="203">
        <f>ROUND(I710*H710,2)</f>
        <v>0</v>
      </c>
      <c r="BL710" s="17" t="s">
        <v>297</v>
      </c>
      <c r="BM710" s="202" t="s">
        <v>921</v>
      </c>
    </row>
    <row r="711" spans="1:65" s="14" customFormat="1" ht="10.199999999999999">
      <c r="B711" s="215"/>
      <c r="C711" s="216"/>
      <c r="D711" s="206" t="s">
        <v>188</v>
      </c>
      <c r="E711" s="217" t="s">
        <v>1</v>
      </c>
      <c r="F711" s="218" t="s">
        <v>922</v>
      </c>
      <c r="G711" s="216"/>
      <c r="H711" s="219">
        <v>54.750000000000007</v>
      </c>
      <c r="I711" s="220"/>
      <c r="J711" s="216"/>
      <c r="K711" s="216"/>
      <c r="L711" s="221"/>
      <c r="M711" s="222"/>
      <c r="N711" s="223"/>
      <c r="O711" s="223"/>
      <c r="P711" s="223"/>
      <c r="Q711" s="223"/>
      <c r="R711" s="223"/>
      <c r="S711" s="223"/>
      <c r="T711" s="224"/>
      <c r="AT711" s="225" t="s">
        <v>188</v>
      </c>
      <c r="AU711" s="225" t="s">
        <v>90</v>
      </c>
      <c r="AV711" s="14" t="s">
        <v>90</v>
      </c>
      <c r="AW711" s="14" t="s">
        <v>40</v>
      </c>
      <c r="AX711" s="14" t="s">
        <v>82</v>
      </c>
      <c r="AY711" s="225" t="s">
        <v>179</v>
      </c>
    </row>
    <row r="712" spans="1:65" s="14" customFormat="1" ht="10.199999999999999">
      <c r="B712" s="215"/>
      <c r="C712" s="216"/>
      <c r="D712" s="206" t="s">
        <v>188</v>
      </c>
      <c r="E712" s="216"/>
      <c r="F712" s="218" t="s">
        <v>923</v>
      </c>
      <c r="G712" s="216"/>
      <c r="H712" s="219">
        <v>55.844999999999999</v>
      </c>
      <c r="I712" s="220"/>
      <c r="J712" s="216"/>
      <c r="K712" s="216"/>
      <c r="L712" s="221"/>
      <c r="M712" s="222"/>
      <c r="N712" s="223"/>
      <c r="O712" s="223"/>
      <c r="P712" s="223"/>
      <c r="Q712" s="223"/>
      <c r="R712" s="223"/>
      <c r="S712" s="223"/>
      <c r="T712" s="224"/>
      <c r="AT712" s="225" t="s">
        <v>188</v>
      </c>
      <c r="AU712" s="225" t="s">
        <v>90</v>
      </c>
      <c r="AV712" s="14" t="s">
        <v>90</v>
      </c>
      <c r="AW712" s="14" t="s">
        <v>4</v>
      </c>
      <c r="AX712" s="14" t="s">
        <v>21</v>
      </c>
      <c r="AY712" s="225" t="s">
        <v>179</v>
      </c>
    </row>
    <row r="713" spans="1:65" s="2" customFormat="1" ht="14.4" customHeight="1">
      <c r="A713" s="34"/>
      <c r="B713" s="35"/>
      <c r="C713" s="226" t="s">
        <v>924</v>
      </c>
      <c r="D713" s="226" t="s">
        <v>207</v>
      </c>
      <c r="E713" s="227" t="s">
        <v>925</v>
      </c>
      <c r="F713" s="228" t="s">
        <v>926</v>
      </c>
      <c r="G713" s="229" t="s">
        <v>184</v>
      </c>
      <c r="H713" s="230">
        <v>55.844999999999999</v>
      </c>
      <c r="I713" s="231"/>
      <c r="J713" s="232">
        <f>ROUND(I713*H713,2)</f>
        <v>0</v>
      </c>
      <c r="K713" s="228" t="s">
        <v>185</v>
      </c>
      <c r="L713" s="233"/>
      <c r="M713" s="234" t="s">
        <v>1</v>
      </c>
      <c r="N713" s="235" t="s">
        <v>47</v>
      </c>
      <c r="O713" s="71"/>
      <c r="P713" s="200">
        <f>O713*H713</f>
        <v>0</v>
      </c>
      <c r="Q713" s="200">
        <v>4.0000000000000001E-3</v>
      </c>
      <c r="R713" s="200">
        <f>Q713*H713</f>
        <v>0.22338</v>
      </c>
      <c r="S713" s="200">
        <v>0</v>
      </c>
      <c r="T713" s="201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2" t="s">
        <v>397</v>
      </c>
      <c r="AT713" s="202" t="s">
        <v>207</v>
      </c>
      <c r="AU713" s="202" t="s">
        <v>90</v>
      </c>
      <c r="AY713" s="17" t="s">
        <v>179</v>
      </c>
      <c r="BE713" s="203">
        <f>IF(N713="základní",J713,0)</f>
        <v>0</v>
      </c>
      <c r="BF713" s="203">
        <f>IF(N713="snížená",J713,0)</f>
        <v>0</v>
      </c>
      <c r="BG713" s="203">
        <f>IF(N713="zákl. přenesená",J713,0)</f>
        <v>0</v>
      </c>
      <c r="BH713" s="203">
        <f>IF(N713="sníž. přenesená",J713,0)</f>
        <v>0</v>
      </c>
      <c r="BI713" s="203">
        <f>IF(N713="nulová",J713,0)</f>
        <v>0</v>
      </c>
      <c r="BJ713" s="17" t="s">
        <v>21</v>
      </c>
      <c r="BK713" s="203">
        <f>ROUND(I713*H713,2)</f>
        <v>0</v>
      </c>
      <c r="BL713" s="17" t="s">
        <v>297</v>
      </c>
      <c r="BM713" s="202" t="s">
        <v>927</v>
      </c>
    </row>
    <row r="714" spans="1:65" s="14" customFormat="1" ht="10.199999999999999">
      <c r="B714" s="215"/>
      <c r="C714" s="216"/>
      <c r="D714" s="206" t="s">
        <v>188</v>
      </c>
      <c r="E714" s="217" t="s">
        <v>1</v>
      </c>
      <c r="F714" s="218" t="s">
        <v>922</v>
      </c>
      <c r="G714" s="216"/>
      <c r="H714" s="219">
        <v>54.750000000000007</v>
      </c>
      <c r="I714" s="220"/>
      <c r="J714" s="216"/>
      <c r="K714" s="216"/>
      <c r="L714" s="221"/>
      <c r="M714" s="222"/>
      <c r="N714" s="223"/>
      <c r="O714" s="223"/>
      <c r="P714" s="223"/>
      <c r="Q714" s="223"/>
      <c r="R714" s="223"/>
      <c r="S714" s="223"/>
      <c r="T714" s="224"/>
      <c r="AT714" s="225" t="s">
        <v>188</v>
      </c>
      <c r="AU714" s="225" t="s">
        <v>90</v>
      </c>
      <c r="AV714" s="14" t="s">
        <v>90</v>
      </c>
      <c r="AW714" s="14" t="s">
        <v>40</v>
      </c>
      <c r="AX714" s="14" t="s">
        <v>82</v>
      </c>
      <c r="AY714" s="225" t="s">
        <v>179</v>
      </c>
    </row>
    <row r="715" spans="1:65" s="14" customFormat="1" ht="10.199999999999999">
      <c r="B715" s="215"/>
      <c r="C715" s="216"/>
      <c r="D715" s="206" t="s">
        <v>188</v>
      </c>
      <c r="E715" s="216"/>
      <c r="F715" s="218" t="s">
        <v>923</v>
      </c>
      <c r="G715" s="216"/>
      <c r="H715" s="219">
        <v>55.844999999999999</v>
      </c>
      <c r="I715" s="220"/>
      <c r="J715" s="216"/>
      <c r="K715" s="216"/>
      <c r="L715" s="221"/>
      <c r="M715" s="222"/>
      <c r="N715" s="223"/>
      <c r="O715" s="223"/>
      <c r="P715" s="223"/>
      <c r="Q715" s="223"/>
      <c r="R715" s="223"/>
      <c r="S715" s="223"/>
      <c r="T715" s="224"/>
      <c r="AT715" s="225" t="s">
        <v>188</v>
      </c>
      <c r="AU715" s="225" t="s">
        <v>90</v>
      </c>
      <c r="AV715" s="14" t="s">
        <v>90</v>
      </c>
      <c r="AW715" s="14" t="s">
        <v>4</v>
      </c>
      <c r="AX715" s="14" t="s">
        <v>21</v>
      </c>
      <c r="AY715" s="225" t="s">
        <v>179</v>
      </c>
    </row>
    <row r="716" spans="1:65" s="2" customFormat="1" ht="14.4" customHeight="1">
      <c r="A716" s="34"/>
      <c r="B716" s="35"/>
      <c r="C716" s="191" t="s">
        <v>928</v>
      </c>
      <c r="D716" s="191" t="s">
        <v>181</v>
      </c>
      <c r="E716" s="192" t="s">
        <v>929</v>
      </c>
      <c r="F716" s="193" t="s">
        <v>930</v>
      </c>
      <c r="G716" s="194" t="s">
        <v>200</v>
      </c>
      <c r="H716" s="195">
        <v>0.55200000000000005</v>
      </c>
      <c r="I716" s="196"/>
      <c r="J716" s="197">
        <f>ROUND(I716*H716,2)</f>
        <v>0</v>
      </c>
      <c r="K716" s="193" t="s">
        <v>185</v>
      </c>
      <c r="L716" s="39"/>
      <c r="M716" s="198" t="s">
        <v>1</v>
      </c>
      <c r="N716" s="199" t="s">
        <v>47</v>
      </c>
      <c r="O716" s="71"/>
      <c r="P716" s="200">
        <f>O716*H716</f>
        <v>0</v>
      </c>
      <c r="Q716" s="200">
        <v>0</v>
      </c>
      <c r="R716" s="200">
        <f>Q716*H716</f>
        <v>0</v>
      </c>
      <c r="S716" s="200">
        <v>0</v>
      </c>
      <c r="T716" s="201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2" t="s">
        <v>297</v>
      </c>
      <c r="AT716" s="202" t="s">
        <v>181</v>
      </c>
      <c r="AU716" s="202" t="s">
        <v>90</v>
      </c>
      <c r="AY716" s="17" t="s">
        <v>179</v>
      </c>
      <c r="BE716" s="203">
        <f>IF(N716="základní",J716,0)</f>
        <v>0</v>
      </c>
      <c r="BF716" s="203">
        <f>IF(N716="snížená",J716,0)</f>
        <v>0</v>
      </c>
      <c r="BG716" s="203">
        <f>IF(N716="zákl. přenesená",J716,0)</f>
        <v>0</v>
      </c>
      <c r="BH716" s="203">
        <f>IF(N716="sníž. přenesená",J716,0)</f>
        <v>0</v>
      </c>
      <c r="BI716" s="203">
        <f>IF(N716="nulová",J716,0)</f>
        <v>0</v>
      </c>
      <c r="BJ716" s="17" t="s">
        <v>21</v>
      </c>
      <c r="BK716" s="203">
        <f>ROUND(I716*H716,2)</f>
        <v>0</v>
      </c>
      <c r="BL716" s="17" t="s">
        <v>297</v>
      </c>
      <c r="BM716" s="202" t="s">
        <v>931</v>
      </c>
    </row>
    <row r="717" spans="1:65" s="12" customFormat="1" ht="22.8" customHeight="1">
      <c r="B717" s="175"/>
      <c r="C717" s="176"/>
      <c r="D717" s="177" t="s">
        <v>81</v>
      </c>
      <c r="E717" s="189" t="s">
        <v>932</v>
      </c>
      <c r="F717" s="189" t="s">
        <v>933</v>
      </c>
      <c r="G717" s="176"/>
      <c r="H717" s="176"/>
      <c r="I717" s="179"/>
      <c r="J717" s="190">
        <f>BK717</f>
        <v>0</v>
      </c>
      <c r="K717" s="176"/>
      <c r="L717" s="181"/>
      <c r="M717" s="182"/>
      <c r="N717" s="183"/>
      <c r="O717" s="183"/>
      <c r="P717" s="184">
        <f>SUM(P718:P719)</f>
        <v>0</v>
      </c>
      <c r="Q717" s="183"/>
      <c r="R717" s="184">
        <f>SUM(R718:R719)</f>
        <v>3.1199999999999995E-3</v>
      </c>
      <c r="S717" s="183"/>
      <c r="T717" s="185">
        <f>SUM(T718:T719)</f>
        <v>0</v>
      </c>
      <c r="AR717" s="186" t="s">
        <v>90</v>
      </c>
      <c r="AT717" s="187" t="s">
        <v>81</v>
      </c>
      <c r="AU717" s="187" t="s">
        <v>21</v>
      </c>
      <c r="AY717" s="186" t="s">
        <v>179</v>
      </c>
      <c r="BK717" s="188">
        <f>SUM(BK718:BK719)</f>
        <v>0</v>
      </c>
    </row>
    <row r="718" spans="1:65" s="2" customFormat="1" ht="14.4" customHeight="1">
      <c r="A718" s="34"/>
      <c r="B718" s="35"/>
      <c r="C718" s="191" t="s">
        <v>934</v>
      </c>
      <c r="D718" s="191" t="s">
        <v>181</v>
      </c>
      <c r="E718" s="192" t="s">
        <v>935</v>
      </c>
      <c r="F718" s="193" t="s">
        <v>936</v>
      </c>
      <c r="G718" s="194" t="s">
        <v>937</v>
      </c>
      <c r="H718" s="195">
        <v>3</v>
      </c>
      <c r="I718" s="196"/>
      <c r="J718" s="197">
        <f>ROUND(I718*H718,2)</f>
        <v>0</v>
      </c>
      <c r="K718" s="193" t="s">
        <v>1</v>
      </c>
      <c r="L718" s="39"/>
      <c r="M718" s="198" t="s">
        <v>1</v>
      </c>
      <c r="N718" s="199" t="s">
        <v>47</v>
      </c>
      <c r="O718" s="71"/>
      <c r="P718" s="200">
        <f>O718*H718</f>
        <v>0</v>
      </c>
      <c r="Q718" s="200">
        <v>5.1999999999999995E-4</v>
      </c>
      <c r="R718" s="200">
        <f>Q718*H718</f>
        <v>1.5599999999999998E-3</v>
      </c>
      <c r="S718" s="200">
        <v>0</v>
      </c>
      <c r="T718" s="201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2" t="s">
        <v>297</v>
      </c>
      <c r="AT718" s="202" t="s">
        <v>181</v>
      </c>
      <c r="AU718" s="202" t="s">
        <v>90</v>
      </c>
      <c r="AY718" s="17" t="s">
        <v>179</v>
      </c>
      <c r="BE718" s="203">
        <f>IF(N718="základní",J718,0)</f>
        <v>0</v>
      </c>
      <c r="BF718" s="203">
        <f>IF(N718="snížená",J718,0)</f>
        <v>0</v>
      </c>
      <c r="BG718" s="203">
        <f>IF(N718="zákl. přenesená",J718,0)</f>
        <v>0</v>
      </c>
      <c r="BH718" s="203">
        <f>IF(N718="sníž. přenesená",J718,0)</f>
        <v>0</v>
      </c>
      <c r="BI718" s="203">
        <f>IF(N718="nulová",J718,0)</f>
        <v>0</v>
      </c>
      <c r="BJ718" s="17" t="s">
        <v>21</v>
      </c>
      <c r="BK718" s="203">
        <f>ROUND(I718*H718,2)</f>
        <v>0</v>
      </c>
      <c r="BL718" s="17" t="s">
        <v>297</v>
      </c>
      <c r="BM718" s="202" t="s">
        <v>938</v>
      </c>
    </row>
    <row r="719" spans="1:65" s="2" customFormat="1" ht="14.4" customHeight="1">
      <c r="A719" s="34"/>
      <c r="B719" s="35"/>
      <c r="C719" s="191" t="s">
        <v>939</v>
      </c>
      <c r="D719" s="191" t="s">
        <v>181</v>
      </c>
      <c r="E719" s="192" t="s">
        <v>940</v>
      </c>
      <c r="F719" s="193" t="s">
        <v>941</v>
      </c>
      <c r="G719" s="194" t="s">
        <v>937</v>
      </c>
      <c r="H719" s="195">
        <v>3</v>
      </c>
      <c r="I719" s="196"/>
      <c r="J719" s="197">
        <f>ROUND(I719*H719,2)</f>
        <v>0</v>
      </c>
      <c r="K719" s="193" t="s">
        <v>1</v>
      </c>
      <c r="L719" s="39"/>
      <c r="M719" s="198" t="s">
        <v>1</v>
      </c>
      <c r="N719" s="199" t="s">
        <v>47</v>
      </c>
      <c r="O719" s="71"/>
      <c r="P719" s="200">
        <f>O719*H719</f>
        <v>0</v>
      </c>
      <c r="Q719" s="200">
        <v>5.1999999999999995E-4</v>
      </c>
      <c r="R719" s="200">
        <f>Q719*H719</f>
        <v>1.5599999999999998E-3</v>
      </c>
      <c r="S719" s="200">
        <v>0</v>
      </c>
      <c r="T719" s="201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02" t="s">
        <v>297</v>
      </c>
      <c r="AT719" s="202" t="s">
        <v>181</v>
      </c>
      <c r="AU719" s="202" t="s">
        <v>90</v>
      </c>
      <c r="AY719" s="17" t="s">
        <v>179</v>
      </c>
      <c r="BE719" s="203">
        <f>IF(N719="základní",J719,0)</f>
        <v>0</v>
      </c>
      <c r="BF719" s="203">
        <f>IF(N719="snížená",J719,0)</f>
        <v>0</v>
      </c>
      <c r="BG719" s="203">
        <f>IF(N719="zákl. přenesená",J719,0)</f>
        <v>0</v>
      </c>
      <c r="BH719" s="203">
        <f>IF(N719="sníž. přenesená",J719,0)</f>
        <v>0</v>
      </c>
      <c r="BI719" s="203">
        <f>IF(N719="nulová",J719,0)</f>
        <v>0</v>
      </c>
      <c r="BJ719" s="17" t="s">
        <v>21</v>
      </c>
      <c r="BK719" s="203">
        <f>ROUND(I719*H719,2)</f>
        <v>0</v>
      </c>
      <c r="BL719" s="17" t="s">
        <v>297</v>
      </c>
      <c r="BM719" s="202" t="s">
        <v>942</v>
      </c>
    </row>
    <row r="720" spans="1:65" s="12" customFormat="1" ht="22.8" customHeight="1">
      <c r="B720" s="175"/>
      <c r="C720" s="176"/>
      <c r="D720" s="177" t="s">
        <v>81</v>
      </c>
      <c r="E720" s="189" t="s">
        <v>943</v>
      </c>
      <c r="F720" s="189" t="s">
        <v>944</v>
      </c>
      <c r="G720" s="176"/>
      <c r="H720" s="176"/>
      <c r="I720" s="179"/>
      <c r="J720" s="190">
        <f>BK720</f>
        <v>0</v>
      </c>
      <c r="K720" s="176"/>
      <c r="L720" s="181"/>
      <c r="M720" s="182"/>
      <c r="N720" s="183"/>
      <c r="O720" s="183"/>
      <c r="P720" s="184">
        <f>SUM(P721:P815)</f>
        <v>0</v>
      </c>
      <c r="Q720" s="183"/>
      <c r="R720" s="184">
        <f>SUM(R721:R815)</f>
        <v>7.1964941000000016</v>
      </c>
      <c r="S720" s="183"/>
      <c r="T720" s="185">
        <f>SUM(T721:T815)</f>
        <v>0</v>
      </c>
      <c r="AR720" s="186" t="s">
        <v>90</v>
      </c>
      <c r="AT720" s="187" t="s">
        <v>81</v>
      </c>
      <c r="AU720" s="187" t="s">
        <v>21</v>
      </c>
      <c r="AY720" s="186" t="s">
        <v>179</v>
      </c>
      <c r="BK720" s="188">
        <f>SUM(BK721:BK815)</f>
        <v>0</v>
      </c>
    </row>
    <row r="721" spans="1:65" s="2" customFormat="1" ht="14.4" customHeight="1">
      <c r="A721" s="34"/>
      <c r="B721" s="35"/>
      <c r="C721" s="191" t="s">
        <v>945</v>
      </c>
      <c r="D721" s="191" t="s">
        <v>181</v>
      </c>
      <c r="E721" s="192" t="s">
        <v>946</v>
      </c>
      <c r="F721" s="193" t="s">
        <v>947</v>
      </c>
      <c r="G721" s="194" t="s">
        <v>260</v>
      </c>
      <c r="H721" s="195">
        <v>5</v>
      </c>
      <c r="I721" s="196"/>
      <c r="J721" s="197">
        <f>ROUND(I721*H721,2)</f>
        <v>0</v>
      </c>
      <c r="K721" s="193" t="s">
        <v>185</v>
      </c>
      <c r="L721" s="39"/>
      <c r="M721" s="198" t="s">
        <v>1</v>
      </c>
      <c r="N721" s="199" t="s">
        <v>47</v>
      </c>
      <c r="O721" s="71"/>
      <c r="P721" s="200">
        <f>O721*H721</f>
        <v>0</v>
      </c>
      <c r="Q721" s="200">
        <v>2.733E-2</v>
      </c>
      <c r="R721" s="200">
        <f>Q721*H721</f>
        <v>0.13664999999999999</v>
      </c>
      <c r="S721" s="200">
        <v>0</v>
      </c>
      <c r="T721" s="201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202" t="s">
        <v>297</v>
      </c>
      <c r="AT721" s="202" t="s">
        <v>181</v>
      </c>
      <c r="AU721" s="202" t="s">
        <v>90</v>
      </c>
      <c r="AY721" s="17" t="s">
        <v>179</v>
      </c>
      <c r="BE721" s="203">
        <f>IF(N721="základní",J721,0)</f>
        <v>0</v>
      </c>
      <c r="BF721" s="203">
        <f>IF(N721="snížená",J721,0)</f>
        <v>0</v>
      </c>
      <c r="BG721" s="203">
        <f>IF(N721="zákl. přenesená",J721,0)</f>
        <v>0</v>
      </c>
      <c r="BH721" s="203">
        <f>IF(N721="sníž. přenesená",J721,0)</f>
        <v>0</v>
      </c>
      <c r="BI721" s="203">
        <f>IF(N721="nulová",J721,0)</f>
        <v>0</v>
      </c>
      <c r="BJ721" s="17" t="s">
        <v>21</v>
      </c>
      <c r="BK721" s="203">
        <f>ROUND(I721*H721,2)</f>
        <v>0</v>
      </c>
      <c r="BL721" s="17" t="s">
        <v>297</v>
      </c>
      <c r="BM721" s="202" t="s">
        <v>948</v>
      </c>
    </row>
    <row r="722" spans="1:65" s="13" customFormat="1" ht="10.199999999999999">
      <c r="B722" s="204"/>
      <c r="C722" s="205"/>
      <c r="D722" s="206" t="s">
        <v>188</v>
      </c>
      <c r="E722" s="207" t="s">
        <v>1</v>
      </c>
      <c r="F722" s="208" t="s">
        <v>828</v>
      </c>
      <c r="G722" s="205"/>
      <c r="H722" s="207" t="s">
        <v>1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188</v>
      </c>
      <c r="AU722" s="214" t="s">
        <v>90</v>
      </c>
      <c r="AV722" s="13" t="s">
        <v>21</v>
      </c>
      <c r="AW722" s="13" t="s">
        <v>40</v>
      </c>
      <c r="AX722" s="13" t="s">
        <v>82</v>
      </c>
      <c r="AY722" s="214" t="s">
        <v>179</v>
      </c>
    </row>
    <row r="723" spans="1:65" s="14" customFormat="1" ht="10.199999999999999">
      <c r="B723" s="215"/>
      <c r="C723" s="216"/>
      <c r="D723" s="206" t="s">
        <v>188</v>
      </c>
      <c r="E723" s="217" t="s">
        <v>1</v>
      </c>
      <c r="F723" s="218" t="s">
        <v>222</v>
      </c>
      <c r="G723" s="216"/>
      <c r="H723" s="219">
        <v>5</v>
      </c>
      <c r="I723" s="220"/>
      <c r="J723" s="216"/>
      <c r="K723" s="216"/>
      <c r="L723" s="221"/>
      <c r="M723" s="222"/>
      <c r="N723" s="223"/>
      <c r="O723" s="223"/>
      <c r="P723" s="223"/>
      <c r="Q723" s="223"/>
      <c r="R723" s="223"/>
      <c r="S723" s="223"/>
      <c r="T723" s="224"/>
      <c r="AT723" s="225" t="s">
        <v>188</v>
      </c>
      <c r="AU723" s="225" t="s">
        <v>90</v>
      </c>
      <c r="AV723" s="14" t="s">
        <v>90</v>
      </c>
      <c r="AW723" s="14" t="s">
        <v>40</v>
      </c>
      <c r="AX723" s="14" t="s">
        <v>82</v>
      </c>
      <c r="AY723" s="225" t="s">
        <v>179</v>
      </c>
    </row>
    <row r="724" spans="1:65" s="2" customFormat="1" ht="14.4" customHeight="1">
      <c r="A724" s="34"/>
      <c r="B724" s="35"/>
      <c r="C724" s="191" t="s">
        <v>949</v>
      </c>
      <c r="D724" s="191" t="s">
        <v>181</v>
      </c>
      <c r="E724" s="192" t="s">
        <v>950</v>
      </c>
      <c r="F724" s="193" t="s">
        <v>951</v>
      </c>
      <c r="G724" s="194" t="s">
        <v>184</v>
      </c>
      <c r="H724" s="195">
        <v>54.725999999999999</v>
      </c>
      <c r="I724" s="196"/>
      <c r="J724" s="197">
        <f>ROUND(I724*H724,2)</f>
        <v>0</v>
      </c>
      <c r="K724" s="193" t="s">
        <v>185</v>
      </c>
      <c r="L724" s="39"/>
      <c r="M724" s="198" t="s">
        <v>1</v>
      </c>
      <c r="N724" s="199" t="s">
        <v>47</v>
      </c>
      <c r="O724" s="71"/>
      <c r="P724" s="200">
        <f>O724*H724</f>
        <v>0</v>
      </c>
      <c r="Q724" s="200">
        <v>2.9819999999999999E-2</v>
      </c>
      <c r="R724" s="200">
        <f>Q724*H724</f>
        <v>1.63192932</v>
      </c>
      <c r="S724" s="200">
        <v>0</v>
      </c>
      <c r="T724" s="201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2" t="s">
        <v>297</v>
      </c>
      <c r="AT724" s="202" t="s">
        <v>181</v>
      </c>
      <c r="AU724" s="202" t="s">
        <v>90</v>
      </c>
      <c r="AY724" s="17" t="s">
        <v>179</v>
      </c>
      <c r="BE724" s="203">
        <f>IF(N724="základní",J724,0)</f>
        <v>0</v>
      </c>
      <c r="BF724" s="203">
        <f>IF(N724="snížená",J724,0)</f>
        <v>0</v>
      </c>
      <c r="BG724" s="203">
        <f>IF(N724="zákl. přenesená",J724,0)</f>
        <v>0</v>
      </c>
      <c r="BH724" s="203">
        <f>IF(N724="sníž. přenesená",J724,0)</f>
        <v>0</v>
      </c>
      <c r="BI724" s="203">
        <f>IF(N724="nulová",J724,0)</f>
        <v>0</v>
      </c>
      <c r="BJ724" s="17" t="s">
        <v>21</v>
      </c>
      <c r="BK724" s="203">
        <f>ROUND(I724*H724,2)</f>
        <v>0</v>
      </c>
      <c r="BL724" s="17" t="s">
        <v>297</v>
      </c>
      <c r="BM724" s="202" t="s">
        <v>952</v>
      </c>
    </row>
    <row r="725" spans="1:65" s="13" customFormat="1" ht="10.199999999999999">
      <c r="B725" s="204"/>
      <c r="C725" s="205"/>
      <c r="D725" s="206" t="s">
        <v>188</v>
      </c>
      <c r="E725" s="207" t="s">
        <v>1</v>
      </c>
      <c r="F725" s="208" t="s">
        <v>953</v>
      </c>
      <c r="G725" s="205"/>
      <c r="H725" s="207" t="s">
        <v>1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188</v>
      </c>
      <c r="AU725" s="214" t="s">
        <v>90</v>
      </c>
      <c r="AV725" s="13" t="s">
        <v>21</v>
      </c>
      <c r="AW725" s="13" t="s">
        <v>40</v>
      </c>
      <c r="AX725" s="13" t="s">
        <v>82</v>
      </c>
      <c r="AY725" s="214" t="s">
        <v>179</v>
      </c>
    </row>
    <row r="726" spans="1:65" s="14" customFormat="1" ht="10.199999999999999">
      <c r="B726" s="215"/>
      <c r="C726" s="216"/>
      <c r="D726" s="206" t="s">
        <v>188</v>
      </c>
      <c r="E726" s="217" t="s">
        <v>1</v>
      </c>
      <c r="F726" s="218" t="s">
        <v>954</v>
      </c>
      <c r="G726" s="216"/>
      <c r="H726" s="219">
        <v>54.726100000000002</v>
      </c>
      <c r="I726" s="220"/>
      <c r="J726" s="216"/>
      <c r="K726" s="216"/>
      <c r="L726" s="221"/>
      <c r="M726" s="222"/>
      <c r="N726" s="223"/>
      <c r="O726" s="223"/>
      <c r="P726" s="223"/>
      <c r="Q726" s="223"/>
      <c r="R726" s="223"/>
      <c r="S726" s="223"/>
      <c r="T726" s="224"/>
      <c r="AT726" s="225" t="s">
        <v>188</v>
      </c>
      <c r="AU726" s="225" t="s">
        <v>90</v>
      </c>
      <c r="AV726" s="14" t="s">
        <v>90</v>
      </c>
      <c r="AW726" s="14" t="s">
        <v>40</v>
      </c>
      <c r="AX726" s="14" t="s">
        <v>82</v>
      </c>
      <c r="AY726" s="225" t="s">
        <v>179</v>
      </c>
    </row>
    <row r="727" spans="1:65" s="2" customFormat="1" ht="14.4" customHeight="1">
      <c r="A727" s="34"/>
      <c r="B727" s="35"/>
      <c r="C727" s="191" t="s">
        <v>955</v>
      </c>
      <c r="D727" s="191" t="s">
        <v>181</v>
      </c>
      <c r="E727" s="192" t="s">
        <v>956</v>
      </c>
      <c r="F727" s="193" t="s">
        <v>957</v>
      </c>
      <c r="G727" s="194" t="s">
        <v>260</v>
      </c>
      <c r="H727" s="195">
        <v>253</v>
      </c>
      <c r="I727" s="196"/>
      <c r="J727" s="197">
        <f>ROUND(I727*H727,2)</f>
        <v>0</v>
      </c>
      <c r="K727" s="193" t="s">
        <v>185</v>
      </c>
      <c r="L727" s="39"/>
      <c r="M727" s="198" t="s">
        <v>1</v>
      </c>
      <c r="N727" s="199" t="s">
        <v>47</v>
      </c>
      <c r="O727" s="71"/>
      <c r="P727" s="200">
        <f>O727*H727</f>
        <v>0</v>
      </c>
      <c r="Q727" s="200">
        <v>0</v>
      </c>
      <c r="R727" s="200">
        <f>Q727*H727</f>
        <v>0</v>
      </c>
      <c r="S727" s="200">
        <v>0</v>
      </c>
      <c r="T727" s="201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2" t="s">
        <v>297</v>
      </c>
      <c r="AT727" s="202" t="s">
        <v>181</v>
      </c>
      <c r="AU727" s="202" t="s">
        <v>90</v>
      </c>
      <c r="AY727" s="17" t="s">
        <v>179</v>
      </c>
      <c r="BE727" s="203">
        <f>IF(N727="základní",J727,0)</f>
        <v>0</v>
      </c>
      <c r="BF727" s="203">
        <f>IF(N727="snížená",J727,0)</f>
        <v>0</v>
      </c>
      <c r="BG727" s="203">
        <f>IF(N727="zákl. přenesená",J727,0)</f>
        <v>0</v>
      </c>
      <c r="BH727" s="203">
        <f>IF(N727="sníž. přenesená",J727,0)</f>
        <v>0</v>
      </c>
      <c r="BI727" s="203">
        <f>IF(N727="nulová",J727,0)</f>
        <v>0</v>
      </c>
      <c r="BJ727" s="17" t="s">
        <v>21</v>
      </c>
      <c r="BK727" s="203">
        <f>ROUND(I727*H727,2)</f>
        <v>0</v>
      </c>
      <c r="BL727" s="17" t="s">
        <v>297</v>
      </c>
      <c r="BM727" s="202" t="s">
        <v>958</v>
      </c>
    </row>
    <row r="728" spans="1:65" s="13" customFormat="1" ht="10.199999999999999">
      <c r="B728" s="204"/>
      <c r="C728" s="205"/>
      <c r="D728" s="206" t="s">
        <v>188</v>
      </c>
      <c r="E728" s="207" t="s">
        <v>1</v>
      </c>
      <c r="F728" s="208" t="s">
        <v>959</v>
      </c>
      <c r="G728" s="205"/>
      <c r="H728" s="207" t="s">
        <v>1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188</v>
      </c>
      <c r="AU728" s="214" t="s">
        <v>90</v>
      </c>
      <c r="AV728" s="13" t="s">
        <v>21</v>
      </c>
      <c r="AW728" s="13" t="s">
        <v>40</v>
      </c>
      <c r="AX728" s="13" t="s">
        <v>82</v>
      </c>
      <c r="AY728" s="214" t="s">
        <v>179</v>
      </c>
    </row>
    <row r="729" spans="1:65" s="14" customFormat="1" ht="10.199999999999999">
      <c r="B729" s="215"/>
      <c r="C729" s="216"/>
      <c r="D729" s="206" t="s">
        <v>188</v>
      </c>
      <c r="E729" s="217" t="s">
        <v>1</v>
      </c>
      <c r="F729" s="218" t="s">
        <v>960</v>
      </c>
      <c r="G729" s="216"/>
      <c r="H729" s="219">
        <v>253</v>
      </c>
      <c r="I729" s="220"/>
      <c r="J729" s="216"/>
      <c r="K729" s="216"/>
      <c r="L729" s="221"/>
      <c r="M729" s="222"/>
      <c r="N729" s="223"/>
      <c r="O729" s="223"/>
      <c r="P729" s="223"/>
      <c r="Q729" s="223"/>
      <c r="R729" s="223"/>
      <c r="S729" s="223"/>
      <c r="T729" s="224"/>
      <c r="AT729" s="225" t="s">
        <v>188</v>
      </c>
      <c r="AU729" s="225" t="s">
        <v>90</v>
      </c>
      <c r="AV729" s="14" t="s">
        <v>90</v>
      </c>
      <c r="AW729" s="14" t="s">
        <v>40</v>
      </c>
      <c r="AX729" s="14" t="s">
        <v>82</v>
      </c>
      <c r="AY729" s="225" t="s">
        <v>179</v>
      </c>
    </row>
    <row r="730" spans="1:65" s="2" customFormat="1" ht="14.4" customHeight="1">
      <c r="A730" s="34"/>
      <c r="B730" s="35"/>
      <c r="C730" s="226" t="s">
        <v>961</v>
      </c>
      <c r="D730" s="226" t="s">
        <v>207</v>
      </c>
      <c r="E730" s="227" t="s">
        <v>962</v>
      </c>
      <c r="F730" s="228" t="s">
        <v>963</v>
      </c>
      <c r="G730" s="229" t="s">
        <v>216</v>
      </c>
      <c r="H730" s="230">
        <v>3.5619999999999998</v>
      </c>
      <c r="I730" s="231"/>
      <c r="J730" s="232">
        <f>ROUND(I730*H730,2)</f>
        <v>0</v>
      </c>
      <c r="K730" s="228" t="s">
        <v>964</v>
      </c>
      <c r="L730" s="233"/>
      <c r="M730" s="234" t="s">
        <v>1</v>
      </c>
      <c r="N730" s="235" t="s">
        <v>47</v>
      </c>
      <c r="O730" s="71"/>
      <c r="P730" s="200">
        <f>O730*H730</f>
        <v>0</v>
      </c>
      <c r="Q730" s="200">
        <v>0.55000000000000004</v>
      </c>
      <c r="R730" s="200">
        <f>Q730*H730</f>
        <v>1.9591000000000001</v>
      </c>
      <c r="S730" s="200">
        <v>0</v>
      </c>
      <c r="T730" s="201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2" t="s">
        <v>397</v>
      </c>
      <c r="AT730" s="202" t="s">
        <v>207</v>
      </c>
      <c r="AU730" s="202" t="s">
        <v>90</v>
      </c>
      <c r="AY730" s="17" t="s">
        <v>179</v>
      </c>
      <c r="BE730" s="203">
        <f>IF(N730="základní",J730,0)</f>
        <v>0</v>
      </c>
      <c r="BF730" s="203">
        <f>IF(N730="snížená",J730,0)</f>
        <v>0</v>
      </c>
      <c r="BG730" s="203">
        <f>IF(N730="zákl. přenesená",J730,0)</f>
        <v>0</v>
      </c>
      <c r="BH730" s="203">
        <f>IF(N730="sníž. přenesená",J730,0)</f>
        <v>0</v>
      </c>
      <c r="BI730" s="203">
        <f>IF(N730="nulová",J730,0)</f>
        <v>0</v>
      </c>
      <c r="BJ730" s="17" t="s">
        <v>21</v>
      </c>
      <c r="BK730" s="203">
        <f>ROUND(I730*H730,2)</f>
        <v>0</v>
      </c>
      <c r="BL730" s="17" t="s">
        <v>297</v>
      </c>
      <c r="BM730" s="202" t="s">
        <v>965</v>
      </c>
    </row>
    <row r="731" spans="1:65" s="13" customFormat="1" ht="10.199999999999999">
      <c r="B731" s="204"/>
      <c r="C731" s="205"/>
      <c r="D731" s="206" t="s">
        <v>188</v>
      </c>
      <c r="E731" s="207" t="s">
        <v>1</v>
      </c>
      <c r="F731" s="208" t="s">
        <v>959</v>
      </c>
      <c r="G731" s="205"/>
      <c r="H731" s="207" t="s">
        <v>1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188</v>
      </c>
      <c r="AU731" s="214" t="s">
        <v>90</v>
      </c>
      <c r="AV731" s="13" t="s">
        <v>21</v>
      </c>
      <c r="AW731" s="13" t="s">
        <v>40</v>
      </c>
      <c r="AX731" s="13" t="s">
        <v>82</v>
      </c>
      <c r="AY731" s="214" t="s">
        <v>179</v>
      </c>
    </row>
    <row r="732" spans="1:65" s="14" customFormat="1" ht="10.199999999999999">
      <c r="B732" s="215"/>
      <c r="C732" s="216"/>
      <c r="D732" s="206" t="s">
        <v>188</v>
      </c>
      <c r="E732" s="217" t="s">
        <v>1</v>
      </c>
      <c r="F732" s="218" t="s">
        <v>966</v>
      </c>
      <c r="G732" s="216"/>
      <c r="H732" s="219">
        <v>3.5622400000000001</v>
      </c>
      <c r="I732" s="220"/>
      <c r="J732" s="216"/>
      <c r="K732" s="216"/>
      <c r="L732" s="221"/>
      <c r="M732" s="222"/>
      <c r="N732" s="223"/>
      <c r="O732" s="223"/>
      <c r="P732" s="223"/>
      <c r="Q732" s="223"/>
      <c r="R732" s="223"/>
      <c r="S732" s="223"/>
      <c r="T732" s="224"/>
      <c r="AT732" s="225" t="s">
        <v>188</v>
      </c>
      <c r="AU732" s="225" t="s">
        <v>90</v>
      </c>
      <c r="AV732" s="14" t="s">
        <v>90</v>
      </c>
      <c r="AW732" s="14" t="s">
        <v>40</v>
      </c>
      <c r="AX732" s="14" t="s">
        <v>82</v>
      </c>
      <c r="AY732" s="225" t="s">
        <v>179</v>
      </c>
    </row>
    <row r="733" spans="1:65" s="2" customFormat="1" ht="14.4" customHeight="1">
      <c r="A733" s="34"/>
      <c r="B733" s="35"/>
      <c r="C733" s="191" t="s">
        <v>967</v>
      </c>
      <c r="D733" s="191" t="s">
        <v>181</v>
      </c>
      <c r="E733" s="192" t="s">
        <v>968</v>
      </c>
      <c r="F733" s="193" t="s">
        <v>969</v>
      </c>
      <c r="G733" s="194" t="s">
        <v>260</v>
      </c>
      <c r="H733" s="195">
        <v>5.3</v>
      </c>
      <c r="I733" s="196"/>
      <c r="J733" s="197">
        <f>ROUND(I733*H733,2)</f>
        <v>0</v>
      </c>
      <c r="K733" s="193" t="s">
        <v>185</v>
      </c>
      <c r="L733" s="39"/>
      <c r="M733" s="198" t="s">
        <v>1</v>
      </c>
      <c r="N733" s="199" t="s">
        <v>47</v>
      </c>
      <c r="O733" s="71"/>
      <c r="P733" s="200">
        <f>O733*H733</f>
        <v>0</v>
      </c>
      <c r="Q733" s="200">
        <v>0</v>
      </c>
      <c r="R733" s="200">
        <f>Q733*H733</f>
        <v>0</v>
      </c>
      <c r="S733" s="200">
        <v>0</v>
      </c>
      <c r="T733" s="201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2" t="s">
        <v>297</v>
      </c>
      <c r="AT733" s="202" t="s">
        <v>181</v>
      </c>
      <c r="AU733" s="202" t="s">
        <v>90</v>
      </c>
      <c r="AY733" s="17" t="s">
        <v>179</v>
      </c>
      <c r="BE733" s="203">
        <f>IF(N733="základní",J733,0)</f>
        <v>0</v>
      </c>
      <c r="BF733" s="203">
        <f>IF(N733="snížená",J733,0)</f>
        <v>0</v>
      </c>
      <c r="BG733" s="203">
        <f>IF(N733="zákl. přenesená",J733,0)</f>
        <v>0</v>
      </c>
      <c r="BH733" s="203">
        <f>IF(N733="sníž. přenesená",J733,0)</f>
        <v>0</v>
      </c>
      <c r="BI733" s="203">
        <f>IF(N733="nulová",J733,0)</f>
        <v>0</v>
      </c>
      <c r="BJ733" s="17" t="s">
        <v>21</v>
      </c>
      <c r="BK733" s="203">
        <f>ROUND(I733*H733,2)</f>
        <v>0</v>
      </c>
      <c r="BL733" s="17" t="s">
        <v>297</v>
      </c>
      <c r="BM733" s="202" t="s">
        <v>970</v>
      </c>
    </row>
    <row r="734" spans="1:65" s="13" customFormat="1" ht="10.199999999999999">
      <c r="B734" s="204"/>
      <c r="C734" s="205"/>
      <c r="D734" s="206" t="s">
        <v>188</v>
      </c>
      <c r="E734" s="207" t="s">
        <v>1</v>
      </c>
      <c r="F734" s="208" t="s">
        <v>971</v>
      </c>
      <c r="G734" s="205"/>
      <c r="H734" s="207" t="s">
        <v>1</v>
      </c>
      <c r="I734" s="209"/>
      <c r="J734" s="205"/>
      <c r="K734" s="205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188</v>
      </c>
      <c r="AU734" s="214" t="s">
        <v>90</v>
      </c>
      <c r="AV734" s="13" t="s">
        <v>21</v>
      </c>
      <c r="AW734" s="13" t="s">
        <v>40</v>
      </c>
      <c r="AX734" s="13" t="s">
        <v>82</v>
      </c>
      <c r="AY734" s="214" t="s">
        <v>179</v>
      </c>
    </row>
    <row r="735" spans="1:65" s="14" customFormat="1" ht="10.199999999999999">
      <c r="B735" s="215"/>
      <c r="C735" s="216"/>
      <c r="D735" s="206" t="s">
        <v>188</v>
      </c>
      <c r="E735" s="217" t="s">
        <v>1</v>
      </c>
      <c r="F735" s="218" t="s">
        <v>972</v>
      </c>
      <c r="G735" s="216"/>
      <c r="H735" s="219">
        <v>5.3</v>
      </c>
      <c r="I735" s="220"/>
      <c r="J735" s="216"/>
      <c r="K735" s="216"/>
      <c r="L735" s="221"/>
      <c r="M735" s="222"/>
      <c r="N735" s="223"/>
      <c r="O735" s="223"/>
      <c r="P735" s="223"/>
      <c r="Q735" s="223"/>
      <c r="R735" s="223"/>
      <c r="S735" s="223"/>
      <c r="T735" s="224"/>
      <c r="AT735" s="225" t="s">
        <v>188</v>
      </c>
      <c r="AU735" s="225" t="s">
        <v>90</v>
      </c>
      <c r="AV735" s="14" t="s">
        <v>90</v>
      </c>
      <c r="AW735" s="14" t="s">
        <v>40</v>
      </c>
      <c r="AX735" s="14" t="s">
        <v>82</v>
      </c>
      <c r="AY735" s="225" t="s">
        <v>179</v>
      </c>
    </row>
    <row r="736" spans="1:65" s="2" customFormat="1" ht="14.4" customHeight="1">
      <c r="A736" s="34"/>
      <c r="B736" s="35"/>
      <c r="C736" s="226" t="s">
        <v>973</v>
      </c>
      <c r="D736" s="226" t="s">
        <v>207</v>
      </c>
      <c r="E736" s="227" t="s">
        <v>974</v>
      </c>
      <c r="F736" s="228" t="s">
        <v>975</v>
      </c>
      <c r="G736" s="229" t="s">
        <v>216</v>
      </c>
      <c r="H736" s="230">
        <v>0.157</v>
      </c>
      <c r="I736" s="231"/>
      <c r="J736" s="232">
        <f>ROUND(I736*H736,2)</f>
        <v>0</v>
      </c>
      <c r="K736" s="228" t="s">
        <v>185</v>
      </c>
      <c r="L736" s="233"/>
      <c r="M736" s="234" t="s">
        <v>1</v>
      </c>
      <c r="N736" s="235" t="s">
        <v>47</v>
      </c>
      <c r="O736" s="71"/>
      <c r="P736" s="200">
        <f>O736*H736</f>
        <v>0</v>
      </c>
      <c r="Q736" s="200">
        <v>0.55000000000000004</v>
      </c>
      <c r="R736" s="200">
        <f>Q736*H736</f>
        <v>8.635000000000001E-2</v>
      </c>
      <c r="S736" s="200">
        <v>0</v>
      </c>
      <c r="T736" s="201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2" t="s">
        <v>397</v>
      </c>
      <c r="AT736" s="202" t="s">
        <v>207</v>
      </c>
      <c r="AU736" s="202" t="s">
        <v>90</v>
      </c>
      <c r="AY736" s="17" t="s">
        <v>179</v>
      </c>
      <c r="BE736" s="203">
        <f>IF(N736="základní",J736,0)</f>
        <v>0</v>
      </c>
      <c r="BF736" s="203">
        <f>IF(N736="snížená",J736,0)</f>
        <v>0</v>
      </c>
      <c r="BG736" s="203">
        <f>IF(N736="zákl. přenesená",J736,0)</f>
        <v>0</v>
      </c>
      <c r="BH736" s="203">
        <f>IF(N736="sníž. přenesená",J736,0)</f>
        <v>0</v>
      </c>
      <c r="BI736" s="203">
        <f>IF(N736="nulová",J736,0)</f>
        <v>0</v>
      </c>
      <c r="BJ736" s="17" t="s">
        <v>21</v>
      </c>
      <c r="BK736" s="203">
        <f>ROUND(I736*H736,2)</f>
        <v>0</v>
      </c>
      <c r="BL736" s="17" t="s">
        <v>297</v>
      </c>
      <c r="BM736" s="202" t="s">
        <v>976</v>
      </c>
    </row>
    <row r="737" spans="1:65" s="13" customFormat="1" ht="10.199999999999999">
      <c r="B737" s="204"/>
      <c r="C737" s="205"/>
      <c r="D737" s="206" t="s">
        <v>188</v>
      </c>
      <c r="E737" s="207" t="s">
        <v>1</v>
      </c>
      <c r="F737" s="208" t="s">
        <v>971</v>
      </c>
      <c r="G737" s="205"/>
      <c r="H737" s="207" t="s">
        <v>1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188</v>
      </c>
      <c r="AU737" s="214" t="s">
        <v>90</v>
      </c>
      <c r="AV737" s="13" t="s">
        <v>21</v>
      </c>
      <c r="AW737" s="13" t="s">
        <v>40</v>
      </c>
      <c r="AX737" s="13" t="s">
        <v>82</v>
      </c>
      <c r="AY737" s="214" t="s">
        <v>179</v>
      </c>
    </row>
    <row r="738" spans="1:65" s="14" customFormat="1" ht="10.199999999999999">
      <c r="B738" s="215"/>
      <c r="C738" s="216"/>
      <c r="D738" s="206" t="s">
        <v>188</v>
      </c>
      <c r="E738" s="217" t="s">
        <v>1</v>
      </c>
      <c r="F738" s="218" t="s">
        <v>977</v>
      </c>
      <c r="G738" s="216"/>
      <c r="H738" s="219">
        <v>0.15740999999999999</v>
      </c>
      <c r="I738" s="220"/>
      <c r="J738" s="216"/>
      <c r="K738" s="216"/>
      <c r="L738" s="221"/>
      <c r="M738" s="222"/>
      <c r="N738" s="223"/>
      <c r="O738" s="223"/>
      <c r="P738" s="223"/>
      <c r="Q738" s="223"/>
      <c r="R738" s="223"/>
      <c r="S738" s="223"/>
      <c r="T738" s="224"/>
      <c r="AT738" s="225" t="s">
        <v>188</v>
      </c>
      <c r="AU738" s="225" t="s">
        <v>90</v>
      </c>
      <c r="AV738" s="14" t="s">
        <v>90</v>
      </c>
      <c r="AW738" s="14" t="s">
        <v>40</v>
      </c>
      <c r="AX738" s="14" t="s">
        <v>82</v>
      </c>
      <c r="AY738" s="225" t="s">
        <v>179</v>
      </c>
    </row>
    <row r="739" spans="1:65" s="2" customFormat="1" ht="14.4" customHeight="1">
      <c r="A739" s="34"/>
      <c r="B739" s="35"/>
      <c r="C739" s="191" t="s">
        <v>978</v>
      </c>
      <c r="D739" s="191" t="s">
        <v>181</v>
      </c>
      <c r="E739" s="192" t="s">
        <v>979</v>
      </c>
      <c r="F739" s="193" t="s">
        <v>980</v>
      </c>
      <c r="G739" s="194" t="s">
        <v>216</v>
      </c>
      <c r="H739" s="195">
        <v>3.3820000000000001</v>
      </c>
      <c r="I739" s="196"/>
      <c r="J739" s="197">
        <f>ROUND(I739*H739,2)</f>
        <v>0</v>
      </c>
      <c r="K739" s="193" t="s">
        <v>185</v>
      </c>
      <c r="L739" s="39"/>
      <c r="M739" s="198" t="s">
        <v>1</v>
      </c>
      <c r="N739" s="199" t="s">
        <v>47</v>
      </c>
      <c r="O739" s="71"/>
      <c r="P739" s="200">
        <f>O739*H739</f>
        <v>0</v>
      </c>
      <c r="Q739" s="200">
        <v>2.3369999999999998E-2</v>
      </c>
      <c r="R739" s="200">
        <f>Q739*H739</f>
        <v>7.9037339999999998E-2</v>
      </c>
      <c r="S739" s="200">
        <v>0</v>
      </c>
      <c r="T739" s="201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2" t="s">
        <v>297</v>
      </c>
      <c r="AT739" s="202" t="s">
        <v>181</v>
      </c>
      <c r="AU739" s="202" t="s">
        <v>90</v>
      </c>
      <c r="AY739" s="17" t="s">
        <v>179</v>
      </c>
      <c r="BE739" s="203">
        <f>IF(N739="základní",J739,0)</f>
        <v>0</v>
      </c>
      <c r="BF739" s="203">
        <f>IF(N739="snížená",J739,0)</f>
        <v>0</v>
      </c>
      <c r="BG739" s="203">
        <f>IF(N739="zákl. přenesená",J739,0)</f>
        <v>0</v>
      </c>
      <c r="BH739" s="203">
        <f>IF(N739="sníž. přenesená",J739,0)</f>
        <v>0</v>
      </c>
      <c r="BI739" s="203">
        <f>IF(N739="nulová",J739,0)</f>
        <v>0</v>
      </c>
      <c r="BJ739" s="17" t="s">
        <v>21</v>
      </c>
      <c r="BK739" s="203">
        <f>ROUND(I739*H739,2)</f>
        <v>0</v>
      </c>
      <c r="BL739" s="17" t="s">
        <v>297</v>
      </c>
      <c r="BM739" s="202" t="s">
        <v>981</v>
      </c>
    </row>
    <row r="740" spans="1:65" s="13" customFormat="1" ht="10.199999999999999">
      <c r="B740" s="204"/>
      <c r="C740" s="205"/>
      <c r="D740" s="206" t="s">
        <v>188</v>
      </c>
      <c r="E740" s="207" t="s">
        <v>1</v>
      </c>
      <c r="F740" s="208" t="s">
        <v>959</v>
      </c>
      <c r="G740" s="205"/>
      <c r="H740" s="207" t="s">
        <v>1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188</v>
      </c>
      <c r="AU740" s="214" t="s">
        <v>90</v>
      </c>
      <c r="AV740" s="13" t="s">
        <v>21</v>
      </c>
      <c r="AW740" s="13" t="s">
        <v>40</v>
      </c>
      <c r="AX740" s="13" t="s">
        <v>82</v>
      </c>
      <c r="AY740" s="214" t="s">
        <v>179</v>
      </c>
    </row>
    <row r="741" spans="1:65" s="14" customFormat="1" ht="10.199999999999999">
      <c r="B741" s="215"/>
      <c r="C741" s="216"/>
      <c r="D741" s="206" t="s">
        <v>188</v>
      </c>
      <c r="E741" s="217" t="s">
        <v>1</v>
      </c>
      <c r="F741" s="218" t="s">
        <v>982</v>
      </c>
      <c r="G741" s="216"/>
      <c r="H741" s="219">
        <v>3.2383999999999999</v>
      </c>
      <c r="I741" s="220"/>
      <c r="J741" s="216"/>
      <c r="K741" s="216"/>
      <c r="L741" s="221"/>
      <c r="M741" s="222"/>
      <c r="N741" s="223"/>
      <c r="O741" s="223"/>
      <c r="P741" s="223"/>
      <c r="Q741" s="223"/>
      <c r="R741" s="223"/>
      <c r="S741" s="223"/>
      <c r="T741" s="224"/>
      <c r="AT741" s="225" t="s">
        <v>188</v>
      </c>
      <c r="AU741" s="225" t="s">
        <v>90</v>
      </c>
      <c r="AV741" s="14" t="s">
        <v>90</v>
      </c>
      <c r="AW741" s="14" t="s">
        <v>40</v>
      </c>
      <c r="AX741" s="14" t="s">
        <v>82</v>
      </c>
      <c r="AY741" s="225" t="s">
        <v>179</v>
      </c>
    </row>
    <row r="742" spans="1:65" s="13" customFormat="1" ht="10.199999999999999">
      <c r="B742" s="204"/>
      <c r="C742" s="205"/>
      <c r="D742" s="206" t="s">
        <v>188</v>
      </c>
      <c r="E742" s="207" t="s">
        <v>1</v>
      </c>
      <c r="F742" s="208" t="s">
        <v>983</v>
      </c>
      <c r="G742" s="205"/>
      <c r="H742" s="207" t="s">
        <v>1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188</v>
      </c>
      <c r="AU742" s="214" t="s">
        <v>90</v>
      </c>
      <c r="AV742" s="13" t="s">
        <v>21</v>
      </c>
      <c r="AW742" s="13" t="s">
        <v>40</v>
      </c>
      <c r="AX742" s="13" t="s">
        <v>82</v>
      </c>
      <c r="AY742" s="214" t="s">
        <v>179</v>
      </c>
    </row>
    <row r="743" spans="1:65" s="14" customFormat="1" ht="10.199999999999999">
      <c r="B743" s="215"/>
      <c r="C743" s="216"/>
      <c r="D743" s="206" t="s">
        <v>188</v>
      </c>
      <c r="E743" s="217" t="s">
        <v>1</v>
      </c>
      <c r="F743" s="218" t="s">
        <v>984</v>
      </c>
      <c r="G743" s="216"/>
      <c r="H743" s="219">
        <v>0.1431</v>
      </c>
      <c r="I743" s="220"/>
      <c r="J743" s="216"/>
      <c r="K743" s="216"/>
      <c r="L743" s="221"/>
      <c r="M743" s="222"/>
      <c r="N743" s="223"/>
      <c r="O743" s="223"/>
      <c r="P743" s="223"/>
      <c r="Q743" s="223"/>
      <c r="R743" s="223"/>
      <c r="S743" s="223"/>
      <c r="T743" s="224"/>
      <c r="AT743" s="225" t="s">
        <v>188</v>
      </c>
      <c r="AU743" s="225" t="s">
        <v>90</v>
      </c>
      <c r="AV743" s="14" t="s">
        <v>90</v>
      </c>
      <c r="AW743" s="14" t="s">
        <v>40</v>
      </c>
      <c r="AX743" s="14" t="s">
        <v>82</v>
      </c>
      <c r="AY743" s="225" t="s">
        <v>179</v>
      </c>
    </row>
    <row r="744" spans="1:65" s="2" customFormat="1" ht="14.4" customHeight="1">
      <c r="A744" s="34"/>
      <c r="B744" s="35"/>
      <c r="C744" s="191" t="s">
        <v>985</v>
      </c>
      <c r="D744" s="191" t="s">
        <v>181</v>
      </c>
      <c r="E744" s="192" t="s">
        <v>986</v>
      </c>
      <c r="F744" s="193" t="s">
        <v>987</v>
      </c>
      <c r="G744" s="194" t="s">
        <v>260</v>
      </c>
      <c r="H744" s="195">
        <v>184.95</v>
      </c>
      <c r="I744" s="196"/>
      <c r="J744" s="197">
        <f>ROUND(I744*H744,2)</f>
        <v>0</v>
      </c>
      <c r="K744" s="193" t="s">
        <v>185</v>
      </c>
      <c r="L744" s="39"/>
      <c r="M744" s="198" t="s">
        <v>1</v>
      </c>
      <c r="N744" s="199" t="s">
        <v>47</v>
      </c>
      <c r="O744" s="71"/>
      <c r="P744" s="200">
        <f>O744*H744</f>
        <v>0</v>
      </c>
      <c r="Q744" s="200">
        <v>0</v>
      </c>
      <c r="R744" s="200">
        <f>Q744*H744</f>
        <v>0</v>
      </c>
      <c r="S744" s="200">
        <v>0</v>
      </c>
      <c r="T744" s="201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2" t="s">
        <v>297</v>
      </c>
      <c r="AT744" s="202" t="s">
        <v>181</v>
      </c>
      <c r="AU744" s="202" t="s">
        <v>90</v>
      </c>
      <c r="AY744" s="17" t="s">
        <v>179</v>
      </c>
      <c r="BE744" s="203">
        <f>IF(N744="základní",J744,0)</f>
        <v>0</v>
      </c>
      <c r="BF744" s="203">
        <f>IF(N744="snížená",J744,0)</f>
        <v>0</v>
      </c>
      <c r="BG744" s="203">
        <f>IF(N744="zákl. přenesená",J744,0)</f>
        <v>0</v>
      </c>
      <c r="BH744" s="203">
        <f>IF(N744="sníž. přenesená",J744,0)</f>
        <v>0</v>
      </c>
      <c r="BI744" s="203">
        <f>IF(N744="nulová",J744,0)</f>
        <v>0</v>
      </c>
      <c r="BJ744" s="17" t="s">
        <v>21</v>
      </c>
      <c r="BK744" s="203">
        <f>ROUND(I744*H744,2)</f>
        <v>0</v>
      </c>
      <c r="BL744" s="17" t="s">
        <v>297</v>
      </c>
      <c r="BM744" s="202" t="s">
        <v>988</v>
      </c>
    </row>
    <row r="745" spans="1:65" s="13" customFormat="1" ht="10.199999999999999">
      <c r="B745" s="204"/>
      <c r="C745" s="205"/>
      <c r="D745" s="206" t="s">
        <v>188</v>
      </c>
      <c r="E745" s="207" t="s">
        <v>1</v>
      </c>
      <c r="F745" s="208" t="s">
        <v>989</v>
      </c>
      <c r="G745" s="205"/>
      <c r="H745" s="207" t="s">
        <v>1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188</v>
      </c>
      <c r="AU745" s="214" t="s">
        <v>90</v>
      </c>
      <c r="AV745" s="13" t="s">
        <v>21</v>
      </c>
      <c r="AW745" s="13" t="s">
        <v>40</v>
      </c>
      <c r="AX745" s="13" t="s">
        <v>82</v>
      </c>
      <c r="AY745" s="214" t="s">
        <v>179</v>
      </c>
    </row>
    <row r="746" spans="1:65" s="14" customFormat="1" ht="10.199999999999999">
      <c r="B746" s="215"/>
      <c r="C746" s="216"/>
      <c r="D746" s="206" t="s">
        <v>188</v>
      </c>
      <c r="E746" s="217" t="s">
        <v>1</v>
      </c>
      <c r="F746" s="218" t="s">
        <v>990</v>
      </c>
      <c r="G746" s="216"/>
      <c r="H746" s="219">
        <v>184.95</v>
      </c>
      <c r="I746" s="220"/>
      <c r="J746" s="216"/>
      <c r="K746" s="216"/>
      <c r="L746" s="221"/>
      <c r="M746" s="222"/>
      <c r="N746" s="223"/>
      <c r="O746" s="223"/>
      <c r="P746" s="223"/>
      <c r="Q746" s="223"/>
      <c r="R746" s="223"/>
      <c r="S746" s="223"/>
      <c r="T746" s="224"/>
      <c r="AT746" s="225" t="s">
        <v>188</v>
      </c>
      <c r="AU746" s="225" t="s">
        <v>90</v>
      </c>
      <c r="AV746" s="14" t="s">
        <v>90</v>
      </c>
      <c r="AW746" s="14" t="s">
        <v>40</v>
      </c>
      <c r="AX746" s="14" t="s">
        <v>82</v>
      </c>
      <c r="AY746" s="225" t="s">
        <v>179</v>
      </c>
    </row>
    <row r="747" spans="1:65" s="2" customFormat="1" ht="14.4" customHeight="1">
      <c r="A747" s="34"/>
      <c r="B747" s="35"/>
      <c r="C747" s="226" t="s">
        <v>991</v>
      </c>
      <c r="D747" s="226" t="s">
        <v>207</v>
      </c>
      <c r="E747" s="227" t="s">
        <v>992</v>
      </c>
      <c r="F747" s="228" t="s">
        <v>993</v>
      </c>
      <c r="G747" s="229" t="s">
        <v>260</v>
      </c>
      <c r="H747" s="230">
        <v>58.3</v>
      </c>
      <c r="I747" s="231"/>
      <c r="J747" s="232">
        <f>ROUND(I747*H747,2)</f>
        <v>0</v>
      </c>
      <c r="K747" s="228" t="s">
        <v>1</v>
      </c>
      <c r="L747" s="233"/>
      <c r="M747" s="234" t="s">
        <v>1</v>
      </c>
      <c r="N747" s="235" t="s">
        <v>47</v>
      </c>
      <c r="O747" s="71"/>
      <c r="P747" s="200">
        <f>O747*H747</f>
        <v>0</v>
      </c>
      <c r="Q747" s="200">
        <v>3.5000000000000001E-3</v>
      </c>
      <c r="R747" s="200">
        <f>Q747*H747</f>
        <v>0.20404999999999998</v>
      </c>
      <c r="S747" s="200">
        <v>0</v>
      </c>
      <c r="T747" s="201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2" t="s">
        <v>397</v>
      </c>
      <c r="AT747" s="202" t="s">
        <v>207</v>
      </c>
      <c r="AU747" s="202" t="s">
        <v>90</v>
      </c>
      <c r="AY747" s="17" t="s">
        <v>179</v>
      </c>
      <c r="BE747" s="203">
        <f>IF(N747="základní",J747,0)</f>
        <v>0</v>
      </c>
      <c r="BF747" s="203">
        <f>IF(N747="snížená",J747,0)</f>
        <v>0</v>
      </c>
      <c r="BG747" s="203">
        <f>IF(N747="zákl. přenesená",J747,0)</f>
        <v>0</v>
      </c>
      <c r="BH747" s="203">
        <f>IF(N747="sníž. přenesená",J747,0)</f>
        <v>0</v>
      </c>
      <c r="BI747" s="203">
        <f>IF(N747="nulová",J747,0)</f>
        <v>0</v>
      </c>
      <c r="BJ747" s="17" t="s">
        <v>21</v>
      </c>
      <c r="BK747" s="203">
        <f>ROUND(I747*H747,2)</f>
        <v>0</v>
      </c>
      <c r="BL747" s="17" t="s">
        <v>297</v>
      </c>
      <c r="BM747" s="202" t="s">
        <v>994</v>
      </c>
    </row>
    <row r="748" spans="1:65" s="13" customFormat="1" ht="10.199999999999999">
      <c r="B748" s="204"/>
      <c r="C748" s="205"/>
      <c r="D748" s="206" t="s">
        <v>188</v>
      </c>
      <c r="E748" s="207" t="s">
        <v>1</v>
      </c>
      <c r="F748" s="208" t="s">
        <v>995</v>
      </c>
      <c r="G748" s="205"/>
      <c r="H748" s="207" t="s">
        <v>1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188</v>
      </c>
      <c r="AU748" s="214" t="s">
        <v>90</v>
      </c>
      <c r="AV748" s="13" t="s">
        <v>21</v>
      </c>
      <c r="AW748" s="13" t="s">
        <v>40</v>
      </c>
      <c r="AX748" s="13" t="s">
        <v>82</v>
      </c>
      <c r="AY748" s="214" t="s">
        <v>179</v>
      </c>
    </row>
    <row r="749" spans="1:65" s="14" customFormat="1" ht="10.199999999999999">
      <c r="B749" s="215"/>
      <c r="C749" s="216"/>
      <c r="D749" s="206" t="s">
        <v>188</v>
      </c>
      <c r="E749" s="217" t="s">
        <v>1</v>
      </c>
      <c r="F749" s="218" t="s">
        <v>996</v>
      </c>
      <c r="G749" s="216"/>
      <c r="H749" s="219">
        <v>58.3</v>
      </c>
      <c r="I749" s="220"/>
      <c r="J749" s="216"/>
      <c r="K749" s="216"/>
      <c r="L749" s="221"/>
      <c r="M749" s="222"/>
      <c r="N749" s="223"/>
      <c r="O749" s="223"/>
      <c r="P749" s="223"/>
      <c r="Q749" s="223"/>
      <c r="R749" s="223"/>
      <c r="S749" s="223"/>
      <c r="T749" s="224"/>
      <c r="AT749" s="225" t="s">
        <v>188</v>
      </c>
      <c r="AU749" s="225" t="s">
        <v>90</v>
      </c>
      <c r="AV749" s="14" t="s">
        <v>90</v>
      </c>
      <c r="AW749" s="14" t="s">
        <v>40</v>
      </c>
      <c r="AX749" s="14" t="s">
        <v>82</v>
      </c>
      <c r="AY749" s="225" t="s">
        <v>179</v>
      </c>
    </row>
    <row r="750" spans="1:65" s="2" customFormat="1" ht="14.4" customHeight="1">
      <c r="A750" s="34"/>
      <c r="B750" s="35"/>
      <c r="C750" s="226" t="s">
        <v>997</v>
      </c>
      <c r="D750" s="226" t="s">
        <v>207</v>
      </c>
      <c r="E750" s="227" t="s">
        <v>998</v>
      </c>
      <c r="F750" s="228" t="s">
        <v>999</v>
      </c>
      <c r="G750" s="229" t="s">
        <v>260</v>
      </c>
      <c r="H750" s="230">
        <v>159.66</v>
      </c>
      <c r="I750" s="231"/>
      <c r="J750" s="232">
        <f>ROUND(I750*H750,2)</f>
        <v>0</v>
      </c>
      <c r="K750" s="228" t="s">
        <v>1</v>
      </c>
      <c r="L750" s="233"/>
      <c r="M750" s="234" t="s">
        <v>1</v>
      </c>
      <c r="N750" s="235" t="s">
        <v>47</v>
      </c>
      <c r="O750" s="71"/>
      <c r="P750" s="200">
        <f>O750*H750</f>
        <v>0</v>
      </c>
      <c r="Q750" s="200">
        <v>4.0000000000000001E-3</v>
      </c>
      <c r="R750" s="200">
        <f>Q750*H750</f>
        <v>0.63863999999999999</v>
      </c>
      <c r="S750" s="200">
        <v>0</v>
      </c>
      <c r="T750" s="201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2" t="s">
        <v>397</v>
      </c>
      <c r="AT750" s="202" t="s">
        <v>207</v>
      </c>
      <c r="AU750" s="202" t="s">
        <v>90</v>
      </c>
      <c r="AY750" s="17" t="s">
        <v>179</v>
      </c>
      <c r="BE750" s="203">
        <f>IF(N750="základní",J750,0)</f>
        <v>0</v>
      </c>
      <c r="BF750" s="203">
        <f>IF(N750="snížená",J750,0)</f>
        <v>0</v>
      </c>
      <c r="BG750" s="203">
        <f>IF(N750="zákl. přenesená",J750,0)</f>
        <v>0</v>
      </c>
      <c r="BH750" s="203">
        <f>IF(N750="sníž. přenesená",J750,0)</f>
        <v>0</v>
      </c>
      <c r="BI750" s="203">
        <f>IF(N750="nulová",J750,0)</f>
        <v>0</v>
      </c>
      <c r="BJ750" s="17" t="s">
        <v>21</v>
      </c>
      <c r="BK750" s="203">
        <f>ROUND(I750*H750,2)</f>
        <v>0</v>
      </c>
      <c r="BL750" s="17" t="s">
        <v>297</v>
      </c>
      <c r="BM750" s="202" t="s">
        <v>1000</v>
      </c>
    </row>
    <row r="751" spans="1:65" s="13" customFormat="1" ht="10.199999999999999">
      <c r="B751" s="204"/>
      <c r="C751" s="205"/>
      <c r="D751" s="206" t="s">
        <v>188</v>
      </c>
      <c r="E751" s="207" t="s">
        <v>1</v>
      </c>
      <c r="F751" s="208" t="s">
        <v>1001</v>
      </c>
      <c r="G751" s="205"/>
      <c r="H751" s="207" t="s">
        <v>1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188</v>
      </c>
      <c r="AU751" s="214" t="s">
        <v>90</v>
      </c>
      <c r="AV751" s="13" t="s">
        <v>21</v>
      </c>
      <c r="AW751" s="13" t="s">
        <v>40</v>
      </c>
      <c r="AX751" s="13" t="s">
        <v>82</v>
      </c>
      <c r="AY751" s="214" t="s">
        <v>179</v>
      </c>
    </row>
    <row r="752" spans="1:65" s="14" customFormat="1" ht="10.199999999999999">
      <c r="B752" s="215"/>
      <c r="C752" s="216"/>
      <c r="D752" s="206" t="s">
        <v>188</v>
      </c>
      <c r="E752" s="217" t="s">
        <v>1</v>
      </c>
      <c r="F752" s="218" t="s">
        <v>1002</v>
      </c>
      <c r="G752" s="216"/>
      <c r="H752" s="219">
        <v>159.65950000000001</v>
      </c>
      <c r="I752" s="220"/>
      <c r="J752" s="216"/>
      <c r="K752" s="216"/>
      <c r="L752" s="221"/>
      <c r="M752" s="222"/>
      <c r="N752" s="223"/>
      <c r="O752" s="223"/>
      <c r="P752" s="223"/>
      <c r="Q752" s="223"/>
      <c r="R752" s="223"/>
      <c r="S752" s="223"/>
      <c r="T752" s="224"/>
      <c r="AT752" s="225" t="s">
        <v>188</v>
      </c>
      <c r="AU752" s="225" t="s">
        <v>90</v>
      </c>
      <c r="AV752" s="14" t="s">
        <v>90</v>
      </c>
      <c r="AW752" s="14" t="s">
        <v>40</v>
      </c>
      <c r="AX752" s="14" t="s">
        <v>82</v>
      </c>
      <c r="AY752" s="225" t="s">
        <v>179</v>
      </c>
    </row>
    <row r="753" spans="1:65" s="2" customFormat="1" ht="14.4" customHeight="1">
      <c r="A753" s="34"/>
      <c r="B753" s="35"/>
      <c r="C753" s="191" t="s">
        <v>1003</v>
      </c>
      <c r="D753" s="191" t="s">
        <v>181</v>
      </c>
      <c r="E753" s="192" t="s">
        <v>1004</v>
      </c>
      <c r="F753" s="193" t="s">
        <v>1005</v>
      </c>
      <c r="G753" s="194" t="s">
        <v>243</v>
      </c>
      <c r="H753" s="195">
        <v>123</v>
      </c>
      <c r="I753" s="196"/>
      <c r="J753" s="197">
        <f>ROUND(I753*H753,2)</f>
        <v>0</v>
      </c>
      <c r="K753" s="193" t="s">
        <v>185</v>
      </c>
      <c r="L753" s="39"/>
      <c r="M753" s="198" t="s">
        <v>1</v>
      </c>
      <c r="N753" s="199" t="s">
        <v>47</v>
      </c>
      <c r="O753" s="71"/>
      <c r="P753" s="200">
        <f>O753*H753</f>
        <v>0</v>
      </c>
      <c r="Q753" s="200">
        <v>2.6700000000000001E-3</v>
      </c>
      <c r="R753" s="200">
        <f>Q753*H753</f>
        <v>0.32841000000000004</v>
      </c>
      <c r="S753" s="200">
        <v>0</v>
      </c>
      <c r="T753" s="201">
        <f>S753*H753</f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202" t="s">
        <v>297</v>
      </c>
      <c r="AT753" s="202" t="s">
        <v>181</v>
      </c>
      <c r="AU753" s="202" t="s">
        <v>90</v>
      </c>
      <c r="AY753" s="17" t="s">
        <v>179</v>
      </c>
      <c r="BE753" s="203">
        <f>IF(N753="základní",J753,0)</f>
        <v>0</v>
      </c>
      <c r="BF753" s="203">
        <f>IF(N753="snížená",J753,0)</f>
        <v>0</v>
      </c>
      <c r="BG753" s="203">
        <f>IF(N753="zákl. přenesená",J753,0)</f>
        <v>0</v>
      </c>
      <c r="BH753" s="203">
        <f>IF(N753="sníž. přenesená",J753,0)</f>
        <v>0</v>
      </c>
      <c r="BI753" s="203">
        <f>IF(N753="nulová",J753,0)</f>
        <v>0</v>
      </c>
      <c r="BJ753" s="17" t="s">
        <v>21</v>
      </c>
      <c r="BK753" s="203">
        <f>ROUND(I753*H753,2)</f>
        <v>0</v>
      </c>
      <c r="BL753" s="17" t="s">
        <v>297</v>
      </c>
      <c r="BM753" s="202" t="s">
        <v>1006</v>
      </c>
    </row>
    <row r="754" spans="1:65" s="13" customFormat="1" ht="10.199999999999999">
      <c r="B754" s="204"/>
      <c r="C754" s="205"/>
      <c r="D754" s="206" t="s">
        <v>188</v>
      </c>
      <c r="E754" s="207" t="s">
        <v>1</v>
      </c>
      <c r="F754" s="208" t="s">
        <v>1007</v>
      </c>
      <c r="G754" s="205"/>
      <c r="H754" s="207" t="s">
        <v>1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188</v>
      </c>
      <c r="AU754" s="214" t="s">
        <v>90</v>
      </c>
      <c r="AV754" s="13" t="s">
        <v>21</v>
      </c>
      <c r="AW754" s="13" t="s">
        <v>40</v>
      </c>
      <c r="AX754" s="13" t="s">
        <v>82</v>
      </c>
      <c r="AY754" s="214" t="s">
        <v>179</v>
      </c>
    </row>
    <row r="755" spans="1:65" s="14" customFormat="1" ht="10.199999999999999">
      <c r="B755" s="215"/>
      <c r="C755" s="216"/>
      <c r="D755" s="206" t="s">
        <v>188</v>
      </c>
      <c r="E755" s="217" t="s">
        <v>1</v>
      </c>
      <c r="F755" s="218" t="s">
        <v>1008</v>
      </c>
      <c r="G755" s="216"/>
      <c r="H755" s="219">
        <v>61</v>
      </c>
      <c r="I755" s="220"/>
      <c r="J755" s="216"/>
      <c r="K755" s="216"/>
      <c r="L755" s="221"/>
      <c r="M755" s="222"/>
      <c r="N755" s="223"/>
      <c r="O755" s="223"/>
      <c r="P755" s="223"/>
      <c r="Q755" s="223"/>
      <c r="R755" s="223"/>
      <c r="S755" s="223"/>
      <c r="T755" s="224"/>
      <c r="AT755" s="225" t="s">
        <v>188</v>
      </c>
      <c r="AU755" s="225" t="s">
        <v>90</v>
      </c>
      <c r="AV755" s="14" t="s">
        <v>90</v>
      </c>
      <c r="AW755" s="14" t="s">
        <v>40</v>
      </c>
      <c r="AX755" s="14" t="s">
        <v>82</v>
      </c>
      <c r="AY755" s="225" t="s">
        <v>179</v>
      </c>
    </row>
    <row r="756" spans="1:65" s="13" customFormat="1" ht="10.199999999999999">
      <c r="B756" s="204"/>
      <c r="C756" s="205"/>
      <c r="D756" s="206" t="s">
        <v>188</v>
      </c>
      <c r="E756" s="207" t="s">
        <v>1</v>
      </c>
      <c r="F756" s="208" t="s">
        <v>701</v>
      </c>
      <c r="G756" s="205"/>
      <c r="H756" s="207" t="s">
        <v>1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188</v>
      </c>
      <c r="AU756" s="214" t="s">
        <v>90</v>
      </c>
      <c r="AV756" s="13" t="s">
        <v>21</v>
      </c>
      <c r="AW756" s="13" t="s">
        <v>40</v>
      </c>
      <c r="AX756" s="13" t="s">
        <v>82</v>
      </c>
      <c r="AY756" s="214" t="s">
        <v>179</v>
      </c>
    </row>
    <row r="757" spans="1:65" s="14" customFormat="1" ht="10.199999999999999">
      <c r="B757" s="215"/>
      <c r="C757" s="216"/>
      <c r="D757" s="206" t="s">
        <v>188</v>
      </c>
      <c r="E757" s="217" t="s">
        <v>1</v>
      </c>
      <c r="F757" s="218" t="s">
        <v>1009</v>
      </c>
      <c r="G757" s="216"/>
      <c r="H757" s="219">
        <v>62</v>
      </c>
      <c r="I757" s="220"/>
      <c r="J757" s="216"/>
      <c r="K757" s="216"/>
      <c r="L757" s="221"/>
      <c r="M757" s="222"/>
      <c r="N757" s="223"/>
      <c r="O757" s="223"/>
      <c r="P757" s="223"/>
      <c r="Q757" s="223"/>
      <c r="R757" s="223"/>
      <c r="S757" s="223"/>
      <c r="T757" s="224"/>
      <c r="AT757" s="225" t="s">
        <v>188</v>
      </c>
      <c r="AU757" s="225" t="s">
        <v>90</v>
      </c>
      <c r="AV757" s="14" t="s">
        <v>90</v>
      </c>
      <c r="AW757" s="14" t="s">
        <v>40</v>
      </c>
      <c r="AX757" s="14" t="s">
        <v>82</v>
      </c>
      <c r="AY757" s="225" t="s">
        <v>179</v>
      </c>
    </row>
    <row r="758" spans="1:65" s="2" customFormat="1" ht="22.2" customHeight="1">
      <c r="A758" s="34"/>
      <c r="B758" s="35"/>
      <c r="C758" s="226" t="s">
        <v>1010</v>
      </c>
      <c r="D758" s="226" t="s">
        <v>207</v>
      </c>
      <c r="E758" s="227" t="s">
        <v>1011</v>
      </c>
      <c r="F758" s="228" t="s">
        <v>1012</v>
      </c>
      <c r="G758" s="229" t="s">
        <v>1013</v>
      </c>
      <c r="H758" s="230">
        <v>1.08</v>
      </c>
      <c r="I758" s="231"/>
      <c r="J758" s="232">
        <f>ROUND(I758*H758,2)</f>
        <v>0</v>
      </c>
      <c r="K758" s="228" t="s">
        <v>185</v>
      </c>
      <c r="L758" s="233"/>
      <c r="M758" s="234" t="s">
        <v>1</v>
      </c>
      <c r="N758" s="235" t="s">
        <v>47</v>
      </c>
      <c r="O758" s="71"/>
      <c r="P758" s="200">
        <f>O758*H758</f>
        <v>0</v>
      </c>
      <c r="Q758" s="200">
        <v>4.3299999999999996E-3</v>
      </c>
      <c r="R758" s="200">
        <f>Q758*H758</f>
        <v>4.6763999999999998E-3</v>
      </c>
      <c r="S758" s="200">
        <v>0</v>
      </c>
      <c r="T758" s="201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2" t="s">
        <v>397</v>
      </c>
      <c r="AT758" s="202" t="s">
        <v>207</v>
      </c>
      <c r="AU758" s="202" t="s">
        <v>90</v>
      </c>
      <c r="AY758" s="17" t="s">
        <v>179</v>
      </c>
      <c r="BE758" s="203">
        <f>IF(N758="základní",J758,0)</f>
        <v>0</v>
      </c>
      <c r="BF758" s="203">
        <f>IF(N758="snížená",J758,0)</f>
        <v>0</v>
      </c>
      <c r="BG758" s="203">
        <f>IF(N758="zákl. přenesená",J758,0)</f>
        <v>0</v>
      </c>
      <c r="BH758" s="203">
        <f>IF(N758="sníž. přenesená",J758,0)</f>
        <v>0</v>
      </c>
      <c r="BI758" s="203">
        <f>IF(N758="nulová",J758,0)</f>
        <v>0</v>
      </c>
      <c r="BJ758" s="17" t="s">
        <v>21</v>
      </c>
      <c r="BK758" s="203">
        <f>ROUND(I758*H758,2)</f>
        <v>0</v>
      </c>
      <c r="BL758" s="17" t="s">
        <v>297</v>
      </c>
      <c r="BM758" s="202" t="s">
        <v>1014</v>
      </c>
    </row>
    <row r="759" spans="1:65" s="13" customFormat="1" ht="10.199999999999999">
      <c r="B759" s="204"/>
      <c r="C759" s="205"/>
      <c r="D759" s="206" t="s">
        <v>188</v>
      </c>
      <c r="E759" s="207" t="s">
        <v>1</v>
      </c>
      <c r="F759" s="208" t="s">
        <v>1007</v>
      </c>
      <c r="G759" s="205"/>
      <c r="H759" s="207" t="s">
        <v>1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188</v>
      </c>
      <c r="AU759" s="214" t="s">
        <v>90</v>
      </c>
      <c r="AV759" s="13" t="s">
        <v>21</v>
      </c>
      <c r="AW759" s="13" t="s">
        <v>40</v>
      </c>
      <c r="AX759" s="13" t="s">
        <v>82</v>
      </c>
      <c r="AY759" s="214" t="s">
        <v>179</v>
      </c>
    </row>
    <row r="760" spans="1:65" s="14" customFormat="1" ht="10.199999999999999">
      <c r="B760" s="215"/>
      <c r="C760" s="216"/>
      <c r="D760" s="206" t="s">
        <v>188</v>
      </c>
      <c r="E760" s="217" t="s">
        <v>1</v>
      </c>
      <c r="F760" s="218" t="s">
        <v>1015</v>
      </c>
      <c r="G760" s="216"/>
      <c r="H760" s="219">
        <v>0.46</v>
      </c>
      <c r="I760" s="220"/>
      <c r="J760" s="216"/>
      <c r="K760" s="216"/>
      <c r="L760" s="221"/>
      <c r="M760" s="222"/>
      <c r="N760" s="223"/>
      <c r="O760" s="223"/>
      <c r="P760" s="223"/>
      <c r="Q760" s="223"/>
      <c r="R760" s="223"/>
      <c r="S760" s="223"/>
      <c r="T760" s="224"/>
      <c r="AT760" s="225" t="s">
        <v>188</v>
      </c>
      <c r="AU760" s="225" t="s">
        <v>90</v>
      </c>
      <c r="AV760" s="14" t="s">
        <v>90</v>
      </c>
      <c r="AW760" s="14" t="s">
        <v>40</v>
      </c>
      <c r="AX760" s="14" t="s">
        <v>82</v>
      </c>
      <c r="AY760" s="225" t="s">
        <v>179</v>
      </c>
    </row>
    <row r="761" spans="1:65" s="13" customFormat="1" ht="10.199999999999999">
      <c r="B761" s="204"/>
      <c r="C761" s="205"/>
      <c r="D761" s="206" t="s">
        <v>188</v>
      </c>
      <c r="E761" s="207" t="s">
        <v>1</v>
      </c>
      <c r="F761" s="208" t="s">
        <v>1016</v>
      </c>
      <c r="G761" s="205"/>
      <c r="H761" s="207" t="s">
        <v>1</v>
      </c>
      <c r="I761" s="209"/>
      <c r="J761" s="205"/>
      <c r="K761" s="205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188</v>
      </c>
      <c r="AU761" s="214" t="s">
        <v>90</v>
      </c>
      <c r="AV761" s="13" t="s">
        <v>21</v>
      </c>
      <c r="AW761" s="13" t="s">
        <v>40</v>
      </c>
      <c r="AX761" s="13" t="s">
        <v>82</v>
      </c>
      <c r="AY761" s="214" t="s">
        <v>179</v>
      </c>
    </row>
    <row r="762" spans="1:65" s="14" customFormat="1" ht="10.199999999999999">
      <c r="B762" s="215"/>
      <c r="C762" s="216"/>
      <c r="D762" s="206" t="s">
        <v>188</v>
      </c>
      <c r="E762" s="217" t="s">
        <v>1</v>
      </c>
      <c r="F762" s="218" t="s">
        <v>1017</v>
      </c>
      <c r="G762" s="216"/>
      <c r="H762" s="219">
        <v>0.62</v>
      </c>
      <c r="I762" s="220"/>
      <c r="J762" s="216"/>
      <c r="K762" s="216"/>
      <c r="L762" s="221"/>
      <c r="M762" s="222"/>
      <c r="N762" s="223"/>
      <c r="O762" s="223"/>
      <c r="P762" s="223"/>
      <c r="Q762" s="223"/>
      <c r="R762" s="223"/>
      <c r="S762" s="223"/>
      <c r="T762" s="224"/>
      <c r="AT762" s="225" t="s">
        <v>188</v>
      </c>
      <c r="AU762" s="225" t="s">
        <v>90</v>
      </c>
      <c r="AV762" s="14" t="s">
        <v>90</v>
      </c>
      <c r="AW762" s="14" t="s">
        <v>40</v>
      </c>
      <c r="AX762" s="14" t="s">
        <v>82</v>
      </c>
      <c r="AY762" s="225" t="s">
        <v>179</v>
      </c>
    </row>
    <row r="763" spans="1:65" s="2" customFormat="1" ht="14.4" customHeight="1">
      <c r="A763" s="34"/>
      <c r="B763" s="35"/>
      <c r="C763" s="226" t="s">
        <v>1018</v>
      </c>
      <c r="D763" s="226" t="s">
        <v>207</v>
      </c>
      <c r="E763" s="227" t="s">
        <v>1019</v>
      </c>
      <c r="F763" s="228" t="s">
        <v>1020</v>
      </c>
      <c r="G763" s="229" t="s">
        <v>200</v>
      </c>
      <c r="H763" s="230">
        <v>4.2999999999999997E-2</v>
      </c>
      <c r="I763" s="231"/>
      <c r="J763" s="232">
        <f>ROUND(I763*H763,2)</f>
        <v>0</v>
      </c>
      <c r="K763" s="228" t="s">
        <v>185</v>
      </c>
      <c r="L763" s="233"/>
      <c r="M763" s="234" t="s">
        <v>1</v>
      </c>
      <c r="N763" s="235" t="s">
        <v>47</v>
      </c>
      <c r="O763" s="71"/>
      <c r="P763" s="200">
        <f>O763*H763</f>
        <v>0</v>
      </c>
      <c r="Q763" s="200">
        <v>1</v>
      </c>
      <c r="R763" s="200">
        <f>Q763*H763</f>
        <v>4.2999999999999997E-2</v>
      </c>
      <c r="S763" s="200">
        <v>0</v>
      </c>
      <c r="T763" s="201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2" t="s">
        <v>397</v>
      </c>
      <c r="AT763" s="202" t="s">
        <v>207</v>
      </c>
      <c r="AU763" s="202" t="s">
        <v>90</v>
      </c>
      <c r="AY763" s="17" t="s">
        <v>179</v>
      </c>
      <c r="BE763" s="203">
        <f>IF(N763="základní",J763,0)</f>
        <v>0</v>
      </c>
      <c r="BF763" s="203">
        <f>IF(N763="snížená",J763,0)</f>
        <v>0</v>
      </c>
      <c r="BG763" s="203">
        <f>IF(N763="zákl. přenesená",J763,0)</f>
        <v>0</v>
      </c>
      <c r="BH763" s="203">
        <f>IF(N763="sníž. přenesená",J763,0)</f>
        <v>0</v>
      </c>
      <c r="BI763" s="203">
        <f>IF(N763="nulová",J763,0)</f>
        <v>0</v>
      </c>
      <c r="BJ763" s="17" t="s">
        <v>21</v>
      </c>
      <c r="BK763" s="203">
        <f>ROUND(I763*H763,2)</f>
        <v>0</v>
      </c>
      <c r="BL763" s="17" t="s">
        <v>297</v>
      </c>
      <c r="BM763" s="202" t="s">
        <v>1021</v>
      </c>
    </row>
    <row r="764" spans="1:65" s="13" customFormat="1" ht="10.199999999999999">
      <c r="B764" s="204"/>
      <c r="C764" s="205"/>
      <c r="D764" s="206" t="s">
        <v>188</v>
      </c>
      <c r="E764" s="207" t="s">
        <v>1</v>
      </c>
      <c r="F764" s="208" t="s">
        <v>1022</v>
      </c>
      <c r="G764" s="205"/>
      <c r="H764" s="207" t="s">
        <v>1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188</v>
      </c>
      <c r="AU764" s="214" t="s">
        <v>90</v>
      </c>
      <c r="AV764" s="13" t="s">
        <v>21</v>
      </c>
      <c r="AW764" s="13" t="s">
        <v>40</v>
      </c>
      <c r="AX764" s="13" t="s">
        <v>82</v>
      </c>
      <c r="AY764" s="214" t="s">
        <v>179</v>
      </c>
    </row>
    <row r="765" spans="1:65" s="14" customFormat="1" ht="10.199999999999999">
      <c r="B765" s="215"/>
      <c r="C765" s="216"/>
      <c r="D765" s="206" t="s">
        <v>188</v>
      </c>
      <c r="E765" s="217" t="s">
        <v>1</v>
      </c>
      <c r="F765" s="218" t="s">
        <v>1023</v>
      </c>
      <c r="G765" s="216"/>
      <c r="H765" s="219">
        <v>4.2768E-2</v>
      </c>
      <c r="I765" s="220"/>
      <c r="J765" s="216"/>
      <c r="K765" s="216"/>
      <c r="L765" s="221"/>
      <c r="M765" s="222"/>
      <c r="N765" s="223"/>
      <c r="O765" s="223"/>
      <c r="P765" s="223"/>
      <c r="Q765" s="223"/>
      <c r="R765" s="223"/>
      <c r="S765" s="223"/>
      <c r="T765" s="224"/>
      <c r="AT765" s="225" t="s">
        <v>188</v>
      </c>
      <c r="AU765" s="225" t="s">
        <v>90</v>
      </c>
      <c r="AV765" s="14" t="s">
        <v>90</v>
      </c>
      <c r="AW765" s="14" t="s">
        <v>40</v>
      </c>
      <c r="AX765" s="14" t="s">
        <v>82</v>
      </c>
      <c r="AY765" s="225" t="s">
        <v>179</v>
      </c>
    </row>
    <row r="766" spans="1:65" s="2" customFormat="1" ht="14.4" customHeight="1">
      <c r="A766" s="34"/>
      <c r="B766" s="35"/>
      <c r="C766" s="226" t="s">
        <v>1024</v>
      </c>
      <c r="D766" s="226" t="s">
        <v>207</v>
      </c>
      <c r="E766" s="227" t="s">
        <v>1025</v>
      </c>
      <c r="F766" s="228" t="s">
        <v>1026</v>
      </c>
      <c r="G766" s="229" t="s">
        <v>200</v>
      </c>
      <c r="H766" s="230">
        <v>8.9999999999999993E-3</v>
      </c>
      <c r="I766" s="231"/>
      <c r="J766" s="232">
        <f>ROUND(I766*H766,2)</f>
        <v>0</v>
      </c>
      <c r="K766" s="228" t="s">
        <v>185</v>
      </c>
      <c r="L766" s="233"/>
      <c r="M766" s="234" t="s">
        <v>1</v>
      </c>
      <c r="N766" s="235" t="s">
        <v>47</v>
      </c>
      <c r="O766" s="71"/>
      <c r="P766" s="200">
        <f>O766*H766</f>
        <v>0</v>
      </c>
      <c r="Q766" s="200">
        <v>1</v>
      </c>
      <c r="R766" s="200">
        <f>Q766*H766</f>
        <v>8.9999999999999993E-3</v>
      </c>
      <c r="S766" s="200">
        <v>0</v>
      </c>
      <c r="T766" s="201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2" t="s">
        <v>397</v>
      </c>
      <c r="AT766" s="202" t="s">
        <v>207</v>
      </c>
      <c r="AU766" s="202" t="s">
        <v>90</v>
      </c>
      <c r="AY766" s="17" t="s">
        <v>179</v>
      </c>
      <c r="BE766" s="203">
        <f>IF(N766="základní",J766,0)</f>
        <v>0</v>
      </c>
      <c r="BF766" s="203">
        <f>IF(N766="snížená",J766,0)</f>
        <v>0</v>
      </c>
      <c r="BG766" s="203">
        <f>IF(N766="zákl. přenesená",J766,0)</f>
        <v>0</v>
      </c>
      <c r="BH766" s="203">
        <f>IF(N766="sníž. přenesená",J766,0)</f>
        <v>0</v>
      </c>
      <c r="BI766" s="203">
        <f>IF(N766="nulová",J766,0)</f>
        <v>0</v>
      </c>
      <c r="BJ766" s="17" t="s">
        <v>21</v>
      </c>
      <c r="BK766" s="203">
        <f>ROUND(I766*H766,2)</f>
        <v>0</v>
      </c>
      <c r="BL766" s="17" t="s">
        <v>297</v>
      </c>
      <c r="BM766" s="202" t="s">
        <v>1027</v>
      </c>
    </row>
    <row r="767" spans="1:65" s="13" customFormat="1" ht="10.199999999999999">
      <c r="B767" s="204"/>
      <c r="C767" s="205"/>
      <c r="D767" s="206" t="s">
        <v>188</v>
      </c>
      <c r="E767" s="207" t="s">
        <v>1</v>
      </c>
      <c r="F767" s="208" t="s">
        <v>701</v>
      </c>
      <c r="G767" s="205"/>
      <c r="H767" s="207" t="s">
        <v>1</v>
      </c>
      <c r="I767" s="209"/>
      <c r="J767" s="205"/>
      <c r="K767" s="205"/>
      <c r="L767" s="210"/>
      <c r="M767" s="211"/>
      <c r="N767" s="212"/>
      <c r="O767" s="212"/>
      <c r="P767" s="212"/>
      <c r="Q767" s="212"/>
      <c r="R767" s="212"/>
      <c r="S767" s="212"/>
      <c r="T767" s="213"/>
      <c r="AT767" s="214" t="s">
        <v>188</v>
      </c>
      <c r="AU767" s="214" t="s">
        <v>90</v>
      </c>
      <c r="AV767" s="13" t="s">
        <v>21</v>
      </c>
      <c r="AW767" s="13" t="s">
        <v>40</v>
      </c>
      <c r="AX767" s="13" t="s">
        <v>82</v>
      </c>
      <c r="AY767" s="214" t="s">
        <v>179</v>
      </c>
    </row>
    <row r="768" spans="1:65" s="14" customFormat="1" ht="10.199999999999999">
      <c r="B768" s="215"/>
      <c r="C768" s="216"/>
      <c r="D768" s="206" t="s">
        <v>188</v>
      </c>
      <c r="E768" s="217" t="s">
        <v>1</v>
      </c>
      <c r="F768" s="218" t="s">
        <v>1028</v>
      </c>
      <c r="G768" s="216"/>
      <c r="H768" s="219">
        <v>9.3588000000000005E-3</v>
      </c>
      <c r="I768" s="220"/>
      <c r="J768" s="216"/>
      <c r="K768" s="216"/>
      <c r="L768" s="221"/>
      <c r="M768" s="222"/>
      <c r="N768" s="223"/>
      <c r="O768" s="223"/>
      <c r="P768" s="223"/>
      <c r="Q768" s="223"/>
      <c r="R768" s="223"/>
      <c r="S768" s="223"/>
      <c r="T768" s="224"/>
      <c r="AT768" s="225" t="s">
        <v>188</v>
      </c>
      <c r="AU768" s="225" t="s">
        <v>90</v>
      </c>
      <c r="AV768" s="14" t="s">
        <v>90</v>
      </c>
      <c r="AW768" s="14" t="s">
        <v>40</v>
      </c>
      <c r="AX768" s="14" t="s">
        <v>82</v>
      </c>
      <c r="AY768" s="225" t="s">
        <v>179</v>
      </c>
    </row>
    <row r="769" spans="1:65" s="2" customFormat="1" ht="14.4" customHeight="1">
      <c r="A769" s="34"/>
      <c r="B769" s="35"/>
      <c r="C769" s="191" t="s">
        <v>1029</v>
      </c>
      <c r="D769" s="191" t="s">
        <v>181</v>
      </c>
      <c r="E769" s="192" t="s">
        <v>1030</v>
      </c>
      <c r="F769" s="193" t="s">
        <v>1031</v>
      </c>
      <c r="G769" s="194" t="s">
        <v>243</v>
      </c>
      <c r="H769" s="195">
        <v>74</v>
      </c>
      <c r="I769" s="196"/>
      <c r="J769" s="197">
        <f>ROUND(I769*H769,2)</f>
        <v>0</v>
      </c>
      <c r="K769" s="193" t="s">
        <v>185</v>
      </c>
      <c r="L769" s="39"/>
      <c r="M769" s="198" t="s">
        <v>1</v>
      </c>
      <c r="N769" s="199" t="s">
        <v>47</v>
      </c>
      <c r="O769" s="71"/>
      <c r="P769" s="200">
        <f>O769*H769</f>
        <v>0</v>
      </c>
      <c r="Q769" s="200">
        <v>0</v>
      </c>
      <c r="R769" s="200">
        <f>Q769*H769</f>
        <v>0</v>
      </c>
      <c r="S769" s="200">
        <v>0</v>
      </c>
      <c r="T769" s="201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2" t="s">
        <v>297</v>
      </c>
      <c r="AT769" s="202" t="s">
        <v>181</v>
      </c>
      <c r="AU769" s="202" t="s">
        <v>90</v>
      </c>
      <c r="AY769" s="17" t="s">
        <v>179</v>
      </c>
      <c r="BE769" s="203">
        <f>IF(N769="základní",J769,0)</f>
        <v>0</v>
      </c>
      <c r="BF769" s="203">
        <f>IF(N769="snížená",J769,0)</f>
        <v>0</v>
      </c>
      <c r="BG769" s="203">
        <f>IF(N769="zákl. přenesená",J769,0)</f>
        <v>0</v>
      </c>
      <c r="BH769" s="203">
        <f>IF(N769="sníž. přenesená",J769,0)</f>
        <v>0</v>
      </c>
      <c r="BI769" s="203">
        <f>IF(N769="nulová",J769,0)</f>
        <v>0</v>
      </c>
      <c r="BJ769" s="17" t="s">
        <v>21</v>
      </c>
      <c r="BK769" s="203">
        <f>ROUND(I769*H769,2)</f>
        <v>0</v>
      </c>
      <c r="BL769" s="17" t="s">
        <v>297</v>
      </c>
      <c r="BM769" s="202" t="s">
        <v>1032</v>
      </c>
    </row>
    <row r="770" spans="1:65" s="13" customFormat="1" ht="10.199999999999999">
      <c r="B770" s="204"/>
      <c r="C770" s="205"/>
      <c r="D770" s="206" t="s">
        <v>188</v>
      </c>
      <c r="E770" s="207" t="s">
        <v>1</v>
      </c>
      <c r="F770" s="208" t="s">
        <v>1007</v>
      </c>
      <c r="G770" s="205"/>
      <c r="H770" s="207" t="s">
        <v>1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188</v>
      </c>
      <c r="AU770" s="214" t="s">
        <v>90</v>
      </c>
      <c r="AV770" s="13" t="s">
        <v>21</v>
      </c>
      <c r="AW770" s="13" t="s">
        <v>40</v>
      </c>
      <c r="AX770" s="13" t="s">
        <v>82</v>
      </c>
      <c r="AY770" s="214" t="s">
        <v>179</v>
      </c>
    </row>
    <row r="771" spans="1:65" s="14" customFormat="1" ht="10.199999999999999">
      <c r="B771" s="215"/>
      <c r="C771" s="216"/>
      <c r="D771" s="206" t="s">
        <v>188</v>
      </c>
      <c r="E771" s="217" t="s">
        <v>1</v>
      </c>
      <c r="F771" s="218" t="s">
        <v>1033</v>
      </c>
      <c r="G771" s="216"/>
      <c r="H771" s="219">
        <v>31</v>
      </c>
      <c r="I771" s="220"/>
      <c r="J771" s="216"/>
      <c r="K771" s="216"/>
      <c r="L771" s="221"/>
      <c r="M771" s="222"/>
      <c r="N771" s="223"/>
      <c r="O771" s="223"/>
      <c r="P771" s="223"/>
      <c r="Q771" s="223"/>
      <c r="R771" s="223"/>
      <c r="S771" s="223"/>
      <c r="T771" s="224"/>
      <c r="AT771" s="225" t="s">
        <v>188</v>
      </c>
      <c r="AU771" s="225" t="s">
        <v>90</v>
      </c>
      <c r="AV771" s="14" t="s">
        <v>90</v>
      </c>
      <c r="AW771" s="14" t="s">
        <v>40</v>
      </c>
      <c r="AX771" s="14" t="s">
        <v>82</v>
      </c>
      <c r="AY771" s="225" t="s">
        <v>179</v>
      </c>
    </row>
    <row r="772" spans="1:65" s="13" customFormat="1" ht="10.199999999999999">
      <c r="B772" s="204"/>
      <c r="C772" s="205"/>
      <c r="D772" s="206" t="s">
        <v>188</v>
      </c>
      <c r="E772" s="207" t="s">
        <v>1</v>
      </c>
      <c r="F772" s="208" t="s">
        <v>1016</v>
      </c>
      <c r="G772" s="205"/>
      <c r="H772" s="207" t="s">
        <v>1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188</v>
      </c>
      <c r="AU772" s="214" t="s">
        <v>90</v>
      </c>
      <c r="AV772" s="13" t="s">
        <v>21</v>
      </c>
      <c r="AW772" s="13" t="s">
        <v>40</v>
      </c>
      <c r="AX772" s="13" t="s">
        <v>82</v>
      </c>
      <c r="AY772" s="214" t="s">
        <v>179</v>
      </c>
    </row>
    <row r="773" spans="1:65" s="14" customFormat="1" ht="10.199999999999999">
      <c r="B773" s="215"/>
      <c r="C773" s="216"/>
      <c r="D773" s="206" t="s">
        <v>188</v>
      </c>
      <c r="E773" s="217" t="s">
        <v>1</v>
      </c>
      <c r="F773" s="218" t="s">
        <v>1034</v>
      </c>
      <c r="G773" s="216"/>
      <c r="H773" s="219">
        <v>31</v>
      </c>
      <c r="I773" s="220"/>
      <c r="J773" s="216"/>
      <c r="K773" s="216"/>
      <c r="L773" s="221"/>
      <c r="M773" s="222"/>
      <c r="N773" s="223"/>
      <c r="O773" s="223"/>
      <c r="P773" s="223"/>
      <c r="Q773" s="223"/>
      <c r="R773" s="223"/>
      <c r="S773" s="223"/>
      <c r="T773" s="224"/>
      <c r="AT773" s="225" t="s">
        <v>188</v>
      </c>
      <c r="AU773" s="225" t="s">
        <v>90</v>
      </c>
      <c r="AV773" s="14" t="s">
        <v>90</v>
      </c>
      <c r="AW773" s="14" t="s">
        <v>40</v>
      </c>
      <c r="AX773" s="14" t="s">
        <v>82</v>
      </c>
      <c r="AY773" s="225" t="s">
        <v>179</v>
      </c>
    </row>
    <row r="774" spans="1:65" s="13" customFormat="1" ht="10.199999999999999">
      <c r="B774" s="204"/>
      <c r="C774" s="205"/>
      <c r="D774" s="206" t="s">
        <v>188</v>
      </c>
      <c r="E774" s="207" t="s">
        <v>1</v>
      </c>
      <c r="F774" s="208" t="s">
        <v>1035</v>
      </c>
      <c r="G774" s="205"/>
      <c r="H774" s="207" t="s">
        <v>1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188</v>
      </c>
      <c r="AU774" s="214" t="s">
        <v>90</v>
      </c>
      <c r="AV774" s="13" t="s">
        <v>21</v>
      </c>
      <c r="AW774" s="13" t="s">
        <v>40</v>
      </c>
      <c r="AX774" s="13" t="s">
        <v>82</v>
      </c>
      <c r="AY774" s="214" t="s">
        <v>179</v>
      </c>
    </row>
    <row r="775" spans="1:65" s="14" customFormat="1" ht="10.199999999999999">
      <c r="B775" s="215"/>
      <c r="C775" s="216"/>
      <c r="D775" s="206" t="s">
        <v>188</v>
      </c>
      <c r="E775" s="217" t="s">
        <v>1</v>
      </c>
      <c r="F775" s="218" t="s">
        <v>265</v>
      </c>
      <c r="G775" s="216"/>
      <c r="H775" s="219">
        <v>12</v>
      </c>
      <c r="I775" s="220"/>
      <c r="J775" s="216"/>
      <c r="K775" s="216"/>
      <c r="L775" s="221"/>
      <c r="M775" s="222"/>
      <c r="N775" s="223"/>
      <c r="O775" s="223"/>
      <c r="P775" s="223"/>
      <c r="Q775" s="223"/>
      <c r="R775" s="223"/>
      <c r="S775" s="223"/>
      <c r="T775" s="224"/>
      <c r="AT775" s="225" t="s">
        <v>188</v>
      </c>
      <c r="AU775" s="225" t="s">
        <v>90</v>
      </c>
      <c r="AV775" s="14" t="s">
        <v>90</v>
      </c>
      <c r="AW775" s="14" t="s">
        <v>40</v>
      </c>
      <c r="AX775" s="14" t="s">
        <v>82</v>
      </c>
      <c r="AY775" s="225" t="s">
        <v>179</v>
      </c>
    </row>
    <row r="776" spans="1:65" s="2" customFormat="1" ht="14.4" customHeight="1">
      <c r="A776" s="34"/>
      <c r="B776" s="35"/>
      <c r="C776" s="226" t="s">
        <v>1036</v>
      </c>
      <c r="D776" s="226" t="s">
        <v>207</v>
      </c>
      <c r="E776" s="227" t="s">
        <v>1037</v>
      </c>
      <c r="F776" s="228" t="s">
        <v>1038</v>
      </c>
      <c r="G776" s="229" t="s">
        <v>260</v>
      </c>
      <c r="H776" s="230">
        <v>27.28</v>
      </c>
      <c r="I776" s="231"/>
      <c r="J776" s="232">
        <f>ROUND(I776*H776,2)</f>
        <v>0</v>
      </c>
      <c r="K776" s="228" t="s">
        <v>185</v>
      </c>
      <c r="L776" s="233"/>
      <c r="M776" s="234" t="s">
        <v>1</v>
      </c>
      <c r="N776" s="235" t="s">
        <v>47</v>
      </c>
      <c r="O776" s="71"/>
      <c r="P776" s="200">
        <f>O776*H776</f>
        <v>0</v>
      </c>
      <c r="Q776" s="200">
        <v>7.7999999999999999E-4</v>
      </c>
      <c r="R776" s="200">
        <f>Q776*H776</f>
        <v>2.1278399999999999E-2</v>
      </c>
      <c r="S776" s="200">
        <v>0</v>
      </c>
      <c r="T776" s="201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202" t="s">
        <v>397</v>
      </c>
      <c r="AT776" s="202" t="s">
        <v>207</v>
      </c>
      <c r="AU776" s="202" t="s">
        <v>90</v>
      </c>
      <c r="AY776" s="17" t="s">
        <v>179</v>
      </c>
      <c r="BE776" s="203">
        <f>IF(N776="základní",J776,0)</f>
        <v>0</v>
      </c>
      <c r="BF776" s="203">
        <f>IF(N776="snížená",J776,0)</f>
        <v>0</v>
      </c>
      <c r="BG776" s="203">
        <f>IF(N776="zákl. přenesená",J776,0)</f>
        <v>0</v>
      </c>
      <c r="BH776" s="203">
        <f>IF(N776="sníž. přenesená",J776,0)</f>
        <v>0</v>
      </c>
      <c r="BI776" s="203">
        <f>IF(N776="nulová",J776,0)</f>
        <v>0</v>
      </c>
      <c r="BJ776" s="17" t="s">
        <v>21</v>
      </c>
      <c r="BK776" s="203">
        <f>ROUND(I776*H776,2)</f>
        <v>0</v>
      </c>
      <c r="BL776" s="17" t="s">
        <v>297</v>
      </c>
      <c r="BM776" s="202" t="s">
        <v>1039</v>
      </c>
    </row>
    <row r="777" spans="1:65" s="13" customFormat="1" ht="10.199999999999999">
      <c r="B777" s="204"/>
      <c r="C777" s="205"/>
      <c r="D777" s="206" t="s">
        <v>188</v>
      </c>
      <c r="E777" s="207" t="s">
        <v>1</v>
      </c>
      <c r="F777" s="208" t="s">
        <v>1007</v>
      </c>
      <c r="G777" s="205"/>
      <c r="H777" s="207" t="s">
        <v>1</v>
      </c>
      <c r="I777" s="209"/>
      <c r="J777" s="205"/>
      <c r="K777" s="205"/>
      <c r="L777" s="210"/>
      <c r="M777" s="211"/>
      <c r="N777" s="212"/>
      <c r="O777" s="212"/>
      <c r="P777" s="212"/>
      <c r="Q777" s="212"/>
      <c r="R777" s="212"/>
      <c r="S777" s="212"/>
      <c r="T777" s="213"/>
      <c r="AT777" s="214" t="s">
        <v>188</v>
      </c>
      <c r="AU777" s="214" t="s">
        <v>90</v>
      </c>
      <c r="AV777" s="13" t="s">
        <v>21</v>
      </c>
      <c r="AW777" s="13" t="s">
        <v>40</v>
      </c>
      <c r="AX777" s="13" t="s">
        <v>82</v>
      </c>
      <c r="AY777" s="214" t="s">
        <v>179</v>
      </c>
    </row>
    <row r="778" spans="1:65" s="14" customFormat="1" ht="10.199999999999999">
      <c r="B778" s="215"/>
      <c r="C778" s="216"/>
      <c r="D778" s="206" t="s">
        <v>188</v>
      </c>
      <c r="E778" s="217" t="s">
        <v>1</v>
      </c>
      <c r="F778" s="218" t="s">
        <v>1040</v>
      </c>
      <c r="G778" s="216"/>
      <c r="H778" s="219">
        <v>13.64</v>
      </c>
      <c r="I778" s="220"/>
      <c r="J778" s="216"/>
      <c r="K778" s="216"/>
      <c r="L778" s="221"/>
      <c r="M778" s="222"/>
      <c r="N778" s="223"/>
      <c r="O778" s="223"/>
      <c r="P778" s="223"/>
      <c r="Q778" s="223"/>
      <c r="R778" s="223"/>
      <c r="S778" s="223"/>
      <c r="T778" s="224"/>
      <c r="AT778" s="225" t="s">
        <v>188</v>
      </c>
      <c r="AU778" s="225" t="s">
        <v>90</v>
      </c>
      <c r="AV778" s="14" t="s">
        <v>90</v>
      </c>
      <c r="AW778" s="14" t="s">
        <v>40</v>
      </c>
      <c r="AX778" s="14" t="s">
        <v>82</v>
      </c>
      <c r="AY778" s="225" t="s">
        <v>179</v>
      </c>
    </row>
    <row r="779" spans="1:65" s="13" customFormat="1" ht="10.199999999999999">
      <c r="B779" s="204"/>
      <c r="C779" s="205"/>
      <c r="D779" s="206" t="s">
        <v>188</v>
      </c>
      <c r="E779" s="207" t="s">
        <v>1</v>
      </c>
      <c r="F779" s="208" t="s">
        <v>1016</v>
      </c>
      <c r="G779" s="205"/>
      <c r="H779" s="207" t="s">
        <v>1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188</v>
      </c>
      <c r="AU779" s="214" t="s">
        <v>90</v>
      </c>
      <c r="AV779" s="13" t="s">
        <v>21</v>
      </c>
      <c r="AW779" s="13" t="s">
        <v>40</v>
      </c>
      <c r="AX779" s="13" t="s">
        <v>82</v>
      </c>
      <c r="AY779" s="214" t="s">
        <v>179</v>
      </c>
    </row>
    <row r="780" spans="1:65" s="14" customFormat="1" ht="10.199999999999999">
      <c r="B780" s="215"/>
      <c r="C780" s="216"/>
      <c r="D780" s="206" t="s">
        <v>188</v>
      </c>
      <c r="E780" s="217" t="s">
        <v>1</v>
      </c>
      <c r="F780" s="218" t="s">
        <v>1041</v>
      </c>
      <c r="G780" s="216"/>
      <c r="H780" s="219">
        <v>13.64</v>
      </c>
      <c r="I780" s="220"/>
      <c r="J780" s="216"/>
      <c r="K780" s="216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188</v>
      </c>
      <c r="AU780" s="225" t="s">
        <v>90</v>
      </c>
      <c r="AV780" s="14" t="s">
        <v>90</v>
      </c>
      <c r="AW780" s="14" t="s">
        <v>40</v>
      </c>
      <c r="AX780" s="14" t="s">
        <v>82</v>
      </c>
      <c r="AY780" s="225" t="s">
        <v>179</v>
      </c>
    </row>
    <row r="781" spans="1:65" s="2" customFormat="1" ht="14.4" customHeight="1">
      <c r="A781" s="34"/>
      <c r="B781" s="35"/>
      <c r="C781" s="226" t="s">
        <v>1042</v>
      </c>
      <c r="D781" s="226" t="s">
        <v>207</v>
      </c>
      <c r="E781" s="227" t="s">
        <v>1043</v>
      </c>
      <c r="F781" s="228" t="s">
        <v>1044</v>
      </c>
      <c r="G781" s="229" t="s">
        <v>260</v>
      </c>
      <c r="H781" s="230">
        <v>6.6</v>
      </c>
      <c r="I781" s="231"/>
      <c r="J781" s="232">
        <f>ROUND(I781*H781,2)</f>
        <v>0</v>
      </c>
      <c r="K781" s="228" t="s">
        <v>185</v>
      </c>
      <c r="L781" s="233"/>
      <c r="M781" s="234" t="s">
        <v>1</v>
      </c>
      <c r="N781" s="235" t="s">
        <v>47</v>
      </c>
      <c r="O781" s="71"/>
      <c r="P781" s="200">
        <f>O781*H781</f>
        <v>0</v>
      </c>
      <c r="Q781" s="200">
        <v>1.2999999999999999E-3</v>
      </c>
      <c r="R781" s="200">
        <f>Q781*H781</f>
        <v>8.5799999999999991E-3</v>
      </c>
      <c r="S781" s="200">
        <v>0</v>
      </c>
      <c r="T781" s="201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2" t="s">
        <v>397</v>
      </c>
      <c r="AT781" s="202" t="s">
        <v>207</v>
      </c>
      <c r="AU781" s="202" t="s">
        <v>90</v>
      </c>
      <c r="AY781" s="17" t="s">
        <v>179</v>
      </c>
      <c r="BE781" s="203">
        <f>IF(N781="základní",J781,0)</f>
        <v>0</v>
      </c>
      <c r="BF781" s="203">
        <f>IF(N781="snížená",J781,0)</f>
        <v>0</v>
      </c>
      <c r="BG781" s="203">
        <f>IF(N781="zákl. přenesená",J781,0)</f>
        <v>0</v>
      </c>
      <c r="BH781" s="203">
        <f>IF(N781="sníž. přenesená",J781,0)</f>
        <v>0</v>
      </c>
      <c r="BI781" s="203">
        <f>IF(N781="nulová",J781,0)</f>
        <v>0</v>
      </c>
      <c r="BJ781" s="17" t="s">
        <v>21</v>
      </c>
      <c r="BK781" s="203">
        <f>ROUND(I781*H781,2)</f>
        <v>0</v>
      </c>
      <c r="BL781" s="17" t="s">
        <v>297</v>
      </c>
      <c r="BM781" s="202" t="s">
        <v>1045</v>
      </c>
    </row>
    <row r="782" spans="1:65" s="13" customFormat="1" ht="10.199999999999999">
      <c r="B782" s="204"/>
      <c r="C782" s="205"/>
      <c r="D782" s="206" t="s">
        <v>188</v>
      </c>
      <c r="E782" s="207" t="s">
        <v>1</v>
      </c>
      <c r="F782" s="208" t="s">
        <v>1035</v>
      </c>
      <c r="G782" s="205"/>
      <c r="H782" s="207" t="s">
        <v>1</v>
      </c>
      <c r="I782" s="209"/>
      <c r="J782" s="205"/>
      <c r="K782" s="205"/>
      <c r="L782" s="210"/>
      <c r="M782" s="211"/>
      <c r="N782" s="212"/>
      <c r="O782" s="212"/>
      <c r="P782" s="212"/>
      <c r="Q782" s="212"/>
      <c r="R782" s="212"/>
      <c r="S782" s="212"/>
      <c r="T782" s="213"/>
      <c r="AT782" s="214" t="s">
        <v>188</v>
      </c>
      <c r="AU782" s="214" t="s">
        <v>90</v>
      </c>
      <c r="AV782" s="13" t="s">
        <v>21</v>
      </c>
      <c r="AW782" s="13" t="s">
        <v>40</v>
      </c>
      <c r="AX782" s="13" t="s">
        <v>82</v>
      </c>
      <c r="AY782" s="214" t="s">
        <v>179</v>
      </c>
    </row>
    <row r="783" spans="1:65" s="14" customFormat="1" ht="10.199999999999999">
      <c r="B783" s="215"/>
      <c r="C783" s="216"/>
      <c r="D783" s="206" t="s">
        <v>188</v>
      </c>
      <c r="E783" s="217" t="s">
        <v>1</v>
      </c>
      <c r="F783" s="218" t="s">
        <v>1046</v>
      </c>
      <c r="G783" s="216"/>
      <c r="H783" s="219">
        <v>6.6</v>
      </c>
      <c r="I783" s="220"/>
      <c r="J783" s="216"/>
      <c r="K783" s="216"/>
      <c r="L783" s="221"/>
      <c r="M783" s="222"/>
      <c r="N783" s="223"/>
      <c r="O783" s="223"/>
      <c r="P783" s="223"/>
      <c r="Q783" s="223"/>
      <c r="R783" s="223"/>
      <c r="S783" s="223"/>
      <c r="T783" s="224"/>
      <c r="AT783" s="225" t="s">
        <v>188</v>
      </c>
      <c r="AU783" s="225" t="s">
        <v>90</v>
      </c>
      <c r="AV783" s="14" t="s">
        <v>90</v>
      </c>
      <c r="AW783" s="14" t="s">
        <v>40</v>
      </c>
      <c r="AX783" s="14" t="s">
        <v>82</v>
      </c>
      <c r="AY783" s="225" t="s">
        <v>179</v>
      </c>
    </row>
    <row r="784" spans="1:65" s="2" customFormat="1" ht="14.4" customHeight="1">
      <c r="A784" s="34"/>
      <c r="B784" s="35"/>
      <c r="C784" s="191" t="s">
        <v>1047</v>
      </c>
      <c r="D784" s="191" t="s">
        <v>181</v>
      </c>
      <c r="E784" s="192" t="s">
        <v>1048</v>
      </c>
      <c r="F784" s="193" t="s">
        <v>1049</v>
      </c>
      <c r="G784" s="194" t="s">
        <v>184</v>
      </c>
      <c r="H784" s="195">
        <v>44.256</v>
      </c>
      <c r="I784" s="196"/>
      <c r="J784" s="197">
        <f>ROUND(I784*H784,2)</f>
        <v>0</v>
      </c>
      <c r="K784" s="193" t="s">
        <v>185</v>
      </c>
      <c r="L784" s="39"/>
      <c r="M784" s="198" t="s">
        <v>1</v>
      </c>
      <c r="N784" s="199" t="s">
        <v>47</v>
      </c>
      <c r="O784" s="71"/>
      <c r="P784" s="200">
        <f>O784*H784</f>
        <v>0</v>
      </c>
      <c r="Q784" s="200">
        <v>1.5709999999999998E-2</v>
      </c>
      <c r="R784" s="200">
        <f>Q784*H784</f>
        <v>0.69526175999999995</v>
      </c>
      <c r="S784" s="200">
        <v>0</v>
      </c>
      <c r="T784" s="201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202" t="s">
        <v>297</v>
      </c>
      <c r="AT784" s="202" t="s">
        <v>181</v>
      </c>
      <c r="AU784" s="202" t="s">
        <v>90</v>
      </c>
      <c r="AY784" s="17" t="s">
        <v>179</v>
      </c>
      <c r="BE784" s="203">
        <f>IF(N784="základní",J784,0)</f>
        <v>0</v>
      </c>
      <c r="BF784" s="203">
        <f>IF(N784="snížená",J784,0)</f>
        <v>0</v>
      </c>
      <c r="BG784" s="203">
        <f>IF(N784="zákl. přenesená",J784,0)</f>
        <v>0</v>
      </c>
      <c r="BH784" s="203">
        <f>IF(N784="sníž. přenesená",J784,0)</f>
        <v>0</v>
      </c>
      <c r="BI784" s="203">
        <f>IF(N784="nulová",J784,0)</f>
        <v>0</v>
      </c>
      <c r="BJ784" s="17" t="s">
        <v>21</v>
      </c>
      <c r="BK784" s="203">
        <f>ROUND(I784*H784,2)</f>
        <v>0</v>
      </c>
      <c r="BL784" s="17" t="s">
        <v>297</v>
      </c>
      <c r="BM784" s="202" t="s">
        <v>1050</v>
      </c>
    </row>
    <row r="785" spans="1:65" s="13" customFormat="1" ht="10.199999999999999">
      <c r="B785" s="204"/>
      <c r="C785" s="205"/>
      <c r="D785" s="206" t="s">
        <v>188</v>
      </c>
      <c r="E785" s="207" t="s">
        <v>1</v>
      </c>
      <c r="F785" s="208" t="s">
        <v>1051</v>
      </c>
      <c r="G785" s="205"/>
      <c r="H785" s="207" t="s">
        <v>1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188</v>
      </c>
      <c r="AU785" s="214" t="s">
        <v>90</v>
      </c>
      <c r="AV785" s="13" t="s">
        <v>21</v>
      </c>
      <c r="AW785" s="13" t="s">
        <v>40</v>
      </c>
      <c r="AX785" s="13" t="s">
        <v>82</v>
      </c>
      <c r="AY785" s="214" t="s">
        <v>179</v>
      </c>
    </row>
    <row r="786" spans="1:65" s="14" customFormat="1" ht="10.199999999999999">
      <c r="B786" s="215"/>
      <c r="C786" s="216"/>
      <c r="D786" s="206" t="s">
        <v>188</v>
      </c>
      <c r="E786" s="217" t="s">
        <v>1</v>
      </c>
      <c r="F786" s="218" t="s">
        <v>1052</v>
      </c>
      <c r="G786" s="216"/>
      <c r="H786" s="219">
        <v>44.256</v>
      </c>
      <c r="I786" s="220"/>
      <c r="J786" s="216"/>
      <c r="K786" s="216"/>
      <c r="L786" s="221"/>
      <c r="M786" s="222"/>
      <c r="N786" s="223"/>
      <c r="O786" s="223"/>
      <c r="P786" s="223"/>
      <c r="Q786" s="223"/>
      <c r="R786" s="223"/>
      <c r="S786" s="223"/>
      <c r="T786" s="224"/>
      <c r="AT786" s="225" t="s">
        <v>188</v>
      </c>
      <c r="AU786" s="225" t="s">
        <v>90</v>
      </c>
      <c r="AV786" s="14" t="s">
        <v>90</v>
      </c>
      <c r="AW786" s="14" t="s">
        <v>40</v>
      </c>
      <c r="AX786" s="14" t="s">
        <v>82</v>
      </c>
      <c r="AY786" s="225" t="s">
        <v>179</v>
      </c>
    </row>
    <row r="787" spans="1:65" s="2" customFormat="1" ht="14.4" customHeight="1">
      <c r="A787" s="34"/>
      <c r="B787" s="35"/>
      <c r="C787" s="191" t="s">
        <v>1053</v>
      </c>
      <c r="D787" s="191" t="s">
        <v>181</v>
      </c>
      <c r="E787" s="192" t="s">
        <v>1054</v>
      </c>
      <c r="F787" s="193" t="s">
        <v>1055</v>
      </c>
      <c r="G787" s="194" t="s">
        <v>184</v>
      </c>
      <c r="H787" s="195">
        <v>67</v>
      </c>
      <c r="I787" s="196"/>
      <c r="J787" s="197">
        <f>ROUND(I787*H787,2)</f>
        <v>0</v>
      </c>
      <c r="K787" s="193" t="s">
        <v>185</v>
      </c>
      <c r="L787" s="39"/>
      <c r="M787" s="198" t="s">
        <v>1</v>
      </c>
      <c r="N787" s="199" t="s">
        <v>47</v>
      </c>
      <c r="O787" s="71"/>
      <c r="P787" s="200">
        <f>O787*H787</f>
        <v>0</v>
      </c>
      <c r="Q787" s="200">
        <v>1.5740000000000001E-2</v>
      </c>
      <c r="R787" s="200">
        <f>Q787*H787</f>
        <v>1.0545800000000001</v>
      </c>
      <c r="S787" s="200">
        <v>0</v>
      </c>
      <c r="T787" s="201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2" t="s">
        <v>297</v>
      </c>
      <c r="AT787" s="202" t="s">
        <v>181</v>
      </c>
      <c r="AU787" s="202" t="s">
        <v>90</v>
      </c>
      <c r="AY787" s="17" t="s">
        <v>179</v>
      </c>
      <c r="BE787" s="203">
        <f>IF(N787="základní",J787,0)</f>
        <v>0</v>
      </c>
      <c r="BF787" s="203">
        <f>IF(N787="snížená",J787,0)</f>
        <v>0</v>
      </c>
      <c r="BG787" s="203">
        <f>IF(N787="zákl. přenesená",J787,0)</f>
        <v>0</v>
      </c>
      <c r="BH787" s="203">
        <f>IF(N787="sníž. přenesená",J787,0)</f>
        <v>0</v>
      </c>
      <c r="BI787" s="203">
        <f>IF(N787="nulová",J787,0)</f>
        <v>0</v>
      </c>
      <c r="BJ787" s="17" t="s">
        <v>21</v>
      </c>
      <c r="BK787" s="203">
        <f>ROUND(I787*H787,2)</f>
        <v>0</v>
      </c>
      <c r="BL787" s="17" t="s">
        <v>297</v>
      </c>
      <c r="BM787" s="202" t="s">
        <v>1056</v>
      </c>
    </row>
    <row r="788" spans="1:65" s="13" customFormat="1" ht="10.199999999999999">
      <c r="B788" s="204"/>
      <c r="C788" s="205"/>
      <c r="D788" s="206" t="s">
        <v>188</v>
      </c>
      <c r="E788" s="207" t="s">
        <v>1</v>
      </c>
      <c r="F788" s="208" t="s">
        <v>1057</v>
      </c>
      <c r="G788" s="205"/>
      <c r="H788" s="207" t="s">
        <v>1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188</v>
      </c>
      <c r="AU788" s="214" t="s">
        <v>90</v>
      </c>
      <c r="AV788" s="13" t="s">
        <v>21</v>
      </c>
      <c r="AW788" s="13" t="s">
        <v>40</v>
      </c>
      <c r="AX788" s="13" t="s">
        <v>82</v>
      </c>
      <c r="AY788" s="214" t="s">
        <v>179</v>
      </c>
    </row>
    <row r="789" spans="1:65" s="14" customFormat="1" ht="10.199999999999999">
      <c r="B789" s="215"/>
      <c r="C789" s="216"/>
      <c r="D789" s="206" t="s">
        <v>188</v>
      </c>
      <c r="E789" s="217" t="s">
        <v>1</v>
      </c>
      <c r="F789" s="218" t="s">
        <v>593</v>
      </c>
      <c r="G789" s="216"/>
      <c r="H789" s="219">
        <v>67</v>
      </c>
      <c r="I789" s="220"/>
      <c r="J789" s="216"/>
      <c r="K789" s="216"/>
      <c r="L789" s="221"/>
      <c r="M789" s="222"/>
      <c r="N789" s="223"/>
      <c r="O789" s="223"/>
      <c r="P789" s="223"/>
      <c r="Q789" s="223"/>
      <c r="R789" s="223"/>
      <c r="S789" s="223"/>
      <c r="T789" s="224"/>
      <c r="AT789" s="225" t="s">
        <v>188</v>
      </c>
      <c r="AU789" s="225" t="s">
        <v>90</v>
      </c>
      <c r="AV789" s="14" t="s">
        <v>90</v>
      </c>
      <c r="AW789" s="14" t="s">
        <v>40</v>
      </c>
      <c r="AX789" s="14" t="s">
        <v>82</v>
      </c>
      <c r="AY789" s="225" t="s">
        <v>179</v>
      </c>
    </row>
    <row r="790" spans="1:65" s="2" customFormat="1" ht="14.4" customHeight="1">
      <c r="A790" s="34"/>
      <c r="B790" s="35"/>
      <c r="C790" s="191" t="s">
        <v>1058</v>
      </c>
      <c r="D790" s="191" t="s">
        <v>181</v>
      </c>
      <c r="E790" s="192" t="s">
        <v>1059</v>
      </c>
      <c r="F790" s="193" t="s">
        <v>1060</v>
      </c>
      <c r="G790" s="194" t="s">
        <v>260</v>
      </c>
      <c r="H790" s="195">
        <v>110.64</v>
      </c>
      <c r="I790" s="196"/>
      <c r="J790" s="197">
        <f>ROUND(I790*H790,2)</f>
        <v>0</v>
      </c>
      <c r="K790" s="193" t="s">
        <v>185</v>
      </c>
      <c r="L790" s="39"/>
      <c r="M790" s="198" t="s">
        <v>1</v>
      </c>
      <c r="N790" s="199" t="s">
        <v>47</v>
      </c>
      <c r="O790" s="71"/>
      <c r="P790" s="200">
        <f>O790*H790</f>
        <v>0</v>
      </c>
      <c r="Q790" s="200">
        <v>0</v>
      </c>
      <c r="R790" s="200">
        <f>Q790*H790</f>
        <v>0</v>
      </c>
      <c r="S790" s="200">
        <v>0</v>
      </c>
      <c r="T790" s="201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202" t="s">
        <v>297</v>
      </c>
      <c r="AT790" s="202" t="s">
        <v>181</v>
      </c>
      <c r="AU790" s="202" t="s">
        <v>90</v>
      </c>
      <c r="AY790" s="17" t="s">
        <v>179</v>
      </c>
      <c r="BE790" s="203">
        <f>IF(N790="základní",J790,0)</f>
        <v>0</v>
      </c>
      <c r="BF790" s="203">
        <f>IF(N790="snížená",J790,0)</f>
        <v>0</v>
      </c>
      <c r="BG790" s="203">
        <f>IF(N790="zákl. přenesená",J790,0)</f>
        <v>0</v>
      </c>
      <c r="BH790" s="203">
        <f>IF(N790="sníž. přenesená",J790,0)</f>
        <v>0</v>
      </c>
      <c r="BI790" s="203">
        <f>IF(N790="nulová",J790,0)</f>
        <v>0</v>
      </c>
      <c r="BJ790" s="17" t="s">
        <v>21</v>
      </c>
      <c r="BK790" s="203">
        <f>ROUND(I790*H790,2)</f>
        <v>0</v>
      </c>
      <c r="BL790" s="17" t="s">
        <v>297</v>
      </c>
      <c r="BM790" s="202" t="s">
        <v>1061</v>
      </c>
    </row>
    <row r="791" spans="1:65" s="13" customFormat="1" ht="10.199999999999999">
      <c r="B791" s="204"/>
      <c r="C791" s="205"/>
      <c r="D791" s="206" t="s">
        <v>188</v>
      </c>
      <c r="E791" s="207" t="s">
        <v>1</v>
      </c>
      <c r="F791" s="208" t="s">
        <v>1051</v>
      </c>
      <c r="G791" s="205"/>
      <c r="H791" s="207" t="s">
        <v>1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188</v>
      </c>
      <c r="AU791" s="214" t="s">
        <v>90</v>
      </c>
      <c r="AV791" s="13" t="s">
        <v>21</v>
      </c>
      <c r="AW791" s="13" t="s">
        <v>40</v>
      </c>
      <c r="AX791" s="13" t="s">
        <v>82</v>
      </c>
      <c r="AY791" s="214" t="s">
        <v>179</v>
      </c>
    </row>
    <row r="792" spans="1:65" s="14" customFormat="1" ht="10.199999999999999">
      <c r="B792" s="215"/>
      <c r="C792" s="216"/>
      <c r="D792" s="206" t="s">
        <v>188</v>
      </c>
      <c r="E792" s="217" t="s">
        <v>1</v>
      </c>
      <c r="F792" s="218" t="s">
        <v>1062</v>
      </c>
      <c r="G792" s="216"/>
      <c r="H792" s="219">
        <v>110.64</v>
      </c>
      <c r="I792" s="220"/>
      <c r="J792" s="216"/>
      <c r="K792" s="216"/>
      <c r="L792" s="221"/>
      <c r="M792" s="222"/>
      <c r="N792" s="223"/>
      <c r="O792" s="223"/>
      <c r="P792" s="223"/>
      <c r="Q792" s="223"/>
      <c r="R792" s="223"/>
      <c r="S792" s="223"/>
      <c r="T792" s="224"/>
      <c r="AT792" s="225" t="s">
        <v>188</v>
      </c>
      <c r="AU792" s="225" t="s">
        <v>90</v>
      </c>
      <c r="AV792" s="14" t="s">
        <v>90</v>
      </c>
      <c r="AW792" s="14" t="s">
        <v>40</v>
      </c>
      <c r="AX792" s="14" t="s">
        <v>82</v>
      </c>
      <c r="AY792" s="225" t="s">
        <v>179</v>
      </c>
    </row>
    <row r="793" spans="1:65" s="2" customFormat="1" ht="14.4" customHeight="1">
      <c r="A793" s="34"/>
      <c r="B793" s="35"/>
      <c r="C793" s="226" t="s">
        <v>1063</v>
      </c>
      <c r="D793" s="226" t="s">
        <v>207</v>
      </c>
      <c r="E793" s="227" t="s">
        <v>1064</v>
      </c>
      <c r="F793" s="228" t="s">
        <v>1065</v>
      </c>
      <c r="G793" s="229" t="s">
        <v>216</v>
      </c>
      <c r="H793" s="230">
        <v>0.47799999999999998</v>
      </c>
      <c r="I793" s="231"/>
      <c r="J793" s="232">
        <f>ROUND(I793*H793,2)</f>
        <v>0</v>
      </c>
      <c r="K793" s="228" t="s">
        <v>185</v>
      </c>
      <c r="L793" s="233"/>
      <c r="M793" s="234" t="s">
        <v>1</v>
      </c>
      <c r="N793" s="235" t="s">
        <v>47</v>
      </c>
      <c r="O793" s="71"/>
      <c r="P793" s="200">
        <f>O793*H793</f>
        <v>0</v>
      </c>
      <c r="Q793" s="200">
        <v>0.55000000000000004</v>
      </c>
      <c r="R793" s="200">
        <f>Q793*H793</f>
        <v>0.26290000000000002</v>
      </c>
      <c r="S793" s="200">
        <v>0</v>
      </c>
      <c r="T793" s="201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2" t="s">
        <v>397</v>
      </c>
      <c r="AT793" s="202" t="s">
        <v>207</v>
      </c>
      <c r="AU793" s="202" t="s">
        <v>90</v>
      </c>
      <c r="AY793" s="17" t="s">
        <v>179</v>
      </c>
      <c r="BE793" s="203">
        <f>IF(N793="základní",J793,0)</f>
        <v>0</v>
      </c>
      <c r="BF793" s="203">
        <f>IF(N793="snížená",J793,0)</f>
        <v>0</v>
      </c>
      <c r="BG793" s="203">
        <f>IF(N793="zákl. přenesená",J793,0)</f>
        <v>0</v>
      </c>
      <c r="BH793" s="203">
        <f>IF(N793="sníž. přenesená",J793,0)</f>
        <v>0</v>
      </c>
      <c r="BI793" s="203">
        <f>IF(N793="nulová",J793,0)</f>
        <v>0</v>
      </c>
      <c r="BJ793" s="17" t="s">
        <v>21</v>
      </c>
      <c r="BK793" s="203">
        <f>ROUND(I793*H793,2)</f>
        <v>0</v>
      </c>
      <c r="BL793" s="17" t="s">
        <v>297</v>
      </c>
      <c r="BM793" s="202" t="s">
        <v>1066</v>
      </c>
    </row>
    <row r="794" spans="1:65" s="13" customFormat="1" ht="10.199999999999999">
      <c r="B794" s="204"/>
      <c r="C794" s="205"/>
      <c r="D794" s="206" t="s">
        <v>188</v>
      </c>
      <c r="E794" s="207" t="s">
        <v>1</v>
      </c>
      <c r="F794" s="208" t="s">
        <v>1051</v>
      </c>
      <c r="G794" s="205"/>
      <c r="H794" s="207" t="s">
        <v>1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188</v>
      </c>
      <c r="AU794" s="214" t="s">
        <v>90</v>
      </c>
      <c r="AV794" s="13" t="s">
        <v>21</v>
      </c>
      <c r="AW794" s="13" t="s">
        <v>40</v>
      </c>
      <c r="AX794" s="13" t="s">
        <v>82</v>
      </c>
      <c r="AY794" s="214" t="s">
        <v>179</v>
      </c>
    </row>
    <row r="795" spans="1:65" s="14" customFormat="1" ht="10.199999999999999">
      <c r="B795" s="215"/>
      <c r="C795" s="216"/>
      <c r="D795" s="206" t="s">
        <v>188</v>
      </c>
      <c r="E795" s="217" t="s">
        <v>1</v>
      </c>
      <c r="F795" s="218" t="s">
        <v>1067</v>
      </c>
      <c r="G795" s="216"/>
      <c r="H795" s="219">
        <v>0.47796480000000002</v>
      </c>
      <c r="I795" s="220"/>
      <c r="J795" s="216"/>
      <c r="K795" s="216"/>
      <c r="L795" s="221"/>
      <c r="M795" s="222"/>
      <c r="N795" s="223"/>
      <c r="O795" s="223"/>
      <c r="P795" s="223"/>
      <c r="Q795" s="223"/>
      <c r="R795" s="223"/>
      <c r="S795" s="223"/>
      <c r="T795" s="224"/>
      <c r="AT795" s="225" t="s">
        <v>188</v>
      </c>
      <c r="AU795" s="225" t="s">
        <v>90</v>
      </c>
      <c r="AV795" s="14" t="s">
        <v>90</v>
      </c>
      <c r="AW795" s="14" t="s">
        <v>40</v>
      </c>
      <c r="AX795" s="14" t="s">
        <v>82</v>
      </c>
      <c r="AY795" s="225" t="s">
        <v>179</v>
      </c>
    </row>
    <row r="796" spans="1:65" s="2" customFormat="1" ht="14.4" customHeight="1">
      <c r="A796" s="34"/>
      <c r="B796" s="35"/>
      <c r="C796" s="191" t="s">
        <v>1068</v>
      </c>
      <c r="D796" s="191" t="s">
        <v>181</v>
      </c>
      <c r="E796" s="192" t="s">
        <v>1069</v>
      </c>
      <c r="F796" s="193" t="s">
        <v>1070</v>
      </c>
      <c r="G796" s="194" t="s">
        <v>184</v>
      </c>
      <c r="H796" s="195">
        <v>111.256</v>
      </c>
      <c r="I796" s="196"/>
      <c r="J796" s="197">
        <f>ROUND(I796*H796,2)</f>
        <v>0</v>
      </c>
      <c r="K796" s="193" t="s">
        <v>185</v>
      </c>
      <c r="L796" s="39"/>
      <c r="M796" s="198" t="s">
        <v>1</v>
      </c>
      <c r="N796" s="199" t="s">
        <v>47</v>
      </c>
      <c r="O796" s="71"/>
      <c r="P796" s="200">
        <f>O796*H796</f>
        <v>0</v>
      </c>
      <c r="Q796" s="200">
        <v>1.8000000000000001E-4</v>
      </c>
      <c r="R796" s="200">
        <f>Q796*H796</f>
        <v>2.0026080000000002E-2</v>
      </c>
      <c r="S796" s="200">
        <v>0</v>
      </c>
      <c r="T796" s="201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202" t="s">
        <v>297</v>
      </c>
      <c r="AT796" s="202" t="s">
        <v>181</v>
      </c>
      <c r="AU796" s="202" t="s">
        <v>90</v>
      </c>
      <c r="AY796" s="17" t="s">
        <v>179</v>
      </c>
      <c r="BE796" s="203">
        <f>IF(N796="základní",J796,0)</f>
        <v>0</v>
      </c>
      <c r="BF796" s="203">
        <f>IF(N796="snížená",J796,0)</f>
        <v>0</v>
      </c>
      <c r="BG796" s="203">
        <f>IF(N796="zákl. přenesená",J796,0)</f>
        <v>0</v>
      </c>
      <c r="BH796" s="203">
        <f>IF(N796="sníž. přenesená",J796,0)</f>
        <v>0</v>
      </c>
      <c r="BI796" s="203">
        <f>IF(N796="nulová",J796,0)</f>
        <v>0</v>
      </c>
      <c r="BJ796" s="17" t="s">
        <v>21</v>
      </c>
      <c r="BK796" s="203">
        <f>ROUND(I796*H796,2)</f>
        <v>0</v>
      </c>
      <c r="BL796" s="17" t="s">
        <v>297</v>
      </c>
      <c r="BM796" s="202" t="s">
        <v>1071</v>
      </c>
    </row>
    <row r="797" spans="1:65" s="13" customFormat="1" ht="10.199999999999999">
      <c r="B797" s="204"/>
      <c r="C797" s="205"/>
      <c r="D797" s="206" t="s">
        <v>188</v>
      </c>
      <c r="E797" s="207" t="s">
        <v>1</v>
      </c>
      <c r="F797" s="208" t="s">
        <v>1051</v>
      </c>
      <c r="G797" s="205"/>
      <c r="H797" s="207" t="s">
        <v>1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188</v>
      </c>
      <c r="AU797" s="214" t="s">
        <v>90</v>
      </c>
      <c r="AV797" s="13" t="s">
        <v>21</v>
      </c>
      <c r="AW797" s="13" t="s">
        <v>40</v>
      </c>
      <c r="AX797" s="13" t="s">
        <v>82</v>
      </c>
      <c r="AY797" s="214" t="s">
        <v>179</v>
      </c>
    </row>
    <row r="798" spans="1:65" s="14" customFormat="1" ht="10.199999999999999">
      <c r="B798" s="215"/>
      <c r="C798" s="216"/>
      <c r="D798" s="206" t="s">
        <v>188</v>
      </c>
      <c r="E798" s="217" t="s">
        <v>1</v>
      </c>
      <c r="F798" s="218" t="s">
        <v>1052</v>
      </c>
      <c r="G798" s="216"/>
      <c r="H798" s="219">
        <v>44.256</v>
      </c>
      <c r="I798" s="220"/>
      <c r="J798" s="216"/>
      <c r="K798" s="216"/>
      <c r="L798" s="221"/>
      <c r="M798" s="222"/>
      <c r="N798" s="223"/>
      <c r="O798" s="223"/>
      <c r="P798" s="223"/>
      <c r="Q798" s="223"/>
      <c r="R798" s="223"/>
      <c r="S798" s="223"/>
      <c r="T798" s="224"/>
      <c r="AT798" s="225" t="s">
        <v>188</v>
      </c>
      <c r="AU798" s="225" t="s">
        <v>90</v>
      </c>
      <c r="AV798" s="14" t="s">
        <v>90</v>
      </c>
      <c r="AW798" s="14" t="s">
        <v>40</v>
      </c>
      <c r="AX798" s="14" t="s">
        <v>82</v>
      </c>
      <c r="AY798" s="225" t="s">
        <v>179</v>
      </c>
    </row>
    <row r="799" spans="1:65" s="13" customFormat="1" ht="10.199999999999999">
      <c r="B799" s="204"/>
      <c r="C799" s="205"/>
      <c r="D799" s="206" t="s">
        <v>188</v>
      </c>
      <c r="E799" s="207" t="s">
        <v>1</v>
      </c>
      <c r="F799" s="208" t="s">
        <v>1057</v>
      </c>
      <c r="G799" s="205"/>
      <c r="H799" s="207" t="s">
        <v>1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188</v>
      </c>
      <c r="AU799" s="214" t="s">
        <v>90</v>
      </c>
      <c r="AV799" s="13" t="s">
        <v>21</v>
      </c>
      <c r="AW799" s="13" t="s">
        <v>40</v>
      </c>
      <c r="AX799" s="13" t="s">
        <v>82</v>
      </c>
      <c r="AY799" s="214" t="s">
        <v>179</v>
      </c>
    </row>
    <row r="800" spans="1:65" s="14" customFormat="1" ht="10.199999999999999">
      <c r="B800" s="215"/>
      <c r="C800" s="216"/>
      <c r="D800" s="206" t="s">
        <v>188</v>
      </c>
      <c r="E800" s="217" t="s">
        <v>1</v>
      </c>
      <c r="F800" s="218" t="s">
        <v>593</v>
      </c>
      <c r="G800" s="216"/>
      <c r="H800" s="219">
        <v>67</v>
      </c>
      <c r="I800" s="220"/>
      <c r="J800" s="216"/>
      <c r="K800" s="216"/>
      <c r="L800" s="221"/>
      <c r="M800" s="222"/>
      <c r="N800" s="223"/>
      <c r="O800" s="223"/>
      <c r="P800" s="223"/>
      <c r="Q800" s="223"/>
      <c r="R800" s="223"/>
      <c r="S800" s="223"/>
      <c r="T800" s="224"/>
      <c r="AT800" s="225" t="s">
        <v>188</v>
      </c>
      <c r="AU800" s="225" t="s">
        <v>90</v>
      </c>
      <c r="AV800" s="14" t="s">
        <v>90</v>
      </c>
      <c r="AW800" s="14" t="s">
        <v>40</v>
      </c>
      <c r="AX800" s="14" t="s">
        <v>82</v>
      </c>
      <c r="AY800" s="225" t="s">
        <v>179</v>
      </c>
    </row>
    <row r="801" spans="1:65" s="2" customFormat="1" ht="14.4" customHeight="1">
      <c r="A801" s="34"/>
      <c r="B801" s="35"/>
      <c r="C801" s="191" t="s">
        <v>1072</v>
      </c>
      <c r="D801" s="191" t="s">
        <v>181</v>
      </c>
      <c r="E801" s="192" t="s">
        <v>1073</v>
      </c>
      <c r="F801" s="193" t="s">
        <v>1074</v>
      </c>
      <c r="G801" s="194" t="s">
        <v>216</v>
      </c>
      <c r="H801" s="195">
        <v>12.06</v>
      </c>
      <c r="I801" s="196"/>
      <c r="J801" s="197">
        <f>ROUND(I801*H801,2)</f>
        <v>0</v>
      </c>
      <c r="K801" s="193" t="s">
        <v>185</v>
      </c>
      <c r="L801" s="39"/>
      <c r="M801" s="198" t="s">
        <v>1</v>
      </c>
      <c r="N801" s="199" t="s">
        <v>47</v>
      </c>
      <c r="O801" s="71"/>
      <c r="P801" s="200">
        <f>O801*H801</f>
        <v>0</v>
      </c>
      <c r="Q801" s="200">
        <v>1.08E-3</v>
      </c>
      <c r="R801" s="200">
        <f>Q801*H801</f>
        <v>1.3024800000000001E-2</v>
      </c>
      <c r="S801" s="200">
        <v>0</v>
      </c>
      <c r="T801" s="201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2" t="s">
        <v>297</v>
      </c>
      <c r="AT801" s="202" t="s">
        <v>181</v>
      </c>
      <c r="AU801" s="202" t="s">
        <v>90</v>
      </c>
      <c r="AY801" s="17" t="s">
        <v>179</v>
      </c>
      <c r="BE801" s="203">
        <f>IF(N801="základní",J801,0)</f>
        <v>0</v>
      </c>
      <c r="BF801" s="203">
        <f>IF(N801="snížená",J801,0)</f>
        <v>0</v>
      </c>
      <c r="BG801" s="203">
        <f>IF(N801="zákl. přenesená",J801,0)</f>
        <v>0</v>
      </c>
      <c r="BH801" s="203">
        <f>IF(N801="sníž. přenesená",J801,0)</f>
        <v>0</v>
      </c>
      <c r="BI801" s="203">
        <f>IF(N801="nulová",J801,0)</f>
        <v>0</v>
      </c>
      <c r="BJ801" s="17" t="s">
        <v>21</v>
      </c>
      <c r="BK801" s="203">
        <f>ROUND(I801*H801,2)</f>
        <v>0</v>
      </c>
      <c r="BL801" s="17" t="s">
        <v>297</v>
      </c>
      <c r="BM801" s="202" t="s">
        <v>1075</v>
      </c>
    </row>
    <row r="802" spans="1:65" s="13" customFormat="1" ht="10.199999999999999">
      <c r="B802" s="204"/>
      <c r="C802" s="205"/>
      <c r="D802" s="206" t="s">
        <v>188</v>
      </c>
      <c r="E802" s="207" t="s">
        <v>1</v>
      </c>
      <c r="F802" s="208" t="s">
        <v>1076</v>
      </c>
      <c r="G802" s="205"/>
      <c r="H802" s="207" t="s">
        <v>1</v>
      </c>
      <c r="I802" s="209"/>
      <c r="J802" s="205"/>
      <c r="K802" s="205"/>
      <c r="L802" s="210"/>
      <c r="M802" s="211"/>
      <c r="N802" s="212"/>
      <c r="O802" s="212"/>
      <c r="P802" s="212"/>
      <c r="Q802" s="212"/>
      <c r="R802" s="212"/>
      <c r="S802" s="212"/>
      <c r="T802" s="213"/>
      <c r="AT802" s="214" t="s">
        <v>188</v>
      </c>
      <c r="AU802" s="214" t="s">
        <v>90</v>
      </c>
      <c r="AV802" s="13" t="s">
        <v>21</v>
      </c>
      <c r="AW802" s="13" t="s">
        <v>40</v>
      </c>
      <c r="AX802" s="13" t="s">
        <v>82</v>
      </c>
      <c r="AY802" s="214" t="s">
        <v>179</v>
      </c>
    </row>
    <row r="803" spans="1:65" s="14" customFormat="1" ht="10.199999999999999">
      <c r="B803" s="215"/>
      <c r="C803" s="216"/>
      <c r="D803" s="206" t="s">
        <v>188</v>
      </c>
      <c r="E803" s="217" t="s">
        <v>1</v>
      </c>
      <c r="F803" s="218" t="s">
        <v>1077</v>
      </c>
      <c r="G803" s="216"/>
      <c r="H803" s="219">
        <v>1.6855638799999999</v>
      </c>
      <c r="I803" s="220"/>
      <c r="J803" s="216"/>
      <c r="K803" s="216"/>
      <c r="L803" s="221"/>
      <c r="M803" s="222"/>
      <c r="N803" s="223"/>
      <c r="O803" s="223"/>
      <c r="P803" s="223"/>
      <c r="Q803" s="223"/>
      <c r="R803" s="223"/>
      <c r="S803" s="223"/>
      <c r="T803" s="224"/>
      <c r="AT803" s="225" t="s">
        <v>188</v>
      </c>
      <c r="AU803" s="225" t="s">
        <v>90</v>
      </c>
      <c r="AV803" s="14" t="s">
        <v>90</v>
      </c>
      <c r="AW803" s="14" t="s">
        <v>40</v>
      </c>
      <c r="AX803" s="14" t="s">
        <v>82</v>
      </c>
      <c r="AY803" s="225" t="s">
        <v>179</v>
      </c>
    </row>
    <row r="804" spans="1:65" s="13" customFormat="1" ht="10.199999999999999">
      <c r="B804" s="204"/>
      <c r="C804" s="205"/>
      <c r="D804" s="206" t="s">
        <v>188</v>
      </c>
      <c r="E804" s="207" t="s">
        <v>1</v>
      </c>
      <c r="F804" s="208" t="s">
        <v>959</v>
      </c>
      <c r="G804" s="205"/>
      <c r="H804" s="207" t="s">
        <v>1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188</v>
      </c>
      <c r="AU804" s="214" t="s">
        <v>90</v>
      </c>
      <c r="AV804" s="13" t="s">
        <v>21</v>
      </c>
      <c r="AW804" s="13" t="s">
        <v>40</v>
      </c>
      <c r="AX804" s="13" t="s">
        <v>82</v>
      </c>
      <c r="AY804" s="214" t="s">
        <v>179</v>
      </c>
    </row>
    <row r="805" spans="1:65" s="14" customFormat="1" ht="10.199999999999999">
      <c r="B805" s="215"/>
      <c r="C805" s="216"/>
      <c r="D805" s="206" t="s">
        <v>188</v>
      </c>
      <c r="E805" s="217" t="s">
        <v>1</v>
      </c>
      <c r="F805" s="218" t="s">
        <v>966</v>
      </c>
      <c r="G805" s="216"/>
      <c r="H805" s="219">
        <v>3.5622400000000001</v>
      </c>
      <c r="I805" s="220"/>
      <c r="J805" s="216"/>
      <c r="K805" s="216"/>
      <c r="L805" s="221"/>
      <c r="M805" s="222"/>
      <c r="N805" s="223"/>
      <c r="O805" s="223"/>
      <c r="P805" s="223"/>
      <c r="Q805" s="223"/>
      <c r="R805" s="223"/>
      <c r="S805" s="223"/>
      <c r="T805" s="224"/>
      <c r="AT805" s="225" t="s">
        <v>188</v>
      </c>
      <c r="AU805" s="225" t="s">
        <v>90</v>
      </c>
      <c r="AV805" s="14" t="s">
        <v>90</v>
      </c>
      <c r="AW805" s="14" t="s">
        <v>40</v>
      </c>
      <c r="AX805" s="14" t="s">
        <v>82</v>
      </c>
      <c r="AY805" s="225" t="s">
        <v>179</v>
      </c>
    </row>
    <row r="806" spans="1:65" s="13" customFormat="1" ht="10.199999999999999">
      <c r="B806" s="204"/>
      <c r="C806" s="205"/>
      <c r="D806" s="206" t="s">
        <v>188</v>
      </c>
      <c r="E806" s="207" t="s">
        <v>1</v>
      </c>
      <c r="F806" s="208" t="s">
        <v>971</v>
      </c>
      <c r="G806" s="205"/>
      <c r="H806" s="207" t="s">
        <v>1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188</v>
      </c>
      <c r="AU806" s="214" t="s">
        <v>90</v>
      </c>
      <c r="AV806" s="13" t="s">
        <v>21</v>
      </c>
      <c r="AW806" s="13" t="s">
        <v>40</v>
      </c>
      <c r="AX806" s="13" t="s">
        <v>82</v>
      </c>
      <c r="AY806" s="214" t="s">
        <v>179</v>
      </c>
    </row>
    <row r="807" spans="1:65" s="14" customFormat="1" ht="10.199999999999999">
      <c r="B807" s="215"/>
      <c r="C807" s="216"/>
      <c r="D807" s="206" t="s">
        <v>188</v>
      </c>
      <c r="E807" s="217" t="s">
        <v>1</v>
      </c>
      <c r="F807" s="218" t="s">
        <v>977</v>
      </c>
      <c r="G807" s="216"/>
      <c r="H807" s="219">
        <v>0.15740999999999999</v>
      </c>
      <c r="I807" s="220"/>
      <c r="J807" s="216"/>
      <c r="K807" s="216"/>
      <c r="L807" s="221"/>
      <c r="M807" s="222"/>
      <c r="N807" s="223"/>
      <c r="O807" s="223"/>
      <c r="P807" s="223"/>
      <c r="Q807" s="223"/>
      <c r="R807" s="223"/>
      <c r="S807" s="223"/>
      <c r="T807" s="224"/>
      <c r="AT807" s="225" t="s">
        <v>188</v>
      </c>
      <c r="AU807" s="225" t="s">
        <v>90</v>
      </c>
      <c r="AV807" s="14" t="s">
        <v>90</v>
      </c>
      <c r="AW807" s="14" t="s">
        <v>40</v>
      </c>
      <c r="AX807" s="14" t="s">
        <v>82</v>
      </c>
      <c r="AY807" s="225" t="s">
        <v>179</v>
      </c>
    </row>
    <row r="808" spans="1:65" s="13" customFormat="1" ht="10.199999999999999">
      <c r="B808" s="204"/>
      <c r="C808" s="205"/>
      <c r="D808" s="206" t="s">
        <v>188</v>
      </c>
      <c r="E808" s="207" t="s">
        <v>1</v>
      </c>
      <c r="F808" s="208" t="s">
        <v>1078</v>
      </c>
      <c r="G808" s="205"/>
      <c r="H808" s="207" t="s">
        <v>1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188</v>
      </c>
      <c r="AU808" s="214" t="s">
        <v>90</v>
      </c>
      <c r="AV808" s="13" t="s">
        <v>21</v>
      </c>
      <c r="AW808" s="13" t="s">
        <v>40</v>
      </c>
      <c r="AX808" s="13" t="s">
        <v>82</v>
      </c>
      <c r="AY808" s="214" t="s">
        <v>179</v>
      </c>
    </row>
    <row r="809" spans="1:65" s="14" customFormat="1" ht="10.199999999999999">
      <c r="B809" s="215"/>
      <c r="C809" s="216"/>
      <c r="D809" s="206" t="s">
        <v>188</v>
      </c>
      <c r="E809" s="217" t="s">
        <v>1</v>
      </c>
      <c r="F809" s="218" t="s">
        <v>1079</v>
      </c>
      <c r="G809" s="216"/>
      <c r="H809" s="219">
        <v>1.1377512000000001</v>
      </c>
      <c r="I809" s="220"/>
      <c r="J809" s="216"/>
      <c r="K809" s="216"/>
      <c r="L809" s="221"/>
      <c r="M809" s="222"/>
      <c r="N809" s="223"/>
      <c r="O809" s="223"/>
      <c r="P809" s="223"/>
      <c r="Q809" s="223"/>
      <c r="R809" s="223"/>
      <c r="S809" s="223"/>
      <c r="T809" s="224"/>
      <c r="AT809" s="225" t="s">
        <v>188</v>
      </c>
      <c r="AU809" s="225" t="s">
        <v>90</v>
      </c>
      <c r="AV809" s="14" t="s">
        <v>90</v>
      </c>
      <c r="AW809" s="14" t="s">
        <v>40</v>
      </c>
      <c r="AX809" s="14" t="s">
        <v>82</v>
      </c>
      <c r="AY809" s="225" t="s">
        <v>179</v>
      </c>
    </row>
    <row r="810" spans="1:65" s="13" customFormat="1" ht="10.199999999999999">
      <c r="B810" s="204"/>
      <c r="C810" s="205"/>
      <c r="D810" s="206" t="s">
        <v>188</v>
      </c>
      <c r="E810" s="207" t="s">
        <v>1</v>
      </c>
      <c r="F810" s="208" t="s">
        <v>1051</v>
      </c>
      <c r="G810" s="205"/>
      <c r="H810" s="207" t="s">
        <v>1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188</v>
      </c>
      <c r="AU810" s="214" t="s">
        <v>90</v>
      </c>
      <c r="AV810" s="13" t="s">
        <v>21</v>
      </c>
      <c r="AW810" s="13" t="s">
        <v>40</v>
      </c>
      <c r="AX810" s="13" t="s">
        <v>82</v>
      </c>
      <c r="AY810" s="214" t="s">
        <v>179</v>
      </c>
    </row>
    <row r="811" spans="1:65" s="14" customFormat="1" ht="10.199999999999999">
      <c r="B811" s="215"/>
      <c r="C811" s="216"/>
      <c r="D811" s="206" t="s">
        <v>188</v>
      </c>
      <c r="E811" s="217" t="s">
        <v>1</v>
      </c>
      <c r="F811" s="218" t="s">
        <v>1080</v>
      </c>
      <c r="G811" s="216"/>
      <c r="H811" s="219">
        <v>1.194912</v>
      </c>
      <c r="I811" s="220"/>
      <c r="J811" s="216"/>
      <c r="K811" s="216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188</v>
      </c>
      <c r="AU811" s="225" t="s">
        <v>90</v>
      </c>
      <c r="AV811" s="14" t="s">
        <v>90</v>
      </c>
      <c r="AW811" s="14" t="s">
        <v>40</v>
      </c>
      <c r="AX811" s="14" t="s">
        <v>82</v>
      </c>
      <c r="AY811" s="225" t="s">
        <v>179</v>
      </c>
    </row>
    <row r="812" spans="1:65" s="14" customFormat="1" ht="10.199999999999999">
      <c r="B812" s="215"/>
      <c r="C812" s="216"/>
      <c r="D812" s="206" t="s">
        <v>188</v>
      </c>
      <c r="E812" s="217" t="s">
        <v>1</v>
      </c>
      <c r="F812" s="218" t="s">
        <v>1067</v>
      </c>
      <c r="G812" s="216"/>
      <c r="H812" s="219">
        <v>0.47796480000000002</v>
      </c>
      <c r="I812" s="220"/>
      <c r="J812" s="216"/>
      <c r="K812" s="216"/>
      <c r="L812" s="221"/>
      <c r="M812" s="222"/>
      <c r="N812" s="223"/>
      <c r="O812" s="223"/>
      <c r="P812" s="223"/>
      <c r="Q812" s="223"/>
      <c r="R812" s="223"/>
      <c r="S812" s="223"/>
      <c r="T812" s="224"/>
      <c r="AT812" s="225" t="s">
        <v>188</v>
      </c>
      <c r="AU812" s="225" t="s">
        <v>90</v>
      </c>
      <c r="AV812" s="14" t="s">
        <v>90</v>
      </c>
      <c r="AW812" s="14" t="s">
        <v>40</v>
      </c>
      <c r="AX812" s="14" t="s">
        <v>82</v>
      </c>
      <c r="AY812" s="225" t="s">
        <v>179</v>
      </c>
    </row>
    <row r="813" spans="1:65" s="13" customFormat="1" ht="10.199999999999999">
      <c r="B813" s="204"/>
      <c r="C813" s="205"/>
      <c r="D813" s="206" t="s">
        <v>188</v>
      </c>
      <c r="E813" s="207" t="s">
        <v>1</v>
      </c>
      <c r="F813" s="208" t="s">
        <v>1081</v>
      </c>
      <c r="G813" s="205"/>
      <c r="H813" s="207" t="s">
        <v>1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188</v>
      </c>
      <c r="AU813" s="214" t="s">
        <v>90</v>
      </c>
      <c r="AV813" s="13" t="s">
        <v>21</v>
      </c>
      <c r="AW813" s="13" t="s">
        <v>40</v>
      </c>
      <c r="AX813" s="13" t="s">
        <v>82</v>
      </c>
      <c r="AY813" s="214" t="s">
        <v>179</v>
      </c>
    </row>
    <row r="814" spans="1:65" s="14" customFormat="1" ht="10.199999999999999">
      <c r="B814" s="215"/>
      <c r="C814" s="216"/>
      <c r="D814" s="206" t="s">
        <v>188</v>
      </c>
      <c r="E814" s="217" t="s">
        <v>1</v>
      </c>
      <c r="F814" s="218" t="s">
        <v>1082</v>
      </c>
      <c r="G814" s="216"/>
      <c r="H814" s="219">
        <v>3.8439939999999999</v>
      </c>
      <c r="I814" s="220"/>
      <c r="J814" s="216"/>
      <c r="K814" s="216"/>
      <c r="L814" s="221"/>
      <c r="M814" s="222"/>
      <c r="N814" s="223"/>
      <c r="O814" s="223"/>
      <c r="P814" s="223"/>
      <c r="Q814" s="223"/>
      <c r="R814" s="223"/>
      <c r="S814" s="223"/>
      <c r="T814" s="224"/>
      <c r="AT814" s="225" t="s">
        <v>188</v>
      </c>
      <c r="AU814" s="225" t="s">
        <v>90</v>
      </c>
      <c r="AV814" s="14" t="s">
        <v>90</v>
      </c>
      <c r="AW814" s="14" t="s">
        <v>40</v>
      </c>
      <c r="AX814" s="14" t="s">
        <v>82</v>
      </c>
      <c r="AY814" s="225" t="s">
        <v>179</v>
      </c>
    </row>
    <row r="815" spans="1:65" s="2" customFormat="1" ht="14.4" customHeight="1">
      <c r="A815" s="34"/>
      <c r="B815" s="35"/>
      <c r="C815" s="191" t="s">
        <v>1083</v>
      </c>
      <c r="D815" s="191" t="s">
        <v>181</v>
      </c>
      <c r="E815" s="192" t="s">
        <v>1084</v>
      </c>
      <c r="F815" s="193" t="s">
        <v>1085</v>
      </c>
      <c r="G815" s="194" t="s">
        <v>200</v>
      </c>
      <c r="H815" s="195">
        <v>7.1959999999999997</v>
      </c>
      <c r="I815" s="196"/>
      <c r="J815" s="197">
        <f>ROUND(I815*H815,2)</f>
        <v>0</v>
      </c>
      <c r="K815" s="193" t="s">
        <v>185</v>
      </c>
      <c r="L815" s="39"/>
      <c r="M815" s="198" t="s">
        <v>1</v>
      </c>
      <c r="N815" s="199" t="s">
        <v>47</v>
      </c>
      <c r="O815" s="71"/>
      <c r="P815" s="200">
        <f>O815*H815</f>
        <v>0</v>
      </c>
      <c r="Q815" s="200">
        <v>0</v>
      </c>
      <c r="R815" s="200">
        <f>Q815*H815</f>
        <v>0</v>
      </c>
      <c r="S815" s="200">
        <v>0</v>
      </c>
      <c r="T815" s="201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2" t="s">
        <v>297</v>
      </c>
      <c r="AT815" s="202" t="s">
        <v>181</v>
      </c>
      <c r="AU815" s="202" t="s">
        <v>90</v>
      </c>
      <c r="AY815" s="17" t="s">
        <v>179</v>
      </c>
      <c r="BE815" s="203">
        <f>IF(N815="základní",J815,0)</f>
        <v>0</v>
      </c>
      <c r="BF815" s="203">
        <f>IF(N815="snížená",J815,0)</f>
        <v>0</v>
      </c>
      <c r="BG815" s="203">
        <f>IF(N815="zákl. přenesená",J815,0)</f>
        <v>0</v>
      </c>
      <c r="BH815" s="203">
        <f>IF(N815="sníž. přenesená",J815,0)</f>
        <v>0</v>
      </c>
      <c r="BI815" s="203">
        <f>IF(N815="nulová",J815,0)</f>
        <v>0</v>
      </c>
      <c r="BJ815" s="17" t="s">
        <v>21</v>
      </c>
      <c r="BK815" s="203">
        <f>ROUND(I815*H815,2)</f>
        <v>0</v>
      </c>
      <c r="BL815" s="17" t="s">
        <v>297</v>
      </c>
      <c r="BM815" s="202" t="s">
        <v>1086</v>
      </c>
    </row>
    <row r="816" spans="1:65" s="12" customFormat="1" ht="22.8" customHeight="1">
      <c r="B816" s="175"/>
      <c r="C816" s="176"/>
      <c r="D816" s="177" t="s">
        <v>81</v>
      </c>
      <c r="E816" s="189" t="s">
        <v>1087</v>
      </c>
      <c r="F816" s="189" t="s">
        <v>1088</v>
      </c>
      <c r="G816" s="176"/>
      <c r="H816" s="176"/>
      <c r="I816" s="179"/>
      <c r="J816" s="190">
        <f>BK816</f>
        <v>0</v>
      </c>
      <c r="K816" s="176"/>
      <c r="L816" s="181"/>
      <c r="M816" s="182"/>
      <c r="N816" s="183"/>
      <c r="O816" s="183"/>
      <c r="P816" s="184">
        <f>SUM(P817:P997)</f>
        <v>0</v>
      </c>
      <c r="Q816" s="183"/>
      <c r="R816" s="184">
        <f>SUM(R817:R997)</f>
        <v>48.995377310000002</v>
      </c>
      <c r="S816" s="183"/>
      <c r="T816" s="185">
        <f>SUM(T817:T997)</f>
        <v>0</v>
      </c>
      <c r="AR816" s="186" t="s">
        <v>90</v>
      </c>
      <c r="AT816" s="187" t="s">
        <v>81</v>
      </c>
      <c r="AU816" s="187" t="s">
        <v>21</v>
      </c>
      <c r="AY816" s="186" t="s">
        <v>179</v>
      </c>
      <c r="BK816" s="188">
        <f>SUM(BK817:BK997)</f>
        <v>0</v>
      </c>
    </row>
    <row r="817" spans="1:65" s="2" customFormat="1" ht="14.4" customHeight="1">
      <c r="A817" s="34"/>
      <c r="B817" s="35"/>
      <c r="C817" s="191" t="s">
        <v>1089</v>
      </c>
      <c r="D817" s="191" t="s">
        <v>181</v>
      </c>
      <c r="E817" s="192" t="s">
        <v>1090</v>
      </c>
      <c r="F817" s="193" t="s">
        <v>1091</v>
      </c>
      <c r="G817" s="194" t="s">
        <v>184</v>
      </c>
      <c r="H817" s="195">
        <v>233.267</v>
      </c>
      <c r="I817" s="196"/>
      <c r="J817" s="197">
        <f>ROUND(I817*H817,2)</f>
        <v>0</v>
      </c>
      <c r="K817" s="193" t="s">
        <v>185</v>
      </c>
      <c r="L817" s="39"/>
      <c r="M817" s="198" t="s">
        <v>1</v>
      </c>
      <c r="N817" s="199" t="s">
        <v>47</v>
      </c>
      <c r="O817" s="71"/>
      <c r="P817" s="200">
        <f>O817*H817</f>
        <v>0</v>
      </c>
      <c r="Q817" s="200">
        <v>2.5510000000000001E-2</v>
      </c>
      <c r="R817" s="200">
        <f>Q817*H817</f>
        <v>5.9506411699999999</v>
      </c>
      <c r="S817" s="200">
        <v>0</v>
      </c>
      <c r="T817" s="201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2" t="s">
        <v>297</v>
      </c>
      <c r="AT817" s="202" t="s">
        <v>181</v>
      </c>
      <c r="AU817" s="202" t="s">
        <v>90</v>
      </c>
      <c r="AY817" s="17" t="s">
        <v>179</v>
      </c>
      <c r="BE817" s="203">
        <f>IF(N817="základní",J817,0)</f>
        <v>0</v>
      </c>
      <c r="BF817" s="203">
        <f>IF(N817="snížená",J817,0)</f>
        <v>0</v>
      </c>
      <c r="BG817" s="203">
        <f>IF(N817="zákl. přenesená",J817,0)</f>
        <v>0</v>
      </c>
      <c r="BH817" s="203">
        <f>IF(N817="sníž. přenesená",J817,0)</f>
        <v>0</v>
      </c>
      <c r="BI817" s="203">
        <f>IF(N817="nulová",J817,0)</f>
        <v>0</v>
      </c>
      <c r="BJ817" s="17" t="s">
        <v>21</v>
      </c>
      <c r="BK817" s="203">
        <f>ROUND(I817*H817,2)</f>
        <v>0</v>
      </c>
      <c r="BL817" s="17" t="s">
        <v>297</v>
      </c>
      <c r="BM817" s="202" t="s">
        <v>1092</v>
      </c>
    </row>
    <row r="818" spans="1:65" s="13" customFormat="1" ht="10.199999999999999">
      <c r="B818" s="204"/>
      <c r="C818" s="205"/>
      <c r="D818" s="206" t="s">
        <v>188</v>
      </c>
      <c r="E818" s="207" t="s">
        <v>1</v>
      </c>
      <c r="F818" s="208" t="s">
        <v>1093</v>
      </c>
      <c r="G818" s="205"/>
      <c r="H818" s="207" t="s">
        <v>1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188</v>
      </c>
      <c r="AU818" s="214" t="s">
        <v>90</v>
      </c>
      <c r="AV818" s="13" t="s">
        <v>21</v>
      </c>
      <c r="AW818" s="13" t="s">
        <v>40</v>
      </c>
      <c r="AX818" s="13" t="s">
        <v>82</v>
      </c>
      <c r="AY818" s="214" t="s">
        <v>179</v>
      </c>
    </row>
    <row r="819" spans="1:65" s="14" customFormat="1" ht="10.199999999999999">
      <c r="B819" s="215"/>
      <c r="C819" s="216"/>
      <c r="D819" s="206" t="s">
        <v>188</v>
      </c>
      <c r="E819" s="217" t="s">
        <v>1</v>
      </c>
      <c r="F819" s="218" t="s">
        <v>1094</v>
      </c>
      <c r="G819" s="216"/>
      <c r="H819" s="219">
        <v>91.455000000000013</v>
      </c>
      <c r="I819" s="220"/>
      <c r="J819" s="216"/>
      <c r="K819" s="216"/>
      <c r="L819" s="221"/>
      <c r="M819" s="222"/>
      <c r="N819" s="223"/>
      <c r="O819" s="223"/>
      <c r="P819" s="223"/>
      <c r="Q819" s="223"/>
      <c r="R819" s="223"/>
      <c r="S819" s="223"/>
      <c r="T819" s="224"/>
      <c r="AT819" s="225" t="s">
        <v>188</v>
      </c>
      <c r="AU819" s="225" t="s">
        <v>90</v>
      </c>
      <c r="AV819" s="14" t="s">
        <v>90</v>
      </c>
      <c r="AW819" s="14" t="s">
        <v>40</v>
      </c>
      <c r="AX819" s="14" t="s">
        <v>82</v>
      </c>
      <c r="AY819" s="225" t="s">
        <v>179</v>
      </c>
    </row>
    <row r="820" spans="1:65" s="14" customFormat="1" ht="10.199999999999999">
      <c r="B820" s="215"/>
      <c r="C820" s="216"/>
      <c r="D820" s="206" t="s">
        <v>188</v>
      </c>
      <c r="E820" s="217" t="s">
        <v>1</v>
      </c>
      <c r="F820" s="218" t="s">
        <v>1095</v>
      </c>
      <c r="G820" s="216"/>
      <c r="H820" s="219">
        <v>-2.7</v>
      </c>
      <c r="I820" s="220"/>
      <c r="J820" s="216"/>
      <c r="K820" s="216"/>
      <c r="L820" s="221"/>
      <c r="M820" s="222"/>
      <c r="N820" s="223"/>
      <c r="O820" s="223"/>
      <c r="P820" s="223"/>
      <c r="Q820" s="223"/>
      <c r="R820" s="223"/>
      <c r="S820" s="223"/>
      <c r="T820" s="224"/>
      <c r="AT820" s="225" t="s">
        <v>188</v>
      </c>
      <c r="AU820" s="225" t="s">
        <v>90</v>
      </c>
      <c r="AV820" s="14" t="s">
        <v>90</v>
      </c>
      <c r="AW820" s="14" t="s">
        <v>40</v>
      </c>
      <c r="AX820" s="14" t="s">
        <v>82</v>
      </c>
      <c r="AY820" s="225" t="s">
        <v>179</v>
      </c>
    </row>
    <row r="821" spans="1:65" s="13" customFormat="1" ht="10.199999999999999">
      <c r="B821" s="204"/>
      <c r="C821" s="205"/>
      <c r="D821" s="206" t="s">
        <v>188</v>
      </c>
      <c r="E821" s="207" t="s">
        <v>1</v>
      </c>
      <c r="F821" s="208" t="s">
        <v>1096</v>
      </c>
      <c r="G821" s="205"/>
      <c r="H821" s="207" t="s">
        <v>1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188</v>
      </c>
      <c r="AU821" s="214" t="s">
        <v>90</v>
      </c>
      <c r="AV821" s="13" t="s">
        <v>21</v>
      </c>
      <c r="AW821" s="13" t="s">
        <v>40</v>
      </c>
      <c r="AX821" s="13" t="s">
        <v>82</v>
      </c>
      <c r="AY821" s="214" t="s">
        <v>179</v>
      </c>
    </row>
    <row r="822" spans="1:65" s="14" customFormat="1" ht="10.199999999999999">
      <c r="B822" s="215"/>
      <c r="C822" s="216"/>
      <c r="D822" s="206" t="s">
        <v>188</v>
      </c>
      <c r="E822" s="217" t="s">
        <v>1</v>
      </c>
      <c r="F822" s="218" t="s">
        <v>1097</v>
      </c>
      <c r="G822" s="216"/>
      <c r="H822" s="219">
        <v>84.5</v>
      </c>
      <c r="I822" s="220"/>
      <c r="J822" s="216"/>
      <c r="K822" s="216"/>
      <c r="L822" s="221"/>
      <c r="M822" s="222"/>
      <c r="N822" s="223"/>
      <c r="O822" s="223"/>
      <c r="P822" s="223"/>
      <c r="Q822" s="223"/>
      <c r="R822" s="223"/>
      <c r="S822" s="223"/>
      <c r="T822" s="224"/>
      <c r="AT822" s="225" t="s">
        <v>188</v>
      </c>
      <c r="AU822" s="225" t="s">
        <v>90</v>
      </c>
      <c r="AV822" s="14" t="s">
        <v>90</v>
      </c>
      <c r="AW822" s="14" t="s">
        <v>40</v>
      </c>
      <c r="AX822" s="14" t="s">
        <v>82</v>
      </c>
      <c r="AY822" s="225" t="s">
        <v>179</v>
      </c>
    </row>
    <row r="823" spans="1:65" s="14" customFormat="1" ht="10.199999999999999">
      <c r="B823" s="215"/>
      <c r="C823" s="216"/>
      <c r="D823" s="206" t="s">
        <v>188</v>
      </c>
      <c r="E823" s="217" t="s">
        <v>1</v>
      </c>
      <c r="F823" s="218" t="s">
        <v>1098</v>
      </c>
      <c r="G823" s="216"/>
      <c r="H823" s="219">
        <v>-16.399999999999999</v>
      </c>
      <c r="I823" s="220"/>
      <c r="J823" s="216"/>
      <c r="K823" s="216"/>
      <c r="L823" s="221"/>
      <c r="M823" s="222"/>
      <c r="N823" s="223"/>
      <c r="O823" s="223"/>
      <c r="P823" s="223"/>
      <c r="Q823" s="223"/>
      <c r="R823" s="223"/>
      <c r="S823" s="223"/>
      <c r="T823" s="224"/>
      <c r="AT823" s="225" t="s">
        <v>188</v>
      </c>
      <c r="AU823" s="225" t="s">
        <v>90</v>
      </c>
      <c r="AV823" s="14" t="s">
        <v>90</v>
      </c>
      <c r="AW823" s="14" t="s">
        <v>40</v>
      </c>
      <c r="AX823" s="14" t="s">
        <v>82</v>
      </c>
      <c r="AY823" s="225" t="s">
        <v>179</v>
      </c>
    </row>
    <row r="824" spans="1:65" s="13" customFormat="1" ht="10.199999999999999">
      <c r="B824" s="204"/>
      <c r="C824" s="205"/>
      <c r="D824" s="206" t="s">
        <v>188</v>
      </c>
      <c r="E824" s="207" t="s">
        <v>1</v>
      </c>
      <c r="F824" s="208" t="s">
        <v>1099</v>
      </c>
      <c r="G824" s="205"/>
      <c r="H824" s="207" t="s">
        <v>1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188</v>
      </c>
      <c r="AU824" s="214" t="s">
        <v>90</v>
      </c>
      <c r="AV824" s="13" t="s">
        <v>21</v>
      </c>
      <c r="AW824" s="13" t="s">
        <v>40</v>
      </c>
      <c r="AX824" s="13" t="s">
        <v>82</v>
      </c>
      <c r="AY824" s="214" t="s">
        <v>179</v>
      </c>
    </row>
    <row r="825" spans="1:65" s="14" customFormat="1" ht="10.199999999999999">
      <c r="B825" s="215"/>
      <c r="C825" s="216"/>
      <c r="D825" s="206" t="s">
        <v>188</v>
      </c>
      <c r="E825" s="217" t="s">
        <v>1</v>
      </c>
      <c r="F825" s="218" t="s">
        <v>1100</v>
      </c>
      <c r="G825" s="216"/>
      <c r="H825" s="219">
        <v>92.611999999999995</v>
      </c>
      <c r="I825" s="220"/>
      <c r="J825" s="216"/>
      <c r="K825" s="216"/>
      <c r="L825" s="221"/>
      <c r="M825" s="222"/>
      <c r="N825" s="223"/>
      <c r="O825" s="223"/>
      <c r="P825" s="223"/>
      <c r="Q825" s="223"/>
      <c r="R825" s="223"/>
      <c r="S825" s="223"/>
      <c r="T825" s="224"/>
      <c r="AT825" s="225" t="s">
        <v>188</v>
      </c>
      <c r="AU825" s="225" t="s">
        <v>90</v>
      </c>
      <c r="AV825" s="14" t="s">
        <v>90</v>
      </c>
      <c r="AW825" s="14" t="s">
        <v>40</v>
      </c>
      <c r="AX825" s="14" t="s">
        <v>82</v>
      </c>
      <c r="AY825" s="225" t="s">
        <v>179</v>
      </c>
    </row>
    <row r="826" spans="1:65" s="13" customFormat="1" ht="10.199999999999999">
      <c r="B826" s="204"/>
      <c r="C826" s="205"/>
      <c r="D826" s="206" t="s">
        <v>188</v>
      </c>
      <c r="E826" s="207" t="s">
        <v>1</v>
      </c>
      <c r="F826" s="208" t="s">
        <v>1101</v>
      </c>
      <c r="G826" s="205"/>
      <c r="H826" s="207" t="s">
        <v>1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188</v>
      </c>
      <c r="AU826" s="214" t="s">
        <v>90</v>
      </c>
      <c r="AV826" s="13" t="s">
        <v>21</v>
      </c>
      <c r="AW826" s="13" t="s">
        <v>40</v>
      </c>
      <c r="AX826" s="13" t="s">
        <v>82</v>
      </c>
      <c r="AY826" s="214" t="s">
        <v>179</v>
      </c>
    </row>
    <row r="827" spans="1:65" s="14" customFormat="1" ht="10.199999999999999">
      <c r="B827" s="215"/>
      <c r="C827" s="216"/>
      <c r="D827" s="206" t="s">
        <v>188</v>
      </c>
      <c r="E827" s="217" t="s">
        <v>1</v>
      </c>
      <c r="F827" s="218" t="s">
        <v>1102</v>
      </c>
      <c r="G827" s="216"/>
      <c r="H827" s="219">
        <v>-16.200000000000003</v>
      </c>
      <c r="I827" s="220"/>
      <c r="J827" s="216"/>
      <c r="K827" s="216"/>
      <c r="L827" s="221"/>
      <c r="M827" s="222"/>
      <c r="N827" s="223"/>
      <c r="O827" s="223"/>
      <c r="P827" s="223"/>
      <c r="Q827" s="223"/>
      <c r="R827" s="223"/>
      <c r="S827" s="223"/>
      <c r="T827" s="224"/>
      <c r="AT827" s="225" t="s">
        <v>188</v>
      </c>
      <c r="AU827" s="225" t="s">
        <v>90</v>
      </c>
      <c r="AV827" s="14" t="s">
        <v>90</v>
      </c>
      <c r="AW827" s="14" t="s">
        <v>40</v>
      </c>
      <c r="AX827" s="14" t="s">
        <v>82</v>
      </c>
      <c r="AY827" s="225" t="s">
        <v>179</v>
      </c>
    </row>
    <row r="828" spans="1:65" s="2" customFormat="1" ht="14.4" customHeight="1">
      <c r="A828" s="34"/>
      <c r="B828" s="35"/>
      <c r="C828" s="191" t="s">
        <v>1103</v>
      </c>
      <c r="D828" s="191" t="s">
        <v>181</v>
      </c>
      <c r="E828" s="192" t="s">
        <v>1104</v>
      </c>
      <c r="F828" s="193" t="s">
        <v>1105</v>
      </c>
      <c r="G828" s="194" t="s">
        <v>260</v>
      </c>
      <c r="H828" s="195">
        <v>243.32</v>
      </c>
      <c r="I828" s="196"/>
      <c r="J828" s="197">
        <f>ROUND(I828*H828,2)</f>
        <v>0</v>
      </c>
      <c r="K828" s="193" t="s">
        <v>185</v>
      </c>
      <c r="L828" s="39"/>
      <c r="M828" s="198" t="s">
        <v>1</v>
      </c>
      <c r="N828" s="199" t="s">
        <v>47</v>
      </c>
      <c r="O828" s="71"/>
      <c r="P828" s="200">
        <f>O828*H828</f>
        <v>0</v>
      </c>
      <c r="Q828" s="200">
        <v>1.0300000000000001E-3</v>
      </c>
      <c r="R828" s="200">
        <f>Q828*H828</f>
        <v>0.2506196</v>
      </c>
      <c r="S828" s="200">
        <v>0</v>
      </c>
      <c r="T828" s="201">
        <f>S828*H828</f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202" t="s">
        <v>297</v>
      </c>
      <c r="AT828" s="202" t="s">
        <v>181</v>
      </c>
      <c r="AU828" s="202" t="s">
        <v>90</v>
      </c>
      <c r="AY828" s="17" t="s">
        <v>179</v>
      </c>
      <c r="BE828" s="203">
        <f>IF(N828="základní",J828,0)</f>
        <v>0</v>
      </c>
      <c r="BF828" s="203">
        <f>IF(N828="snížená",J828,0)</f>
        <v>0</v>
      </c>
      <c r="BG828" s="203">
        <f>IF(N828="zákl. přenesená",J828,0)</f>
        <v>0</v>
      </c>
      <c r="BH828" s="203">
        <f>IF(N828="sníž. přenesená",J828,0)</f>
        <v>0</v>
      </c>
      <c r="BI828" s="203">
        <f>IF(N828="nulová",J828,0)</f>
        <v>0</v>
      </c>
      <c r="BJ828" s="17" t="s">
        <v>21</v>
      </c>
      <c r="BK828" s="203">
        <f>ROUND(I828*H828,2)</f>
        <v>0</v>
      </c>
      <c r="BL828" s="17" t="s">
        <v>297</v>
      </c>
      <c r="BM828" s="202" t="s">
        <v>1106</v>
      </c>
    </row>
    <row r="829" spans="1:65" s="13" customFormat="1" ht="10.199999999999999">
      <c r="B829" s="204"/>
      <c r="C829" s="205"/>
      <c r="D829" s="206" t="s">
        <v>188</v>
      </c>
      <c r="E829" s="207" t="s">
        <v>1</v>
      </c>
      <c r="F829" s="208" t="s">
        <v>1093</v>
      </c>
      <c r="G829" s="205"/>
      <c r="H829" s="207" t="s">
        <v>1</v>
      </c>
      <c r="I829" s="209"/>
      <c r="J829" s="205"/>
      <c r="K829" s="205"/>
      <c r="L829" s="210"/>
      <c r="M829" s="211"/>
      <c r="N829" s="212"/>
      <c r="O829" s="212"/>
      <c r="P829" s="212"/>
      <c r="Q829" s="212"/>
      <c r="R829" s="212"/>
      <c r="S829" s="212"/>
      <c r="T829" s="213"/>
      <c r="AT829" s="214" t="s">
        <v>188</v>
      </c>
      <c r="AU829" s="214" t="s">
        <v>90</v>
      </c>
      <c r="AV829" s="13" t="s">
        <v>21</v>
      </c>
      <c r="AW829" s="13" t="s">
        <v>40</v>
      </c>
      <c r="AX829" s="13" t="s">
        <v>82</v>
      </c>
      <c r="AY829" s="214" t="s">
        <v>179</v>
      </c>
    </row>
    <row r="830" spans="1:65" s="14" customFormat="1" ht="10.199999999999999">
      <c r="B830" s="215"/>
      <c r="C830" s="216"/>
      <c r="D830" s="206" t="s">
        <v>188</v>
      </c>
      <c r="E830" s="217" t="s">
        <v>1</v>
      </c>
      <c r="F830" s="218" t="s">
        <v>1107</v>
      </c>
      <c r="G830" s="216"/>
      <c r="H830" s="219">
        <v>87.25</v>
      </c>
      <c r="I830" s="220"/>
      <c r="J830" s="216"/>
      <c r="K830" s="216"/>
      <c r="L830" s="221"/>
      <c r="M830" s="222"/>
      <c r="N830" s="223"/>
      <c r="O830" s="223"/>
      <c r="P830" s="223"/>
      <c r="Q830" s="223"/>
      <c r="R830" s="223"/>
      <c r="S830" s="223"/>
      <c r="T830" s="224"/>
      <c r="AT830" s="225" t="s">
        <v>188</v>
      </c>
      <c r="AU830" s="225" t="s">
        <v>90</v>
      </c>
      <c r="AV830" s="14" t="s">
        <v>90</v>
      </c>
      <c r="AW830" s="14" t="s">
        <v>40</v>
      </c>
      <c r="AX830" s="14" t="s">
        <v>82</v>
      </c>
      <c r="AY830" s="225" t="s">
        <v>179</v>
      </c>
    </row>
    <row r="831" spans="1:65" s="13" customFormat="1" ht="10.199999999999999">
      <c r="B831" s="204"/>
      <c r="C831" s="205"/>
      <c r="D831" s="206" t="s">
        <v>188</v>
      </c>
      <c r="E831" s="207" t="s">
        <v>1</v>
      </c>
      <c r="F831" s="208" t="s">
        <v>1096</v>
      </c>
      <c r="G831" s="205"/>
      <c r="H831" s="207" t="s">
        <v>1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188</v>
      </c>
      <c r="AU831" s="214" t="s">
        <v>90</v>
      </c>
      <c r="AV831" s="13" t="s">
        <v>21</v>
      </c>
      <c r="AW831" s="13" t="s">
        <v>40</v>
      </c>
      <c r="AX831" s="13" t="s">
        <v>82</v>
      </c>
      <c r="AY831" s="214" t="s">
        <v>179</v>
      </c>
    </row>
    <row r="832" spans="1:65" s="14" customFormat="1" ht="10.199999999999999">
      <c r="B832" s="215"/>
      <c r="C832" s="216"/>
      <c r="D832" s="206" t="s">
        <v>188</v>
      </c>
      <c r="E832" s="217" t="s">
        <v>1</v>
      </c>
      <c r="F832" s="218" t="s">
        <v>1108</v>
      </c>
      <c r="G832" s="216"/>
      <c r="H832" s="219">
        <v>84.5</v>
      </c>
      <c r="I832" s="220"/>
      <c r="J832" s="216"/>
      <c r="K832" s="216"/>
      <c r="L832" s="221"/>
      <c r="M832" s="222"/>
      <c r="N832" s="223"/>
      <c r="O832" s="223"/>
      <c r="P832" s="223"/>
      <c r="Q832" s="223"/>
      <c r="R832" s="223"/>
      <c r="S832" s="223"/>
      <c r="T832" s="224"/>
      <c r="AT832" s="225" t="s">
        <v>188</v>
      </c>
      <c r="AU832" s="225" t="s">
        <v>90</v>
      </c>
      <c r="AV832" s="14" t="s">
        <v>90</v>
      </c>
      <c r="AW832" s="14" t="s">
        <v>40</v>
      </c>
      <c r="AX832" s="14" t="s">
        <v>82</v>
      </c>
      <c r="AY832" s="225" t="s">
        <v>179</v>
      </c>
    </row>
    <row r="833" spans="1:65" s="13" customFormat="1" ht="10.199999999999999">
      <c r="B833" s="204"/>
      <c r="C833" s="205"/>
      <c r="D833" s="206" t="s">
        <v>188</v>
      </c>
      <c r="E833" s="207" t="s">
        <v>1</v>
      </c>
      <c r="F833" s="208" t="s">
        <v>1099</v>
      </c>
      <c r="G833" s="205"/>
      <c r="H833" s="207" t="s">
        <v>1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188</v>
      </c>
      <c r="AU833" s="214" t="s">
        <v>90</v>
      </c>
      <c r="AV833" s="13" t="s">
        <v>21</v>
      </c>
      <c r="AW833" s="13" t="s">
        <v>40</v>
      </c>
      <c r="AX833" s="13" t="s">
        <v>82</v>
      </c>
      <c r="AY833" s="214" t="s">
        <v>179</v>
      </c>
    </row>
    <row r="834" spans="1:65" s="14" customFormat="1" ht="10.199999999999999">
      <c r="B834" s="215"/>
      <c r="C834" s="216"/>
      <c r="D834" s="206" t="s">
        <v>188</v>
      </c>
      <c r="E834" s="217" t="s">
        <v>1</v>
      </c>
      <c r="F834" s="218" t="s">
        <v>1109</v>
      </c>
      <c r="G834" s="216"/>
      <c r="H834" s="219">
        <v>71.569999999999993</v>
      </c>
      <c r="I834" s="220"/>
      <c r="J834" s="216"/>
      <c r="K834" s="216"/>
      <c r="L834" s="221"/>
      <c r="M834" s="222"/>
      <c r="N834" s="223"/>
      <c r="O834" s="223"/>
      <c r="P834" s="223"/>
      <c r="Q834" s="223"/>
      <c r="R834" s="223"/>
      <c r="S834" s="223"/>
      <c r="T834" s="224"/>
      <c r="AT834" s="225" t="s">
        <v>188</v>
      </c>
      <c r="AU834" s="225" t="s">
        <v>90</v>
      </c>
      <c r="AV834" s="14" t="s">
        <v>90</v>
      </c>
      <c r="AW834" s="14" t="s">
        <v>40</v>
      </c>
      <c r="AX834" s="14" t="s">
        <v>82</v>
      </c>
      <c r="AY834" s="225" t="s">
        <v>179</v>
      </c>
    </row>
    <row r="835" spans="1:65" s="2" customFormat="1" ht="14.4" customHeight="1">
      <c r="A835" s="34"/>
      <c r="B835" s="35"/>
      <c r="C835" s="191" t="s">
        <v>1110</v>
      </c>
      <c r="D835" s="191" t="s">
        <v>181</v>
      </c>
      <c r="E835" s="192" t="s">
        <v>1111</v>
      </c>
      <c r="F835" s="193" t="s">
        <v>1112</v>
      </c>
      <c r="G835" s="194" t="s">
        <v>184</v>
      </c>
      <c r="H835" s="195">
        <v>233.267</v>
      </c>
      <c r="I835" s="196"/>
      <c r="J835" s="197">
        <f>ROUND(I835*H835,2)</f>
        <v>0</v>
      </c>
      <c r="K835" s="193" t="s">
        <v>185</v>
      </c>
      <c r="L835" s="39"/>
      <c r="M835" s="198" t="s">
        <v>1</v>
      </c>
      <c r="N835" s="199" t="s">
        <v>47</v>
      </c>
      <c r="O835" s="71"/>
      <c r="P835" s="200">
        <f>O835*H835</f>
        <v>0</v>
      </c>
      <c r="Q835" s="200">
        <v>1.4E-3</v>
      </c>
      <c r="R835" s="200">
        <f>Q835*H835</f>
        <v>0.32657379999999997</v>
      </c>
      <c r="S835" s="200">
        <v>0</v>
      </c>
      <c r="T835" s="201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2" t="s">
        <v>297</v>
      </c>
      <c r="AT835" s="202" t="s">
        <v>181</v>
      </c>
      <c r="AU835" s="202" t="s">
        <v>90</v>
      </c>
      <c r="AY835" s="17" t="s">
        <v>179</v>
      </c>
      <c r="BE835" s="203">
        <f>IF(N835="základní",J835,0)</f>
        <v>0</v>
      </c>
      <c r="BF835" s="203">
        <f>IF(N835="snížená",J835,0)</f>
        <v>0</v>
      </c>
      <c r="BG835" s="203">
        <f>IF(N835="zákl. přenesená",J835,0)</f>
        <v>0</v>
      </c>
      <c r="BH835" s="203">
        <f>IF(N835="sníž. přenesená",J835,0)</f>
        <v>0</v>
      </c>
      <c r="BI835" s="203">
        <f>IF(N835="nulová",J835,0)</f>
        <v>0</v>
      </c>
      <c r="BJ835" s="17" t="s">
        <v>21</v>
      </c>
      <c r="BK835" s="203">
        <f>ROUND(I835*H835,2)</f>
        <v>0</v>
      </c>
      <c r="BL835" s="17" t="s">
        <v>297</v>
      </c>
      <c r="BM835" s="202" t="s">
        <v>1113</v>
      </c>
    </row>
    <row r="836" spans="1:65" s="13" customFormat="1" ht="10.199999999999999">
      <c r="B836" s="204"/>
      <c r="C836" s="205"/>
      <c r="D836" s="206" t="s">
        <v>188</v>
      </c>
      <c r="E836" s="207" t="s">
        <v>1</v>
      </c>
      <c r="F836" s="208" t="s">
        <v>1114</v>
      </c>
      <c r="G836" s="205"/>
      <c r="H836" s="207" t="s">
        <v>1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188</v>
      </c>
      <c r="AU836" s="214" t="s">
        <v>90</v>
      </c>
      <c r="AV836" s="13" t="s">
        <v>21</v>
      </c>
      <c r="AW836" s="13" t="s">
        <v>40</v>
      </c>
      <c r="AX836" s="13" t="s">
        <v>82</v>
      </c>
      <c r="AY836" s="214" t="s">
        <v>179</v>
      </c>
    </row>
    <row r="837" spans="1:65" s="14" customFormat="1" ht="10.199999999999999">
      <c r="B837" s="215"/>
      <c r="C837" s="216"/>
      <c r="D837" s="206" t="s">
        <v>188</v>
      </c>
      <c r="E837" s="217" t="s">
        <v>1</v>
      </c>
      <c r="F837" s="218" t="s">
        <v>1115</v>
      </c>
      <c r="G837" s="216"/>
      <c r="H837" s="219">
        <v>233.267</v>
      </c>
      <c r="I837" s="220"/>
      <c r="J837" s="216"/>
      <c r="K837" s="216"/>
      <c r="L837" s="221"/>
      <c r="M837" s="222"/>
      <c r="N837" s="223"/>
      <c r="O837" s="223"/>
      <c r="P837" s="223"/>
      <c r="Q837" s="223"/>
      <c r="R837" s="223"/>
      <c r="S837" s="223"/>
      <c r="T837" s="224"/>
      <c r="AT837" s="225" t="s">
        <v>188</v>
      </c>
      <c r="AU837" s="225" t="s">
        <v>90</v>
      </c>
      <c r="AV837" s="14" t="s">
        <v>90</v>
      </c>
      <c r="AW837" s="14" t="s">
        <v>40</v>
      </c>
      <c r="AX837" s="14" t="s">
        <v>82</v>
      </c>
      <c r="AY837" s="225" t="s">
        <v>179</v>
      </c>
    </row>
    <row r="838" spans="1:65" s="2" customFormat="1" ht="14.4" customHeight="1">
      <c r="A838" s="34"/>
      <c r="B838" s="35"/>
      <c r="C838" s="191" t="s">
        <v>1116</v>
      </c>
      <c r="D838" s="191" t="s">
        <v>181</v>
      </c>
      <c r="E838" s="192" t="s">
        <v>1117</v>
      </c>
      <c r="F838" s="193" t="s">
        <v>1118</v>
      </c>
      <c r="G838" s="194" t="s">
        <v>184</v>
      </c>
      <c r="H838" s="195">
        <v>233.267</v>
      </c>
      <c r="I838" s="196"/>
      <c r="J838" s="197">
        <f>ROUND(I838*H838,2)</f>
        <v>0</v>
      </c>
      <c r="K838" s="193" t="s">
        <v>185</v>
      </c>
      <c r="L838" s="39"/>
      <c r="M838" s="198" t="s">
        <v>1</v>
      </c>
      <c r="N838" s="199" t="s">
        <v>47</v>
      </c>
      <c r="O838" s="71"/>
      <c r="P838" s="200">
        <f>O838*H838</f>
        <v>0</v>
      </c>
      <c r="Q838" s="200">
        <v>2.0000000000000001E-4</v>
      </c>
      <c r="R838" s="200">
        <f>Q838*H838</f>
        <v>4.6653400000000005E-2</v>
      </c>
      <c r="S838" s="200">
        <v>0</v>
      </c>
      <c r="T838" s="201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202" t="s">
        <v>297</v>
      </c>
      <c r="AT838" s="202" t="s">
        <v>181</v>
      </c>
      <c r="AU838" s="202" t="s">
        <v>90</v>
      </c>
      <c r="AY838" s="17" t="s">
        <v>179</v>
      </c>
      <c r="BE838" s="203">
        <f>IF(N838="základní",J838,0)</f>
        <v>0</v>
      </c>
      <c r="BF838" s="203">
        <f>IF(N838="snížená",J838,0)</f>
        <v>0</v>
      </c>
      <c r="BG838" s="203">
        <f>IF(N838="zákl. přenesená",J838,0)</f>
        <v>0</v>
      </c>
      <c r="BH838" s="203">
        <f>IF(N838="sníž. přenesená",J838,0)</f>
        <v>0</v>
      </c>
      <c r="BI838" s="203">
        <f>IF(N838="nulová",J838,0)</f>
        <v>0</v>
      </c>
      <c r="BJ838" s="17" t="s">
        <v>21</v>
      </c>
      <c r="BK838" s="203">
        <f>ROUND(I838*H838,2)</f>
        <v>0</v>
      </c>
      <c r="BL838" s="17" t="s">
        <v>297</v>
      </c>
      <c r="BM838" s="202" t="s">
        <v>1119</v>
      </c>
    </row>
    <row r="839" spans="1:65" s="13" customFormat="1" ht="10.199999999999999">
      <c r="B839" s="204"/>
      <c r="C839" s="205"/>
      <c r="D839" s="206" t="s">
        <v>188</v>
      </c>
      <c r="E839" s="207" t="s">
        <v>1</v>
      </c>
      <c r="F839" s="208" t="s">
        <v>1114</v>
      </c>
      <c r="G839" s="205"/>
      <c r="H839" s="207" t="s">
        <v>1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188</v>
      </c>
      <c r="AU839" s="214" t="s">
        <v>90</v>
      </c>
      <c r="AV839" s="13" t="s">
        <v>21</v>
      </c>
      <c r="AW839" s="13" t="s">
        <v>40</v>
      </c>
      <c r="AX839" s="13" t="s">
        <v>82</v>
      </c>
      <c r="AY839" s="214" t="s">
        <v>179</v>
      </c>
    </row>
    <row r="840" spans="1:65" s="14" customFormat="1" ht="10.199999999999999">
      <c r="B840" s="215"/>
      <c r="C840" s="216"/>
      <c r="D840" s="206" t="s">
        <v>188</v>
      </c>
      <c r="E840" s="217" t="s">
        <v>1</v>
      </c>
      <c r="F840" s="218" t="s">
        <v>1115</v>
      </c>
      <c r="G840" s="216"/>
      <c r="H840" s="219">
        <v>233.267</v>
      </c>
      <c r="I840" s="220"/>
      <c r="J840" s="216"/>
      <c r="K840" s="216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188</v>
      </c>
      <c r="AU840" s="225" t="s">
        <v>90</v>
      </c>
      <c r="AV840" s="14" t="s">
        <v>90</v>
      </c>
      <c r="AW840" s="14" t="s">
        <v>40</v>
      </c>
      <c r="AX840" s="14" t="s">
        <v>82</v>
      </c>
      <c r="AY840" s="225" t="s">
        <v>179</v>
      </c>
    </row>
    <row r="841" spans="1:65" s="2" customFormat="1" ht="19.8" customHeight="1">
      <c r="A841" s="34"/>
      <c r="B841" s="35"/>
      <c r="C841" s="191" t="s">
        <v>1120</v>
      </c>
      <c r="D841" s="191" t="s">
        <v>181</v>
      </c>
      <c r="E841" s="192" t="s">
        <v>1121</v>
      </c>
      <c r="F841" s="193" t="s">
        <v>1122</v>
      </c>
      <c r="G841" s="194" t="s">
        <v>184</v>
      </c>
      <c r="H841" s="195">
        <v>76.236000000000004</v>
      </c>
      <c r="I841" s="196"/>
      <c r="J841" s="197">
        <f>ROUND(I841*H841,2)</f>
        <v>0</v>
      </c>
      <c r="K841" s="193" t="s">
        <v>185</v>
      </c>
      <c r="L841" s="39"/>
      <c r="M841" s="198" t="s">
        <v>1</v>
      </c>
      <c r="N841" s="199" t="s">
        <v>47</v>
      </c>
      <c r="O841" s="71"/>
      <c r="P841" s="200">
        <f>O841*H841</f>
        <v>0</v>
      </c>
      <c r="Q841" s="200">
        <v>1.5559999999999999E-2</v>
      </c>
      <c r="R841" s="200">
        <f>Q841*H841</f>
        <v>1.1862321600000001</v>
      </c>
      <c r="S841" s="200">
        <v>0</v>
      </c>
      <c r="T841" s="201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2" t="s">
        <v>297</v>
      </c>
      <c r="AT841" s="202" t="s">
        <v>181</v>
      </c>
      <c r="AU841" s="202" t="s">
        <v>90</v>
      </c>
      <c r="AY841" s="17" t="s">
        <v>179</v>
      </c>
      <c r="BE841" s="203">
        <f>IF(N841="základní",J841,0)</f>
        <v>0</v>
      </c>
      <c r="BF841" s="203">
        <f>IF(N841="snížená",J841,0)</f>
        <v>0</v>
      </c>
      <c r="BG841" s="203">
        <f>IF(N841="zákl. přenesená",J841,0)</f>
        <v>0</v>
      </c>
      <c r="BH841" s="203">
        <f>IF(N841="sníž. přenesená",J841,0)</f>
        <v>0</v>
      </c>
      <c r="BI841" s="203">
        <f>IF(N841="nulová",J841,0)</f>
        <v>0</v>
      </c>
      <c r="BJ841" s="17" t="s">
        <v>21</v>
      </c>
      <c r="BK841" s="203">
        <f>ROUND(I841*H841,2)</f>
        <v>0</v>
      </c>
      <c r="BL841" s="17" t="s">
        <v>297</v>
      </c>
      <c r="BM841" s="202" t="s">
        <v>1123</v>
      </c>
    </row>
    <row r="842" spans="1:65" s="14" customFormat="1" ht="10.199999999999999">
      <c r="B842" s="215"/>
      <c r="C842" s="216"/>
      <c r="D842" s="206" t="s">
        <v>188</v>
      </c>
      <c r="E842" s="217" t="s">
        <v>1</v>
      </c>
      <c r="F842" s="218" t="s">
        <v>1124</v>
      </c>
      <c r="G842" s="216"/>
      <c r="H842" s="219">
        <v>31.980000000000004</v>
      </c>
      <c r="I842" s="220"/>
      <c r="J842" s="216"/>
      <c r="K842" s="216"/>
      <c r="L842" s="221"/>
      <c r="M842" s="222"/>
      <c r="N842" s="223"/>
      <c r="O842" s="223"/>
      <c r="P842" s="223"/>
      <c r="Q842" s="223"/>
      <c r="R842" s="223"/>
      <c r="S842" s="223"/>
      <c r="T842" s="224"/>
      <c r="AT842" s="225" t="s">
        <v>188</v>
      </c>
      <c r="AU842" s="225" t="s">
        <v>90</v>
      </c>
      <c r="AV842" s="14" t="s">
        <v>90</v>
      </c>
      <c r="AW842" s="14" t="s">
        <v>40</v>
      </c>
      <c r="AX842" s="14" t="s">
        <v>82</v>
      </c>
      <c r="AY842" s="225" t="s">
        <v>179</v>
      </c>
    </row>
    <row r="843" spans="1:65" s="14" customFormat="1" ht="10.199999999999999">
      <c r="B843" s="215"/>
      <c r="C843" s="216"/>
      <c r="D843" s="206" t="s">
        <v>188</v>
      </c>
      <c r="E843" s="217" t="s">
        <v>1</v>
      </c>
      <c r="F843" s="218" t="s">
        <v>1125</v>
      </c>
      <c r="G843" s="216"/>
      <c r="H843" s="219">
        <v>-3.2</v>
      </c>
      <c r="I843" s="220"/>
      <c r="J843" s="216"/>
      <c r="K843" s="216"/>
      <c r="L843" s="221"/>
      <c r="M843" s="222"/>
      <c r="N843" s="223"/>
      <c r="O843" s="223"/>
      <c r="P843" s="223"/>
      <c r="Q843" s="223"/>
      <c r="R843" s="223"/>
      <c r="S843" s="223"/>
      <c r="T843" s="224"/>
      <c r="AT843" s="225" t="s">
        <v>188</v>
      </c>
      <c r="AU843" s="225" t="s">
        <v>90</v>
      </c>
      <c r="AV843" s="14" t="s">
        <v>90</v>
      </c>
      <c r="AW843" s="14" t="s">
        <v>40</v>
      </c>
      <c r="AX843" s="14" t="s">
        <v>82</v>
      </c>
      <c r="AY843" s="225" t="s">
        <v>179</v>
      </c>
    </row>
    <row r="844" spans="1:65" s="14" customFormat="1" ht="10.199999999999999">
      <c r="B844" s="215"/>
      <c r="C844" s="216"/>
      <c r="D844" s="206" t="s">
        <v>188</v>
      </c>
      <c r="E844" s="217" t="s">
        <v>1</v>
      </c>
      <c r="F844" s="218" t="s">
        <v>1126</v>
      </c>
      <c r="G844" s="216"/>
      <c r="H844" s="219">
        <v>20.150000000000002</v>
      </c>
      <c r="I844" s="220"/>
      <c r="J844" s="216"/>
      <c r="K844" s="216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188</v>
      </c>
      <c r="AU844" s="225" t="s">
        <v>90</v>
      </c>
      <c r="AV844" s="14" t="s">
        <v>90</v>
      </c>
      <c r="AW844" s="14" t="s">
        <v>40</v>
      </c>
      <c r="AX844" s="14" t="s">
        <v>82</v>
      </c>
      <c r="AY844" s="225" t="s">
        <v>179</v>
      </c>
    </row>
    <row r="845" spans="1:65" s="14" customFormat="1" ht="10.199999999999999">
      <c r="B845" s="215"/>
      <c r="C845" s="216"/>
      <c r="D845" s="206" t="s">
        <v>188</v>
      </c>
      <c r="E845" s="217" t="s">
        <v>1</v>
      </c>
      <c r="F845" s="218" t="s">
        <v>1127</v>
      </c>
      <c r="G845" s="216"/>
      <c r="H845" s="219">
        <v>25.22</v>
      </c>
      <c r="I845" s="220"/>
      <c r="J845" s="216"/>
      <c r="K845" s="216"/>
      <c r="L845" s="221"/>
      <c r="M845" s="222"/>
      <c r="N845" s="223"/>
      <c r="O845" s="223"/>
      <c r="P845" s="223"/>
      <c r="Q845" s="223"/>
      <c r="R845" s="223"/>
      <c r="S845" s="223"/>
      <c r="T845" s="224"/>
      <c r="AT845" s="225" t="s">
        <v>188</v>
      </c>
      <c r="AU845" s="225" t="s">
        <v>90</v>
      </c>
      <c r="AV845" s="14" t="s">
        <v>90</v>
      </c>
      <c r="AW845" s="14" t="s">
        <v>40</v>
      </c>
      <c r="AX845" s="14" t="s">
        <v>82</v>
      </c>
      <c r="AY845" s="225" t="s">
        <v>179</v>
      </c>
    </row>
    <row r="846" spans="1:65" s="14" customFormat="1" ht="10.199999999999999">
      <c r="B846" s="215"/>
      <c r="C846" s="216"/>
      <c r="D846" s="206" t="s">
        <v>188</v>
      </c>
      <c r="E846" s="217" t="s">
        <v>1</v>
      </c>
      <c r="F846" s="218" t="s">
        <v>1128</v>
      </c>
      <c r="G846" s="216"/>
      <c r="H846" s="219">
        <v>-6</v>
      </c>
      <c r="I846" s="220"/>
      <c r="J846" s="216"/>
      <c r="K846" s="216"/>
      <c r="L846" s="221"/>
      <c r="M846" s="222"/>
      <c r="N846" s="223"/>
      <c r="O846" s="223"/>
      <c r="P846" s="223"/>
      <c r="Q846" s="223"/>
      <c r="R846" s="223"/>
      <c r="S846" s="223"/>
      <c r="T846" s="224"/>
      <c r="AT846" s="225" t="s">
        <v>188</v>
      </c>
      <c r="AU846" s="225" t="s">
        <v>90</v>
      </c>
      <c r="AV846" s="14" t="s">
        <v>90</v>
      </c>
      <c r="AW846" s="14" t="s">
        <v>40</v>
      </c>
      <c r="AX846" s="14" t="s">
        <v>82</v>
      </c>
      <c r="AY846" s="225" t="s">
        <v>179</v>
      </c>
    </row>
    <row r="847" spans="1:65" s="14" customFormat="1" ht="10.199999999999999">
      <c r="B847" s="215"/>
      <c r="C847" s="216"/>
      <c r="D847" s="206" t="s">
        <v>188</v>
      </c>
      <c r="E847" s="217" t="s">
        <v>1</v>
      </c>
      <c r="F847" s="218" t="s">
        <v>1129</v>
      </c>
      <c r="G847" s="216"/>
      <c r="H847" s="219">
        <v>8.0860000000000003</v>
      </c>
      <c r="I847" s="220"/>
      <c r="J847" s="216"/>
      <c r="K847" s="216"/>
      <c r="L847" s="221"/>
      <c r="M847" s="222"/>
      <c r="N847" s="223"/>
      <c r="O847" s="223"/>
      <c r="P847" s="223"/>
      <c r="Q847" s="223"/>
      <c r="R847" s="223"/>
      <c r="S847" s="223"/>
      <c r="T847" s="224"/>
      <c r="AT847" s="225" t="s">
        <v>188</v>
      </c>
      <c r="AU847" s="225" t="s">
        <v>90</v>
      </c>
      <c r="AV847" s="14" t="s">
        <v>90</v>
      </c>
      <c r="AW847" s="14" t="s">
        <v>40</v>
      </c>
      <c r="AX847" s="14" t="s">
        <v>82</v>
      </c>
      <c r="AY847" s="225" t="s">
        <v>179</v>
      </c>
    </row>
    <row r="848" spans="1:65" s="2" customFormat="1" ht="14.4" customHeight="1">
      <c r="A848" s="34"/>
      <c r="B848" s="35"/>
      <c r="C848" s="191" t="s">
        <v>1130</v>
      </c>
      <c r="D848" s="191" t="s">
        <v>181</v>
      </c>
      <c r="E848" s="192" t="s">
        <v>1131</v>
      </c>
      <c r="F848" s="193" t="s">
        <v>1132</v>
      </c>
      <c r="G848" s="194" t="s">
        <v>184</v>
      </c>
      <c r="H848" s="195">
        <v>14.4</v>
      </c>
      <c r="I848" s="196"/>
      <c r="J848" s="197">
        <f>ROUND(I848*H848,2)</f>
        <v>0</v>
      </c>
      <c r="K848" s="193" t="s">
        <v>185</v>
      </c>
      <c r="L848" s="39"/>
      <c r="M848" s="198" t="s">
        <v>1</v>
      </c>
      <c r="N848" s="199" t="s">
        <v>47</v>
      </c>
      <c r="O848" s="71"/>
      <c r="P848" s="200">
        <f>O848*H848</f>
        <v>0</v>
      </c>
      <c r="Q848" s="200">
        <v>1.355E-2</v>
      </c>
      <c r="R848" s="200">
        <f>Q848*H848</f>
        <v>0.19511999999999999</v>
      </c>
      <c r="S848" s="200">
        <v>0</v>
      </c>
      <c r="T848" s="201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202" t="s">
        <v>297</v>
      </c>
      <c r="AT848" s="202" t="s">
        <v>181</v>
      </c>
      <c r="AU848" s="202" t="s">
        <v>90</v>
      </c>
      <c r="AY848" s="17" t="s">
        <v>179</v>
      </c>
      <c r="BE848" s="203">
        <f>IF(N848="základní",J848,0)</f>
        <v>0</v>
      </c>
      <c r="BF848" s="203">
        <f>IF(N848="snížená",J848,0)</f>
        <v>0</v>
      </c>
      <c r="BG848" s="203">
        <f>IF(N848="zákl. přenesená",J848,0)</f>
        <v>0</v>
      </c>
      <c r="BH848" s="203">
        <f>IF(N848="sníž. přenesená",J848,0)</f>
        <v>0</v>
      </c>
      <c r="BI848" s="203">
        <f>IF(N848="nulová",J848,0)</f>
        <v>0</v>
      </c>
      <c r="BJ848" s="17" t="s">
        <v>21</v>
      </c>
      <c r="BK848" s="203">
        <f>ROUND(I848*H848,2)</f>
        <v>0</v>
      </c>
      <c r="BL848" s="17" t="s">
        <v>297</v>
      </c>
      <c r="BM848" s="202" t="s">
        <v>1133</v>
      </c>
    </row>
    <row r="849" spans="1:65" s="13" customFormat="1" ht="10.199999999999999">
      <c r="B849" s="204"/>
      <c r="C849" s="205"/>
      <c r="D849" s="206" t="s">
        <v>188</v>
      </c>
      <c r="E849" s="207" t="s">
        <v>1</v>
      </c>
      <c r="F849" s="208" t="s">
        <v>1134</v>
      </c>
      <c r="G849" s="205"/>
      <c r="H849" s="207" t="s">
        <v>1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188</v>
      </c>
      <c r="AU849" s="214" t="s">
        <v>90</v>
      </c>
      <c r="AV849" s="13" t="s">
        <v>21</v>
      </c>
      <c r="AW849" s="13" t="s">
        <v>40</v>
      </c>
      <c r="AX849" s="13" t="s">
        <v>82</v>
      </c>
      <c r="AY849" s="214" t="s">
        <v>179</v>
      </c>
    </row>
    <row r="850" spans="1:65" s="14" customFormat="1" ht="10.199999999999999">
      <c r="B850" s="215"/>
      <c r="C850" s="216"/>
      <c r="D850" s="206" t="s">
        <v>188</v>
      </c>
      <c r="E850" s="217" t="s">
        <v>1</v>
      </c>
      <c r="F850" s="218" t="s">
        <v>1135</v>
      </c>
      <c r="G850" s="216"/>
      <c r="H850" s="219">
        <v>6.24</v>
      </c>
      <c r="I850" s="220"/>
      <c r="J850" s="216"/>
      <c r="K850" s="216"/>
      <c r="L850" s="221"/>
      <c r="M850" s="222"/>
      <c r="N850" s="223"/>
      <c r="O850" s="223"/>
      <c r="P850" s="223"/>
      <c r="Q850" s="223"/>
      <c r="R850" s="223"/>
      <c r="S850" s="223"/>
      <c r="T850" s="224"/>
      <c r="AT850" s="225" t="s">
        <v>188</v>
      </c>
      <c r="AU850" s="225" t="s">
        <v>90</v>
      </c>
      <c r="AV850" s="14" t="s">
        <v>90</v>
      </c>
      <c r="AW850" s="14" t="s">
        <v>40</v>
      </c>
      <c r="AX850" s="14" t="s">
        <v>82</v>
      </c>
      <c r="AY850" s="225" t="s">
        <v>179</v>
      </c>
    </row>
    <row r="851" spans="1:65" s="14" customFormat="1" ht="10.199999999999999">
      <c r="B851" s="215"/>
      <c r="C851" s="216"/>
      <c r="D851" s="206" t="s">
        <v>188</v>
      </c>
      <c r="E851" s="217" t="s">
        <v>1</v>
      </c>
      <c r="F851" s="218" t="s">
        <v>1136</v>
      </c>
      <c r="G851" s="216"/>
      <c r="H851" s="219">
        <v>8.16</v>
      </c>
      <c r="I851" s="220"/>
      <c r="J851" s="216"/>
      <c r="K851" s="216"/>
      <c r="L851" s="221"/>
      <c r="M851" s="222"/>
      <c r="N851" s="223"/>
      <c r="O851" s="223"/>
      <c r="P851" s="223"/>
      <c r="Q851" s="223"/>
      <c r="R851" s="223"/>
      <c r="S851" s="223"/>
      <c r="T851" s="224"/>
      <c r="AT851" s="225" t="s">
        <v>188</v>
      </c>
      <c r="AU851" s="225" t="s">
        <v>90</v>
      </c>
      <c r="AV851" s="14" t="s">
        <v>90</v>
      </c>
      <c r="AW851" s="14" t="s">
        <v>40</v>
      </c>
      <c r="AX851" s="14" t="s">
        <v>82</v>
      </c>
      <c r="AY851" s="225" t="s">
        <v>179</v>
      </c>
    </row>
    <row r="852" spans="1:65" s="2" customFormat="1" ht="14.4" customHeight="1">
      <c r="A852" s="34"/>
      <c r="B852" s="35"/>
      <c r="C852" s="191" t="s">
        <v>1137</v>
      </c>
      <c r="D852" s="191" t="s">
        <v>181</v>
      </c>
      <c r="E852" s="192" t="s">
        <v>1138</v>
      </c>
      <c r="F852" s="193" t="s">
        <v>1139</v>
      </c>
      <c r="G852" s="194" t="s">
        <v>260</v>
      </c>
      <c r="H852" s="195">
        <v>72.260000000000005</v>
      </c>
      <c r="I852" s="196"/>
      <c r="J852" s="197">
        <f>ROUND(I852*H852,2)</f>
        <v>0</v>
      </c>
      <c r="K852" s="193" t="s">
        <v>185</v>
      </c>
      <c r="L852" s="39"/>
      <c r="M852" s="198" t="s">
        <v>1</v>
      </c>
      <c r="N852" s="199" t="s">
        <v>47</v>
      </c>
      <c r="O852" s="71"/>
      <c r="P852" s="200">
        <f>O852*H852</f>
        <v>0</v>
      </c>
      <c r="Q852" s="200">
        <v>5.1999999999999995E-4</v>
      </c>
      <c r="R852" s="200">
        <f>Q852*H852</f>
        <v>3.7575199999999996E-2</v>
      </c>
      <c r="S852" s="200">
        <v>0</v>
      </c>
      <c r="T852" s="201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2" t="s">
        <v>297</v>
      </c>
      <c r="AT852" s="202" t="s">
        <v>181</v>
      </c>
      <c r="AU852" s="202" t="s">
        <v>90</v>
      </c>
      <c r="AY852" s="17" t="s">
        <v>179</v>
      </c>
      <c r="BE852" s="203">
        <f>IF(N852="základní",J852,0)</f>
        <v>0</v>
      </c>
      <c r="BF852" s="203">
        <f>IF(N852="snížená",J852,0)</f>
        <v>0</v>
      </c>
      <c r="BG852" s="203">
        <f>IF(N852="zákl. přenesená",J852,0)</f>
        <v>0</v>
      </c>
      <c r="BH852" s="203">
        <f>IF(N852="sníž. přenesená",J852,0)</f>
        <v>0</v>
      </c>
      <c r="BI852" s="203">
        <f>IF(N852="nulová",J852,0)</f>
        <v>0</v>
      </c>
      <c r="BJ852" s="17" t="s">
        <v>21</v>
      </c>
      <c r="BK852" s="203">
        <f>ROUND(I852*H852,2)</f>
        <v>0</v>
      </c>
      <c r="BL852" s="17" t="s">
        <v>297</v>
      </c>
      <c r="BM852" s="202" t="s">
        <v>1140</v>
      </c>
    </row>
    <row r="853" spans="1:65" s="14" customFormat="1" ht="10.199999999999999">
      <c r="B853" s="215"/>
      <c r="C853" s="216"/>
      <c r="D853" s="206" t="s">
        <v>188</v>
      </c>
      <c r="E853" s="217" t="s">
        <v>1</v>
      </c>
      <c r="F853" s="218" t="s">
        <v>1141</v>
      </c>
      <c r="G853" s="216"/>
      <c r="H853" s="219">
        <v>22.700000000000003</v>
      </c>
      <c r="I853" s="220"/>
      <c r="J853" s="216"/>
      <c r="K853" s="216"/>
      <c r="L853" s="221"/>
      <c r="M853" s="222"/>
      <c r="N853" s="223"/>
      <c r="O853" s="223"/>
      <c r="P853" s="223"/>
      <c r="Q853" s="223"/>
      <c r="R853" s="223"/>
      <c r="S853" s="223"/>
      <c r="T853" s="224"/>
      <c r="AT853" s="225" t="s">
        <v>188</v>
      </c>
      <c r="AU853" s="225" t="s">
        <v>90</v>
      </c>
      <c r="AV853" s="14" t="s">
        <v>90</v>
      </c>
      <c r="AW853" s="14" t="s">
        <v>40</v>
      </c>
      <c r="AX853" s="14" t="s">
        <v>82</v>
      </c>
      <c r="AY853" s="225" t="s">
        <v>179</v>
      </c>
    </row>
    <row r="854" spans="1:65" s="14" customFormat="1" ht="10.199999999999999">
      <c r="B854" s="215"/>
      <c r="C854" s="216"/>
      <c r="D854" s="206" t="s">
        <v>188</v>
      </c>
      <c r="E854" s="217" t="s">
        <v>1</v>
      </c>
      <c r="F854" s="218" t="s">
        <v>1142</v>
      </c>
      <c r="G854" s="216"/>
      <c r="H854" s="219">
        <v>15.049999999999999</v>
      </c>
      <c r="I854" s="220"/>
      <c r="J854" s="216"/>
      <c r="K854" s="216"/>
      <c r="L854" s="221"/>
      <c r="M854" s="222"/>
      <c r="N854" s="223"/>
      <c r="O854" s="223"/>
      <c r="P854" s="223"/>
      <c r="Q854" s="223"/>
      <c r="R854" s="223"/>
      <c r="S854" s="223"/>
      <c r="T854" s="224"/>
      <c r="AT854" s="225" t="s">
        <v>188</v>
      </c>
      <c r="AU854" s="225" t="s">
        <v>90</v>
      </c>
      <c r="AV854" s="14" t="s">
        <v>90</v>
      </c>
      <c r="AW854" s="14" t="s">
        <v>40</v>
      </c>
      <c r="AX854" s="14" t="s">
        <v>82</v>
      </c>
      <c r="AY854" s="225" t="s">
        <v>179</v>
      </c>
    </row>
    <row r="855" spans="1:65" s="14" customFormat="1" ht="10.199999999999999">
      <c r="B855" s="215"/>
      <c r="C855" s="216"/>
      <c r="D855" s="206" t="s">
        <v>188</v>
      </c>
      <c r="E855" s="217" t="s">
        <v>1</v>
      </c>
      <c r="F855" s="218" t="s">
        <v>1143</v>
      </c>
      <c r="G855" s="216"/>
      <c r="H855" s="219">
        <v>26.2</v>
      </c>
      <c r="I855" s="220"/>
      <c r="J855" s="216"/>
      <c r="K855" s="216"/>
      <c r="L855" s="221"/>
      <c r="M855" s="222"/>
      <c r="N855" s="223"/>
      <c r="O855" s="223"/>
      <c r="P855" s="223"/>
      <c r="Q855" s="223"/>
      <c r="R855" s="223"/>
      <c r="S855" s="223"/>
      <c r="T855" s="224"/>
      <c r="AT855" s="225" t="s">
        <v>188</v>
      </c>
      <c r="AU855" s="225" t="s">
        <v>90</v>
      </c>
      <c r="AV855" s="14" t="s">
        <v>90</v>
      </c>
      <c r="AW855" s="14" t="s">
        <v>40</v>
      </c>
      <c r="AX855" s="14" t="s">
        <v>82</v>
      </c>
      <c r="AY855" s="225" t="s">
        <v>179</v>
      </c>
    </row>
    <row r="856" spans="1:65" s="14" customFormat="1" ht="10.199999999999999">
      <c r="B856" s="215"/>
      <c r="C856" s="216"/>
      <c r="D856" s="206" t="s">
        <v>188</v>
      </c>
      <c r="E856" s="217" t="s">
        <v>1</v>
      </c>
      <c r="F856" s="218" t="s">
        <v>1144</v>
      </c>
      <c r="G856" s="216"/>
      <c r="H856" s="219">
        <v>8.31</v>
      </c>
      <c r="I856" s="220"/>
      <c r="J856" s="216"/>
      <c r="K856" s="216"/>
      <c r="L856" s="221"/>
      <c r="M856" s="222"/>
      <c r="N856" s="223"/>
      <c r="O856" s="223"/>
      <c r="P856" s="223"/>
      <c r="Q856" s="223"/>
      <c r="R856" s="223"/>
      <c r="S856" s="223"/>
      <c r="T856" s="224"/>
      <c r="AT856" s="225" t="s">
        <v>188</v>
      </c>
      <c r="AU856" s="225" t="s">
        <v>90</v>
      </c>
      <c r="AV856" s="14" t="s">
        <v>90</v>
      </c>
      <c r="AW856" s="14" t="s">
        <v>40</v>
      </c>
      <c r="AX856" s="14" t="s">
        <v>82</v>
      </c>
      <c r="AY856" s="225" t="s">
        <v>179</v>
      </c>
    </row>
    <row r="857" spans="1:65" s="2" customFormat="1" ht="14.4" customHeight="1">
      <c r="A857" s="34"/>
      <c r="B857" s="35"/>
      <c r="C857" s="191" t="s">
        <v>1145</v>
      </c>
      <c r="D857" s="191" t="s">
        <v>181</v>
      </c>
      <c r="E857" s="192" t="s">
        <v>1146</v>
      </c>
      <c r="F857" s="193" t="s">
        <v>1147</v>
      </c>
      <c r="G857" s="194" t="s">
        <v>184</v>
      </c>
      <c r="H857" s="195">
        <v>76.236000000000004</v>
      </c>
      <c r="I857" s="196"/>
      <c r="J857" s="197">
        <f>ROUND(I857*H857,2)</f>
        <v>0</v>
      </c>
      <c r="K857" s="193" t="s">
        <v>185</v>
      </c>
      <c r="L857" s="39"/>
      <c r="M857" s="198" t="s">
        <v>1</v>
      </c>
      <c r="N857" s="199" t="s">
        <v>47</v>
      </c>
      <c r="O857" s="71"/>
      <c r="P857" s="200">
        <f>O857*H857</f>
        <v>0</v>
      </c>
      <c r="Q857" s="200">
        <v>1E-4</v>
      </c>
      <c r="R857" s="200">
        <f>Q857*H857</f>
        <v>7.6236000000000012E-3</v>
      </c>
      <c r="S857" s="200">
        <v>0</v>
      </c>
      <c r="T857" s="201">
        <f>S857*H857</f>
        <v>0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202" t="s">
        <v>297</v>
      </c>
      <c r="AT857" s="202" t="s">
        <v>181</v>
      </c>
      <c r="AU857" s="202" t="s">
        <v>90</v>
      </c>
      <c r="AY857" s="17" t="s">
        <v>179</v>
      </c>
      <c r="BE857" s="203">
        <f>IF(N857="základní",J857,0)</f>
        <v>0</v>
      </c>
      <c r="BF857" s="203">
        <f>IF(N857="snížená",J857,0)</f>
        <v>0</v>
      </c>
      <c r="BG857" s="203">
        <f>IF(N857="zákl. přenesená",J857,0)</f>
        <v>0</v>
      </c>
      <c r="BH857" s="203">
        <f>IF(N857="sníž. přenesená",J857,0)</f>
        <v>0</v>
      </c>
      <c r="BI857" s="203">
        <f>IF(N857="nulová",J857,0)</f>
        <v>0</v>
      </c>
      <c r="BJ857" s="17" t="s">
        <v>21</v>
      </c>
      <c r="BK857" s="203">
        <f>ROUND(I857*H857,2)</f>
        <v>0</v>
      </c>
      <c r="BL857" s="17" t="s">
        <v>297</v>
      </c>
      <c r="BM857" s="202" t="s">
        <v>1148</v>
      </c>
    </row>
    <row r="858" spans="1:65" s="14" customFormat="1" ht="10.199999999999999">
      <c r="B858" s="215"/>
      <c r="C858" s="216"/>
      <c r="D858" s="206" t="s">
        <v>188</v>
      </c>
      <c r="E858" s="217" t="s">
        <v>1</v>
      </c>
      <c r="F858" s="218" t="s">
        <v>1124</v>
      </c>
      <c r="G858" s="216"/>
      <c r="H858" s="219">
        <v>31.980000000000004</v>
      </c>
      <c r="I858" s="220"/>
      <c r="J858" s="216"/>
      <c r="K858" s="216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188</v>
      </c>
      <c r="AU858" s="225" t="s">
        <v>90</v>
      </c>
      <c r="AV858" s="14" t="s">
        <v>90</v>
      </c>
      <c r="AW858" s="14" t="s">
        <v>40</v>
      </c>
      <c r="AX858" s="14" t="s">
        <v>82</v>
      </c>
      <c r="AY858" s="225" t="s">
        <v>179</v>
      </c>
    </row>
    <row r="859" spans="1:65" s="14" customFormat="1" ht="10.199999999999999">
      <c r="B859" s="215"/>
      <c r="C859" s="216"/>
      <c r="D859" s="206" t="s">
        <v>188</v>
      </c>
      <c r="E859" s="217" t="s">
        <v>1</v>
      </c>
      <c r="F859" s="218" t="s">
        <v>1125</v>
      </c>
      <c r="G859" s="216"/>
      <c r="H859" s="219">
        <v>-3.2</v>
      </c>
      <c r="I859" s="220"/>
      <c r="J859" s="216"/>
      <c r="K859" s="216"/>
      <c r="L859" s="221"/>
      <c r="M859" s="222"/>
      <c r="N859" s="223"/>
      <c r="O859" s="223"/>
      <c r="P859" s="223"/>
      <c r="Q859" s="223"/>
      <c r="R859" s="223"/>
      <c r="S859" s="223"/>
      <c r="T859" s="224"/>
      <c r="AT859" s="225" t="s">
        <v>188</v>
      </c>
      <c r="AU859" s="225" t="s">
        <v>90</v>
      </c>
      <c r="AV859" s="14" t="s">
        <v>90</v>
      </c>
      <c r="AW859" s="14" t="s">
        <v>40</v>
      </c>
      <c r="AX859" s="14" t="s">
        <v>82</v>
      </c>
      <c r="AY859" s="225" t="s">
        <v>179</v>
      </c>
    </row>
    <row r="860" spans="1:65" s="14" customFormat="1" ht="10.199999999999999">
      <c r="B860" s="215"/>
      <c r="C860" s="216"/>
      <c r="D860" s="206" t="s">
        <v>188</v>
      </c>
      <c r="E860" s="217" t="s">
        <v>1</v>
      </c>
      <c r="F860" s="218" t="s">
        <v>1126</v>
      </c>
      <c r="G860" s="216"/>
      <c r="H860" s="219">
        <v>20.150000000000002</v>
      </c>
      <c r="I860" s="220"/>
      <c r="J860" s="216"/>
      <c r="K860" s="216"/>
      <c r="L860" s="221"/>
      <c r="M860" s="222"/>
      <c r="N860" s="223"/>
      <c r="O860" s="223"/>
      <c r="P860" s="223"/>
      <c r="Q860" s="223"/>
      <c r="R860" s="223"/>
      <c r="S860" s="223"/>
      <c r="T860" s="224"/>
      <c r="AT860" s="225" t="s">
        <v>188</v>
      </c>
      <c r="AU860" s="225" t="s">
        <v>90</v>
      </c>
      <c r="AV860" s="14" t="s">
        <v>90</v>
      </c>
      <c r="AW860" s="14" t="s">
        <v>40</v>
      </c>
      <c r="AX860" s="14" t="s">
        <v>82</v>
      </c>
      <c r="AY860" s="225" t="s">
        <v>179</v>
      </c>
    </row>
    <row r="861" spans="1:65" s="14" customFormat="1" ht="10.199999999999999">
      <c r="B861" s="215"/>
      <c r="C861" s="216"/>
      <c r="D861" s="206" t="s">
        <v>188</v>
      </c>
      <c r="E861" s="217" t="s">
        <v>1</v>
      </c>
      <c r="F861" s="218" t="s">
        <v>1127</v>
      </c>
      <c r="G861" s="216"/>
      <c r="H861" s="219">
        <v>25.22</v>
      </c>
      <c r="I861" s="220"/>
      <c r="J861" s="216"/>
      <c r="K861" s="216"/>
      <c r="L861" s="221"/>
      <c r="M861" s="222"/>
      <c r="N861" s="223"/>
      <c r="O861" s="223"/>
      <c r="P861" s="223"/>
      <c r="Q861" s="223"/>
      <c r="R861" s="223"/>
      <c r="S861" s="223"/>
      <c r="T861" s="224"/>
      <c r="AT861" s="225" t="s">
        <v>188</v>
      </c>
      <c r="AU861" s="225" t="s">
        <v>90</v>
      </c>
      <c r="AV861" s="14" t="s">
        <v>90</v>
      </c>
      <c r="AW861" s="14" t="s">
        <v>40</v>
      </c>
      <c r="AX861" s="14" t="s">
        <v>82</v>
      </c>
      <c r="AY861" s="225" t="s">
        <v>179</v>
      </c>
    </row>
    <row r="862" spans="1:65" s="14" customFormat="1" ht="10.199999999999999">
      <c r="B862" s="215"/>
      <c r="C862" s="216"/>
      <c r="D862" s="206" t="s">
        <v>188</v>
      </c>
      <c r="E862" s="217" t="s">
        <v>1</v>
      </c>
      <c r="F862" s="218" t="s">
        <v>1128</v>
      </c>
      <c r="G862" s="216"/>
      <c r="H862" s="219">
        <v>-6</v>
      </c>
      <c r="I862" s="220"/>
      <c r="J862" s="216"/>
      <c r="K862" s="216"/>
      <c r="L862" s="221"/>
      <c r="M862" s="222"/>
      <c r="N862" s="223"/>
      <c r="O862" s="223"/>
      <c r="P862" s="223"/>
      <c r="Q862" s="223"/>
      <c r="R862" s="223"/>
      <c r="S862" s="223"/>
      <c r="T862" s="224"/>
      <c r="AT862" s="225" t="s">
        <v>188</v>
      </c>
      <c r="AU862" s="225" t="s">
        <v>90</v>
      </c>
      <c r="AV862" s="14" t="s">
        <v>90</v>
      </c>
      <c r="AW862" s="14" t="s">
        <v>40</v>
      </c>
      <c r="AX862" s="14" t="s">
        <v>82</v>
      </c>
      <c r="AY862" s="225" t="s">
        <v>179</v>
      </c>
    </row>
    <row r="863" spans="1:65" s="14" customFormat="1" ht="10.199999999999999">
      <c r="B863" s="215"/>
      <c r="C863" s="216"/>
      <c r="D863" s="206" t="s">
        <v>188</v>
      </c>
      <c r="E863" s="217" t="s">
        <v>1</v>
      </c>
      <c r="F863" s="218" t="s">
        <v>1129</v>
      </c>
      <c r="G863" s="216"/>
      <c r="H863" s="219">
        <v>8.0860000000000003</v>
      </c>
      <c r="I863" s="220"/>
      <c r="J863" s="216"/>
      <c r="K863" s="216"/>
      <c r="L863" s="221"/>
      <c r="M863" s="222"/>
      <c r="N863" s="223"/>
      <c r="O863" s="223"/>
      <c r="P863" s="223"/>
      <c r="Q863" s="223"/>
      <c r="R863" s="223"/>
      <c r="S863" s="223"/>
      <c r="T863" s="224"/>
      <c r="AT863" s="225" t="s">
        <v>188</v>
      </c>
      <c r="AU863" s="225" t="s">
        <v>90</v>
      </c>
      <c r="AV863" s="14" t="s">
        <v>90</v>
      </c>
      <c r="AW863" s="14" t="s">
        <v>40</v>
      </c>
      <c r="AX863" s="14" t="s">
        <v>82</v>
      </c>
      <c r="AY863" s="225" t="s">
        <v>179</v>
      </c>
    </row>
    <row r="864" spans="1:65" s="2" customFormat="1" ht="14.4" customHeight="1">
      <c r="A864" s="34"/>
      <c r="B864" s="35"/>
      <c r="C864" s="191" t="s">
        <v>1149</v>
      </c>
      <c r="D864" s="191" t="s">
        <v>181</v>
      </c>
      <c r="E864" s="192" t="s">
        <v>1150</v>
      </c>
      <c r="F864" s="193" t="s">
        <v>1151</v>
      </c>
      <c r="G864" s="194" t="s">
        <v>184</v>
      </c>
      <c r="H864" s="195">
        <v>76.236000000000004</v>
      </c>
      <c r="I864" s="196"/>
      <c r="J864" s="197">
        <f>ROUND(I864*H864,2)</f>
        <v>0</v>
      </c>
      <c r="K864" s="193" t="s">
        <v>185</v>
      </c>
      <c r="L864" s="39"/>
      <c r="M864" s="198" t="s">
        <v>1</v>
      </c>
      <c r="N864" s="199" t="s">
        <v>47</v>
      </c>
      <c r="O864" s="71"/>
      <c r="P864" s="200">
        <f>O864*H864</f>
        <v>0</v>
      </c>
      <c r="Q864" s="200">
        <v>6.9999999999999999E-4</v>
      </c>
      <c r="R864" s="200">
        <f>Q864*H864</f>
        <v>5.3365200000000002E-2</v>
      </c>
      <c r="S864" s="200">
        <v>0</v>
      </c>
      <c r="T864" s="201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2" t="s">
        <v>297</v>
      </c>
      <c r="AT864" s="202" t="s">
        <v>181</v>
      </c>
      <c r="AU864" s="202" t="s">
        <v>90</v>
      </c>
      <c r="AY864" s="17" t="s">
        <v>179</v>
      </c>
      <c r="BE864" s="203">
        <f>IF(N864="základní",J864,0)</f>
        <v>0</v>
      </c>
      <c r="BF864" s="203">
        <f>IF(N864="snížená",J864,0)</f>
        <v>0</v>
      </c>
      <c r="BG864" s="203">
        <f>IF(N864="zákl. přenesená",J864,0)</f>
        <v>0</v>
      </c>
      <c r="BH864" s="203">
        <f>IF(N864="sníž. přenesená",J864,0)</f>
        <v>0</v>
      </c>
      <c r="BI864" s="203">
        <f>IF(N864="nulová",J864,0)</f>
        <v>0</v>
      </c>
      <c r="BJ864" s="17" t="s">
        <v>21</v>
      </c>
      <c r="BK864" s="203">
        <f>ROUND(I864*H864,2)</f>
        <v>0</v>
      </c>
      <c r="BL864" s="17" t="s">
        <v>297</v>
      </c>
      <c r="BM864" s="202" t="s">
        <v>1152</v>
      </c>
    </row>
    <row r="865" spans="1:65" s="2" customFormat="1" ht="14.4" customHeight="1">
      <c r="A865" s="34"/>
      <c r="B865" s="35"/>
      <c r="C865" s="191" t="s">
        <v>1153</v>
      </c>
      <c r="D865" s="191" t="s">
        <v>181</v>
      </c>
      <c r="E865" s="192" t="s">
        <v>1154</v>
      </c>
      <c r="F865" s="193" t="s">
        <v>1155</v>
      </c>
      <c r="G865" s="194" t="s">
        <v>184</v>
      </c>
      <c r="H865" s="195">
        <v>542.66700000000003</v>
      </c>
      <c r="I865" s="196"/>
      <c r="J865" s="197">
        <f>ROUND(I865*H865,2)</f>
        <v>0</v>
      </c>
      <c r="K865" s="193" t="s">
        <v>185</v>
      </c>
      <c r="L865" s="39"/>
      <c r="M865" s="198" t="s">
        <v>1</v>
      </c>
      <c r="N865" s="199" t="s">
        <v>47</v>
      </c>
      <c r="O865" s="71"/>
      <c r="P865" s="200">
        <f>O865*H865</f>
        <v>0</v>
      </c>
      <c r="Q865" s="200">
        <v>1.6910000000000001E-2</v>
      </c>
      <c r="R865" s="200">
        <f>Q865*H865</f>
        <v>9.1764989700000008</v>
      </c>
      <c r="S865" s="200">
        <v>0</v>
      </c>
      <c r="T865" s="201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2" t="s">
        <v>297</v>
      </c>
      <c r="AT865" s="202" t="s">
        <v>181</v>
      </c>
      <c r="AU865" s="202" t="s">
        <v>90</v>
      </c>
      <c r="AY865" s="17" t="s">
        <v>179</v>
      </c>
      <c r="BE865" s="203">
        <f>IF(N865="základní",J865,0)</f>
        <v>0</v>
      </c>
      <c r="BF865" s="203">
        <f>IF(N865="snížená",J865,0)</f>
        <v>0</v>
      </c>
      <c r="BG865" s="203">
        <f>IF(N865="zákl. přenesená",J865,0)</f>
        <v>0</v>
      </c>
      <c r="BH865" s="203">
        <f>IF(N865="sníž. přenesená",J865,0)</f>
        <v>0</v>
      </c>
      <c r="BI865" s="203">
        <f>IF(N865="nulová",J865,0)</f>
        <v>0</v>
      </c>
      <c r="BJ865" s="17" t="s">
        <v>21</v>
      </c>
      <c r="BK865" s="203">
        <f>ROUND(I865*H865,2)</f>
        <v>0</v>
      </c>
      <c r="BL865" s="17" t="s">
        <v>297</v>
      </c>
      <c r="BM865" s="202" t="s">
        <v>1156</v>
      </c>
    </row>
    <row r="866" spans="1:65" s="13" customFormat="1" ht="10.199999999999999">
      <c r="B866" s="204"/>
      <c r="C866" s="205"/>
      <c r="D866" s="206" t="s">
        <v>188</v>
      </c>
      <c r="E866" s="207" t="s">
        <v>1</v>
      </c>
      <c r="F866" s="208" t="s">
        <v>1157</v>
      </c>
      <c r="G866" s="205"/>
      <c r="H866" s="207" t="s">
        <v>1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188</v>
      </c>
      <c r="AU866" s="214" t="s">
        <v>90</v>
      </c>
      <c r="AV866" s="13" t="s">
        <v>21</v>
      </c>
      <c r="AW866" s="13" t="s">
        <v>40</v>
      </c>
      <c r="AX866" s="13" t="s">
        <v>82</v>
      </c>
      <c r="AY866" s="214" t="s">
        <v>179</v>
      </c>
    </row>
    <row r="867" spans="1:65" s="14" customFormat="1" ht="10.199999999999999">
      <c r="B867" s="215"/>
      <c r="C867" s="216"/>
      <c r="D867" s="206" t="s">
        <v>188</v>
      </c>
      <c r="E867" s="217" t="s">
        <v>1</v>
      </c>
      <c r="F867" s="218" t="s">
        <v>1158</v>
      </c>
      <c r="G867" s="216"/>
      <c r="H867" s="219">
        <v>140.715</v>
      </c>
      <c r="I867" s="220"/>
      <c r="J867" s="216"/>
      <c r="K867" s="216"/>
      <c r="L867" s="221"/>
      <c r="M867" s="222"/>
      <c r="N867" s="223"/>
      <c r="O867" s="223"/>
      <c r="P867" s="223"/>
      <c r="Q867" s="223"/>
      <c r="R867" s="223"/>
      <c r="S867" s="223"/>
      <c r="T867" s="224"/>
      <c r="AT867" s="225" t="s">
        <v>188</v>
      </c>
      <c r="AU867" s="225" t="s">
        <v>90</v>
      </c>
      <c r="AV867" s="14" t="s">
        <v>90</v>
      </c>
      <c r="AW867" s="14" t="s">
        <v>40</v>
      </c>
      <c r="AX867" s="14" t="s">
        <v>82</v>
      </c>
      <c r="AY867" s="225" t="s">
        <v>179</v>
      </c>
    </row>
    <row r="868" spans="1:65" s="13" customFormat="1" ht="10.199999999999999">
      <c r="B868" s="204"/>
      <c r="C868" s="205"/>
      <c r="D868" s="206" t="s">
        <v>188</v>
      </c>
      <c r="E868" s="207" t="s">
        <v>1</v>
      </c>
      <c r="F868" s="208" t="s">
        <v>1159</v>
      </c>
      <c r="G868" s="205"/>
      <c r="H868" s="207" t="s">
        <v>1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188</v>
      </c>
      <c r="AU868" s="214" t="s">
        <v>90</v>
      </c>
      <c r="AV868" s="13" t="s">
        <v>21</v>
      </c>
      <c r="AW868" s="13" t="s">
        <v>40</v>
      </c>
      <c r="AX868" s="13" t="s">
        <v>82</v>
      </c>
      <c r="AY868" s="214" t="s">
        <v>179</v>
      </c>
    </row>
    <row r="869" spans="1:65" s="14" customFormat="1" ht="10.199999999999999">
      <c r="B869" s="215"/>
      <c r="C869" s="216"/>
      <c r="D869" s="206" t="s">
        <v>188</v>
      </c>
      <c r="E869" s="217" t="s">
        <v>1</v>
      </c>
      <c r="F869" s="218" t="s">
        <v>1160</v>
      </c>
      <c r="G869" s="216"/>
      <c r="H869" s="219">
        <v>55.45</v>
      </c>
      <c r="I869" s="220"/>
      <c r="J869" s="216"/>
      <c r="K869" s="216"/>
      <c r="L869" s="221"/>
      <c r="M869" s="222"/>
      <c r="N869" s="223"/>
      <c r="O869" s="223"/>
      <c r="P869" s="223"/>
      <c r="Q869" s="223"/>
      <c r="R869" s="223"/>
      <c r="S869" s="223"/>
      <c r="T869" s="224"/>
      <c r="AT869" s="225" t="s">
        <v>188</v>
      </c>
      <c r="AU869" s="225" t="s">
        <v>90</v>
      </c>
      <c r="AV869" s="14" t="s">
        <v>90</v>
      </c>
      <c r="AW869" s="14" t="s">
        <v>40</v>
      </c>
      <c r="AX869" s="14" t="s">
        <v>82</v>
      </c>
      <c r="AY869" s="225" t="s">
        <v>179</v>
      </c>
    </row>
    <row r="870" spans="1:65" s="13" customFormat="1" ht="10.199999999999999">
      <c r="B870" s="204"/>
      <c r="C870" s="205"/>
      <c r="D870" s="206" t="s">
        <v>188</v>
      </c>
      <c r="E870" s="207" t="s">
        <v>1</v>
      </c>
      <c r="F870" s="208" t="s">
        <v>1161</v>
      </c>
      <c r="G870" s="205"/>
      <c r="H870" s="207" t="s">
        <v>1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188</v>
      </c>
      <c r="AU870" s="214" t="s">
        <v>90</v>
      </c>
      <c r="AV870" s="13" t="s">
        <v>21</v>
      </c>
      <c r="AW870" s="13" t="s">
        <v>40</v>
      </c>
      <c r="AX870" s="13" t="s">
        <v>82</v>
      </c>
      <c r="AY870" s="214" t="s">
        <v>179</v>
      </c>
    </row>
    <row r="871" spans="1:65" s="14" customFormat="1" ht="10.199999999999999">
      <c r="B871" s="215"/>
      <c r="C871" s="216"/>
      <c r="D871" s="206" t="s">
        <v>188</v>
      </c>
      <c r="E871" s="217" t="s">
        <v>1</v>
      </c>
      <c r="F871" s="218" t="s">
        <v>1162</v>
      </c>
      <c r="G871" s="216"/>
      <c r="H871" s="219">
        <v>16.36</v>
      </c>
      <c r="I871" s="220"/>
      <c r="J871" s="216"/>
      <c r="K871" s="216"/>
      <c r="L871" s="221"/>
      <c r="M871" s="222"/>
      <c r="N871" s="223"/>
      <c r="O871" s="223"/>
      <c r="P871" s="223"/>
      <c r="Q871" s="223"/>
      <c r="R871" s="223"/>
      <c r="S871" s="223"/>
      <c r="T871" s="224"/>
      <c r="AT871" s="225" t="s">
        <v>188</v>
      </c>
      <c r="AU871" s="225" t="s">
        <v>90</v>
      </c>
      <c r="AV871" s="14" t="s">
        <v>90</v>
      </c>
      <c r="AW871" s="14" t="s">
        <v>40</v>
      </c>
      <c r="AX871" s="14" t="s">
        <v>82</v>
      </c>
      <c r="AY871" s="225" t="s">
        <v>179</v>
      </c>
    </row>
    <row r="872" spans="1:65" s="13" customFormat="1" ht="10.199999999999999">
      <c r="B872" s="204"/>
      <c r="C872" s="205"/>
      <c r="D872" s="206" t="s">
        <v>188</v>
      </c>
      <c r="E872" s="207" t="s">
        <v>1</v>
      </c>
      <c r="F872" s="208" t="s">
        <v>1163</v>
      </c>
      <c r="G872" s="205"/>
      <c r="H872" s="207" t="s">
        <v>1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188</v>
      </c>
      <c r="AU872" s="214" t="s">
        <v>90</v>
      </c>
      <c r="AV872" s="13" t="s">
        <v>21</v>
      </c>
      <c r="AW872" s="13" t="s">
        <v>40</v>
      </c>
      <c r="AX872" s="13" t="s">
        <v>82</v>
      </c>
      <c r="AY872" s="214" t="s">
        <v>179</v>
      </c>
    </row>
    <row r="873" spans="1:65" s="14" customFormat="1" ht="10.199999999999999">
      <c r="B873" s="215"/>
      <c r="C873" s="216"/>
      <c r="D873" s="206" t="s">
        <v>188</v>
      </c>
      <c r="E873" s="217" t="s">
        <v>1</v>
      </c>
      <c r="F873" s="218" t="s">
        <v>1164</v>
      </c>
      <c r="G873" s="216"/>
      <c r="H873" s="219">
        <v>34.049999999999997</v>
      </c>
      <c r="I873" s="220"/>
      <c r="J873" s="216"/>
      <c r="K873" s="216"/>
      <c r="L873" s="221"/>
      <c r="M873" s="222"/>
      <c r="N873" s="223"/>
      <c r="O873" s="223"/>
      <c r="P873" s="223"/>
      <c r="Q873" s="223"/>
      <c r="R873" s="223"/>
      <c r="S873" s="223"/>
      <c r="T873" s="224"/>
      <c r="AT873" s="225" t="s">
        <v>188</v>
      </c>
      <c r="AU873" s="225" t="s">
        <v>90</v>
      </c>
      <c r="AV873" s="14" t="s">
        <v>90</v>
      </c>
      <c r="AW873" s="14" t="s">
        <v>40</v>
      </c>
      <c r="AX873" s="14" t="s">
        <v>82</v>
      </c>
      <c r="AY873" s="225" t="s">
        <v>179</v>
      </c>
    </row>
    <row r="874" spans="1:65" s="13" customFormat="1" ht="10.199999999999999">
      <c r="B874" s="204"/>
      <c r="C874" s="205"/>
      <c r="D874" s="206" t="s">
        <v>188</v>
      </c>
      <c r="E874" s="207" t="s">
        <v>1</v>
      </c>
      <c r="F874" s="208" t="s">
        <v>1165</v>
      </c>
      <c r="G874" s="205"/>
      <c r="H874" s="207" t="s">
        <v>1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188</v>
      </c>
      <c r="AU874" s="214" t="s">
        <v>90</v>
      </c>
      <c r="AV874" s="13" t="s">
        <v>21</v>
      </c>
      <c r="AW874" s="13" t="s">
        <v>40</v>
      </c>
      <c r="AX874" s="13" t="s">
        <v>82</v>
      </c>
      <c r="AY874" s="214" t="s">
        <v>179</v>
      </c>
    </row>
    <row r="875" spans="1:65" s="14" customFormat="1" ht="10.199999999999999">
      <c r="B875" s="215"/>
      <c r="C875" s="216"/>
      <c r="D875" s="206" t="s">
        <v>188</v>
      </c>
      <c r="E875" s="217" t="s">
        <v>1</v>
      </c>
      <c r="F875" s="218" t="s">
        <v>1166</v>
      </c>
      <c r="G875" s="216"/>
      <c r="H875" s="219">
        <v>5.6</v>
      </c>
      <c r="I875" s="220"/>
      <c r="J875" s="216"/>
      <c r="K875" s="216"/>
      <c r="L875" s="221"/>
      <c r="M875" s="222"/>
      <c r="N875" s="223"/>
      <c r="O875" s="223"/>
      <c r="P875" s="223"/>
      <c r="Q875" s="223"/>
      <c r="R875" s="223"/>
      <c r="S875" s="223"/>
      <c r="T875" s="224"/>
      <c r="AT875" s="225" t="s">
        <v>188</v>
      </c>
      <c r="AU875" s="225" t="s">
        <v>90</v>
      </c>
      <c r="AV875" s="14" t="s">
        <v>90</v>
      </c>
      <c r="AW875" s="14" t="s">
        <v>40</v>
      </c>
      <c r="AX875" s="14" t="s">
        <v>82</v>
      </c>
      <c r="AY875" s="225" t="s">
        <v>179</v>
      </c>
    </row>
    <row r="876" spans="1:65" s="13" customFormat="1" ht="10.199999999999999">
      <c r="B876" s="204"/>
      <c r="C876" s="205"/>
      <c r="D876" s="206" t="s">
        <v>188</v>
      </c>
      <c r="E876" s="207" t="s">
        <v>1</v>
      </c>
      <c r="F876" s="208" t="s">
        <v>1167</v>
      </c>
      <c r="G876" s="205"/>
      <c r="H876" s="207" t="s">
        <v>1</v>
      </c>
      <c r="I876" s="209"/>
      <c r="J876" s="205"/>
      <c r="K876" s="205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188</v>
      </c>
      <c r="AU876" s="214" t="s">
        <v>90</v>
      </c>
      <c r="AV876" s="13" t="s">
        <v>21</v>
      </c>
      <c r="AW876" s="13" t="s">
        <v>40</v>
      </c>
      <c r="AX876" s="13" t="s">
        <v>82</v>
      </c>
      <c r="AY876" s="214" t="s">
        <v>179</v>
      </c>
    </row>
    <row r="877" spans="1:65" s="14" customFormat="1" ht="10.199999999999999">
      <c r="B877" s="215"/>
      <c r="C877" s="216"/>
      <c r="D877" s="206" t="s">
        <v>188</v>
      </c>
      <c r="E877" s="217" t="s">
        <v>1</v>
      </c>
      <c r="F877" s="218" t="s">
        <v>1168</v>
      </c>
      <c r="G877" s="216"/>
      <c r="H877" s="219">
        <v>48.46</v>
      </c>
      <c r="I877" s="220"/>
      <c r="J877" s="216"/>
      <c r="K877" s="216"/>
      <c r="L877" s="221"/>
      <c r="M877" s="222"/>
      <c r="N877" s="223"/>
      <c r="O877" s="223"/>
      <c r="P877" s="223"/>
      <c r="Q877" s="223"/>
      <c r="R877" s="223"/>
      <c r="S877" s="223"/>
      <c r="T877" s="224"/>
      <c r="AT877" s="225" t="s">
        <v>188</v>
      </c>
      <c r="AU877" s="225" t="s">
        <v>90</v>
      </c>
      <c r="AV877" s="14" t="s">
        <v>90</v>
      </c>
      <c r="AW877" s="14" t="s">
        <v>40</v>
      </c>
      <c r="AX877" s="14" t="s">
        <v>82</v>
      </c>
      <c r="AY877" s="225" t="s">
        <v>179</v>
      </c>
    </row>
    <row r="878" spans="1:65" s="13" customFormat="1" ht="10.199999999999999">
      <c r="B878" s="204"/>
      <c r="C878" s="205"/>
      <c r="D878" s="206" t="s">
        <v>188</v>
      </c>
      <c r="E878" s="207" t="s">
        <v>1</v>
      </c>
      <c r="F878" s="208" t="s">
        <v>1169</v>
      </c>
      <c r="G878" s="205"/>
      <c r="H878" s="207" t="s">
        <v>1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188</v>
      </c>
      <c r="AU878" s="214" t="s">
        <v>90</v>
      </c>
      <c r="AV878" s="13" t="s">
        <v>21</v>
      </c>
      <c r="AW878" s="13" t="s">
        <v>40</v>
      </c>
      <c r="AX878" s="13" t="s">
        <v>82</v>
      </c>
      <c r="AY878" s="214" t="s">
        <v>179</v>
      </c>
    </row>
    <row r="879" spans="1:65" s="14" customFormat="1" ht="10.199999999999999">
      <c r="B879" s="215"/>
      <c r="C879" s="216"/>
      <c r="D879" s="206" t="s">
        <v>188</v>
      </c>
      <c r="E879" s="217" t="s">
        <v>1</v>
      </c>
      <c r="F879" s="218" t="s">
        <v>1170</v>
      </c>
      <c r="G879" s="216"/>
      <c r="H879" s="219">
        <v>44.306800000000003</v>
      </c>
      <c r="I879" s="220"/>
      <c r="J879" s="216"/>
      <c r="K879" s="216"/>
      <c r="L879" s="221"/>
      <c r="M879" s="222"/>
      <c r="N879" s="223"/>
      <c r="O879" s="223"/>
      <c r="P879" s="223"/>
      <c r="Q879" s="223"/>
      <c r="R879" s="223"/>
      <c r="S879" s="223"/>
      <c r="T879" s="224"/>
      <c r="AT879" s="225" t="s">
        <v>188</v>
      </c>
      <c r="AU879" s="225" t="s">
        <v>90</v>
      </c>
      <c r="AV879" s="14" t="s">
        <v>90</v>
      </c>
      <c r="AW879" s="14" t="s">
        <v>40</v>
      </c>
      <c r="AX879" s="14" t="s">
        <v>82</v>
      </c>
      <c r="AY879" s="225" t="s">
        <v>179</v>
      </c>
    </row>
    <row r="880" spans="1:65" s="13" customFormat="1" ht="10.199999999999999">
      <c r="B880" s="204"/>
      <c r="C880" s="205"/>
      <c r="D880" s="206" t="s">
        <v>188</v>
      </c>
      <c r="E880" s="207" t="s">
        <v>1</v>
      </c>
      <c r="F880" s="208" t="s">
        <v>1171</v>
      </c>
      <c r="G880" s="205"/>
      <c r="H880" s="207" t="s">
        <v>1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188</v>
      </c>
      <c r="AU880" s="214" t="s">
        <v>90</v>
      </c>
      <c r="AV880" s="13" t="s">
        <v>21</v>
      </c>
      <c r="AW880" s="13" t="s">
        <v>40</v>
      </c>
      <c r="AX880" s="13" t="s">
        <v>82</v>
      </c>
      <c r="AY880" s="214" t="s">
        <v>179</v>
      </c>
    </row>
    <row r="881" spans="1:65" s="14" customFormat="1" ht="10.199999999999999">
      <c r="B881" s="215"/>
      <c r="C881" s="216"/>
      <c r="D881" s="206" t="s">
        <v>188</v>
      </c>
      <c r="E881" s="217" t="s">
        <v>1</v>
      </c>
      <c r="F881" s="218" t="s">
        <v>1172</v>
      </c>
      <c r="G881" s="216"/>
      <c r="H881" s="219">
        <v>5.9</v>
      </c>
      <c r="I881" s="220"/>
      <c r="J881" s="216"/>
      <c r="K881" s="216"/>
      <c r="L881" s="221"/>
      <c r="M881" s="222"/>
      <c r="N881" s="223"/>
      <c r="O881" s="223"/>
      <c r="P881" s="223"/>
      <c r="Q881" s="223"/>
      <c r="R881" s="223"/>
      <c r="S881" s="223"/>
      <c r="T881" s="224"/>
      <c r="AT881" s="225" t="s">
        <v>188</v>
      </c>
      <c r="AU881" s="225" t="s">
        <v>90</v>
      </c>
      <c r="AV881" s="14" t="s">
        <v>90</v>
      </c>
      <c r="AW881" s="14" t="s">
        <v>40</v>
      </c>
      <c r="AX881" s="14" t="s">
        <v>82</v>
      </c>
      <c r="AY881" s="225" t="s">
        <v>179</v>
      </c>
    </row>
    <row r="882" spans="1:65" s="13" customFormat="1" ht="10.199999999999999">
      <c r="B882" s="204"/>
      <c r="C882" s="205"/>
      <c r="D882" s="206" t="s">
        <v>188</v>
      </c>
      <c r="E882" s="207" t="s">
        <v>1</v>
      </c>
      <c r="F882" s="208" t="s">
        <v>1173</v>
      </c>
      <c r="G882" s="205"/>
      <c r="H882" s="207" t="s">
        <v>1</v>
      </c>
      <c r="I882" s="209"/>
      <c r="J882" s="205"/>
      <c r="K882" s="205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188</v>
      </c>
      <c r="AU882" s="214" t="s">
        <v>90</v>
      </c>
      <c r="AV882" s="13" t="s">
        <v>21</v>
      </c>
      <c r="AW882" s="13" t="s">
        <v>40</v>
      </c>
      <c r="AX882" s="13" t="s">
        <v>82</v>
      </c>
      <c r="AY882" s="214" t="s">
        <v>179</v>
      </c>
    </row>
    <row r="883" spans="1:65" s="14" customFormat="1" ht="10.199999999999999">
      <c r="B883" s="215"/>
      <c r="C883" s="216"/>
      <c r="D883" s="206" t="s">
        <v>188</v>
      </c>
      <c r="E883" s="217" t="s">
        <v>1</v>
      </c>
      <c r="F883" s="218" t="s">
        <v>1174</v>
      </c>
      <c r="G883" s="216"/>
      <c r="H883" s="219">
        <v>15.5</v>
      </c>
      <c r="I883" s="220"/>
      <c r="J883" s="216"/>
      <c r="K883" s="216"/>
      <c r="L883" s="221"/>
      <c r="M883" s="222"/>
      <c r="N883" s="223"/>
      <c r="O883" s="223"/>
      <c r="P883" s="223"/>
      <c r="Q883" s="223"/>
      <c r="R883" s="223"/>
      <c r="S883" s="223"/>
      <c r="T883" s="224"/>
      <c r="AT883" s="225" t="s">
        <v>188</v>
      </c>
      <c r="AU883" s="225" t="s">
        <v>90</v>
      </c>
      <c r="AV883" s="14" t="s">
        <v>90</v>
      </c>
      <c r="AW883" s="14" t="s">
        <v>40</v>
      </c>
      <c r="AX883" s="14" t="s">
        <v>82</v>
      </c>
      <c r="AY883" s="225" t="s">
        <v>179</v>
      </c>
    </row>
    <row r="884" spans="1:65" s="13" customFormat="1" ht="10.199999999999999">
      <c r="B884" s="204"/>
      <c r="C884" s="205"/>
      <c r="D884" s="206" t="s">
        <v>188</v>
      </c>
      <c r="E884" s="207" t="s">
        <v>1</v>
      </c>
      <c r="F884" s="208" t="s">
        <v>1175</v>
      </c>
      <c r="G884" s="205"/>
      <c r="H884" s="207" t="s">
        <v>1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188</v>
      </c>
      <c r="AU884" s="214" t="s">
        <v>90</v>
      </c>
      <c r="AV884" s="13" t="s">
        <v>21</v>
      </c>
      <c r="AW884" s="13" t="s">
        <v>40</v>
      </c>
      <c r="AX884" s="13" t="s">
        <v>82</v>
      </c>
      <c r="AY884" s="214" t="s">
        <v>179</v>
      </c>
    </row>
    <row r="885" spans="1:65" s="14" customFormat="1" ht="10.199999999999999">
      <c r="B885" s="215"/>
      <c r="C885" s="216"/>
      <c r="D885" s="206" t="s">
        <v>188</v>
      </c>
      <c r="E885" s="217" t="s">
        <v>1</v>
      </c>
      <c r="F885" s="218" t="s">
        <v>1176</v>
      </c>
      <c r="G885" s="216"/>
      <c r="H885" s="219">
        <v>80.599999999999994</v>
      </c>
      <c r="I885" s="220"/>
      <c r="J885" s="216"/>
      <c r="K885" s="216"/>
      <c r="L885" s="221"/>
      <c r="M885" s="222"/>
      <c r="N885" s="223"/>
      <c r="O885" s="223"/>
      <c r="P885" s="223"/>
      <c r="Q885" s="223"/>
      <c r="R885" s="223"/>
      <c r="S885" s="223"/>
      <c r="T885" s="224"/>
      <c r="AT885" s="225" t="s">
        <v>188</v>
      </c>
      <c r="AU885" s="225" t="s">
        <v>90</v>
      </c>
      <c r="AV885" s="14" t="s">
        <v>90</v>
      </c>
      <c r="AW885" s="14" t="s">
        <v>40</v>
      </c>
      <c r="AX885" s="14" t="s">
        <v>82</v>
      </c>
      <c r="AY885" s="225" t="s">
        <v>179</v>
      </c>
    </row>
    <row r="886" spans="1:65" s="13" customFormat="1" ht="10.199999999999999">
      <c r="B886" s="204"/>
      <c r="C886" s="205"/>
      <c r="D886" s="206" t="s">
        <v>188</v>
      </c>
      <c r="E886" s="207" t="s">
        <v>1</v>
      </c>
      <c r="F886" s="208" t="s">
        <v>1177</v>
      </c>
      <c r="G886" s="205"/>
      <c r="H886" s="207" t="s">
        <v>1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188</v>
      </c>
      <c r="AU886" s="214" t="s">
        <v>90</v>
      </c>
      <c r="AV886" s="13" t="s">
        <v>21</v>
      </c>
      <c r="AW886" s="13" t="s">
        <v>40</v>
      </c>
      <c r="AX886" s="13" t="s">
        <v>82</v>
      </c>
      <c r="AY886" s="214" t="s">
        <v>179</v>
      </c>
    </row>
    <row r="887" spans="1:65" s="14" customFormat="1" ht="10.199999999999999">
      <c r="B887" s="215"/>
      <c r="C887" s="216"/>
      <c r="D887" s="206" t="s">
        <v>188</v>
      </c>
      <c r="E887" s="217" t="s">
        <v>1</v>
      </c>
      <c r="F887" s="218" t="s">
        <v>1178</v>
      </c>
      <c r="G887" s="216"/>
      <c r="H887" s="219">
        <v>11.15</v>
      </c>
      <c r="I887" s="220"/>
      <c r="J887" s="216"/>
      <c r="K887" s="216"/>
      <c r="L887" s="221"/>
      <c r="M887" s="222"/>
      <c r="N887" s="223"/>
      <c r="O887" s="223"/>
      <c r="P887" s="223"/>
      <c r="Q887" s="223"/>
      <c r="R887" s="223"/>
      <c r="S887" s="223"/>
      <c r="T887" s="224"/>
      <c r="AT887" s="225" t="s">
        <v>188</v>
      </c>
      <c r="AU887" s="225" t="s">
        <v>90</v>
      </c>
      <c r="AV887" s="14" t="s">
        <v>90</v>
      </c>
      <c r="AW887" s="14" t="s">
        <v>40</v>
      </c>
      <c r="AX887" s="14" t="s">
        <v>82</v>
      </c>
      <c r="AY887" s="225" t="s">
        <v>179</v>
      </c>
    </row>
    <row r="888" spans="1:65" s="13" customFormat="1" ht="10.199999999999999">
      <c r="B888" s="204"/>
      <c r="C888" s="205"/>
      <c r="D888" s="206" t="s">
        <v>188</v>
      </c>
      <c r="E888" s="207" t="s">
        <v>1</v>
      </c>
      <c r="F888" s="208" t="s">
        <v>1179</v>
      </c>
      <c r="G888" s="205"/>
      <c r="H888" s="207" t="s">
        <v>1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188</v>
      </c>
      <c r="AU888" s="214" t="s">
        <v>90</v>
      </c>
      <c r="AV888" s="13" t="s">
        <v>21</v>
      </c>
      <c r="AW888" s="13" t="s">
        <v>40</v>
      </c>
      <c r="AX888" s="13" t="s">
        <v>82</v>
      </c>
      <c r="AY888" s="214" t="s">
        <v>179</v>
      </c>
    </row>
    <row r="889" spans="1:65" s="14" customFormat="1" ht="10.199999999999999">
      <c r="B889" s="215"/>
      <c r="C889" s="216"/>
      <c r="D889" s="206" t="s">
        <v>188</v>
      </c>
      <c r="E889" s="217" t="s">
        <v>1</v>
      </c>
      <c r="F889" s="218" t="s">
        <v>1180</v>
      </c>
      <c r="G889" s="216"/>
      <c r="H889" s="219">
        <v>31.47</v>
      </c>
      <c r="I889" s="220"/>
      <c r="J889" s="216"/>
      <c r="K889" s="216"/>
      <c r="L889" s="221"/>
      <c r="M889" s="222"/>
      <c r="N889" s="223"/>
      <c r="O889" s="223"/>
      <c r="P889" s="223"/>
      <c r="Q889" s="223"/>
      <c r="R889" s="223"/>
      <c r="S889" s="223"/>
      <c r="T889" s="224"/>
      <c r="AT889" s="225" t="s">
        <v>188</v>
      </c>
      <c r="AU889" s="225" t="s">
        <v>90</v>
      </c>
      <c r="AV889" s="14" t="s">
        <v>90</v>
      </c>
      <c r="AW889" s="14" t="s">
        <v>40</v>
      </c>
      <c r="AX889" s="14" t="s">
        <v>82</v>
      </c>
      <c r="AY889" s="225" t="s">
        <v>179</v>
      </c>
    </row>
    <row r="890" spans="1:65" s="13" customFormat="1" ht="10.199999999999999">
      <c r="B890" s="204"/>
      <c r="C890" s="205"/>
      <c r="D890" s="206" t="s">
        <v>188</v>
      </c>
      <c r="E890" s="207" t="s">
        <v>1</v>
      </c>
      <c r="F890" s="208" t="s">
        <v>1181</v>
      </c>
      <c r="G890" s="205"/>
      <c r="H890" s="207" t="s">
        <v>1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188</v>
      </c>
      <c r="AU890" s="214" t="s">
        <v>90</v>
      </c>
      <c r="AV890" s="13" t="s">
        <v>21</v>
      </c>
      <c r="AW890" s="13" t="s">
        <v>40</v>
      </c>
      <c r="AX890" s="13" t="s">
        <v>82</v>
      </c>
      <c r="AY890" s="214" t="s">
        <v>179</v>
      </c>
    </row>
    <row r="891" spans="1:65" s="14" customFormat="1" ht="10.199999999999999">
      <c r="B891" s="215"/>
      <c r="C891" s="216"/>
      <c r="D891" s="206" t="s">
        <v>188</v>
      </c>
      <c r="E891" s="217" t="s">
        <v>1</v>
      </c>
      <c r="F891" s="218" t="s">
        <v>1182</v>
      </c>
      <c r="G891" s="216"/>
      <c r="H891" s="219">
        <v>53.104999999999997</v>
      </c>
      <c r="I891" s="220"/>
      <c r="J891" s="216"/>
      <c r="K891" s="216"/>
      <c r="L891" s="221"/>
      <c r="M891" s="222"/>
      <c r="N891" s="223"/>
      <c r="O891" s="223"/>
      <c r="P891" s="223"/>
      <c r="Q891" s="223"/>
      <c r="R891" s="223"/>
      <c r="S891" s="223"/>
      <c r="T891" s="224"/>
      <c r="AT891" s="225" t="s">
        <v>188</v>
      </c>
      <c r="AU891" s="225" t="s">
        <v>90</v>
      </c>
      <c r="AV891" s="14" t="s">
        <v>90</v>
      </c>
      <c r="AW891" s="14" t="s">
        <v>40</v>
      </c>
      <c r="AX891" s="14" t="s">
        <v>82</v>
      </c>
      <c r="AY891" s="225" t="s">
        <v>179</v>
      </c>
    </row>
    <row r="892" spans="1:65" s="2" customFormat="1" ht="22.2" customHeight="1">
      <c r="A892" s="34"/>
      <c r="B892" s="35"/>
      <c r="C892" s="191" t="s">
        <v>1183</v>
      </c>
      <c r="D892" s="191" t="s">
        <v>181</v>
      </c>
      <c r="E892" s="192" t="s">
        <v>1184</v>
      </c>
      <c r="F892" s="193" t="s">
        <v>1185</v>
      </c>
      <c r="G892" s="194" t="s">
        <v>184</v>
      </c>
      <c r="H892" s="195">
        <v>126.583</v>
      </c>
      <c r="I892" s="196"/>
      <c r="J892" s="197">
        <f>ROUND(I892*H892,2)</f>
        <v>0</v>
      </c>
      <c r="K892" s="193" t="s">
        <v>185</v>
      </c>
      <c r="L892" s="39"/>
      <c r="M892" s="198" t="s">
        <v>1</v>
      </c>
      <c r="N892" s="199" t="s">
        <v>47</v>
      </c>
      <c r="O892" s="71"/>
      <c r="P892" s="200">
        <f>O892*H892</f>
        <v>0</v>
      </c>
      <c r="Q892" s="200">
        <v>3.5209999999999998E-2</v>
      </c>
      <c r="R892" s="200">
        <f>Q892*H892</f>
        <v>4.4569874299999999</v>
      </c>
      <c r="S892" s="200">
        <v>0</v>
      </c>
      <c r="T892" s="201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2" t="s">
        <v>297</v>
      </c>
      <c r="AT892" s="202" t="s">
        <v>181</v>
      </c>
      <c r="AU892" s="202" t="s">
        <v>90</v>
      </c>
      <c r="AY892" s="17" t="s">
        <v>179</v>
      </c>
      <c r="BE892" s="203">
        <f>IF(N892="základní",J892,0)</f>
        <v>0</v>
      </c>
      <c r="BF892" s="203">
        <f>IF(N892="snížená",J892,0)</f>
        <v>0</v>
      </c>
      <c r="BG892" s="203">
        <f>IF(N892="zákl. přenesená",J892,0)</f>
        <v>0</v>
      </c>
      <c r="BH892" s="203">
        <f>IF(N892="sníž. přenesená",J892,0)</f>
        <v>0</v>
      </c>
      <c r="BI892" s="203">
        <f>IF(N892="nulová",J892,0)</f>
        <v>0</v>
      </c>
      <c r="BJ892" s="17" t="s">
        <v>21</v>
      </c>
      <c r="BK892" s="203">
        <f>ROUND(I892*H892,2)</f>
        <v>0</v>
      </c>
      <c r="BL892" s="17" t="s">
        <v>297</v>
      </c>
      <c r="BM892" s="202" t="s">
        <v>1186</v>
      </c>
    </row>
    <row r="893" spans="1:65" s="13" customFormat="1" ht="10.199999999999999">
      <c r="B893" s="204"/>
      <c r="C893" s="205"/>
      <c r="D893" s="206" t="s">
        <v>188</v>
      </c>
      <c r="E893" s="207" t="s">
        <v>1</v>
      </c>
      <c r="F893" s="208" t="s">
        <v>900</v>
      </c>
      <c r="G893" s="205"/>
      <c r="H893" s="207" t="s">
        <v>1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188</v>
      </c>
      <c r="AU893" s="214" t="s">
        <v>90</v>
      </c>
      <c r="AV893" s="13" t="s">
        <v>21</v>
      </c>
      <c r="AW893" s="13" t="s">
        <v>40</v>
      </c>
      <c r="AX893" s="13" t="s">
        <v>82</v>
      </c>
      <c r="AY893" s="214" t="s">
        <v>179</v>
      </c>
    </row>
    <row r="894" spans="1:65" s="14" customFormat="1" ht="10.199999999999999">
      <c r="B894" s="215"/>
      <c r="C894" s="216"/>
      <c r="D894" s="206" t="s">
        <v>188</v>
      </c>
      <c r="E894" s="217" t="s">
        <v>1</v>
      </c>
      <c r="F894" s="218" t="s">
        <v>901</v>
      </c>
      <c r="G894" s="216"/>
      <c r="H894" s="219">
        <v>88.88</v>
      </c>
      <c r="I894" s="220"/>
      <c r="J894" s="216"/>
      <c r="K894" s="216"/>
      <c r="L894" s="221"/>
      <c r="M894" s="222"/>
      <c r="N894" s="223"/>
      <c r="O894" s="223"/>
      <c r="P894" s="223"/>
      <c r="Q894" s="223"/>
      <c r="R894" s="223"/>
      <c r="S894" s="223"/>
      <c r="T894" s="224"/>
      <c r="AT894" s="225" t="s">
        <v>188</v>
      </c>
      <c r="AU894" s="225" t="s">
        <v>90</v>
      </c>
      <c r="AV894" s="14" t="s">
        <v>90</v>
      </c>
      <c r="AW894" s="14" t="s">
        <v>40</v>
      </c>
      <c r="AX894" s="14" t="s">
        <v>82</v>
      </c>
      <c r="AY894" s="225" t="s">
        <v>179</v>
      </c>
    </row>
    <row r="895" spans="1:65" s="13" customFormat="1" ht="10.199999999999999">
      <c r="B895" s="204"/>
      <c r="C895" s="205"/>
      <c r="D895" s="206" t="s">
        <v>188</v>
      </c>
      <c r="E895" s="207" t="s">
        <v>1</v>
      </c>
      <c r="F895" s="208" t="s">
        <v>1187</v>
      </c>
      <c r="G895" s="205"/>
      <c r="H895" s="207" t="s">
        <v>1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188</v>
      </c>
      <c r="AU895" s="214" t="s">
        <v>90</v>
      </c>
      <c r="AV895" s="13" t="s">
        <v>21</v>
      </c>
      <c r="AW895" s="13" t="s">
        <v>40</v>
      </c>
      <c r="AX895" s="13" t="s">
        <v>82</v>
      </c>
      <c r="AY895" s="214" t="s">
        <v>179</v>
      </c>
    </row>
    <row r="896" spans="1:65" s="14" customFormat="1" ht="10.199999999999999">
      <c r="B896" s="215"/>
      <c r="C896" s="216"/>
      <c r="D896" s="206" t="s">
        <v>188</v>
      </c>
      <c r="E896" s="217" t="s">
        <v>1</v>
      </c>
      <c r="F896" s="218" t="s">
        <v>1188</v>
      </c>
      <c r="G896" s="216"/>
      <c r="H896" s="219">
        <v>37.703000000000003</v>
      </c>
      <c r="I896" s="220"/>
      <c r="J896" s="216"/>
      <c r="K896" s="216"/>
      <c r="L896" s="221"/>
      <c r="M896" s="222"/>
      <c r="N896" s="223"/>
      <c r="O896" s="223"/>
      <c r="P896" s="223"/>
      <c r="Q896" s="223"/>
      <c r="R896" s="223"/>
      <c r="S896" s="223"/>
      <c r="T896" s="224"/>
      <c r="AT896" s="225" t="s">
        <v>188</v>
      </c>
      <c r="AU896" s="225" t="s">
        <v>90</v>
      </c>
      <c r="AV896" s="14" t="s">
        <v>90</v>
      </c>
      <c r="AW896" s="14" t="s">
        <v>40</v>
      </c>
      <c r="AX896" s="14" t="s">
        <v>82</v>
      </c>
      <c r="AY896" s="225" t="s">
        <v>179</v>
      </c>
    </row>
    <row r="897" spans="1:65" s="2" customFormat="1" ht="14.4" customHeight="1">
      <c r="A897" s="34"/>
      <c r="B897" s="35"/>
      <c r="C897" s="191" t="s">
        <v>1189</v>
      </c>
      <c r="D897" s="191" t="s">
        <v>181</v>
      </c>
      <c r="E897" s="192" t="s">
        <v>1190</v>
      </c>
      <c r="F897" s="193" t="s">
        <v>1191</v>
      </c>
      <c r="G897" s="194" t="s">
        <v>184</v>
      </c>
      <c r="H897" s="195">
        <v>669.25</v>
      </c>
      <c r="I897" s="196"/>
      <c r="J897" s="197">
        <f>ROUND(I897*H897,2)</f>
        <v>0</v>
      </c>
      <c r="K897" s="193" t="s">
        <v>185</v>
      </c>
      <c r="L897" s="39"/>
      <c r="M897" s="198" t="s">
        <v>1</v>
      </c>
      <c r="N897" s="199" t="s">
        <v>47</v>
      </c>
      <c r="O897" s="71"/>
      <c r="P897" s="200">
        <f>O897*H897</f>
        <v>0</v>
      </c>
      <c r="Q897" s="200">
        <v>6.9999999999999999E-4</v>
      </c>
      <c r="R897" s="200">
        <f>Q897*H897</f>
        <v>0.46847499999999997</v>
      </c>
      <c r="S897" s="200">
        <v>0</v>
      </c>
      <c r="T897" s="201">
        <f>S897*H897</f>
        <v>0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202" t="s">
        <v>297</v>
      </c>
      <c r="AT897" s="202" t="s">
        <v>181</v>
      </c>
      <c r="AU897" s="202" t="s">
        <v>90</v>
      </c>
      <c r="AY897" s="17" t="s">
        <v>179</v>
      </c>
      <c r="BE897" s="203">
        <f>IF(N897="základní",J897,0)</f>
        <v>0</v>
      </c>
      <c r="BF897" s="203">
        <f>IF(N897="snížená",J897,0)</f>
        <v>0</v>
      </c>
      <c r="BG897" s="203">
        <f>IF(N897="zákl. přenesená",J897,0)</f>
        <v>0</v>
      </c>
      <c r="BH897" s="203">
        <f>IF(N897="sníž. přenesená",J897,0)</f>
        <v>0</v>
      </c>
      <c r="BI897" s="203">
        <f>IF(N897="nulová",J897,0)</f>
        <v>0</v>
      </c>
      <c r="BJ897" s="17" t="s">
        <v>21</v>
      </c>
      <c r="BK897" s="203">
        <f>ROUND(I897*H897,2)</f>
        <v>0</v>
      </c>
      <c r="BL897" s="17" t="s">
        <v>297</v>
      </c>
      <c r="BM897" s="202" t="s">
        <v>1192</v>
      </c>
    </row>
    <row r="898" spans="1:65" s="13" customFormat="1" ht="10.199999999999999">
      <c r="B898" s="204"/>
      <c r="C898" s="205"/>
      <c r="D898" s="206" t="s">
        <v>188</v>
      </c>
      <c r="E898" s="207" t="s">
        <v>1</v>
      </c>
      <c r="F898" s="208" t="s">
        <v>1193</v>
      </c>
      <c r="G898" s="205"/>
      <c r="H898" s="207" t="s">
        <v>1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188</v>
      </c>
      <c r="AU898" s="214" t="s">
        <v>90</v>
      </c>
      <c r="AV898" s="13" t="s">
        <v>21</v>
      </c>
      <c r="AW898" s="13" t="s">
        <v>40</v>
      </c>
      <c r="AX898" s="13" t="s">
        <v>82</v>
      </c>
      <c r="AY898" s="214" t="s">
        <v>179</v>
      </c>
    </row>
    <row r="899" spans="1:65" s="14" customFormat="1" ht="10.199999999999999">
      <c r="B899" s="215"/>
      <c r="C899" s="216"/>
      <c r="D899" s="206" t="s">
        <v>188</v>
      </c>
      <c r="E899" s="217" t="s">
        <v>1</v>
      </c>
      <c r="F899" s="218" t="s">
        <v>1194</v>
      </c>
      <c r="G899" s="216"/>
      <c r="H899" s="219">
        <v>580.37</v>
      </c>
      <c r="I899" s="220"/>
      <c r="J899" s="216"/>
      <c r="K899" s="216"/>
      <c r="L899" s="221"/>
      <c r="M899" s="222"/>
      <c r="N899" s="223"/>
      <c r="O899" s="223"/>
      <c r="P899" s="223"/>
      <c r="Q899" s="223"/>
      <c r="R899" s="223"/>
      <c r="S899" s="223"/>
      <c r="T899" s="224"/>
      <c r="AT899" s="225" t="s">
        <v>188</v>
      </c>
      <c r="AU899" s="225" t="s">
        <v>90</v>
      </c>
      <c r="AV899" s="14" t="s">
        <v>90</v>
      </c>
      <c r="AW899" s="14" t="s">
        <v>40</v>
      </c>
      <c r="AX899" s="14" t="s">
        <v>82</v>
      </c>
      <c r="AY899" s="225" t="s">
        <v>179</v>
      </c>
    </row>
    <row r="900" spans="1:65" s="13" customFormat="1" ht="10.199999999999999">
      <c r="B900" s="204"/>
      <c r="C900" s="205"/>
      <c r="D900" s="206" t="s">
        <v>188</v>
      </c>
      <c r="E900" s="207" t="s">
        <v>1</v>
      </c>
      <c r="F900" s="208" t="s">
        <v>1195</v>
      </c>
      <c r="G900" s="205"/>
      <c r="H900" s="207" t="s">
        <v>1</v>
      </c>
      <c r="I900" s="209"/>
      <c r="J900" s="205"/>
      <c r="K900" s="205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188</v>
      </c>
      <c r="AU900" s="214" t="s">
        <v>90</v>
      </c>
      <c r="AV900" s="13" t="s">
        <v>21</v>
      </c>
      <c r="AW900" s="13" t="s">
        <v>40</v>
      </c>
      <c r="AX900" s="13" t="s">
        <v>82</v>
      </c>
      <c r="AY900" s="214" t="s">
        <v>179</v>
      </c>
    </row>
    <row r="901" spans="1:65" s="14" customFormat="1" ht="10.199999999999999">
      <c r="B901" s="215"/>
      <c r="C901" s="216"/>
      <c r="D901" s="206" t="s">
        <v>188</v>
      </c>
      <c r="E901" s="217" t="s">
        <v>1</v>
      </c>
      <c r="F901" s="218" t="s">
        <v>901</v>
      </c>
      <c r="G901" s="216"/>
      <c r="H901" s="219">
        <v>88.88</v>
      </c>
      <c r="I901" s="220"/>
      <c r="J901" s="216"/>
      <c r="K901" s="216"/>
      <c r="L901" s="221"/>
      <c r="M901" s="222"/>
      <c r="N901" s="223"/>
      <c r="O901" s="223"/>
      <c r="P901" s="223"/>
      <c r="Q901" s="223"/>
      <c r="R901" s="223"/>
      <c r="S901" s="223"/>
      <c r="T901" s="224"/>
      <c r="AT901" s="225" t="s">
        <v>188</v>
      </c>
      <c r="AU901" s="225" t="s">
        <v>90</v>
      </c>
      <c r="AV901" s="14" t="s">
        <v>90</v>
      </c>
      <c r="AW901" s="14" t="s">
        <v>40</v>
      </c>
      <c r="AX901" s="14" t="s">
        <v>82</v>
      </c>
      <c r="AY901" s="225" t="s">
        <v>179</v>
      </c>
    </row>
    <row r="902" spans="1:65" s="2" customFormat="1" ht="14.4" customHeight="1">
      <c r="A902" s="34"/>
      <c r="B902" s="35"/>
      <c r="C902" s="191" t="s">
        <v>1196</v>
      </c>
      <c r="D902" s="191" t="s">
        <v>181</v>
      </c>
      <c r="E902" s="192" t="s">
        <v>1197</v>
      </c>
      <c r="F902" s="193" t="s">
        <v>1198</v>
      </c>
      <c r="G902" s="194" t="s">
        <v>184</v>
      </c>
      <c r="H902" s="195">
        <v>669.25</v>
      </c>
      <c r="I902" s="196"/>
      <c r="J902" s="197">
        <f>ROUND(I902*H902,2)</f>
        <v>0</v>
      </c>
      <c r="K902" s="193" t="s">
        <v>185</v>
      </c>
      <c r="L902" s="39"/>
      <c r="M902" s="198" t="s">
        <v>1</v>
      </c>
      <c r="N902" s="199" t="s">
        <v>47</v>
      </c>
      <c r="O902" s="71"/>
      <c r="P902" s="200">
        <f>O902*H902</f>
        <v>0</v>
      </c>
      <c r="Q902" s="200">
        <v>1E-4</v>
      </c>
      <c r="R902" s="200">
        <f>Q902*H902</f>
        <v>6.6924999999999998E-2</v>
      </c>
      <c r="S902" s="200">
        <v>0</v>
      </c>
      <c r="T902" s="201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2" t="s">
        <v>297</v>
      </c>
      <c r="AT902" s="202" t="s">
        <v>181</v>
      </c>
      <c r="AU902" s="202" t="s">
        <v>90</v>
      </c>
      <c r="AY902" s="17" t="s">
        <v>179</v>
      </c>
      <c r="BE902" s="203">
        <f>IF(N902="základní",J902,0)</f>
        <v>0</v>
      </c>
      <c r="BF902" s="203">
        <f>IF(N902="snížená",J902,0)</f>
        <v>0</v>
      </c>
      <c r="BG902" s="203">
        <f>IF(N902="zákl. přenesená",J902,0)</f>
        <v>0</v>
      </c>
      <c r="BH902" s="203">
        <f>IF(N902="sníž. přenesená",J902,0)</f>
        <v>0</v>
      </c>
      <c r="BI902" s="203">
        <f>IF(N902="nulová",J902,0)</f>
        <v>0</v>
      </c>
      <c r="BJ902" s="17" t="s">
        <v>21</v>
      </c>
      <c r="BK902" s="203">
        <f>ROUND(I902*H902,2)</f>
        <v>0</v>
      </c>
      <c r="BL902" s="17" t="s">
        <v>297</v>
      </c>
      <c r="BM902" s="202" t="s">
        <v>1199</v>
      </c>
    </row>
    <row r="903" spans="1:65" s="13" customFormat="1" ht="10.199999999999999">
      <c r="B903" s="204"/>
      <c r="C903" s="205"/>
      <c r="D903" s="206" t="s">
        <v>188</v>
      </c>
      <c r="E903" s="207" t="s">
        <v>1</v>
      </c>
      <c r="F903" s="208" t="s">
        <v>1193</v>
      </c>
      <c r="G903" s="205"/>
      <c r="H903" s="207" t="s">
        <v>1</v>
      </c>
      <c r="I903" s="209"/>
      <c r="J903" s="205"/>
      <c r="K903" s="205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188</v>
      </c>
      <c r="AU903" s="214" t="s">
        <v>90</v>
      </c>
      <c r="AV903" s="13" t="s">
        <v>21</v>
      </c>
      <c r="AW903" s="13" t="s">
        <v>40</v>
      </c>
      <c r="AX903" s="13" t="s">
        <v>82</v>
      </c>
      <c r="AY903" s="214" t="s">
        <v>179</v>
      </c>
    </row>
    <row r="904" spans="1:65" s="14" customFormat="1" ht="10.199999999999999">
      <c r="B904" s="215"/>
      <c r="C904" s="216"/>
      <c r="D904" s="206" t="s">
        <v>188</v>
      </c>
      <c r="E904" s="217" t="s">
        <v>1</v>
      </c>
      <c r="F904" s="218" t="s">
        <v>1194</v>
      </c>
      <c r="G904" s="216"/>
      <c r="H904" s="219">
        <v>580.37</v>
      </c>
      <c r="I904" s="220"/>
      <c r="J904" s="216"/>
      <c r="K904" s="216"/>
      <c r="L904" s="221"/>
      <c r="M904" s="222"/>
      <c r="N904" s="223"/>
      <c r="O904" s="223"/>
      <c r="P904" s="223"/>
      <c r="Q904" s="223"/>
      <c r="R904" s="223"/>
      <c r="S904" s="223"/>
      <c r="T904" s="224"/>
      <c r="AT904" s="225" t="s">
        <v>188</v>
      </c>
      <c r="AU904" s="225" t="s">
        <v>90</v>
      </c>
      <c r="AV904" s="14" t="s">
        <v>90</v>
      </c>
      <c r="AW904" s="14" t="s">
        <v>40</v>
      </c>
      <c r="AX904" s="14" t="s">
        <v>82</v>
      </c>
      <c r="AY904" s="225" t="s">
        <v>179</v>
      </c>
    </row>
    <row r="905" spans="1:65" s="13" customFormat="1" ht="10.199999999999999">
      <c r="B905" s="204"/>
      <c r="C905" s="205"/>
      <c r="D905" s="206" t="s">
        <v>188</v>
      </c>
      <c r="E905" s="207" t="s">
        <v>1</v>
      </c>
      <c r="F905" s="208" t="s">
        <v>1195</v>
      </c>
      <c r="G905" s="205"/>
      <c r="H905" s="207" t="s">
        <v>1</v>
      </c>
      <c r="I905" s="209"/>
      <c r="J905" s="205"/>
      <c r="K905" s="205"/>
      <c r="L905" s="210"/>
      <c r="M905" s="211"/>
      <c r="N905" s="212"/>
      <c r="O905" s="212"/>
      <c r="P905" s="212"/>
      <c r="Q905" s="212"/>
      <c r="R905" s="212"/>
      <c r="S905" s="212"/>
      <c r="T905" s="213"/>
      <c r="AT905" s="214" t="s">
        <v>188</v>
      </c>
      <c r="AU905" s="214" t="s">
        <v>90</v>
      </c>
      <c r="AV905" s="13" t="s">
        <v>21</v>
      </c>
      <c r="AW905" s="13" t="s">
        <v>40</v>
      </c>
      <c r="AX905" s="13" t="s">
        <v>82</v>
      </c>
      <c r="AY905" s="214" t="s">
        <v>179</v>
      </c>
    </row>
    <row r="906" spans="1:65" s="14" customFormat="1" ht="10.199999999999999">
      <c r="B906" s="215"/>
      <c r="C906" s="216"/>
      <c r="D906" s="206" t="s">
        <v>188</v>
      </c>
      <c r="E906" s="217" t="s">
        <v>1</v>
      </c>
      <c r="F906" s="218" t="s">
        <v>901</v>
      </c>
      <c r="G906" s="216"/>
      <c r="H906" s="219">
        <v>88.88</v>
      </c>
      <c r="I906" s="220"/>
      <c r="J906" s="216"/>
      <c r="K906" s="216"/>
      <c r="L906" s="221"/>
      <c r="M906" s="222"/>
      <c r="N906" s="223"/>
      <c r="O906" s="223"/>
      <c r="P906" s="223"/>
      <c r="Q906" s="223"/>
      <c r="R906" s="223"/>
      <c r="S906" s="223"/>
      <c r="T906" s="224"/>
      <c r="AT906" s="225" t="s">
        <v>188</v>
      </c>
      <c r="AU906" s="225" t="s">
        <v>90</v>
      </c>
      <c r="AV906" s="14" t="s">
        <v>90</v>
      </c>
      <c r="AW906" s="14" t="s">
        <v>40</v>
      </c>
      <c r="AX906" s="14" t="s">
        <v>82</v>
      </c>
      <c r="AY906" s="225" t="s">
        <v>179</v>
      </c>
    </row>
    <row r="907" spans="1:65" s="2" customFormat="1" ht="14.4" customHeight="1">
      <c r="A907" s="34"/>
      <c r="B907" s="35"/>
      <c r="C907" s="191" t="s">
        <v>1200</v>
      </c>
      <c r="D907" s="191" t="s">
        <v>181</v>
      </c>
      <c r="E907" s="192" t="s">
        <v>1201</v>
      </c>
      <c r="F907" s="193" t="s">
        <v>1202</v>
      </c>
      <c r="G907" s="194" t="s">
        <v>260</v>
      </c>
      <c r="H907" s="195">
        <v>873.63499999999999</v>
      </c>
      <c r="I907" s="196"/>
      <c r="J907" s="197">
        <f>ROUND(I907*H907,2)</f>
        <v>0</v>
      </c>
      <c r="K907" s="193" t="s">
        <v>185</v>
      </c>
      <c r="L907" s="39"/>
      <c r="M907" s="198" t="s">
        <v>1</v>
      </c>
      <c r="N907" s="199" t="s">
        <v>47</v>
      </c>
      <c r="O907" s="71"/>
      <c r="P907" s="200">
        <f>O907*H907</f>
        <v>0</v>
      </c>
      <c r="Q907" s="200">
        <v>0</v>
      </c>
      <c r="R907" s="200">
        <f>Q907*H907</f>
        <v>0</v>
      </c>
      <c r="S907" s="200">
        <v>0</v>
      </c>
      <c r="T907" s="201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2" t="s">
        <v>297</v>
      </c>
      <c r="AT907" s="202" t="s">
        <v>181</v>
      </c>
      <c r="AU907" s="202" t="s">
        <v>90</v>
      </c>
      <c r="AY907" s="17" t="s">
        <v>179</v>
      </c>
      <c r="BE907" s="203">
        <f>IF(N907="základní",J907,0)</f>
        <v>0</v>
      </c>
      <c r="BF907" s="203">
        <f>IF(N907="snížená",J907,0)</f>
        <v>0</v>
      </c>
      <c r="BG907" s="203">
        <f>IF(N907="zákl. přenesená",J907,0)</f>
        <v>0</v>
      </c>
      <c r="BH907" s="203">
        <f>IF(N907="sníž. přenesená",J907,0)</f>
        <v>0</v>
      </c>
      <c r="BI907" s="203">
        <f>IF(N907="nulová",J907,0)</f>
        <v>0</v>
      </c>
      <c r="BJ907" s="17" t="s">
        <v>21</v>
      </c>
      <c r="BK907" s="203">
        <f>ROUND(I907*H907,2)</f>
        <v>0</v>
      </c>
      <c r="BL907" s="17" t="s">
        <v>297</v>
      </c>
      <c r="BM907" s="202" t="s">
        <v>1203</v>
      </c>
    </row>
    <row r="908" spans="1:65" s="13" customFormat="1" ht="10.199999999999999">
      <c r="B908" s="204"/>
      <c r="C908" s="205"/>
      <c r="D908" s="206" t="s">
        <v>188</v>
      </c>
      <c r="E908" s="207" t="s">
        <v>1</v>
      </c>
      <c r="F908" s="208" t="s">
        <v>1204</v>
      </c>
      <c r="G908" s="205"/>
      <c r="H908" s="207" t="s">
        <v>1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188</v>
      </c>
      <c r="AU908" s="214" t="s">
        <v>90</v>
      </c>
      <c r="AV908" s="13" t="s">
        <v>21</v>
      </c>
      <c r="AW908" s="13" t="s">
        <v>40</v>
      </c>
      <c r="AX908" s="13" t="s">
        <v>82</v>
      </c>
      <c r="AY908" s="214" t="s">
        <v>179</v>
      </c>
    </row>
    <row r="909" spans="1:65" s="14" customFormat="1" ht="10.199999999999999">
      <c r="B909" s="215"/>
      <c r="C909" s="216"/>
      <c r="D909" s="206" t="s">
        <v>188</v>
      </c>
      <c r="E909" s="217" t="s">
        <v>1</v>
      </c>
      <c r="F909" s="218" t="s">
        <v>1205</v>
      </c>
      <c r="G909" s="216"/>
      <c r="H909" s="219">
        <v>873.63499999999999</v>
      </c>
      <c r="I909" s="220"/>
      <c r="J909" s="216"/>
      <c r="K909" s="216"/>
      <c r="L909" s="221"/>
      <c r="M909" s="222"/>
      <c r="N909" s="223"/>
      <c r="O909" s="223"/>
      <c r="P909" s="223"/>
      <c r="Q909" s="223"/>
      <c r="R909" s="223"/>
      <c r="S909" s="223"/>
      <c r="T909" s="224"/>
      <c r="AT909" s="225" t="s">
        <v>188</v>
      </c>
      <c r="AU909" s="225" t="s">
        <v>90</v>
      </c>
      <c r="AV909" s="14" t="s">
        <v>90</v>
      </c>
      <c r="AW909" s="14" t="s">
        <v>40</v>
      </c>
      <c r="AX909" s="14" t="s">
        <v>82</v>
      </c>
      <c r="AY909" s="225" t="s">
        <v>179</v>
      </c>
    </row>
    <row r="910" spans="1:65" s="2" customFormat="1" ht="14.4" customHeight="1">
      <c r="A910" s="34"/>
      <c r="B910" s="35"/>
      <c r="C910" s="226" t="s">
        <v>1206</v>
      </c>
      <c r="D910" s="226" t="s">
        <v>207</v>
      </c>
      <c r="E910" s="227" t="s">
        <v>1064</v>
      </c>
      <c r="F910" s="228" t="s">
        <v>1065</v>
      </c>
      <c r="G910" s="229" t="s">
        <v>216</v>
      </c>
      <c r="H910" s="230">
        <v>3.8439999999999999</v>
      </c>
      <c r="I910" s="231"/>
      <c r="J910" s="232">
        <f>ROUND(I910*H910,2)</f>
        <v>0</v>
      </c>
      <c r="K910" s="228" t="s">
        <v>185</v>
      </c>
      <c r="L910" s="233"/>
      <c r="M910" s="234" t="s">
        <v>1</v>
      </c>
      <c r="N910" s="235" t="s">
        <v>47</v>
      </c>
      <c r="O910" s="71"/>
      <c r="P910" s="200">
        <f>O910*H910</f>
        <v>0</v>
      </c>
      <c r="Q910" s="200">
        <v>0.55000000000000004</v>
      </c>
      <c r="R910" s="200">
        <f>Q910*H910</f>
        <v>2.1142000000000003</v>
      </c>
      <c r="S910" s="200">
        <v>0</v>
      </c>
      <c r="T910" s="201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2" t="s">
        <v>397</v>
      </c>
      <c r="AT910" s="202" t="s">
        <v>207</v>
      </c>
      <c r="AU910" s="202" t="s">
        <v>90</v>
      </c>
      <c r="AY910" s="17" t="s">
        <v>179</v>
      </c>
      <c r="BE910" s="203">
        <f>IF(N910="základní",J910,0)</f>
        <v>0</v>
      </c>
      <c r="BF910" s="203">
        <f>IF(N910="snížená",J910,0)</f>
        <v>0</v>
      </c>
      <c r="BG910" s="203">
        <f>IF(N910="zákl. přenesená",J910,0)</f>
        <v>0</v>
      </c>
      <c r="BH910" s="203">
        <f>IF(N910="sníž. přenesená",J910,0)</f>
        <v>0</v>
      </c>
      <c r="BI910" s="203">
        <f>IF(N910="nulová",J910,0)</f>
        <v>0</v>
      </c>
      <c r="BJ910" s="17" t="s">
        <v>21</v>
      </c>
      <c r="BK910" s="203">
        <f>ROUND(I910*H910,2)</f>
        <v>0</v>
      </c>
      <c r="BL910" s="17" t="s">
        <v>297</v>
      </c>
      <c r="BM910" s="202" t="s">
        <v>1207</v>
      </c>
    </row>
    <row r="911" spans="1:65" s="13" customFormat="1" ht="10.199999999999999">
      <c r="B911" s="204"/>
      <c r="C911" s="205"/>
      <c r="D911" s="206" t="s">
        <v>188</v>
      </c>
      <c r="E911" s="207" t="s">
        <v>1</v>
      </c>
      <c r="F911" s="208" t="s">
        <v>1208</v>
      </c>
      <c r="G911" s="205"/>
      <c r="H911" s="207" t="s">
        <v>1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188</v>
      </c>
      <c r="AU911" s="214" t="s">
        <v>90</v>
      </c>
      <c r="AV911" s="13" t="s">
        <v>21</v>
      </c>
      <c r="AW911" s="13" t="s">
        <v>40</v>
      </c>
      <c r="AX911" s="13" t="s">
        <v>82</v>
      </c>
      <c r="AY911" s="214" t="s">
        <v>179</v>
      </c>
    </row>
    <row r="912" spans="1:65" s="14" customFormat="1" ht="10.199999999999999">
      <c r="B912" s="215"/>
      <c r="C912" s="216"/>
      <c r="D912" s="206" t="s">
        <v>188</v>
      </c>
      <c r="E912" s="217" t="s">
        <v>1</v>
      </c>
      <c r="F912" s="218" t="s">
        <v>1082</v>
      </c>
      <c r="G912" s="216"/>
      <c r="H912" s="219">
        <v>3.8439939999999999</v>
      </c>
      <c r="I912" s="220"/>
      <c r="J912" s="216"/>
      <c r="K912" s="216"/>
      <c r="L912" s="221"/>
      <c r="M912" s="222"/>
      <c r="N912" s="223"/>
      <c r="O912" s="223"/>
      <c r="P912" s="223"/>
      <c r="Q912" s="223"/>
      <c r="R912" s="223"/>
      <c r="S912" s="223"/>
      <c r="T912" s="224"/>
      <c r="AT912" s="225" t="s">
        <v>188</v>
      </c>
      <c r="AU912" s="225" t="s">
        <v>90</v>
      </c>
      <c r="AV912" s="14" t="s">
        <v>90</v>
      </c>
      <c r="AW912" s="14" t="s">
        <v>40</v>
      </c>
      <c r="AX912" s="14" t="s">
        <v>82</v>
      </c>
      <c r="AY912" s="225" t="s">
        <v>179</v>
      </c>
    </row>
    <row r="913" spans="1:65" s="2" customFormat="1" ht="14.4" customHeight="1">
      <c r="A913" s="34"/>
      <c r="B913" s="35"/>
      <c r="C913" s="191" t="s">
        <v>1209</v>
      </c>
      <c r="D913" s="191" t="s">
        <v>181</v>
      </c>
      <c r="E913" s="192" t="s">
        <v>1210</v>
      </c>
      <c r="F913" s="193" t="s">
        <v>1211</v>
      </c>
      <c r="G913" s="194" t="s">
        <v>184</v>
      </c>
      <c r="H913" s="195">
        <v>669.25</v>
      </c>
      <c r="I913" s="196"/>
      <c r="J913" s="197">
        <f>ROUND(I913*H913,2)</f>
        <v>0</v>
      </c>
      <c r="K913" s="193" t="s">
        <v>185</v>
      </c>
      <c r="L913" s="39"/>
      <c r="M913" s="198" t="s">
        <v>1</v>
      </c>
      <c r="N913" s="199" t="s">
        <v>47</v>
      </c>
      <c r="O913" s="71"/>
      <c r="P913" s="200">
        <f>O913*H913</f>
        <v>0</v>
      </c>
      <c r="Q913" s="200">
        <v>0</v>
      </c>
      <c r="R913" s="200">
        <f>Q913*H913</f>
        <v>0</v>
      </c>
      <c r="S913" s="200">
        <v>0</v>
      </c>
      <c r="T913" s="201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202" t="s">
        <v>297</v>
      </c>
      <c r="AT913" s="202" t="s">
        <v>181</v>
      </c>
      <c r="AU913" s="202" t="s">
        <v>90</v>
      </c>
      <c r="AY913" s="17" t="s">
        <v>179</v>
      </c>
      <c r="BE913" s="203">
        <f>IF(N913="základní",J913,0)</f>
        <v>0</v>
      </c>
      <c r="BF913" s="203">
        <f>IF(N913="snížená",J913,0)</f>
        <v>0</v>
      </c>
      <c r="BG913" s="203">
        <f>IF(N913="zákl. přenesená",J913,0)</f>
        <v>0</v>
      </c>
      <c r="BH913" s="203">
        <f>IF(N913="sníž. přenesená",J913,0)</f>
        <v>0</v>
      </c>
      <c r="BI913" s="203">
        <f>IF(N913="nulová",J913,0)</f>
        <v>0</v>
      </c>
      <c r="BJ913" s="17" t="s">
        <v>21</v>
      </c>
      <c r="BK913" s="203">
        <f>ROUND(I913*H913,2)</f>
        <v>0</v>
      </c>
      <c r="BL913" s="17" t="s">
        <v>297</v>
      </c>
      <c r="BM913" s="202" t="s">
        <v>1212</v>
      </c>
    </row>
    <row r="914" spans="1:65" s="13" customFormat="1" ht="10.199999999999999">
      <c r="B914" s="204"/>
      <c r="C914" s="205"/>
      <c r="D914" s="206" t="s">
        <v>188</v>
      </c>
      <c r="E914" s="207" t="s">
        <v>1</v>
      </c>
      <c r="F914" s="208" t="s">
        <v>1213</v>
      </c>
      <c r="G914" s="205"/>
      <c r="H914" s="207" t="s">
        <v>1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188</v>
      </c>
      <c r="AU914" s="214" t="s">
        <v>90</v>
      </c>
      <c r="AV914" s="13" t="s">
        <v>21</v>
      </c>
      <c r="AW914" s="13" t="s">
        <v>40</v>
      </c>
      <c r="AX914" s="13" t="s">
        <v>82</v>
      </c>
      <c r="AY914" s="214" t="s">
        <v>179</v>
      </c>
    </row>
    <row r="915" spans="1:65" s="14" customFormat="1" ht="10.199999999999999">
      <c r="B915" s="215"/>
      <c r="C915" s="216"/>
      <c r="D915" s="206" t="s">
        <v>188</v>
      </c>
      <c r="E915" s="217" t="s">
        <v>1</v>
      </c>
      <c r="F915" s="218" t="s">
        <v>1194</v>
      </c>
      <c r="G915" s="216"/>
      <c r="H915" s="219">
        <v>580.37</v>
      </c>
      <c r="I915" s="220"/>
      <c r="J915" s="216"/>
      <c r="K915" s="216"/>
      <c r="L915" s="221"/>
      <c r="M915" s="222"/>
      <c r="N915" s="223"/>
      <c r="O915" s="223"/>
      <c r="P915" s="223"/>
      <c r="Q915" s="223"/>
      <c r="R915" s="223"/>
      <c r="S915" s="223"/>
      <c r="T915" s="224"/>
      <c r="AT915" s="225" t="s">
        <v>188</v>
      </c>
      <c r="AU915" s="225" t="s">
        <v>90</v>
      </c>
      <c r="AV915" s="14" t="s">
        <v>90</v>
      </c>
      <c r="AW915" s="14" t="s">
        <v>40</v>
      </c>
      <c r="AX915" s="14" t="s">
        <v>82</v>
      </c>
      <c r="AY915" s="225" t="s">
        <v>179</v>
      </c>
    </row>
    <row r="916" spans="1:65" s="13" customFormat="1" ht="10.199999999999999">
      <c r="B916" s="204"/>
      <c r="C916" s="205"/>
      <c r="D916" s="206" t="s">
        <v>188</v>
      </c>
      <c r="E916" s="207" t="s">
        <v>1</v>
      </c>
      <c r="F916" s="208" t="s">
        <v>1214</v>
      </c>
      <c r="G916" s="205"/>
      <c r="H916" s="207" t="s">
        <v>1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188</v>
      </c>
      <c r="AU916" s="214" t="s">
        <v>90</v>
      </c>
      <c r="AV916" s="13" t="s">
        <v>21</v>
      </c>
      <c r="AW916" s="13" t="s">
        <v>40</v>
      </c>
      <c r="AX916" s="13" t="s">
        <v>82</v>
      </c>
      <c r="AY916" s="214" t="s">
        <v>179</v>
      </c>
    </row>
    <row r="917" spans="1:65" s="14" customFormat="1" ht="10.199999999999999">
      <c r="B917" s="215"/>
      <c r="C917" s="216"/>
      <c r="D917" s="206" t="s">
        <v>188</v>
      </c>
      <c r="E917" s="217" t="s">
        <v>1</v>
      </c>
      <c r="F917" s="218" t="s">
        <v>901</v>
      </c>
      <c r="G917" s="216"/>
      <c r="H917" s="219">
        <v>88.88</v>
      </c>
      <c r="I917" s="220"/>
      <c r="J917" s="216"/>
      <c r="K917" s="216"/>
      <c r="L917" s="221"/>
      <c r="M917" s="222"/>
      <c r="N917" s="223"/>
      <c r="O917" s="223"/>
      <c r="P917" s="223"/>
      <c r="Q917" s="223"/>
      <c r="R917" s="223"/>
      <c r="S917" s="223"/>
      <c r="T917" s="224"/>
      <c r="AT917" s="225" t="s">
        <v>188</v>
      </c>
      <c r="AU917" s="225" t="s">
        <v>90</v>
      </c>
      <c r="AV917" s="14" t="s">
        <v>90</v>
      </c>
      <c r="AW917" s="14" t="s">
        <v>40</v>
      </c>
      <c r="AX917" s="14" t="s">
        <v>82</v>
      </c>
      <c r="AY917" s="225" t="s">
        <v>179</v>
      </c>
    </row>
    <row r="918" spans="1:65" s="2" customFormat="1" ht="14.4" customHeight="1">
      <c r="A918" s="34"/>
      <c r="B918" s="35"/>
      <c r="C918" s="226" t="s">
        <v>1215</v>
      </c>
      <c r="D918" s="226" t="s">
        <v>207</v>
      </c>
      <c r="E918" s="227" t="s">
        <v>1216</v>
      </c>
      <c r="F918" s="228" t="s">
        <v>1217</v>
      </c>
      <c r="G918" s="229" t="s">
        <v>184</v>
      </c>
      <c r="H918" s="230">
        <v>736.17499999999995</v>
      </c>
      <c r="I918" s="231"/>
      <c r="J918" s="232">
        <f>ROUND(I918*H918,2)</f>
        <v>0</v>
      </c>
      <c r="K918" s="228" t="s">
        <v>185</v>
      </c>
      <c r="L918" s="233"/>
      <c r="M918" s="234" t="s">
        <v>1</v>
      </c>
      <c r="N918" s="235" t="s">
        <v>47</v>
      </c>
      <c r="O918" s="71"/>
      <c r="P918" s="200">
        <f>O918*H918</f>
        <v>0</v>
      </c>
      <c r="Q918" s="200">
        <v>1.3999999999999999E-4</v>
      </c>
      <c r="R918" s="200">
        <f>Q918*H918</f>
        <v>0.10306449999999999</v>
      </c>
      <c r="S918" s="200">
        <v>0</v>
      </c>
      <c r="T918" s="201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2" t="s">
        <v>397</v>
      </c>
      <c r="AT918" s="202" t="s">
        <v>207</v>
      </c>
      <c r="AU918" s="202" t="s">
        <v>90</v>
      </c>
      <c r="AY918" s="17" t="s">
        <v>179</v>
      </c>
      <c r="BE918" s="203">
        <f>IF(N918="základní",J918,0)</f>
        <v>0</v>
      </c>
      <c r="BF918" s="203">
        <f>IF(N918="snížená",J918,0)</f>
        <v>0</v>
      </c>
      <c r="BG918" s="203">
        <f>IF(N918="zákl. přenesená",J918,0)</f>
        <v>0</v>
      </c>
      <c r="BH918" s="203">
        <f>IF(N918="sníž. přenesená",J918,0)</f>
        <v>0</v>
      </c>
      <c r="BI918" s="203">
        <f>IF(N918="nulová",J918,0)</f>
        <v>0</v>
      </c>
      <c r="BJ918" s="17" t="s">
        <v>21</v>
      </c>
      <c r="BK918" s="203">
        <f>ROUND(I918*H918,2)</f>
        <v>0</v>
      </c>
      <c r="BL918" s="17" t="s">
        <v>297</v>
      </c>
      <c r="BM918" s="202" t="s">
        <v>1218</v>
      </c>
    </row>
    <row r="919" spans="1:65" s="14" customFormat="1" ht="10.199999999999999">
      <c r="B919" s="215"/>
      <c r="C919" s="216"/>
      <c r="D919" s="206" t="s">
        <v>188</v>
      </c>
      <c r="E919" s="217" t="s">
        <v>1</v>
      </c>
      <c r="F919" s="218" t="s">
        <v>1219</v>
      </c>
      <c r="G919" s="216"/>
      <c r="H919" s="219">
        <v>736.17499999999995</v>
      </c>
      <c r="I919" s="220"/>
      <c r="J919" s="216"/>
      <c r="K919" s="216"/>
      <c r="L919" s="221"/>
      <c r="M919" s="222"/>
      <c r="N919" s="223"/>
      <c r="O919" s="223"/>
      <c r="P919" s="223"/>
      <c r="Q919" s="223"/>
      <c r="R919" s="223"/>
      <c r="S919" s="223"/>
      <c r="T919" s="224"/>
      <c r="AT919" s="225" t="s">
        <v>188</v>
      </c>
      <c r="AU919" s="225" t="s">
        <v>90</v>
      </c>
      <c r="AV919" s="14" t="s">
        <v>90</v>
      </c>
      <c r="AW919" s="14" t="s">
        <v>40</v>
      </c>
      <c r="AX919" s="14" t="s">
        <v>82</v>
      </c>
      <c r="AY919" s="225" t="s">
        <v>179</v>
      </c>
    </row>
    <row r="920" spans="1:65" s="2" customFormat="1" ht="14.4" customHeight="1">
      <c r="A920" s="34"/>
      <c r="B920" s="35"/>
      <c r="C920" s="191" t="s">
        <v>1220</v>
      </c>
      <c r="D920" s="191" t="s">
        <v>181</v>
      </c>
      <c r="E920" s="192" t="s">
        <v>1221</v>
      </c>
      <c r="F920" s="193" t="s">
        <v>1222</v>
      </c>
      <c r="G920" s="194" t="s">
        <v>184</v>
      </c>
      <c r="H920" s="195">
        <v>1432.115</v>
      </c>
      <c r="I920" s="196"/>
      <c r="J920" s="197">
        <f>ROUND(I920*H920,2)</f>
        <v>0</v>
      </c>
      <c r="K920" s="193" t="s">
        <v>185</v>
      </c>
      <c r="L920" s="39"/>
      <c r="M920" s="198" t="s">
        <v>1</v>
      </c>
      <c r="N920" s="199" t="s">
        <v>47</v>
      </c>
      <c r="O920" s="71"/>
      <c r="P920" s="200">
        <f>O920*H920</f>
        <v>0</v>
      </c>
      <c r="Q920" s="200">
        <v>0</v>
      </c>
      <c r="R920" s="200">
        <f>Q920*H920</f>
        <v>0</v>
      </c>
      <c r="S920" s="200">
        <v>0</v>
      </c>
      <c r="T920" s="201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2" t="s">
        <v>297</v>
      </c>
      <c r="AT920" s="202" t="s">
        <v>181</v>
      </c>
      <c r="AU920" s="202" t="s">
        <v>90</v>
      </c>
      <c r="AY920" s="17" t="s">
        <v>179</v>
      </c>
      <c r="BE920" s="203">
        <f>IF(N920="základní",J920,0)</f>
        <v>0</v>
      </c>
      <c r="BF920" s="203">
        <f>IF(N920="snížená",J920,0)</f>
        <v>0</v>
      </c>
      <c r="BG920" s="203">
        <f>IF(N920="zákl. přenesená",J920,0)</f>
        <v>0</v>
      </c>
      <c r="BH920" s="203">
        <f>IF(N920="sníž. přenesená",J920,0)</f>
        <v>0</v>
      </c>
      <c r="BI920" s="203">
        <f>IF(N920="nulová",J920,0)</f>
        <v>0</v>
      </c>
      <c r="BJ920" s="17" t="s">
        <v>21</v>
      </c>
      <c r="BK920" s="203">
        <f>ROUND(I920*H920,2)</f>
        <v>0</v>
      </c>
      <c r="BL920" s="17" t="s">
        <v>297</v>
      </c>
      <c r="BM920" s="202" t="s">
        <v>1223</v>
      </c>
    </row>
    <row r="921" spans="1:65" s="13" customFormat="1" ht="10.199999999999999">
      <c r="B921" s="204"/>
      <c r="C921" s="205"/>
      <c r="D921" s="206" t="s">
        <v>188</v>
      </c>
      <c r="E921" s="207" t="s">
        <v>1</v>
      </c>
      <c r="F921" s="208" t="s">
        <v>908</v>
      </c>
      <c r="G921" s="205"/>
      <c r="H921" s="207" t="s">
        <v>1</v>
      </c>
      <c r="I921" s="209"/>
      <c r="J921" s="205"/>
      <c r="K921" s="205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188</v>
      </c>
      <c r="AU921" s="214" t="s">
        <v>90</v>
      </c>
      <c r="AV921" s="13" t="s">
        <v>21</v>
      </c>
      <c r="AW921" s="13" t="s">
        <v>40</v>
      </c>
      <c r="AX921" s="13" t="s">
        <v>82</v>
      </c>
      <c r="AY921" s="214" t="s">
        <v>179</v>
      </c>
    </row>
    <row r="922" spans="1:65" s="14" customFormat="1" ht="10.199999999999999">
      <c r="B922" s="215"/>
      <c r="C922" s="216"/>
      <c r="D922" s="206" t="s">
        <v>188</v>
      </c>
      <c r="E922" s="217" t="s">
        <v>1</v>
      </c>
      <c r="F922" s="218" t="s">
        <v>1224</v>
      </c>
      <c r="G922" s="216"/>
      <c r="H922" s="219">
        <v>1160.74</v>
      </c>
      <c r="I922" s="220"/>
      <c r="J922" s="216"/>
      <c r="K922" s="216"/>
      <c r="L922" s="221"/>
      <c r="M922" s="222"/>
      <c r="N922" s="223"/>
      <c r="O922" s="223"/>
      <c r="P922" s="223"/>
      <c r="Q922" s="223"/>
      <c r="R922" s="223"/>
      <c r="S922" s="223"/>
      <c r="T922" s="224"/>
      <c r="AT922" s="225" t="s">
        <v>188</v>
      </c>
      <c r="AU922" s="225" t="s">
        <v>90</v>
      </c>
      <c r="AV922" s="14" t="s">
        <v>90</v>
      </c>
      <c r="AW922" s="14" t="s">
        <v>40</v>
      </c>
      <c r="AX922" s="14" t="s">
        <v>82</v>
      </c>
      <c r="AY922" s="225" t="s">
        <v>179</v>
      </c>
    </row>
    <row r="923" spans="1:65" s="13" customFormat="1" ht="10.199999999999999">
      <c r="B923" s="204"/>
      <c r="C923" s="205"/>
      <c r="D923" s="206" t="s">
        <v>188</v>
      </c>
      <c r="E923" s="207" t="s">
        <v>1</v>
      </c>
      <c r="F923" s="208" t="s">
        <v>910</v>
      </c>
      <c r="G923" s="205"/>
      <c r="H923" s="207" t="s">
        <v>1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188</v>
      </c>
      <c r="AU923" s="214" t="s">
        <v>90</v>
      </c>
      <c r="AV923" s="13" t="s">
        <v>21</v>
      </c>
      <c r="AW923" s="13" t="s">
        <v>40</v>
      </c>
      <c r="AX923" s="13" t="s">
        <v>82</v>
      </c>
      <c r="AY923" s="214" t="s">
        <v>179</v>
      </c>
    </row>
    <row r="924" spans="1:65" s="14" customFormat="1" ht="10.199999999999999">
      <c r="B924" s="215"/>
      <c r="C924" s="216"/>
      <c r="D924" s="206" t="s">
        <v>188</v>
      </c>
      <c r="E924" s="217" t="s">
        <v>1</v>
      </c>
      <c r="F924" s="218" t="s">
        <v>1225</v>
      </c>
      <c r="G924" s="216"/>
      <c r="H924" s="219">
        <v>177.76</v>
      </c>
      <c r="I924" s="220"/>
      <c r="J924" s="216"/>
      <c r="K924" s="216"/>
      <c r="L924" s="221"/>
      <c r="M924" s="222"/>
      <c r="N924" s="223"/>
      <c r="O924" s="223"/>
      <c r="P924" s="223"/>
      <c r="Q924" s="223"/>
      <c r="R924" s="223"/>
      <c r="S924" s="223"/>
      <c r="T924" s="224"/>
      <c r="AT924" s="225" t="s">
        <v>188</v>
      </c>
      <c r="AU924" s="225" t="s">
        <v>90</v>
      </c>
      <c r="AV924" s="14" t="s">
        <v>90</v>
      </c>
      <c r="AW924" s="14" t="s">
        <v>40</v>
      </c>
      <c r="AX924" s="14" t="s">
        <v>82</v>
      </c>
      <c r="AY924" s="225" t="s">
        <v>179</v>
      </c>
    </row>
    <row r="925" spans="1:65" s="13" customFormat="1" ht="10.199999999999999">
      <c r="B925" s="204"/>
      <c r="C925" s="205"/>
      <c r="D925" s="206" t="s">
        <v>188</v>
      </c>
      <c r="E925" s="207" t="s">
        <v>1</v>
      </c>
      <c r="F925" s="208" t="s">
        <v>1226</v>
      </c>
      <c r="G925" s="205"/>
      <c r="H925" s="207" t="s">
        <v>1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188</v>
      </c>
      <c r="AU925" s="214" t="s">
        <v>90</v>
      </c>
      <c r="AV925" s="13" t="s">
        <v>21</v>
      </c>
      <c r="AW925" s="13" t="s">
        <v>40</v>
      </c>
      <c r="AX925" s="13" t="s">
        <v>82</v>
      </c>
      <c r="AY925" s="214" t="s">
        <v>179</v>
      </c>
    </row>
    <row r="926" spans="1:65" s="14" customFormat="1" ht="10.199999999999999">
      <c r="B926" s="215"/>
      <c r="C926" s="216"/>
      <c r="D926" s="206" t="s">
        <v>188</v>
      </c>
      <c r="E926" s="217" t="s">
        <v>1</v>
      </c>
      <c r="F926" s="218" t="s">
        <v>1227</v>
      </c>
      <c r="G926" s="216"/>
      <c r="H926" s="219">
        <v>93.614999999999995</v>
      </c>
      <c r="I926" s="220"/>
      <c r="J926" s="216"/>
      <c r="K926" s="216"/>
      <c r="L926" s="221"/>
      <c r="M926" s="222"/>
      <c r="N926" s="223"/>
      <c r="O926" s="223"/>
      <c r="P926" s="223"/>
      <c r="Q926" s="223"/>
      <c r="R926" s="223"/>
      <c r="S926" s="223"/>
      <c r="T926" s="224"/>
      <c r="AT926" s="225" t="s">
        <v>188</v>
      </c>
      <c r="AU926" s="225" t="s">
        <v>90</v>
      </c>
      <c r="AV926" s="14" t="s">
        <v>90</v>
      </c>
      <c r="AW926" s="14" t="s">
        <v>40</v>
      </c>
      <c r="AX926" s="14" t="s">
        <v>82</v>
      </c>
      <c r="AY926" s="225" t="s">
        <v>179</v>
      </c>
    </row>
    <row r="927" spans="1:65" s="2" customFormat="1" ht="19.8" customHeight="1">
      <c r="A927" s="34"/>
      <c r="B927" s="35"/>
      <c r="C927" s="226" t="s">
        <v>1228</v>
      </c>
      <c r="D927" s="226" t="s">
        <v>207</v>
      </c>
      <c r="E927" s="227" t="s">
        <v>1229</v>
      </c>
      <c r="F927" s="228" t="s">
        <v>1230</v>
      </c>
      <c r="G927" s="229" t="s">
        <v>184</v>
      </c>
      <c r="H927" s="230">
        <v>1104.3140000000001</v>
      </c>
      <c r="I927" s="231"/>
      <c r="J927" s="232">
        <f>ROUND(I927*H927,2)</f>
        <v>0</v>
      </c>
      <c r="K927" s="228" t="s">
        <v>185</v>
      </c>
      <c r="L927" s="233"/>
      <c r="M927" s="234" t="s">
        <v>1</v>
      </c>
      <c r="N927" s="235" t="s">
        <v>47</v>
      </c>
      <c r="O927" s="71"/>
      <c r="P927" s="200">
        <f>O927*H927</f>
        <v>0</v>
      </c>
      <c r="Q927" s="200">
        <v>1.44E-2</v>
      </c>
      <c r="R927" s="200">
        <f>Q927*H927</f>
        <v>15.902121600000001</v>
      </c>
      <c r="S927" s="200">
        <v>0</v>
      </c>
      <c r="T927" s="201">
        <f>S927*H927</f>
        <v>0</v>
      </c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R927" s="202" t="s">
        <v>397</v>
      </c>
      <c r="AT927" s="202" t="s">
        <v>207</v>
      </c>
      <c r="AU927" s="202" t="s">
        <v>90</v>
      </c>
      <c r="AY927" s="17" t="s">
        <v>179</v>
      </c>
      <c r="BE927" s="203">
        <f>IF(N927="základní",J927,0)</f>
        <v>0</v>
      </c>
      <c r="BF927" s="203">
        <f>IF(N927="snížená",J927,0)</f>
        <v>0</v>
      </c>
      <c r="BG927" s="203">
        <f>IF(N927="zákl. přenesená",J927,0)</f>
        <v>0</v>
      </c>
      <c r="BH927" s="203">
        <f>IF(N927="sníž. přenesená",J927,0)</f>
        <v>0</v>
      </c>
      <c r="BI927" s="203">
        <f>IF(N927="nulová",J927,0)</f>
        <v>0</v>
      </c>
      <c r="BJ927" s="17" t="s">
        <v>21</v>
      </c>
      <c r="BK927" s="203">
        <f>ROUND(I927*H927,2)</f>
        <v>0</v>
      </c>
      <c r="BL927" s="17" t="s">
        <v>297</v>
      </c>
      <c r="BM927" s="202" t="s">
        <v>1231</v>
      </c>
    </row>
    <row r="928" spans="1:65" s="13" customFormat="1" ht="10.199999999999999">
      <c r="B928" s="204"/>
      <c r="C928" s="205"/>
      <c r="D928" s="206" t="s">
        <v>188</v>
      </c>
      <c r="E928" s="207" t="s">
        <v>1</v>
      </c>
      <c r="F928" s="208" t="s">
        <v>908</v>
      </c>
      <c r="G928" s="205"/>
      <c r="H928" s="207" t="s">
        <v>1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188</v>
      </c>
      <c r="AU928" s="214" t="s">
        <v>90</v>
      </c>
      <c r="AV928" s="13" t="s">
        <v>21</v>
      </c>
      <c r="AW928" s="13" t="s">
        <v>40</v>
      </c>
      <c r="AX928" s="13" t="s">
        <v>82</v>
      </c>
      <c r="AY928" s="214" t="s">
        <v>179</v>
      </c>
    </row>
    <row r="929" spans="1:65" s="14" customFormat="1" ht="10.199999999999999">
      <c r="B929" s="215"/>
      <c r="C929" s="216"/>
      <c r="D929" s="206" t="s">
        <v>188</v>
      </c>
      <c r="E929" s="217" t="s">
        <v>1</v>
      </c>
      <c r="F929" s="218" t="s">
        <v>1232</v>
      </c>
      <c r="G929" s="216"/>
      <c r="H929" s="219">
        <v>827.51171999999997</v>
      </c>
      <c r="I929" s="220"/>
      <c r="J929" s="216"/>
      <c r="K929" s="216"/>
      <c r="L929" s="221"/>
      <c r="M929" s="222"/>
      <c r="N929" s="223"/>
      <c r="O929" s="223"/>
      <c r="P929" s="223"/>
      <c r="Q929" s="223"/>
      <c r="R929" s="223"/>
      <c r="S929" s="223"/>
      <c r="T929" s="224"/>
      <c r="AT929" s="225" t="s">
        <v>188</v>
      </c>
      <c r="AU929" s="225" t="s">
        <v>90</v>
      </c>
      <c r="AV929" s="14" t="s">
        <v>90</v>
      </c>
      <c r="AW929" s="14" t="s">
        <v>40</v>
      </c>
      <c r="AX929" s="14" t="s">
        <v>82</v>
      </c>
      <c r="AY929" s="225" t="s">
        <v>179</v>
      </c>
    </row>
    <row r="930" spans="1:65" s="13" customFormat="1" ht="10.199999999999999">
      <c r="B930" s="204"/>
      <c r="C930" s="205"/>
      <c r="D930" s="206" t="s">
        <v>188</v>
      </c>
      <c r="E930" s="207" t="s">
        <v>1</v>
      </c>
      <c r="F930" s="208" t="s">
        <v>910</v>
      </c>
      <c r="G930" s="205"/>
      <c r="H930" s="207" t="s">
        <v>1</v>
      </c>
      <c r="I930" s="209"/>
      <c r="J930" s="205"/>
      <c r="K930" s="205"/>
      <c r="L930" s="210"/>
      <c r="M930" s="211"/>
      <c r="N930" s="212"/>
      <c r="O930" s="212"/>
      <c r="P930" s="212"/>
      <c r="Q930" s="212"/>
      <c r="R930" s="212"/>
      <c r="S930" s="212"/>
      <c r="T930" s="213"/>
      <c r="AT930" s="214" t="s">
        <v>188</v>
      </c>
      <c r="AU930" s="214" t="s">
        <v>90</v>
      </c>
      <c r="AV930" s="13" t="s">
        <v>21</v>
      </c>
      <c r="AW930" s="13" t="s">
        <v>40</v>
      </c>
      <c r="AX930" s="13" t="s">
        <v>82</v>
      </c>
      <c r="AY930" s="214" t="s">
        <v>179</v>
      </c>
    </row>
    <row r="931" spans="1:65" s="14" customFormat="1" ht="10.199999999999999">
      <c r="B931" s="215"/>
      <c r="C931" s="216"/>
      <c r="D931" s="206" t="s">
        <v>188</v>
      </c>
      <c r="E931" s="217" t="s">
        <v>1</v>
      </c>
      <c r="F931" s="218" t="s">
        <v>1233</v>
      </c>
      <c r="G931" s="216"/>
      <c r="H931" s="219">
        <v>181.3152</v>
      </c>
      <c r="I931" s="220"/>
      <c r="J931" s="216"/>
      <c r="K931" s="216"/>
      <c r="L931" s="221"/>
      <c r="M931" s="222"/>
      <c r="N931" s="223"/>
      <c r="O931" s="223"/>
      <c r="P931" s="223"/>
      <c r="Q931" s="223"/>
      <c r="R931" s="223"/>
      <c r="S931" s="223"/>
      <c r="T931" s="224"/>
      <c r="AT931" s="225" t="s">
        <v>188</v>
      </c>
      <c r="AU931" s="225" t="s">
        <v>90</v>
      </c>
      <c r="AV931" s="14" t="s">
        <v>90</v>
      </c>
      <c r="AW931" s="14" t="s">
        <v>40</v>
      </c>
      <c r="AX931" s="14" t="s">
        <v>82</v>
      </c>
      <c r="AY931" s="225" t="s">
        <v>179</v>
      </c>
    </row>
    <row r="932" spans="1:65" s="13" customFormat="1" ht="10.199999999999999">
      <c r="B932" s="204"/>
      <c r="C932" s="205"/>
      <c r="D932" s="206" t="s">
        <v>188</v>
      </c>
      <c r="E932" s="207" t="s">
        <v>1</v>
      </c>
      <c r="F932" s="208" t="s">
        <v>1234</v>
      </c>
      <c r="G932" s="205"/>
      <c r="H932" s="207" t="s">
        <v>1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188</v>
      </c>
      <c r="AU932" s="214" t="s">
        <v>90</v>
      </c>
      <c r="AV932" s="13" t="s">
        <v>21</v>
      </c>
      <c r="AW932" s="13" t="s">
        <v>40</v>
      </c>
      <c r="AX932" s="13" t="s">
        <v>82</v>
      </c>
      <c r="AY932" s="214" t="s">
        <v>179</v>
      </c>
    </row>
    <row r="933" spans="1:65" s="14" customFormat="1" ht="10.199999999999999">
      <c r="B933" s="215"/>
      <c r="C933" s="216"/>
      <c r="D933" s="206" t="s">
        <v>188</v>
      </c>
      <c r="E933" s="217" t="s">
        <v>1</v>
      </c>
      <c r="F933" s="218" t="s">
        <v>1235</v>
      </c>
      <c r="G933" s="216"/>
      <c r="H933" s="219">
        <v>95.487300000000005</v>
      </c>
      <c r="I933" s="220"/>
      <c r="J933" s="216"/>
      <c r="K933" s="216"/>
      <c r="L933" s="221"/>
      <c r="M933" s="222"/>
      <c r="N933" s="223"/>
      <c r="O933" s="223"/>
      <c r="P933" s="223"/>
      <c r="Q933" s="223"/>
      <c r="R933" s="223"/>
      <c r="S933" s="223"/>
      <c r="T933" s="224"/>
      <c r="AT933" s="225" t="s">
        <v>188</v>
      </c>
      <c r="AU933" s="225" t="s">
        <v>90</v>
      </c>
      <c r="AV933" s="14" t="s">
        <v>90</v>
      </c>
      <c r="AW933" s="14" t="s">
        <v>40</v>
      </c>
      <c r="AX933" s="14" t="s">
        <v>82</v>
      </c>
      <c r="AY933" s="225" t="s">
        <v>179</v>
      </c>
    </row>
    <row r="934" spans="1:65" s="2" customFormat="1" ht="19.8" customHeight="1">
      <c r="A934" s="34"/>
      <c r="B934" s="35"/>
      <c r="C934" s="226" t="s">
        <v>1236</v>
      </c>
      <c r="D934" s="226" t="s">
        <v>207</v>
      </c>
      <c r="E934" s="227" t="s">
        <v>1237</v>
      </c>
      <c r="F934" s="228" t="s">
        <v>1238</v>
      </c>
      <c r="G934" s="229" t="s">
        <v>184</v>
      </c>
      <c r="H934" s="230">
        <v>451.93</v>
      </c>
      <c r="I934" s="231"/>
      <c r="J934" s="232">
        <f>ROUND(I934*H934,2)</f>
        <v>0</v>
      </c>
      <c r="K934" s="228" t="s">
        <v>185</v>
      </c>
      <c r="L934" s="233"/>
      <c r="M934" s="234" t="s">
        <v>1</v>
      </c>
      <c r="N934" s="235" t="s">
        <v>47</v>
      </c>
      <c r="O934" s="71"/>
      <c r="P934" s="200">
        <f>O934*H934</f>
        <v>0</v>
      </c>
      <c r="Q934" s="200">
        <v>9.5999999999999992E-3</v>
      </c>
      <c r="R934" s="200">
        <f>Q934*H934</f>
        <v>4.3385279999999993</v>
      </c>
      <c r="S934" s="200">
        <v>0</v>
      </c>
      <c r="T934" s="201">
        <f>S934*H934</f>
        <v>0</v>
      </c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R934" s="202" t="s">
        <v>397</v>
      </c>
      <c r="AT934" s="202" t="s">
        <v>207</v>
      </c>
      <c r="AU934" s="202" t="s">
        <v>90</v>
      </c>
      <c r="AY934" s="17" t="s">
        <v>179</v>
      </c>
      <c r="BE934" s="203">
        <f>IF(N934="základní",J934,0)</f>
        <v>0</v>
      </c>
      <c r="BF934" s="203">
        <f>IF(N934="snížená",J934,0)</f>
        <v>0</v>
      </c>
      <c r="BG934" s="203">
        <f>IF(N934="zákl. přenesená",J934,0)</f>
        <v>0</v>
      </c>
      <c r="BH934" s="203">
        <f>IF(N934="sníž. přenesená",J934,0)</f>
        <v>0</v>
      </c>
      <c r="BI934" s="203">
        <f>IF(N934="nulová",J934,0)</f>
        <v>0</v>
      </c>
      <c r="BJ934" s="17" t="s">
        <v>21</v>
      </c>
      <c r="BK934" s="203">
        <f>ROUND(I934*H934,2)</f>
        <v>0</v>
      </c>
      <c r="BL934" s="17" t="s">
        <v>297</v>
      </c>
      <c r="BM934" s="202" t="s">
        <v>1239</v>
      </c>
    </row>
    <row r="935" spans="1:65" s="13" customFormat="1" ht="10.199999999999999">
      <c r="B935" s="204"/>
      <c r="C935" s="205"/>
      <c r="D935" s="206" t="s">
        <v>188</v>
      </c>
      <c r="E935" s="207" t="s">
        <v>1</v>
      </c>
      <c r="F935" s="208" t="s">
        <v>1157</v>
      </c>
      <c r="G935" s="205"/>
      <c r="H935" s="207" t="s">
        <v>1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188</v>
      </c>
      <c r="AU935" s="214" t="s">
        <v>90</v>
      </c>
      <c r="AV935" s="13" t="s">
        <v>21</v>
      </c>
      <c r="AW935" s="13" t="s">
        <v>40</v>
      </c>
      <c r="AX935" s="13" t="s">
        <v>82</v>
      </c>
      <c r="AY935" s="214" t="s">
        <v>179</v>
      </c>
    </row>
    <row r="936" spans="1:65" s="14" customFormat="1" ht="10.199999999999999">
      <c r="B936" s="215"/>
      <c r="C936" s="216"/>
      <c r="D936" s="206" t="s">
        <v>188</v>
      </c>
      <c r="E936" s="217" t="s">
        <v>1</v>
      </c>
      <c r="F936" s="218" t="s">
        <v>1240</v>
      </c>
      <c r="G936" s="216"/>
      <c r="H936" s="219">
        <v>112.8681</v>
      </c>
      <c r="I936" s="220"/>
      <c r="J936" s="216"/>
      <c r="K936" s="216"/>
      <c r="L936" s="221"/>
      <c r="M936" s="222"/>
      <c r="N936" s="223"/>
      <c r="O936" s="223"/>
      <c r="P936" s="223"/>
      <c r="Q936" s="223"/>
      <c r="R936" s="223"/>
      <c r="S936" s="223"/>
      <c r="T936" s="224"/>
      <c r="AT936" s="225" t="s">
        <v>188</v>
      </c>
      <c r="AU936" s="225" t="s">
        <v>90</v>
      </c>
      <c r="AV936" s="14" t="s">
        <v>90</v>
      </c>
      <c r="AW936" s="14" t="s">
        <v>40</v>
      </c>
      <c r="AX936" s="14" t="s">
        <v>82</v>
      </c>
      <c r="AY936" s="225" t="s">
        <v>179</v>
      </c>
    </row>
    <row r="937" spans="1:65" s="13" customFormat="1" ht="10.199999999999999">
      <c r="B937" s="204"/>
      <c r="C937" s="205"/>
      <c r="D937" s="206" t="s">
        <v>188</v>
      </c>
      <c r="E937" s="207" t="s">
        <v>1</v>
      </c>
      <c r="F937" s="208" t="s">
        <v>1159</v>
      </c>
      <c r="G937" s="205"/>
      <c r="H937" s="207" t="s">
        <v>1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188</v>
      </c>
      <c r="AU937" s="214" t="s">
        <v>90</v>
      </c>
      <c r="AV937" s="13" t="s">
        <v>21</v>
      </c>
      <c r="AW937" s="13" t="s">
        <v>40</v>
      </c>
      <c r="AX937" s="13" t="s">
        <v>82</v>
      </c>
      <c r="AY937" s="214" t="s">
        <v>179</v>
      </c>
    </row>
    <row r="938" spans="1:65" s="14" customFormat="1" ht="10.199999999999999">
      <c r="B938" s="215"/>
      <c r="C938" s="216"/>
      <c r="D938" s="206" t="s">
        <v>188</v>
      </c>
      <c r="E938" s="217" t="s">
        <v>1</v>
      </c>
      <c r="F938" s="218" t="s">
        <v>1241</v>
      </c>
      <c r="G938" s="216"/>
      <c r="H938" s="219">
        <v>35.904000000000003</v>
      </c>
      <c r="I938" s="220"/>
      <c r="J938" s="216"/>
      <c r="K938" s="216"/>
      <c r="L938" s="221"/>
      <c r="M938" s="222"/>
      <c r="N938" s="223"/>
      <c r="O938" s="223"/>
      <c r="P938" s="223"/>
      <c r="Q938" s="223"/>
      <c r="R938" s="223"/>
      <c r="S938" s="223"/>
      <c r="T938" s="224"/>
      <c r="AT938" s="225" t="s">
        <v>188</v>
      </c>
      <c r="AU938" s="225" t="s">
        <v>90</v>
      </c>
      <c r="AV938" s="14" t="s">
        <v>90</v>
      </c>
      <c r="AW938" s="14" t="s">
        <v>40</v>
      </c>
      <c r="AX938" s="14" t="s">
        <v>82</v>
      </c>
      <c r="AY938" s="225" t="s">
        <v>179</v>
      </c>
    </row>
    <row r="939" spans="1:65" s="13" customFormat="1" ht="10.199999999999999">
      <c r="B939" s="204"/>
      <c r="C939" s="205"/>
      <c r="D939" s="206" t="s">
        <v>188</v>
      </c>
      <c r="E939" s="207" t="s">
        <v>1</v>
      </c>
      <c r="F939" s="208" t="s">
        <v>1161</v>
      </c>
      <c r="G939" s="205"/>
      <c r="H939" s="207" t="s">
        <v>1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188</v>
      </c>
      <c r="AU939" s="214" t="s">
        <v>90</v>
      </c>
      <c r="AV939" s="13" t="s">
        <v>21</v>
      </c>
      <c r="AW939" s="13" t="s">
        <v>40</v>
      </c>
      <c r="AX939" s="13" t="s">
        <v>82</v>
      </c>
      <c r="AY939" s="214" t="s">
        <v>179</v>
      </c>
    </row>
    <row r="940" spans="1:65" s="14" customFormat="1" ht="10.199999999999999">
      <c r="B940" s="215"/>
      <c r="C940" s="216"/>
      <c r="D940" s="206" t="s">
        <v>188</v>
      </c>
      <c r="E940" s="217" t="s">
        <v>1</v>
      </c>
      <c r="F940" s="218" t="s">
        <v>1242</v>
      </c>
      <c r="G940" s="216"/>
      <c r="H940" s="219">
        <v>10.679808</v>
      </c>
      <c r="I940" s="220"/>
      <c r="J940" s="216"/>
      <c r="K940" s="216"/>
      <c r="L940" s="221"/>
      <c r="M940" s="222"/>
      <c r="N940" s="223"/>
      <c r="O940" s="223"/>
      <c r="P940" s="223"/>
      <c r="Q940" s="223"/>
      <c r="R940" s="223"/>
      <c r="S940" s="223"/>
      <c r="T940" s="224"/>
      <c r="AT940" s="225" t="s">
        <v>188</v>
      </c>
      <c r="AU940" s="225" t="s">
        <v>90</v>
      </c>
      <c r="AV940" s="14" t="s">
        <v>90</v>
      </c>
      <c r="AW940" s="14" t="s">
        <v>40</v>
      </c>
      <c r="AX940" s="14" t="s">
        <v>82</v>
      </c>
      <c r="AY940" s="225" t="s">
        <v>179</v>
      </c>
    </row>
    <row r="941" spans="1:65" s="13" customFormat="1" ht="10.199999999999999">
      <c r="B941" s="204"/>
      <c r="C941" s="205"/>
      <c r="D941" s="206" t="s">
        <v>188</v>
      </c>
      <c r="E941" s="207" t="s">
        <v>1</v>
      </c>
      <c r="F941" s="208" t="s">
        <v>1167</v>
      </c>
      <c r="G941" s="205"/>
      <c r="H941" s="207" t="s">
        <v>1</v>
      </c>
      <c r="I941" s="209"/>
      <c r="J941" s="205"/>
      <c r="K941" s="205"/>
      <c r="L941" s="210"/>
      <c r="M941" s="211"/>
      <c r="N941" s="212"/>
      <c r="O941" s="212"/>
      <c r="P941" s="212"/>
      <c r="Q941" s="212"/>
      <c r="R941" s="212"/>
      <c r="S941" s="212"/>
      <c r="T941" s="213"/>
      <c r="AT941" s="214" t="s">
        <v>188</v>
      </c>
      <c r="AU941" s="214" t="s">
        <v>90</v>
      </c>
      <c r="AV941" s="13" t="s">
        <v>21</v>
      </c>
      <c r="AW941" s="13" t="s">
        <v>40</v>
      </c>
      <c r="AX941" s="13" t="s">
        <v>82</v>
      </c>
      <c r="AY941" s="214" t="s">
        <v>179</v>
      </c>
    </row>
    <row r="942" spans="1:65" s="14" customFormat="1" ht="10.199999999999999">
      <c r="B942" s="215"/>
      <c r="C942" s="216"/>
      <c r="D942" s="206" t="s">
        <v>188</v>
      </c>
      <c r="E942" s="217" t="s">
        <v>1</v>
      </c>
      <c r="F942" s="218" t="s">
        <v>1243</v>
      </c>
      <c r="G942" s="216"/>
      <c r="H942" s="219">
        <v>31.987200000000001</v>
      </c>
      <c r="I942" s="220"/>
      <c r="J942" s="216"/>
      <c r="K942" s="216"/>
      <c r="L942" s="221"/>
      <c r="M942" s="222"/>
      <c r="N942" s="223"/>
      <c r="O942" s="223"/>
      <c r="P942" s="223"/>
      <c r="Q942" s="223"/>
      <c r="R942" s="223"/>
      <c r="S942" s="223"/>
      <c r="T942" s="224"/>
      <c r="AT942" s="225" t="s">
        <v>188</v>
      </c>
      <c r="AU942" s="225" t="s">
        <v>90</v>
      </c>
      <c r="AV942" s="14" t="s">
        <v>90</v>
      </c>
      <c r="AW942" s="14" t="s">
        <v>40</v>
      </c>
      <c r="AX942" s="14" t="s">
        <v>82</v>
      </c>
      <c r="AY942" s="225" t="s">
        <v>179</v>
      </c>
    </row>
    <row r="943" spans="1:65" s="13" customFormat="1" ht="10.199999999999999">
      <c r="B943" s="204"/>
      <c r="C943" s="205"/>
      <c r="D943" s="206" t="s">
        <v>188</v>
      </c>
      <c r="E943" s="207" t="s">
        <v>1</v>
      </c>
      <c r="F943" s="208" t="s">
        <v>1169</v>
      </c>
      <c r="G943" s="205"/>
      <c r="H943" s="207" t="s">
        <v>1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188</v>
      </c>
      <c r="AU943" s="214" t="s">
        <v>90</v>
      </c>
      <c r="AV943" s="13" t="s">
        <v>21</v>
      </c>
      <c r="AW943" s="13" t="s">
        <v>40</v>
      </c>
      <c r="AX943" s="13" t="s">
        <v>82</v>
      </c>
      <c r="AY943" s="214" t="s">
        <v>179</v>
      </c>
    </row>
    <row r="944" spans="1:65" s="14" customFormat="1" ht="10.199999999999999">
      <c r="B944" s="215"/>
      <c r="C944" s="216"/>
      <c r="D944" s="206" t="s">
        <v>188</v>
      </c>
      <c r="E944" s="217" t="s">
        <v>1</v>
      </c>
      <c r="F944" s="218" t="s">
        <v>1244</v>
      </c>
      <c r="G944" s="216"/>
      <c r="H944" s="219">
        <v>31.911311999999999</v>
      </c>
      <c r="I944" s="220"/>
      <c r="J944" s="216"/>
      <c r="K944" s="216"/>
      <c r="L944" s="221"/>
      <c r="M944" s="222"/>
      <c r="N944" s="223"/>
      <c r="O944" s="223"/>
      <c r="P944" s="223"/>
      <c r="Q944" s="223"/>
      <c r="R944" s="223"/>
      <c r="S944" s="223"/>
      <c r="T944" s="224"/>
      <c r="AT944" s="225" t="s">
        <v>188</v>
      </c>
      <c r="AU944" s="225" t="s">
        <v>90</v>
      </c>
      <c r="AV944" s="14" t="s">
        <v>90</v>
      </c>
      <c r="AW944" s="14" t="s">
        <v>40</v>
      </c>
      <c r="AX944" s="14" t="s">
        <v>82</v>
      </c>
      <c r="AY944" s="225" t="s">
        <v>179</v>
      </c>
    </row>
    <row r="945" spans="1:65" s="13" customFormat="1" ht="10.199999999999999">
      <c r="B945" s="204"/>
      <c r="C945" s="205"/>
      <c r="D945" s="206" t="s">
        <v>188</v>
      </c>
      <c r="E945" s="207" t="s">
        <v>1</v>
      </c>
      <c r="F945" s="208" t="s">
        <v>1173</v>
      </c>
      <c r="G945" s="205"/>
      <c r="H945" s="207" t="s">
        <v>1</v>
      </c>
      <c r="I945" s="209"/>
      <c r="J945" s="205"/>
      <c r="K945" s="205"/>
      <c r="L945" s="210"/>
      <c r="M945" s="211"/>
      <c r="N945" s="212"/>
      <c r="O945" s="212"/>
      <c r="P945" s="212"/>
      <c r="Q945" s="212"/>
      <c r="R945" s="212"/>
      <c r="S945" s="212"/>
      <c r="T945" s="213"/>
      <c r="AT945" s="214" t="s">
        <v>188</v>
      </c>
      <c r="AU945" s="214" t="s">
        <v>90</v>
      </c>
      <c r="AV945" s="13" t="s">
        <v>21</v>
      </c>
      <c r="AW945" s="13" t="s">
        <v>40</v>
      </c>
      <c r="AX945" s="13" t="s">
        <v>82</v>
      </c>
      <c r="AY945" s="214" t="s">
        <v>179</v>
      </c>
    </row>
    <row r="946" spans="1:65" s="14" customFormat="1" ht="10.199999999999999">
      <c r="B946" s="215"/>
      <c r="C946" s="216"/>
      <c r="D946" s="206" t="s">
        <v>188</v>
      </c>
      <c r="E946" s="217" t="s">
        <v>1</v>
      </c>
      <c r="F946" s="218" t="s">
        <v>1245</v>
      </c>
      <c r="G946" s="216"/>
      <c r="H946" s="219">
        <v>10.118399999999999</v>
      </c>
      <c r="I946" s="220"/>
      <c r="J946" s="216"/>
      <c r="K946" s="216"/>
      <c r="L946" s="221"/>
      <c r="M946" s="222"/>
      <c r="N946" s="223"/>
      <c r="O946" s="223"/>
      <c r="P946" s="223"/>
      <c r="Q946" s="223"/>
      <c r="R946" s="223"/>
      <c r="S946" s="223"/>
      <c r="T946" s="224"/>
      <c r="AT946" s="225" t="s">
        <v>188</v>
      </c>
      <c r="AU946" s="225" t="s">
        <v>90</v>
      </c>
      <c r="AV946" s="14" t="s">
        <v>90</v>
      </c>
      <c r="AW946" s="14" t="s">
        <v>40</v>
      </c>
      <c r="AX946" s="14" t="s">
        <v>82</v>
      </c>
      <c r="AY946" s="225" t="s">
        <v>179</v>
      </c>
    </row>
    <row r="947" spans="1:65" s="13" customFormat="1" ht="10.199999999999999">
      <c r="B947" s="204"/>
      <c r="C947" s="205"/>
      <c r="D947" s="206" t="s">
        <v>188</v>
      </c>
      <c r="E947" s="207" t="s">
        <v>1</v>
      </c>
      <c r="F947" s="208" t="s">
        <v>1175</v>
      </c>
      <c r="G947" s="205"/>
      <c r="H947" s="207" t="s">
        <v>1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188</v>
      </c>
      <c r="AU947" s="214" t="s">
        <v>90</v>
      </c>
      <c r="AV947" s="13" t="s">
        <v>21</v>
      </c>
      <c r="AW947" s="13" t="s">
        <v>40</v>
      </c>
      <c r="AX947" s="13" t="s">
        <v>82</v>
      </c>
      <c r="AY947" s="214" t="s">
        <v>179</v>
      </c>
    </row>
    <row r="948" spans="1:65" s="14" customFormat="1" ht="10.199999999999999">
      <c r="B948" s="215"/>
      <c r="C948" s="216"/>
      <c r="D948" s="206" t="s">
        <v>188</v>
      </c>
      <c r="E948" s="217" t="s">
        <v>1</v>
      </c>
      <c r="F948" s="218" t="s">
        <v>1246</v>
      </c>
      <c r="G948" s="216"/>
      <c r="H948" s="219">
        <v>59.078400000000002</v>
      </c>
      <c r="I948" s="220"/>
      <c r="J948" s="216"/>
      <c r="K948" s="216"/>
      <c r="L948" s="221"/>
      <c r="M948" s="222"/>
      <c r="N948" s="223"/>
      <c r="O948" s="223"/>
      <c r="P948" s="223"/>
      <c r="Q948" s="223"/>
      <c r="R948" s="223"/>
      <c r="S948" s="223"/>
      <c r="T948" s="224"/>
      <c r="AT948" s="225" t="s">
        <v>188</v>
      </c>
      <c r="AU948" s="225" t="s">
        <v>90</v>
      </c>
      <c r="AV948" s="14" t="s">
        <v>90</v>
      </c>
      <c r="AW948" s="14" t="s">
        <v>40</v>
      </c>
      <c r="AX948" s="14" t="s">
        <v>82</v>
      </c>
      <c r="AY948" s="225" t="s">
        <v>179</v>
      </c>
    </row>
    <row r="949" spans="1:65" s="13" customFormat="1" ht="10.199999999999999">
      <c r="B949" s="204"/>
      <c r="C949" s="205"/>
      <c r="D949" s="206" t="s">
        <v>188</v>
      </c>
      <c r="E949" s="207" t="s">
        <v>1</v>
      </c>
      <c r="F949" s="208" t="s">
        <v>1177</v>
      </c>
      <c r="G949" s="205"/>
      <c r="H949" s="207" t="s">
        <v>1</v>
      </c>
      <c r="I949" s="209"/>
      <c r="J949" s="205"/>
      <c r="K949" s="205"/>
      <c r="L949" s="210"/>
      <c r="M949" s="211"/>
      <c r="N949" s="212"/>
      <c r="O949" s="212"/>
      <c r="P949" s="212"/>
      <c r="Q949" s="212"/>
      <c r="R949" s="212"/>
      <c r="S949" s="212"/>
      <c r="T949" s="213"/>
      <c r="AT949" s="214" t="s">
        <v>188</v>
      </c>
      <c r="AU949" s="214" t="s">
        <v>90</v>
      </c>
      <c r="AV949" s="13" t="s">
        <v>21</v>
      </c>
      <c r="AW949" s="13" t="s">
        <v>40</v>
      </c>
      <c r="AX949" s="13" t="s">
        <v>82</v>
      </c>
      <c r="AY949" s="214" t="s">
        <v>179</v>
      </c>
    </row>
    <row r="950" spans="1:65" s="14" customFormat="1" ht="10.199999999999999">
      <c r="B950" s="215"/>
      <c r="C950" s="216"/>
      <c r="D950" s="206" t="s">
        <v>188</v>
      </c>
      <c r="E950" s="217" t="s">
        <v>1</v>
      </c>
      <c r="F950" s="218" t="s">
        <v>1247</v>
      </c>
      <c r="G950" s="216"/>
      <c r="H950" s="219">
        <v>6.8339999999999996</v>
      </c>
      <c r="I950" s="220"/>
      <c r="J950" s="216"/>
      <c r="K950" s="216"/>
      <c r="L950" s="221"/>
      <c r="M950" s="222"/>
      <c r="N950" s="223"/>
      <c r="O950" s="223"/>
      <c r="P950" s="223"/>
      <c r="Q950" s="223"/>
      <c r="R950" s="223"/>
      <c r="S950" s="223"/>
      <c r="T950" s="224"/>
      <c r="AT950" s="225" t="s">
        <v>188</v>
      </c>
      <c r="AU950" s="225" t="s">
        <v>90</v>
      </c>
      <c r="AV950" s="14" t="s">
        <v>90</v>
      </c>
      <c r="AW950" s="14" t="s">
        <v>40</v>
      </c>
      <c r="AX950" s="14" t="s">
        <v>82</v>
      </c>
      <c r="AY950" s="225" t="s">
        <v>179</v>
      </c>
    </row>
    <row r="951" spans="1:65" s="13" customFormat="1" ht="10.199999999999999">
      <c r="B951" s="204"/>
      <c r="C951" s="205"/>
      <c r="D951" s="206" t="s">
        <v>188</v>
      </c>
      <c r="E951" s="207" t="s">
        <v>1</v>
      </c>
      <c r="F951" s="208" t="s">
        <v>1179</v>
      </c>
      <c r="G951" s="205"/>
      <c r="H951" s="207" t="s">
        <v>1</v>
      </c>
      <c r="I951" s="209"/>
      <c r="J951" s="205"/>
      <c r="K951" s="205"/>
      <c r="L951" s="210"/>
      <c r="M951" s="211"/>
      <c r="N951" s="212"/>
      <c r="O951" s="212"/>
      <c r="P951" s="212"/>
      <c r="Q951" s="212"/>
      <c r="R951" s="212"/>
      <c r="S951" s="212"/>
      <c r="T951" s="213"/>
      <c r="AT951" s="214" t="s">
        <v>188</v>
      </c>
      <c r="AU951" s="214" t="s">
        <v>90</v>
      </c>
      <c r="AV951" s="13" t="s">
        <v>21</v>
      </c>
      <c r="AW951" s="13" t="s">
        <v>40</v>
      </c>
      <c r="AX951" s="13" t="s">
        <v>82</v>
      </c>
      <c r="AY951" s="214" t="s">
        <v>179</v>
      </c>
    </row>
    <row r="952" spans="1:65" s="14" customFormat="1" ht="10.199999999999999">
      <c r="B952" s="215"/>
      <c r="C952" s="216"/>
      <c r="D952" s="206" t="s">
        <v>188</v>
      </c>
      <c r="E952" s="217" t="s">
        <v>1</v>
      </c>
      <c r="F952" s="218" t="s">
        <v>1248</v>
      </c>
      <c r="G952" s="216"/>
      <c r="H952" s="219">
        <v>24.6432</v>
      </c>
      <c r="I952" s="220"/>
      <c r="J952" s="216"/>
      <c r="K952" s="216"/>
      <c r="L952" s="221"/>
      <c r="M952" s="222"/>
      <c r="N952" s="223"/>
      <c r="O952" s="223"/>
      <c r="P952" s="223"/>
      <c r="Q952" s="223"/>
      <c r="R952" s="223"/>
      <c r="S952" s="223"/>
      <c r="T952" s="224"/>
      <c r="AT952" s="225" t="s">
        <v>188</v>
      </c>
      <c r="AU952" s="225" t="s">
        <v>90</v>
      </c>
      <c r="AV952" s="14" t="s">
        <v>90</v>
      </c>
      <c r="AW952" s="14" t="s">
        <v>40</v>
      </c>
      <c r="AX952" s="14" t="s">
        <v>82</v>
      </c>
      <c r="AY952" s="225" t="s">
        <v>179</v>
      </c>
    </row>
    <row r="953" spans="1:65" s="13" customFormat="1" ht="10.199999999999999">
      <c r="B953" s="204"/>
      <c r="C953" s="205"/>
      <c r="D953" s="206" t="s">
        <v>188</v>
      </c>
      <c r="E953" s="207" t="s">
        <v>1</v>
      </c>
      <c r="F953" s="208" t="s">
        <v>1249</v>
      </c>
      <c r="G953" s="205"/>
      <c r="H953" s="207" t="s">
        <v>1</v>
      </c>
      <c r="I953" s="209"/>
      <c r="J953" s="205"/>
      <c r="K953" s="205"/>
      <c r="L953" s="210"/>
      <c r="M953" s="211"/>
      <c r="N953" s="212"/>
      <c r="O953" s="212"/>
      <c r="P953" s="212"/>
      <c r="Q953" s="212"/>
      <c r="R953" s="212"/>
      <c r="S953" s="212"/>
      <c r="T953" s="213"/>
      <c r="AT953" s="214" t="s">
        <v>188</v>
      </c>
      <c r="AU953" s="214" t="s">
        <v>90</v>
      </c>
      <c r="AV953" s="13" t="s">
        <v>21</v>
      </c>
      <c r="AW953" s="13" t="s">
        <v>40</v>
      </c>
      <c r="AX953" s="13" t="s">
        <v>82</v>
      </c>
      <c r="AY953" s="214" t="s">
        <v>179</v>
      </c>
    </row>
    <row r="954" spans="1:65" s="14" customFormat="1" ht="10.199999999999999">
      <c r="B954" s="215"/>
      <c r="C954" s="216"/>
      <c r="D954" s="206" t="s">
        <v>188</v>
      </c>
      <c r="E954" s="217" t="s">
        <v>1</v>
      </c>
      <c r="F954" s="218" t="s">
        <v>1250</v>
      </c>
      <c r="G954" s="216"/>
      <c r="H954" s="219">
        <v>14.1729</v>
      </c>
      <c r="I954" s="220"/>
      <c r="J954" s="216"/>
      <c r="K954" s="216"/>
      <c r="L954" s="221"/>
      <c r="M954" s="222"/>
      <c r="N954" s="223"/>
      <c r="O954" s="223"/>
      <c r="P954" s="223"/>
      <c r="Q954" s="223"/>
      <c r="R954" s="223"/>
      <c r="S954" s="223"/>
      <c r="T954" s="224"/>
      <c r="AT954" s="225" t="s">
        <v>188</v>
      </c>
      <c r="AU954" s="225" t="s">
        <v>90</v>
      </c>
      <c r="AV954" s="14" t="s">
        <v>90</v>
      </c>
      <c r="AW954" s="14" t="s">
        <v>40</v>
      </c>
      <c r="AX954" s="14" t="s">
        <v>82</v>
      </c>
      <c r="AY954" s="225" t="s">
        <v>179</v>
      </c>
    </row>
    <row r="955" spans="1:65" s="13" customFormat="1" ht="10.199999999999999">
      <c r="B955" s="204"/>
      <c r="C955" s="205"/>
      <c r="D955" s="206" t="s">
        <v>188</v>
      </c>
      <c r="E955" s="207" t="s">
        <v>1</v>
      </c>
      <c r="F955" s="208" t="s">
        <v>1181</v>
      </c>
      <c r="G955" s="205"/>
      <c r="H955" s="207" t="s">
        <v>1</v>
      </c>
      <c r="I955" s="209"/>
      <c r="J955" s="205"/>
      <c r="K955" s="205"/>
      <c r="L955" s="210"/>
      <c r="M955" s="211"/>
      <c r="N955" s="212"/>
      <c r="O955" s="212"/>
      <c r="P955" s="212"/>
      <c r="Q955" s="212"/>
      <c r="R955" s="212"/>
      <c r="S955" s="212"/>
      <c r="T955" s="213"/>
      <c r="AT955" s="214" t="s">
        <v>188</v>
      </c>
      <c r="AU955" s="214" t="s">
        <v>90</v>
      </c>
      <c r="AV955" s="13" t="s">
        <v>21</v>
      </c>
      <c r="AW955" s="13" t="s">
        <v>40</v>
      </c>
      <c r="AX955" s="13" t="s">
        <v>82</v>
      </c>
      <c r="AY955" s="214" t="s">
        <v>179</v>
      </c>
    </row>
    <row r="956" spans="1:65" s="14" customFormat="1" ht="10.199999999999999">
      <c r="B956" s="215"/>
      <c r="C956" s="216"/>
      <c r="D956" s="206" t="s">
        <v>188</v>
      </c>
      <c r="E956" s="217" t="s">
        <v>1</v>
      </c>
      <c r="F956" s="218" t="s">
        <v>1251</v>
      </c>
      <c r="G956" s="216"/>
      <c r="H956" s="219">
        <v>18.245760000000001</v>
      </c>
      <c r="I956" s="220"/>
      <c r="J956" s="216"/>
      <c r="K956" s="216"/>
      <c r="L956" s="221"/>
      <c r="M956" s="222"/>
      <c r="N956" s="223"/>
      <c r="O956" s="223"/>
      <c r="P956" s="223"/>
      <c r="Q956" s="223"/>
      <c r="R956" s="223"/>
      <c r="S956" s="223"/>
      <c r="T956" s="224"/>
      <c r="AT956" s="225" t="s">
        <v>188</v>
      </c>
      <c r="AU956" s="225" t="s">
        <v>90</v>
      </c>
      <c r="AV956" s="14" t="s">
        <v>90</v>
      </c>
      <c r="AW956" s="14" t="s">
        <v>40</v>
      </c>
      <c r="AX956" s="14" t="s">
        <v>82</v>
      </c>
      <c r="AY956" s="225" t="s">
        <v>179</v>
      </c>
    </row>
    <row r="957" spans="1:65" s="13" customFormat="1" ht="10.199999999999999">
      <c r="B957" s="204"/>
      <c r="C957" s="205"/>
      <c r="D957" s="206" t="s">
        <v>188</v>
      </c>
      <c r="E957" s="207" t="s">
        <v>1</v>
      </c>
      <c r="F957" s="208" t="s">
        <v>1234</v>
      </c>
      <c r="G957" s="205"/>
      <c r="H957" s="207" t="s">
        <v>1</v>
      </c>
      <c r="I957" s="209"/>
      <c r="J957" s="205"/>
      <c r="K957" s="205"/>
      <c r="L957" s="210"/>
      <c r="M957" s="211"/>
      <c r="N957" s="212"/>
      <c r="O957" s="212"/>
      <c r="P957" s="212"/>
      <c r="Q957" s="212"/>
      <c r="R957" s="212"/>
      <c r="S957" s="212"/>
      <c r="T957" s="213"/>
      <c r="AT957" s="214" t="s">
        <v>188</v>
      </c>
      <c r="AU957" s="214" t="s">
        <v>90</v>
      </c>
      <c r="AV957" s="13" t="s">
        <v>21</v>
      </c>
      <c r="AW957" s="13" t="s">
        <v>40</v>
      </c>
      <c r="AX957" s="13" t="s">
        <v>82</v>
      </c>
      <c r="AY957" s="214" t="s">
        <v>179</v>
      </c>
    </row>
    <row r="958" spans="1:65" s="14" customFormat="1" ht="10.199999999999999">
      <c r="B958" s="215"/>
      <c r="C958" s="216"/>
      <c r="D958" s="206" t="s">
        <v>188</v>
      </c>
      <c r="E958" s="217" t="s">
        <v>1</v>
      </c>
      <c r="F958" s="218" t="s">
        <v>1235</v>
      </c>
      <c r="G958" s="216"/>
      <c r="H958" s="219">
        <v>95.487300000000005</v>
      </c>
      <c r="I958" s="220"/>
      <c r="J958" s="216"/>
      <c r="K958" s="216"/>
      <c r="L958" s="221"/>
      <c r="M958" s="222"/>
      <c r="N958" s="223"/>
      <c r="O958" s="223"/>
      <c r="P958" s="223"/>
      <c r="Q958" s="223"/>
      <c r="R958" s="223"/>
      <c r="S958" s="223"/>
      <c r="T958" s="224"/>
      <c r="AT958" s="225" t="s">
        <v>188</v>
      </c>
      <c r="AU958" s="225" t="s">
        <v>90</v>
      </c>
      <c r="AV958" s="14" t="s">
        <v>90</v>
      </c>
      <c r="AW958" s="14" t="s">
        <v>40</v>
      </c>
      <c r="AX958" s="14" t="s">
        <v>82</v>
      </c>
      <c r="AY958" s="225" t="s">
        <v>179</v>
      </c>
    </row>
    <row r="959" spans="1:65" s="2" customFormat="1" ht="14.4" customHeight="1">
      <c r="A959" s="34"/>
      <c r="B959" s="35"/>
      <c r="C959" s="191" t="s">
        <v>1252</v>
      </c>
      <c r="D959" s="191" t="s">
        <v>181</v>
      </c>
      <c r="E959" s="192" t="s">
        <v>1253</v>
      </c>
      <c r="F959" s="193" t="s">
        <v>1254</v>
      </c>
      <c r="G959" s="194" t="s">
        <v>260</v>
      </c>
      <c r="H959" s="195">
        <v>69.3</v>
      </c>
      <c r="I959" s="196"/>
      <c r="J959" s="197">
        <f>ROUND(I959*H959,2)</f>
        <v>0</v>
      </c>
      <c r="K959" s="193" t="s">
        <v>185</v>
      </c>
      <c r="L959" s="39"/>
      <c r="M959" s="198" t="s">
        <v>1</v>
      </c>
      <c r="N959" s="199" t="s">
        <v>47</v>
      </c>
      <c r="O959" s="71"/>
      <c r="P959" s="200">
        <f>O959*H959</f>
        <v>0</v>
      </c>
      <c r="Q959" s="200">
        <v>6.8300000000000001E-3</v>
      </c>
      <c r="R959" s="200">
        <f>Q959*H959</f>
        <v>0.47331899999999999</v>
      </c>
      <c r="S959" s="200">
        <v>0</v>
      </c>
      <c r="T959" s="201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2" t="s">
        <v>297</v>
      </c>
      <c r="AT959" s="202" t="s">
        <v>181</v>
      </c>
      <c r="AU959" s="202" t="s">
        <v>90</v>
      </c>
      <c r="AY959" s="17" t="s">
        <v>179</v>
      </c>
      <c r="BE959" s="203">
        <f>IF(N959="základní",J959,0)</f>
        <v>0</v>
      </c>
      <c r="BF959" s="203">
        <f>IF(N959="snížená",J959,0)</f>
        <v>0</v>
      </c>
      <c r="BG959" s="203">
        <f>IF(N959="zákl. přenesená",J959,0)</f>
        <v>0</v>
      </c>
      <c r="BH959" s="203">
        <f>IF(N959="sníž. přenesená",J959,0)</f>
        <v>0</v>
      </c>
      <c r="BI959" s="203">
        <f>IF(N959="nulová",J959,0)</f>
        <v>0</v>
      </c>
      <c r="BJ959" s="17" t="s">
        <v>21</v>
      </c>
      <c r="BK959" s="203">
        <f>ROUND(I959*H959,2)</f>
        <v>0</v>
      </c>
      <c r="BL959" s="17" t="s">
        <v>297</v>
      </c>
      <c r="BM959" s="202" t="s">
        <v>1255</v>
      </c>
    </row>
    <row r="960" spans="1:65" s="13" customFormat="1" ht="10.199999999999999">
      <c r="B960" s="204"/>
      <c r="C960" s="205"/>
      <c r="D960" s="206" t="s">
        <v>188</v>
      </c>
      <c r="E960" s="207" t="s">
        <v>1</v>
      </c>
      <c r="F960" s="208" t="s">
        <v>1256</v>
      </c>
      <c r="G960" s="205"/>
      <c r="H960" s="207" t="s">
        <v>1</v>
      </c>
      <c r="I960" s="209"/>
      <c r="J960" s="205"/>
      <c r="K960" s="205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188</v>
      </c>
      <c r="AU960" s="214" t="s">
        <v>90</v>
      </c>
      <c r="AV960" s="13" t="s">
        <v>21</v>
      </c>
      <c r="AW960" s="13" t="s">
        <v>40</v>
      </c>
      <c r="AX960" s="13" t="s">
        <v>82</v>
      </c>
      <c r="AY960" s="214" t="s">
        <v>179</v>
      </c>
    </row>
    <row r="961" spans="1:65" s="14" customFormat="1" ht="10.199999999999999">
      <c r="B961" s="215"/>
      <c r="C961" s="216"/>
      <c r="D961" s="206" t="s">
        <v>188</v>
      </c>
      <c r="E961" s="217" t="s">
        <v>1</v>
      </c>
      <c r="F961" s="218" t="s">
        <v>1257</v>
      </c>
      <c r="G961" s="216"/>
      <c r="H961" s="219">
        <v>69.3</v>
      </c>
      <c r="I961" s="220"/>
      <c r="J961" s="216"/>
      <c r="K961" s="216"/>
      <c r="L961" s="221"/>
      <c r="M961" s="222"/>
      <c r="N961" s="223"/>
      <c r="O961" s="223"/>
      <c r="P961" s="223"/>
      <c r="Q961" s="223"/>
      <c r="R961" s="223"/>
      <c r="S961" s="223"/>
      <c r="T961" s="224"/>
      <c r="AT961" s="225" t="s">
        <v>188</v>
      </c>
      <c r="AU961" s="225" t="s">
        <v>90</v>
      </c>
      <c r="AV961" s="14" t="s">
        <v>90</v>
      </c>
      <c r="AW961" s="14" t="s">
        <v>40</v>
      </c>
      <c r="AX961" s="14" t="s">
        <v>82</v>
      </c>
      <c r="AY961" s="225" t="s">
        <v>179</v>
      </c>
    </row>
    <row r="962" spans="1:65" s="2" customFormat="1" ht="14.4" customHeight="1">
      <c r="A962" s="34"/>
      <c r="B962" s="35"/>
      <c r="C962" s="191" t="s">
        <v>1258</v>
      </c>
      <c r="D962" s="191" t="s">
        <v>181</v>
      </c>
      <c r="E962" s="192" t="s">
        <v>1259</v>
      </c>
      <c r="F962" s="193" t="s">
        <v>1260</v>
      </c>
      <c r="G962" s="194" t="s">
        <v>260</v>
      </c>
      <c r="H962" s="195">
        <v>48.2</v>
      </c>
      <c r="I962" s="196"/>
      <c r="J962" s="197">
        <f>ROUND(I962*H962,2)</f>
        <v>0</v>
      </c>
      <c r="K962" s="193" t="s">
        <v>185</v>
      </c>
      <c r="L962" s="39"/>
      <c r="M962" s="198" t="s">
        <v>1</v>
      </c>
      <c r="N962" s="199" t="s">
        <v>47</v>
      </c>
      <c r="O962" s="71"/>
      <c r="P962" s="200">
        <f>O962*H962</f>
        <v>0</v>
      </c>
      <c r="Q962" s="200">
        <v>3.5130000000000002E-2</v>
      </c>
      <c r="R962" s="200">
        <f>Q962*H962</f>
        <v>1.6932660000000002</v>
      </c>
      <c r="S962" s="200">
        <v>0</v>
      </c>
      <c r="T962" s="201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2" t="s">
        <v>297</v>
      </c>
      <c r="AT962" s="202" t="s">
        <v>181</v>
      </c>
      <c r="AU962" s="202" t="s">
        <v>90</v>
      </c>
      <c r="AY962" s="17" t="s">
        <v>179</v>
      </c>
      <c r="BE962" s="203">
        <f>IF(N962="základní",J962,0)</f>
        <v>0</v>
      </c>
      <c r="BF962" s="203">
        <f>IF(N962="snížená",J962,0)</f>
        <v>0</v>
      </c>
      <c r="BG962" s="203">
        <f>IF(N962="zákl. přenesená",J962,0)</f>
        <v>0</v>
      </c>
      <c r="BH962" s="203">
        <f>IF(N962="sníž. přenesená",J962,0)</f>
        <v>0</v>
      </c>
      <c r="BI962" s="203">
        <f>IF(N962="nulová",J962,0)</f>
        <v>0</v>
      </c>
      <c r="BJ962" s="17" t="s">
        <v>21</v>
      </c>
      <c r="BK962" s="203">
        <f>ROUND(I962*H962,2)</f>
        <v>0</v>
      </c>
      <c r="BL962" s="17" t="s">
        <v>297</v>
      </c>
      <c r="BM962" s="202" t="s">
        <v>1261</v>
      </c>
    </row>
    <row r="963" spans="1:65" s="13" customFormat="1" ht="10.199999999999999">
      <c r="B963" s="204"/>
      <c r="C963" s="205"/>
      <c r="D963" s="206" t="s">
        <v>188</v>
      </c>
      <c r="E963" s="207" t="s">
        <v>1</v>
      </c>
      <c r="F963" s="208" t="s">
        <v>1262</v>
      </c>
      <c r="G963" s="205"/>
      <c r="H963" s="207" t="s">
        <v>1</v>
      </c>
      <c r="I963" s="209"/>
      <c r="J963" s="205"/>
      <c r="K963" s="205"/>
      <c r="L963" s="210"/>
      <c r="M963" s="211"/>
      <c r="N963" s="212"/>
      <c r="O963" s="212"/>
      <c r="P963" s="212"/>
      <c r="Q963" s="212"/>
      <c r="R963" s="212"/>
      <c r="S963" s="212"/>
      <c r="T963" s="213"/>
      <c r="AT963" s="214" t="s">
        <v>188</v>
      </c>
      <c r="AU963" s="214" t="s">
        <v>90</v>
      </c>
      <c r="AV963" s="13" t="s">
        <v>21</v>
      </c>
      <c r="AW963" s="13" t="s">
        <v>40</v>
      </c>
      <c r="AX963" s="13" t="s">
        <v>82</v>
      </c>
      <c r="AY963" s="214" t="s">
        <v>179</v>
      </c>
    </row>
    <row r="964" spans="1:65" s="14" customFormat="1" ht="10.199999999999999">
      <c r="B964" s="215"/>
      <c r="C964" s="216"/>
      <c r="D964" s="206" t="s">
        <v>188</v>
      </c>
      <c r="E964" s="217" t="s">
        <v>1</v>
      </c>
      <c r="F964" s="218" t="s">
        <v>1263</v>
      </c>
      <c r="G964" s="216"/>
      <c r="H964" s="219">
        <v>48.2</v>
      </c>
      <c r="I964" s="220"/>
      <c r="J964" s="216"/>
      <c r="K964" s="216"/>
      <c r="L964" s="221"/>
      <c r="M964" s="222"/>
      <c r="N964" s="223"/>
      <c r="O964" s="223"/>
      <c r="P964" s="223"/>
      <c r="Q964" s="223"/>
      <c r="R964" s="223"/>
      <c r="S964" s="223"/>
      <c r="T964" s="224"/>
      <c r="AT964" s="225" t="s">
        <v>188</v>
      </c>
      <c r="AU964" s="225" t="s">
        <v>90</v>
      </c>
      <c r="AV964" s="14" t="s">
        <v>90</v>
      </c>
      <c r="AW964" s="14" t="s">
        <v>40</v>
      </c>
      <c r="AX964" s="14" t="s">
        <v>82</v>
      </c>
      <c r="AY964" s="225" t="s">
        <v>179</v>
      </c>
    </row>
    <row r="965" spans="1:65" s="2" customFormat="1" ht="14.4" customHeight="1">
      <c r="A965" s="34"/>
      <c r="B965" s="35"/>
      <c r="C965" s="191" t="s">
        <v>1264</v>
      </c>
      <c r="D965" s="191" t="s">
        <v>181</v>
      </c>
      <c r="E965" s="192" t="s">
        <v>1265</v>
      </c>
      <c r="F965" s="193" t="s">
        <v>1266</v>
      </c>
      <c r="G965" s="194" t="s">
        <v>184</v>
      </c>
      <c r="H965" s="195">
        <v>3.6960000000000002</v>
      </c>
      <c r="I965" s="196"/>
      <c r="J965" s="197">
        <f>ROUND(I965*H965,2)</f>
        <v>0</v>
      </c>
      <c r="K965" s="193" t="s">
        <v>185</v>
      </c>
      <c r="L965" s="39"/>
      <c r="M965" s="198" t="s">
        <v>1</v>
      </c>
      <c r="N965" s="199" t="s">
        <v>47</v>
      </c>
      <c r="O965" s="71"/>
      <c r="P965" s="200">
        <f>O965*H965</f>
        <v>0</v>
      </c>
      <c r="Q965" s="200">
        <v>3.3329999999999999E-2</v>
      </c>
      <c r="R965" s="200">
        <f>Q965*H965</f>
        <v>0.12318767999999999</v>
      </c>
      <c r="S965" s="200">
        <v>0</v>
      </c>
      <c r="T965" s="201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2" t="s">
        <v>297</v>
      </c>
      <c r="AT965" s="202" t="s">
        <v>181</v>
      </c>
      <c r="AU965" s="202" t="s">
        <v>90</v>
      </c>
      <c r="AY965" s="17" t="s">
        <v>179</v>
      </c>
      <c r="BE965" s="203">
        <f>IF(N965="základní",J965,0)</f>
        <v>0</v>
      </c>
      <c r="BF965" s="203">
        <f>IF(N965="snížená",J965,0)</f>
        <v>0</v>
      </c>
      <c r="BG965" s="203">
        <f>IF(N965="zákl. přenesená",J965,0)</f>
        <v>0</v>
      </c>
      <c r="BH965" s="203">
        <f>IF(N965="sníž. přenesená",J965,0)</f>
        <v>0</v>
      </c>
      <c r="BI965" s="203">
        <f>IF(N965="nulová",J965,0)</f>
        <v>0</v>
      </c>
      <c r="BJ965" s="17" t="s">
        <v>21</v>
      </c>
      <c r="BK965" s="203">
        <f>ROUND(I965*H965,2)</f>
        <v>0</v>
      </c>
      <c r="BL965" s="17" t="s">
        <v>297</v>
      </c>
      <c r="BM965" s="202" t="s">
        <v>1267</v>
      </c>
    </row>
    <row r="966" spans="1:65" s="13" customFormat="1" ht="10.199999999999999">
      <c r="B966" s="204"/>
      <c r="C966" s="205"/>
      <c r="D966" s="206" t="s">
        <v>188</v>
      </c>
      <c r="E966" s="207" t="s">
        <v>1</v>
      </c>
      <c r="F966" s="208" t="s">
        <v>1268</v>
      </c>
      <c r="G966" s="205"/>
      <c r="H966" s="207" t="s">
        <v>1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188</v>
      </c>
      <c r="AU966" s="214" t="s">
        <v>90</v>
      </c>
      <c r="AV966" s="13" t="s">
        <v>21</v>
      </c>
      <c r="AW966" s="13" t="s">
        <v>40</v>
      </c>
      <c r="AX966" s="13" t="s">
        <v>82</v>
      </c>
      <c r="AY966" s="214" t="s">
        <v>179</v>
      </c>
    </row>
    <row r="967" spans="1:65" s="14" customFormat="1" ht="10.199999999999999">
      <c r="B967" s="215"/>
      <c r="C967" s="216"/>
      <c r="D967" s="206" t="s">
        <v>188</v>
      </c>
      <c r="E967" s="217" t="s">
        <v>1</v>
      </c>
      <c r="F967" s="218" t="s">
        <v>1269</v>
      </c>
      <c r="G967" s="216"/>
      <c r="H967" s="219">
        <v>3.6960000000000002</v>
      </c>
      <c r="I967" s="220"/>
      <c r="J967" s="216"/>
      <c r="K967" s="216"/>
      <c r="L967" s="221"/>
      <c r="M967" s="222"/>
      <c r="N967" s="223"/>
      <c r="O967" s="223"/>
      <c r="P967" s="223"/>
      <c r="Q967" s="223"/>
      <c r="R967" s="223"/>
      <c r="S967" s="223"/>
      <c r="T967" s="224"/>
      <c r="AT967" s="225" t="s">
        <v>188</v>
      </c>
      <c r="AU967" s="225" t="s">
        <v>90</v>
      </c>
      <c r="AV967" s="14" t="s">
        <v>90</v>
      </c>
      <c r="AW967" s="14" t="s">
        <v>40</v>
      </c>
      <c r="AX967" s="14" t="s">
        <v>82</v>
      </c>
      <c r="AY967" s="225" t="s">
        <v>179</v>
      </c>
    </row>
    <row r="968" spans="1:65" s="2" customFormat="1" ht="14.4" customHeight="1">
      <c r="A968" s="34"/>
      <c r="B968" s="35"/>
      <c r="C968" s="191" t="s">
        <v>1270</v>
      </c>
      <c r="D968" s="191" t="s">
        <v>181</v>
      </c>
      <c r="E968" s="192" t="s">
        <v>1271</v>
      </c>
      <c r="F968" s="193" t="s">
        <v>1272</v>
      </c>
      <c r="G968" s="194" t="s">
        <v>260</v>
      </c>
      <c r="H968" s="195">
        <v>142</v>
      </c>
      <c r="I968" s="196"/>
      <c r="J968" s="197">
        <f>ROUND(I968*H968,2)</f>
        <v>0</v>
      </c>
      <c r="K968" s="193" t="s">
        <v>185</v>
      </c>
      <c r="L968" s="39"/>
      <c r="M968" s="198" t="s">
        <v>1</v>
      </c>
      <c r="N968" s="199" t="s">
        <v>47</v>
      </c>
      <c r="O968" s="71"/>
      <c r="P968" s="200">
        <f>O968*H968</f>
        <v>0</v>
      </c>
      <c r="Q968" s="200">
        <v>1.295E-2</v>
      </c>
      <c r="R968" s="200">
        <f>Q968*H968</f>
        <v>1.8389</v>
      </c>
      <c r="S968" s="200">
        <v>0</v>
      </c>
      <c r="T968" s="201">
        <f>S968*H968</f>
        <v>0</v>
      </c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R968" s="202" t="s">
        <v>297</v>
      </c>
      <c r="AT968" s="202" t="s">
        <v>181</v>
      </c>
      <c r="AU968" s="202" t="s">
        <v>90</v>
      </c>
      <c r="AY968" s="17" t="s">
        <v>179</v>
      </c>
      <c r="BE968" s="203">
        <f>IF(N968="základní",J968,0)</f>
        <v>0</v>
      </c>
      <c r="BF968" s="203">
        <f>IF(N968="snížená",J968,0)</f>
        <v>0</v>
      </c>
      <c r="BG968" s="203">
        <f>IF(N968="zákl. přenesená",J968,0)</f>
        <v>0</v>
      </c>
      <c r="BH968" s="203">
        <f>IF(N968="sníž. přenesená",J968,0)</f>
        <v>0</v>
      </c>
      <c r="BI968" s="203">
        <f>IF(N968="nulová",J968,0)</f>
        <v>0</v>
      </c>
      <c r="BJ968" s="17" t="s">
        <v>21</v>
      </c>
      <c r="BK968" s="203">
        <f>ROUND(I968*H968,2)</f>
        <v>0</v>
      </c>
      <c r="BL968" s="17" t="s">
        <v>297</v>
      </c>
      <c r="BM968" s="202" t="s">
        <v>1273</v>
      </c>
    </row>
    <row r="969" spans="1:65" s="13" customFormat="1" ht="10.199999999999999">
      <c r="B969" s="204"/>
      <c r="C969" s="205"/>
      <c r="D969" s="206" t="s">
        <v>188</v>
      </c>
      <c r="E969" s="207" t="s">
        <v>1</v>
      </c>
      <c r="F969" s="208" t="s">
        <v>1274</v>
      </c>
      <c r="G969" s="205"/>
      <c r="H969" s="207" t="s">
        <v>1</v>
      </c>
      <c r="I969" s="209"/>
      <c r="J969" s="205"/>
      <c r="K969" s="205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188</v>
      </c>
      <c r="AU969" s="214" t="s">
        <v>90</v>
      </c>
      <c r="AV969" s="13" t="s">
        <v>21</v>
      </c>
      <c r="AW969" s="13" t="s">
        <v>40</v>
      </c>
      <c r="AX969" s="13" t="s">
        <v>82</v>
      </c>
      <c r="AY969" s="214" t="s">
        <v>179</v>
      </c>
    </row>
    <row r="970" spans="1:65" s="14" customFormat="1" ht="10.199999999999999">
      <c r="B970" s="215"/>
      <c r="C970" s="216"/>
      <c r="D970" s="206" t="s">
        <v>188</v>
      </c>
      <c r="E970" s="217" t="s">
        <v>1</v>
      </c>
      <c r="F970" s="218" t="s">
        <v>1275</v>
      </c>
      <c r="G970" s="216"/>
      <c r="H970" s="219">
        <v>57.2</v>
      </c>
      <c r="I970" s="220"/>
      <c r="J970" s="216"/>
      <c r="K970" s="216"/>
      <c r="L970" s="221"/>
      <c r="M970" s="222"/>
      <c r="N970" s="223"/>
      <c r="O970" s="223"/>
      <c r="P970" s="223"/>
      <c r="Q970" s="223"/>
      <c r="R970" s="223"/>
      <c r="S970" s="223"/>
      <c r="T970" s="224"/>
      <c r="AT970" s="225" t="s">
        <v>188</v>
      </c>
      <c r="AU970" s="225" t="s">
        <v>90</v>
      </c>
      <c r="AV970" s="14" t="s">
        <v>90</v>
      </c>
      <c r="AW970" s="14" t="s">
        <v>40</v>
      </c>
      <c r="AX970" s="14" t="s">
        <v>82</v>
      </c>
      <c r="AY970" s="225" t="s">
        <v>179</v>
      </c>
    </row>
    <row r="971" spans="1:65" s="13" customFormat="1" ht="10.199999999999999">
      <c r="B971" s="204"/>
      <c r="C971" s="205"/>
      <c r="D971" s="206" t="s">
        <v>188</v>
      </c>
      <c r="E971" s="207" t="s">
        <v>1</v>
      </c>
      <c r="F971" s="208" t="s">
        <v>1276</v>
      </c>
      <c r="G971" s="205"/>
      <c r="H971" s="207" t="s">
        <v>1</v>
      </c>
      <c r="I971" s="209"/>
      <c r="J971" s="205"/>
      <c r="K971" s="205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188</v>
      </c>
      <c r="AU971" s="214" t="s">
        <v>90</v>
      </c>
      <c r="AV971" s="13" t="s">
        <v>21</v>
      </c>
      <c r="AW971" s="13" t="s">
        <v>40</v>
      </c>
      <c r="AX971" s="13" t="s">
        <v>82</v>
      </c>
      <c r="AY971" s="214" t="s">
        <v>179</v>
      </c>
    </row>
    <row r="972" spans="1:65" s="14" customFormat="1" ht="10.199999999999999">
      <c r="B972" s="215"/>
      <c r="C972" s="216"/>
      <c r="D972" s="206" t="s">
        <v>188</v>
      </c>
      <c r="E972" s="217" t="s">
        <v>1</v>
      </c>
      <c r="F972" s="218" t="s">
        <v>1277</v>
      </c>
      <c r="G972" s="216"/>
      <c r="H972" s="219">
        <v>10.4</v>
      </c>
      <c r="I972" s="220"/>
      <c r="J972" s="216"/>
      <c r="K972" s="216"/>
      <c r="L972" s="221"/>
      <c r="M972" s="222"/>
      <c r="N972" s="223"/>
      <c r="O972" s="223"/>
      <c r="P972" s="223"/>
      <c r="Q972" s="223"/>
      <c r="R972" s="223"/>
      <c r="S972" s="223"/>
      <c r="T972" s="224"/>
      <c r="AT972" s="225" t="s">
        <v>188</v>
      </c>
      <c r="AU972" s="225" t="s">
        <v>90</v>
      </c>
      <c r="AV972" s="14" t="s">
        <v>90</v>
      </c>
      <c r="AW972" s="14" t="s">
        <v>40</v>
      </c>
      <c r="AX972" s="14" t="s">
        <v>82</v>
      </c>
      <c r="AY972" s="225" t="s">
        <v>179</v>
      </c>
    </row>
    <row r="973" spans="1:65" s="13" customFormat="1" ht="10.199999999999999">
      <c r="B973" s="204"/>
      <c r="C973" s="205"/>
      <c r="D973" s="206" t="s">
        <v>188</v>
      </c>
      <c r="E973" s="207" t="s">
        <v>1</v>
      </c>
      <c r="F973" s="208" t="s">
        <v>1278</v>
      </c>
      <c r="G973" s="205"/>
      <c r="H973" s="207" t="s">
        <v>1</v>
      </c>
      <c r="I973" s="209"/>
      <c r="J973" s="205"/>
      <c r="K973" s="205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188</v>
      </c>
      <c r="AU973" s="214" t="s">
        <v>90</v>
      </c>
      <c r="AV973" s="13" t="s">
        <v>21</v>
      </c>
      <c r="AW973" s="13" t="s">
        <v>40</v>
      </c>
      <c r="AX973" s="13" t="s">
        <v>82</v>
      </c>
      <c r="AY973" s="214" t="s">
        <v>179</v>
      </c>
    </row>
    <row r="974" spans="1:65" s="14" customFormat="1" ht="10.199999999999999">
      <c r="B974" s="215"/>
      <c r="C974" s="216"/>
      <c r="D974" s="206" t="s">
        <v>188</v>
      </c>
      <c r="E974" s="217" t="s">
        <v>1</v>
      </c>
      <c r="F974" s="218" t="s">
        <v>1279</v>
      </c>
      <c r="G974" s="216"/>
      <c r="H974" s="219">
        <v>23.4</v>
      </c>
      <c r="I974" s="220"/>
      <c r="J974" s="216"/>
      <c r="K974" s="216"/>
      <c r="L974" s="221"/>
      <c r="M974" s="222"/>
      <c r="N974" s="223"/>
      <c r="O974" s="223"/>
      <c r="P974" s="223"/>
      <c r="Q974" s="223"/>
      <c r="R974" s="223"/>
      <c r="S974" s="223"/>
      <c r="T974" s="224"/>
      <c r="AT974" s="225" t="s">
        <v>188</v>
      </c>
      <c r="AU974" s="225" t="s">
        <v>90</v>
      </c>
      <c r="AV974" s="14" t="s">
        <v>90</v>
      </c>
      <c r="AW974" s="14" t="s">
        <v>40</v>
      </c>
      <c r="AX974" s="14" t="s">
        <v>82</v>
      </c>
      <c r="AY974" s="225" t="s">
        <v>179</v>
      </c>
    </row>
    <row r="975" spans="1:65" s="13" customFormat="1" ht="10.199999999999999">
      <c r="B975" s="204"/>
      <c r="C975" s="205"/>
      <c r="D975" s="206" t="s">
        <v>188</v>
      </c>
      <c r="E975" s="207" t="s">
        <v>1</v>
      </c>
      <c r="F975" s="208" t="s">
        <v>1280</v>
      </c>
      <c r="G975" s="205"/>
      <c r="H975" s="207" t="s">
        <v>1</v>
      </c>
      <c r="I975" s="209"/>
      <c r="J975" s="205"/>
      <c r="K975" s="205"/>
      <c r="L975" s="210"/>
      <c r="M975" s="211"/>
      <c r="N975" s="212"/>
      <c r="O975" s="212"/>
      <c r="P975" s="212"/>
      <c r="Q975" s="212"/>
      <c r="R975" s="212"/>
      <c r="S975" s="212"/>
      <c r="T975" s="213"/>
      <c r="AT975" s="214" t="s">
        <v>188</v>
      </c>
      <c r="AU975" s="214" t="s">
        <v>90</v>
      </c>
      <c r="AV975" s="13" t="s">
        <v>21</v>
      </c>
      <c r="AW975" s="13" t="s">
        <v>40</v>
      </c>
      <c r="AX975" s="13" t="s">
        <v>82</v>
      </c>
      <c r="AY975" s="214" t="s">
        <v>179</v>
      </c>
    </row>
    <row r="976" spans="1:65" s="14" customFormat="1" ht="10.199999999999999">
      <c r="B976" s="215"/>
      <c r="C976" s="216"/>
      <c r="D976" s="206" t="s">
        <v>188</v>
      </c>
      <c r="E976" s="217" t="s">
        <v>1</v>
      </c>
      <c r="F976" s="218" t="s">
        <v>1281</v>
      </c>
      <c r="G976" s="216"/>
      <c r="H976" s="219">
        <v>51</v>
      </c>
      <c r="I976" s="220"/>
      <c r="J976" s="216"/>
      <c r="K976" s="216"/>
      <c r="L976" s="221"/>
      <c r="M976" s="222"/>
      <c r="N976" s="223"/>
      <c r="O976" s="223"/>
      <c r="P976" s="223"/>
      <c r="Q976" s="223"/>
      <c r="R976" s="223"/>
      <c r="S976" s="223"/>
      <c r="T976" s="224"/>
      <c r="AT976" s="225" t="s">
        <v>188</v>
      </c>
      <c r="AU976" s="225" t="s">
        <v>90</v>
      </c>
      <c r="AV976" s="14" t="s">
        <v>90</v>
      </c>
      <c r="AW976" s="14" t="s">
        <v>40</v>
      </c>
      <c r="AX976" s="14" t="s">
        <v>82</v>
      </c>
      <c r="AY976" s="225" t="s">
        <v>179</v>
      </c>
    </row>
    <row r="977" spans="1:65" s="2" customFormat="1" ht="14.4" customHeight="1">
      <c r="A977" s="34"/>
      <c r="B977" s="35"/>
      <c r="C977" s="191" t="s">
        <v>1282</v>
      </c>
      <c r="D977" s="191" t="s">
        <v>181</v>
      </c>
      <c r="E977" s="192" t="s">
        <v>1283</v>
      </c>
      <c r="F977" s="193" t="s">
        <v>1284</v>
      </c>
      <c r="G977" s="194" t="s">
        <v>243</v>
      </c>
      <c r="H977" s="195">
        <v>11</v>
      </c>
      <c r="I977" s="196"/>
      <c r="J977" s="197">
        <f t="shared" ref="J977:J983" si="0">ROUND(I977*H977,2)</f>
        <v>0</v>
      </c>
      <c r="K977" s="193" t="s">
        <v>185</v>
      </c>
      <c r="L977" s="39"/>
      <c r="M977" s="198" t="s">
        <v>1</v>
      </c>
      <c r="N977" s="199" t="s">
        <v>47</v>
      </c>
      <c r="O977" s="71"/>
      <c r="P977" s="200">
        <f t="shared" ref="P977:P983" si="1">O977*H977</f>
        <v>0</v>
      </c>
      <c r="Q977" s="200">
        <v>1.0000000000000001E-5</v>
      </c>
      <c r="R977" s="200">
        <f t="shared" ref="R977:R983" si="2">Q977*H977</f>
        <v>1.1E-4</v>
      </c>
      <c r="S977" s="200">
        <v>0</v>
      </c>
      <c r="T977" s="201">
        <f t="shared" ref="T977:T983" si="3"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2" t="s">
        <v>297</v>
      </c>
      <c r="AT977" s="202" t="s">
        <v>181</v>
      </c>
      <c r="AU977" s="202" t="s">
        <v>90</v>
      </c>
      <c r="AY977" s="17" t="s">
        <v>179</v>
      </c>
      <c r="BE977" s="203">
        <f t="shared" ref="BE977:BE983" si="4">IF(N977="základní",J977,0)</f>
        <v>0</v>
      </c>
      <c r="BF977" s="203">
        <f t="shared" ref="BF977:BF983" si="5">IF(N977="snížená",J977,0)</f>
        <v>0</v>
      </c>
      <c r="BG977" s="203">
        <f t="shared" ref="BG977:BG983" si="6">IF(N977="zákl. přenesená",J977,0)</f>
        <v>0</v>
      </c>
      <c r="BH977" s="203">
        <f t="shared" ref="BH977:BH983" si="7">IF(N977="sníž. přenesená",J977,0)</f>
        <v>0</v>
      </c>
      <c r="BI977" s="203">
        <f t="shared" ref="BI977:BI983" si="8">IF(N977="nulová",J977,0)</f>
        <v>0</v>
      </c>
      <c r="BJ977" s="17" t="s">
        <v>21</v>
      </c>
      <c r="BK977" s="203">
        <f t="shared" ref="BK977:BK983" si="9">ROUND(I977*H977,2)</f>
        <v>0</v>
      </c>
      <c r="BL977" s="17" t="s">
        <v>297</v>
      </c>
      <c r="BM977" s="202" t="s">
        <v>1285</v>
      </c>
    </row>
    <row r="978" spans="1:65" s="2" customFormat="1" ht="14.4" customHeight="1">
      <c r="A978" s="34"/>
      <c r="B978" s="35"/>
      <c r="C978" s="226" t="s">
        <v>1286</v>
      </c>
      <c r="D978" s="226" t="s">
        <v>207</v>
      </c>
      <c r="E978" s="227" t="s">
        <v>1287</v>
      </c>
      <c r="F978" s="228" t="s">
        <v>1288</v>
      </c>
      <c r="G978" s="229" t="s">
        <v>243</v>
      </c>
      <c r="H978" s="230">
        <v>11</v>
      </c>
      <c r="I978" s="231"/>
      <c r="J978" s="232">
        <f t="shared" si="0"/>
        <v>0</v>
      </c>
      <c r="K978" s="228" t="s">
        <v>185</v>
      </c>
      <c r="L978" s="233"/>
      <c r="M978" s="234" t="s">
        <v>1</v>
      </c>
      <c r="N978" s="235" t="s">
        <v>47</v>
      </c>
      <c r="O978" s="71"/>
      <c r="P978" s="200">
        <f t="shared" si="1"/>
        <v>0</v>
      </c>
      <c r="Q978" s="200">
        <v>2.5000000000000001E-3</v>
      </c>
      <c r="R978" s="200">
        <f t="shared" si="2"/>
        <v>2.75E-2</v>
      </c>
      <c r="S978" s="200">
        <v>0</v>
      </c>
      <c r="T978" s="201">
        <f t="shared" si="3"/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202" t="s">
        <v>397</v>
      </c>
      <c r="AT978" s="202" t="s">
        <v>207</v>
      </c>
      <c r="AU978" s="202" t="s">
        <v>90</v>
      </c>
      <c r="AY978" s="17" t="s">
        <v>179</v>
      </c>
      <c r="BE978" s="203">
        <f t="shared" si="4"/>
        <v>0</v>
      </c>
      <c r="BF978" s="203">
        <f t="shared" si="5"/>
        <v>0</v>
      </c>
      <c r="BG978" s="203">
        <f t="shared" si="6"/>
        <v>0</v>
      </c>
      <c r="BH978" s="203">
        <f t="shared" si="7"/>
        <v>0</v>
      </c>
      <c r="BI978" s="203">
        <f t="shared" si="8"/>
        <v>0</v>
      </c>
      <c r="BJ978" s="17" t="s">
        <v>21</v>
      </c>
      <c r="BK978" s="203">
        <f t="shared" si="9"/>
        <v>0</v>
      </c>
      <c r="BL978" s="17" t="s">
        <v>297</v>
      </c>
      <c r="BM978" s="202" t="s">
        <v>1289</v>
      </c>
    </row>
    <row r="979" spans="1:65" s="2" customFormat="1" ht="14.4" customHeight="1">
      <c r="A979" s="34"/>
      <c r="B979" s="35"/>
      <c r="C979" s="191" t="s">
        <v>1290</v>
      </c>
      <c r="D979" s="191" t="s">
        <v>181</v>
      </c>
      <c r="E979" s="192" t="s">
        <v>1291</v>
      </c>
      <c r="F979" s="193" t="s">
        <v>1292</v>
      </c>
      <c r="G979" s="194" t="s">
        <v>243</v>
      </c>
      <c r="H979" s="195">
        <v>3</v>
      </c>
      <c r="I979" s="196"/>
      <c r="J979" s="197">
        <f t="shared" si="0"/>
        <v>0</v>
      </c>
      <c r="K979" s="193" t="s">
        <v>185</v>
      </c>
      <c r="L979" s="39"/>
      <c r="M979" s="198" t="s">
        <v>1</v>
      </c>
      <c r="N979" s="199" t="s">
        <v>47</v>
      </c>
      <c r="O979" s="71"/>
      <c r="P979" s="200">
        <f t="shared" si="1"/>
        <v>0</v>
      </c>
      <c r="Q979" s="200">
        <v>1.0000000000000001E-5</v>
      </c>
      <c r="R979" s="200">
        <f t="shared" si="2"/>
        <v>3.0000000000000004E-5</v>
      </c>
      <c r="S979" s="200">
        <v>0</v>
      </c>
      <c r="T979" s="201">
        <f t="shared" si="3"/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2" t="s">
        <v>297</v>
      </c>
      <c r="AT979" s="202" t="s">
        <v>181</v>
      </c>
      <c r="AU979" s="202" t="s">
        <v>90</v>
      </c>
      <c r="AY979" s="17" t="s">
        <v>179</v>
      </c>
      <c r="BE979" s="203">
        <f t="shared" si="4"/>
        <v>0</v>
      </c>
      <c r="BF979" s="203">
        <f t="shared" si="5"/>
        <v>0</v>
      </c>
      <c r="BG979" s="203">
        <f t="shared" si="6"/>
        <v>0</v>
      </c>
      <c r="BH979" s="203">
        <f t="shared" si="7"/>
        <v>0</v>
      </c>
      <c r="BI979" s="203">
        <f t="shared" si="8"/>
        <v>0</v>
      </c>
      <c r="BJ979" s="17" t="s">
        <v>21</v>
      </c>
      <c r="BK979" s="203">
        <f t="shared" si="9"/>
        <v>0</v>
      </c>
      <c r="BL979" s="17" t="s">
        <v>297</v>
      </c>
      <c r="BM979" s="202" t="s">
        <v>1293</v>
      </c>
    </row>
    <row r="980" spans="1:65" s="2" customFormat="1" ht="14.4" customHeight="1">
      <c r="A980" s="34"/>
      <c r="B980" s="35"/>
      <c r="C980" s="226" t="s">
        <v>1294</v>
      </c>
      <c r="D980" s="226" t="s">
        <v>207</v>
      </c>
      <c r="E980" s="227" t="s">
        <v>1295</v>
      </c>
      <c r="F980" s="228" t="s">
        <v>1296</v>
      </c>
      <c r="G980" s="229" t="s">
        <v>243</v>
      </c>
      <c r="H980" s="230">
        <v>3</v>
      </c>
      <c r="I980" s="231"/>
      <c r="J980" s="232">
        <f t="shared" si="0"/>
        <v>0</v>
      </c>
      <c r="K980" s="228" t="s">
        <v>185</v>
      </c>
      <c r="L980" s="233"/>
      <c r="M980" s="234" t="s">
        <v>1</v>
      </c>
      <c r="N980" s="235" t="s">
        <v>47</v>
      </c>
      <c r="O980" s="71"/>
      <c r="P980" s="200">
        <f t="shared" si="1"/>
        <v>0</v>
      </c>
      <c r="Q980" s="200">
        <v>2.5000000000000001E-3</v>
      </c>
      <c r="R980" s="200">
        <f t="shared" si="2"/>
        <v>7.4999999999999997E-3</v>
      </c>
      <c r="S980" s="200">
        <v>0</v>
      </c>
      <c r="T980" s="201">
        <f t="shared" si="3"/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202" t="s">
        <v>397</v>
      </c>
      <c r="AT980" s="202" t="s">
        <v>207</v>
      </c>
      <c r="AU980" s="202" t="s">
        <v>90</v>
      </c>
      <c r="AY980" s="17" t="s">
        <v>179</v>
      </c>
      <c r="BE980" s="203">
        <f t="shared" si="4"/>
        <v>0</v>
      </c>
      <c r="BF980" s="203">
        <f t="shared" si="5"/>
        <v>0</v>
      </c>
      <c r="BG980" s="203">
        <f t="shared" si="6"/>
        <v>0</v>
      </c>
      <c r="BH980" s="203">
        <f t="shared" si="7"/>
        <v>0</v>
      </c>
      <c r="BI980" s="203">
        <f t="shared" si="8"/>
        <v>0</v>
      </c>
      <c r="BJ980" s="17" t="s">
        <v>21</v>
      </c>
      <c r="BK980" s="203">
        <f t="shared" si="9"/>
        <v>0</v>
      </c>
      <c r="BL980" s="17" t="s">
        <v>297</v>
      </c>
      <c r="BM980" s="202" t="s">
        <v>1297</v>
      </c>
    </row>
    <row r="981" spans="1:65" s="2" customFormat="1" ht="14.4" customHeight="1">
      <c r="A981" s="34"/>
      <c r="B981" s="35"/>
      <c r="C981" s="191" t="s">
        <v>1298</v>
      </c>
      <c r="D981" s="191" t="s">
        <v>181</v>
      </c>
      <c r="E981" s="192" t="s">
        <v>1299</v>
      </c>
      <c r="F981" s="193" t="s">
        <v>1300</v>
      </c>
      <c r="G981" s="194" t="s">
        <v>243</v>
      </c>
      <c r="H981" s="195">
        <v>6</v>
      </c>
      <c r="I981" s="196"/>
      <c r="J981" s="197">
        <f t="shared" si="0"/>
        <v>0</v>
      </c>
      <c r="K981" s="193" t="s">
        <v>185</v>
      </c>
      <c r="L981" s="39"/>
      <c r="M981" s="198" t="s">
        <v>1</v>
      </c>
      <c r="N981" s="199" t="s">
        <v>47</v>
      </c>
      <c r="O981" s="71"/>
      <c r="P981" s="200">
        <f t="shared" si="1"/>
        <v>0</v>
      </c>
      <c r="Q981" s="200">
        <v>1.0000000000000001E-5</v>
      </c>
      <c r="R981" s="200">
        <f t="shared" si="2"/>
        <v>6.0000000000000008E-5</v>
      </c>
      <c r="S981" s="200">
        <v>0</v>
      </c>
      <c r="T981" s="201">
        <f t="shared" si="3"/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2" t="s">
        <v>297</v>
      </c>
      <c r="AT981" s="202" t="s">
        <v>181</v>
      </c>
      <c r="AU981" s="202" t="s">
        <v>90</v>
      </c>
      <c r="AY981" s="17" t="s">
        <v>179</v>
      </c>
      <c r="BE981" s="203">
        <f t="shared" si="4"/>
        <v>0</v>
      </c>
      <c r="BF981" s="203">
        <f t="shared" si="5"/>
        <v>0</v>
      </c>
      <c r="BG981" s="203">
        <f t="shared" si="6"/>
        <v>0</v>
      </c>
      <c r="BH981" s="203">
        <f t="shared" si="7"/>
        <v>0</v>
      </c>
      <c r="BI981" s="203">
        <f t="shared" si="8"/>
        <v>0</v>
      </c>
      <c r="BJ981" s="17" t="s">
        <v>21</v>
      </c>
      <c r="BK981" s="203">
        <f t="shared" si="9"/>
        <v>0</v>
      </c>
      <c r="BL981" s="17" t="s">
        <v>297</v>
      </c>
      <c r="BM981" s="202" t="s">
        <v>1301</v>
      </c>
    </row>
    <row r="982" spans="1:65" s="2" customFormat="1" ht="14.4" customHeight="1">
      <c r="A982" s="34"/>
      <c r="B982" s="35"/>
      <c r="C982" s="226" t="s">
        <v>1302</v>
      </c>
      <c r="D982" s="226" t="s">
        <v>207</v>
      </c>
      <c r="E982" s="227" t="s">
        <v>1303</v>
      </c>
      <c r="F982" s="228" t="s">
        <v>1304</v>
      </c>
      <c r="G982" s="229" t="s">
        <v>243</v>
      </c>
      <c r="H982" s="230">
        <v>6</v>
      </c>
      <c r="I982" s="231"/>
      <c r="J982" s="232">
        <f t="shared" si="0"/>
        <v>0</v>
      </c>
      <c r="K982" s="228" t="s">
        <v>185</v>
      </c>
      <c r="L982" s="233"/>
      <c r="M982" s="234" t="s">
        <v>1</v>
      </c>
      <c r="N982" s="235" t="s">
        <v>47</v>
      </c>
      <c r="O982" s="71"/>
      <c r="P982" s="200">
        <f t="shared" si="1"/>
        <v>0</v>
      </c>
      <c r="Q982" s="200">
        <v>6.7000000000000002E-3</v>
      </c>
      <c r="R982" s="200">
        <f t="shared" si="2"/>
        <v>4.02E-2</v>
      </c>
      <c r="S982" s="200">
        <v>0</v>
      </c>
      <c r="T982" s="201">
        <f t="shared" si="3"/>
        <v>0</v>
      </c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R982" s="202" t="s">
        <v>397</v>
      </c>
      <c r="AT982" s="202" t="s">
        <v>207</v>
      </c>
      <c r="AU982" s="202" t="s">
        <v>90</v>
      </c>
      <c r="AY982" s="17" t="s">
        <v>179</v>
      </c>
      <c r="BE982" s="203">
        <f t="shared" si="4"/>
        <v>0</v>
      </c>
      <c r="BF982" s="203">
        <f t="shared" si="5"/>
        <v>0</v>
      </c>
      <c r="BG982" s="203">
        <f t="shared" si="6"/>
        <v>0</v>
      </c>
      <c r="BH982" s="203">
        <f t="shared" si="7"/>
        <v>0</v>
      </c>
      <c r="BI982" s="203">
        <f t="shared" si="8"/>
        <v>0</v>
      </c>
      <c r="BJ982" s="17" t="s">
        <v>21</v>
      </c>
      <c r="BK982" s="203">
        <f t="shared" si="9"/>
        <v>0</v>
      </c>
      <c r="BL982" s="17" t="s">
        <v>297</v>
      </c>
      <c r="BM982" s="202" t="s">
        <v>1305</v>
      </c>
    </row>
    <row r="983" spans="1:65" s="2" customFormat="1" ht="14.4" customHeight="1">
      <c r="A983" s="34"/>
      <c r="B983" s="35"/>
      <c r="C983" s="191" t="s">
        <v>1306</v>
      </c>
      <c r="D983" s="191" t="s">
        <v>181</v>
      </c>
      <c r="E983" s="192" t="s">
        <v>1307</v>
      </c>
      <c r="F983" s="193" t="s">
        <v>1308</v>
      </c>
      <c r="G983" s="194" t="s">
        <v>243</v>
      </c>
      <c r="H983" s="195">
        <v>1</v>
      </c>
      <c r="I983" s="196"/>
      <c r="J983" s="197">
        <f t="shared" si="0"/>
        <v>0</v>
      </c>
      <c r="K983" s="193" t="s">
        <v>185</v>
      </c>
      <c r="L983" s="39"/>
      <c r="M983" s="198" t="s">
        <v>1</v>
      </c>
      <c r="N983" s="199" t="s">
        <v>47</v>
      </c>
      <c r="O983" s="71"/>
      <c r="P983" s="200">
        <f t="shared" si="1"/>
        <v>0</v>
      </c>
      <c r="Q983" s="200">
        <v>1.0000000000000001E-5</v>
      </c>
      <c r="R983" s="200">
        <f t="shared" si="2"/>
        <v>1.0000000000000001E-5</v>
      </c>
      <c r="S983" s="200">
        <v>0</v>
      </c>
      <c r="T983" s="201">
        <f t="shared" si="3"/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2" t="s">
        <v>297</v>
      </c>
      <c r="AT983" s="202" t="s">
        <v>181</v>
      </c>
      <c r="AU983" s="202" t="s">
        <v>90</v>
      </c>
      <c r="AY983" s="17" t="s">
        <v>179</v>
      </c>
      <c r="BE983" s="203">
        <f t="shared" si="4"/>
        <v>0</v>
      </c>
      <c r="BF983" s="203">
        <f t="shared" si="5"/>
        <v>0</v>
      </c>
      <c r="BG983" s="203">
        <f t="shared" si="6"/>
        <v>0</v>
      </c>
      <c r="BH983" s="203">
        <f t="shared" si="7"/>
        <v>0</v>
      </c>
      <c r="BI983" s="203">
        <f t="shared" si="8"/>
        <v>0</v>
      </c>
      <c r="BJ983" s="17" t="s">
        <v>21</v>
      </c>
      <c r="BK983" s="203">
        <f t="shared" si="9"/>
        <v>0</v>
      </c>
      <c r="BL983" s="17" t="s">
        <v>297</v>
      </c>
      <c r="BM983" s="202" t="s">
        <v>1309</v>
      </c>
    </row>
    <row r="984" spans="1:65" s="14" customFormat="1" ht="10.199999999999999">
      <c r="B984" s="215"/>
      <c r="C984" s="216"/>
      <c r="D984" s="206" t="s">
        <v>188</v>
      </c>
      <c r="E984" s="217" t="s">
        <v>1</v>
      </c>
      <c r="F984" s="218" t="s">
        <v>1310</v>
      </c>
      <c r="G984" s="216"/>
      <c r="H984" s="219">
        <v>1</v>
      </c>
      <c r="I984" s="220"/>
      <c r="J984" s="216"/>
      <c r="K984" s="216"/>
      <c r="L984" s="221"/>
      <c r="M984" s="222"/>
      <c r="N984" s="223"/>
      <c r="O984" s="223"/>
      <c r="P984" s="223"/>
      <c r="Q984" s="223"/>
      <c r="R984" s="223"/>
      <c r="S984" s="223"/>
      <c r="T984" s="224"/>
      <c r="AT984" s="225" t="s">
        <v>188</v>
      </c>
      <c r="AU984" s="225" t="s">
        <v>90</v>
      </c>
      <c r="AV984" s="14" t="s">
        <v>90</v>
      </c>
      <c r="AW984" s="14" t="s">
        <v>40</v>
      </c>
      <c r="AX984" s="14" t="s">
        <v>82</v>
      </c>
      <c r="AY984" s="225" t="s">
        <v>179</v>
      </c>
    </row>
    <row r="985" spans="1:65" s="2" customFormat="1" ht="14.4" customHeight="1">
      <c r="A985" s="34"/>
      <c r="B985" s="35"/>
      <c r="C985" s="226" t="s">
        <v>1311</v>
      </c>
      <c r="D985" s="226" t="s">
        <v>207</v>
      </c>
      <c r="E985" s="227" t="s">
        <v>1312</v>
      </c>
      <c r="F985" s="228" t="s">
        <v>1313</v>
      </c>
      <c r="G985" s="229" t="s">
        <v>243</v>
      </c>
      <c r="H985" s="230">
        <v>1</v>
      </c>
      <c r="I985" s="231"/>
      <c r="J985" s="232">
        <f>ROUND(I985*H985,2)</f>
        <v>0</v>
      </c>
      <c r="K985" s="228" t="s">
        <v>185</v>
      </c>
      <c r="L985" s="233"/>
      <c r="M985" s="234" t="s">
        <v>1</v>
      </c>
      <c r="N985" s="235" t="s">
        <v>47</v>
      </c>
      <c r="O985" s="71"/>
      <c r="P985" s="200">
        <f>O985*H985</f>
        <v>0</v>
      </c>
      <c r="Q985" s="200">
        <v>4.0000000000000001E-3</v>
      </c>
      <c r="R985" s="200">
        <f>Q985*H985</f>
        <v>4.0000000000000001E-3</v>
      </c>
      <c r="S985" s="200">
        <v>0</v>
      </c>
      <c r="T985" s="201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2" t="s">
        <v>397</v>
      </c>
      <c r="AT985" s="202" t="s">
        <v>207</v>
      </c>
      <c r="AU985" s="202" t="s">
        <v>90</v>
      </c>
      <c r="AY985" s="17" t="s">
        <v>179</v>
      </c>
      <c r="BE985" s="203">
        <f>IF(N985="základní",J985,0)</f>
        <v>0</v>
      </c>
      <c r="BF985" s="203">
        <f>IF(N985="snížená",J985,0)</f>
        <v>0</v>
      </c>
      <c r="BG985" s="203">
        <f>IF(N985="zákl. přenesená",J985,0)</f>
        <v>0</v>
      </c>
      <c r="BH985" s="203">
        <f>IF(N985="sníž. přenesená",J985,0)</f>
        <v>0</v>
      </c>
      <c r="BI985" s="203">
        <f>IF(N985="nulová",J985,0)</f>
        <v>0</v>
      </c>
      <c r="BJ985" s="17" t="s">
        <v>21</v>
      </c>
      <c r="BK985" s="203">
        <f>ROUND(I985*H985,2)</f>
        <v>0</v>
      </c>
      <c r="BL985" s="17" t="s">
        <v>297</v>
      </c>
      <c r="BM985" s="202" t="s">
        <v>1314</v>
      </c>
    </row>
    <row r="986" spans="1:65" s="2" customFormat="1" ht="14.4" customHeight="1">
      <c r="A986" s="34"/>
      <c r="B986" s="35"/>
      <c r="C986" s="191" t="s">
        <v>1315</v>
      </c>
      <c r="D986" s="191" t="s">
        <v>181</v>
      </c>
      <c r="E986" s="192" t="s">
        <v>1316</v>
      </c>
      <c r="F986" s="193" t="s">
        <v>1317</v>
      </c>
      <c r="G986" s="194" t="s">
        <v>243</v>
      </c>
      <c r="H986" s="195">
        <v>8</v>
      </c>
      <c r="I986" s="196"/>
      <c r="J986" s="197">
        <f>ROUND(I986*H986,2)</f>
        <v>0</v>
      </c>
      <c r="K986" s="193" t="s">
        <v>185</v>
      </c>
      <c r="L986" s="39"/>
      <c r="M986" s="198" t="s">
        <v>1</v>
      </c>
      <c r="N986" s="199" t="s">
        <v>47</v>
      </c>
      <c r="O986" s="71"/>
      <c r="P986" s="200">
        <f>O986*H986</f>
        <v>0</v>
      </c>
      <c r="Q986" s="200">
        <v>2.2000000000000001E-4</v>
      </c>
      <c r="R986" s="200">
        <f>Q986*H986</f>
        <v>1.7600000000000001E-3</v>
      </c>
      <c r="S986" s="200">
        <v>0</v>
      </c>
      <c r="T986" s="201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202" t="s">
        <v>297</v>
      </c>
      <c r="AT986" s="202" t="s">
        <v>181</v>
      </c>
      <c r="AU986" s="202" t="s">
        <v>90</v>
      </c>
      <c r="AY986" s="17" t="s">
        <v>179</v>
      </c>
      <c r="BE986" s="203">
        <f>IF(N986="základní",J986,0)</f>
        <v>0</v>
      </c>
      <c r="BF986" s="203">
        <f>IF(N986="snížená",J986,0)</f>
        <v>0</v>
      </c>
      <c r="BG986" s="203">
        <f>IF(N986="zákl. přenesená",J986,0)</f>
        <v>0</v>
      </c>
      <c r="BH986" s="203">
        <f>IF(N986="sníž. přenesená",J986,0)</f>
        <v>0</v>
      </c>
      <c r="BI986" s="203">
        <f>IF(N986="nulová",J986,0)</f>
        <v>0</v>
      </c>
      <c r="BJ986" s="17" t="s">
        <v>21</v>
      </c>
      <c r="BK986" s="203">
        <f>ROUND(I986*H986,2)</f>
        <v>0</v>
      </c>
      <c r="BL986" s="17" t="s">
        <v>297</v>
      </c>
      <c r="BM986" s="202" t="s">
        <v>1318</v>
      </c>
    </row>
    <row r="987" spans="1:65" s="13" customFormat="1" ht="10.199999999999999">
      <c r="B987" s="204"/>
      <c r="C987" s="205"/>
      <c r="D987" s="206" t="s">
        <v>188</v>
      </c>
      <c r="E987" s="207" t="s">
        <v>1</v>
      </c>
      <c r="F987" s="208" t="s">
        <v>1319</v>
      </c>
      <c r="G987" s="205"/>
      <c r="H987" s="207" t="s">
        <v>1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188</v>
      </c>
      <c r="AU987" s="214" t="s">
        <v>90</v>
      </c>
      <c r="AV987" s="13" t="s">
        <v>21</v>
      </c>
      <c r="AW987" s="13" t="s">
        <v>40</v>
      </c>
      <c r="AX987" s="13" t="s">
        <v>82</v>
      </c>
      <c r="AY987" s="214" t="s">
        <v>179</v>
      </c>
    </row>
    <row r="988" spans="1:65" s="14" customFormat="1" ht="10.199999999999999">
      <c r="B988" s="215"/>
      <c r="C988" s="216"/>
      <c r="D988" s="206" t="s">
        <v>188</v>
      </c>
      <c r="E988" s="217" t="s">
        <v>1</v>
      </c>
      <c r="F988" s="218" t="s">
        <v>90</v>
      </c>
      <c r="G988" s="216"/>
      <c r="H988" s="219">
        <v>2</v>
      </c>
      <c r="I988" s="220"/>
      <c r="J988" s="216"/>
      <c r="K988" s="216"/>
      <c r="L988" s="221"/>
      <c r="M988" s="222"/>
      <c r="N988" s="223"/>
      <c r="O988" s="223"/>
      <c r="P988" s="223"/>
      <c r="Q988" s="223"/>
      <c r="R988" s="223"/>
      <c r="S988" s="223"/>
      <c r="T988" s="224"/>
      <c r="AT988" s="225" t="s">
        <v>188</v>
      </c>
      <c r="AU988" s="225" t="s">
        <v>90</v>
      </c>
      <c r="AV988" s="14" t="s">
        <v>90</v>
      </c>
      <c r="AW988" s="14" t="s">
        <v>40</v>
      </c>
      <c r="AX988" s="14" t="s">
        <v>82</v>
      </c>
      <c r="AY988" s="225" t="s">
        <v>179</v>
      </c>
    </row>
    <row r="989" spans="1:65" s="13" customFormat="1" ht="10.199999999999999">
      <c r="B989" s="204"/>
      <c r="C989" s="205"/>
      <c r="D989" s="206" t="s">
        <v>188</v>
      </c>
      <c r="E989" s="207" t="s">
        <v>1</v>
      </c>
      <c r="F989" s="208" t="s">
        <v>1320</v>
      </c>
      <c r="G989" s="205"/>
      <c r="H989" s="207" t="s">
        <v>1</v>
      </c>
      <c r="I989" s="209"/>
      <c r="J989" s="205"/>
      <c r="K989" s="205"/>
      <c r="L989" s="210"/>
      <c r="M989" s="211"/>
      <c r="N989" s="212"/>
      <c r="O989" s="212"/>
      <c r="P989" s="212"/>
      <c r="Q989" s="212"/>
      <c r="R989" s="212"/>
      <c r="S989" s="212"/>
      <c r="T989" s="213"/>
      <c r="AT989" s="214" t="s">
        <v>188</v>
      </c>
      <c r="AU989" s="214" t="s">
        <v>90</v>
      </c>
      <c r="AV989" s="13" t="s">
        <v>21</v>
      </c>
      <c r="AW989" s="13" t="s">
        <v>40</v>
      </c>
      <c r="AX989" s="13" t="s">
        <v>82</v>
      </c>
      <c r="AY989" s="214" t="s">
        <v>179</v>
      </c>
    </row>
    <row r="990" spans="1:65" s="14" customFormat="1" ht="10.199999999999999">
      <c r="B990" s="215"/>
      <c r="C990" s="216"/>
      <c r="D990" s="206" t="s">
        <v>188</v>
      </c>
      <c r="E990" s="217" t="s">
        <v>1</v>
      </c>
      <c r="F990" s="218" t="s">
        <v>1321</v>
      </c>
      <c r="G990" s="216"/>
      <c r="H990" s="219">
        <v>6</v>
      </c>
      <c r="I990" s="220"/>
      <c r="J990" s="216"/>
      <c r="K990" s="216"/>
      <c r="L990" s="221"/>
      <c r="M990" s="222"/>
      <c r="N990" s="223"/>
      <c r="O990" s="223"/>
      <c r="P990" s="223"/>
      <c r="Q990" s="223"/>
      <c r="R990" s="223"/>
      <c r="S990" s="223"/>
      <c r="T990" s="224"/>
      <c r="AT990" s="225" t="s">
        <v>188</v>
      </c>
      <c r="AU990" s="225" t="s">
        <v>90</v>
      </c>
      <c r="AV990" s="14" t="s">
        <v>90</v>
      </c>
      <c r="AW990" s="14" t="s">
        <v>40</v>
      </c>
      <c r="AX990" s="14" t="s">
        <v>82</v>
      </c>
      <c r="AY990" s="225" t="s">
        <v>179</v>
      </c>
    </row>
    <row r="991" spans="1:65" s="2" customFormat="1" ht="19.8" customHeight="1">
      <c r="A991" s="34"/>
      <c r="B991" s="35"/>
      <c r="C991" s="226" t="s">
        <v>1322</v>
      </c>
      <c r="D991" s="226" t="s">
        <v>207</v>
      </c>
      <c r="E991" s="227" t="s">
        <v>1323</v>
      </c>
      <c r="F991" s="228" t="s">
        <v>1324</v>
      </c>
      <c r="G991" s="229" t="s">
        <v>243</v>
      </c>
      <c r="H991" s="230">
        <v>6</v>
      </c>
      <c r="I991" s="231"/>
      <c r="J991" s="232">
        <f>ROUND(I991*H991,2)</f>
        <v>0</v>
      </c>
      <c r="K991" s="228" t="s">
        <v>185</v>
      </c>
      <c r="L991" s="233"/>
      <c r="M991" s="234" t="s">
        <v>1</v>
      </c>
      <c r="N991" s="235" t="s">
        <v>47</v>
      </c>
      <c r="O991" s="71"/>
      <c r="P991" s="200">
        <f>O991*H991</f>
        <v>0</v>
      </c>
      <c r="Q991" s="200">
        <v>1.225E-2</v>
      </c>
      <c r="R991" s="200">
        <f>Q991*H991</f>
        <v>7.350000000000001E-2</v>
      </c>
      <c r="S991" s="200">
        <v>0</v>
      </c>
      <c r="T991" s="201">
        <f>S991*H991</f>
        <v>0</v>
      </c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R991" s="202" t="s">
        <v>397</v>
      </c>
      <c r="AT991" s="202" t="s">
        <v>207</v>
      </c>
      <c r="AU991" s="202" t="s">
        <v>90</v>
      </c>
      <c r="AY991" s="17" t="s">
        <v>179</v>
      </c>
      <c r="BE991" s="203">
        <f>IF(N991="základní",J991,0)</f>
        <v>0</v>
      </c>
      <c r="BF991" s="203">
        <f>IF(N991="snížená",J991,0)</f>
        <v>0</v>
      </c>
      <c r="BG991" s="203">
        <f>IF(N991="zákl. přenesená",J991,0)</f>
        <v>0</v>
      </c>
      <c r="BH991" s="203">
        <f>IF(N991="sníž. přenesená",J991,0)</f>
        <v>0</v>
      </c>
      <c r="BI991" s="203">
        <f>IF(N991="nulová",J991,0)</f>
        <v>0</v>
      </c>
      <c r="BJ991" s="17" t="s">
        <v>21</v>
      </c>
      <c r="BK991" s="203">
        <f>ROUND(I991*H991,2)</f>
        <v>0</v>
      </c>
      <c r="BL991" s="17" t="s">
        <v>297</v>
      </c>
      <c r="BM991" s="202" t="s">
        <v>1325</v>
      </c>
    </row>
    <row r="992" spans="1:65" s="2" customFormat="1" ht="19.8" customHeight="1">
      <c r="A992" s="34"/>
      <c r="B992" s="35"/>
      <c r="C992" s="226" t="s">
        <v>1326</v>
      </c>
      <c r="D992" s="226" t="s">
        <v>207</v>
      </c>
      <c r="E992" s="227" t="s">
        <v>1327</v>
      </c>
      <c r="F992" s="228" t="s">
        <v>1328</v>
      </c>
      <c r="G992" s="229" t="s">
        <v>243</v>
      </c>
      <c r="H992" s="230">
        <v>2</v>
      </c>
      <c r="I992" s="231"/>
      <c r="J992" s="232">
        <f>ROUND(I992*H992,2)</f>
        <v>0</v>
      </c>
      <c r="K992" s="228" t="s">
        <v>185</v>
      </c>
      <c r="L992" s="233"/>
      <c r="M992" s="234" t="s">
        <v>1</v>
      </c>
      <c r="N992" s="235" t="s">
        <v>47</v>
      </c>
      <c r="O992" s="71"/>
      <c r="P992" s="200">
        <f>O992*H992</f>
        <v>0</v>
      </c>
      <c r="Q992" s="200">
        <v>1.2489999999999999E-2</v>
      </c>
      <c r="R992" s="200">
        <f>Q992*H992</f>
        <v>2.4979999999999999E-2</v>
      </c>
      <c r="S992" s="200">
        <v>0</v>
      </c>
      <c r="T992" s="201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2" t="s">
        <v>397</v>
      </c>
      <c r="AT992" s="202" t="s">
        <v>207</v>
      </c>
      <c r="AU992" s="202" t="s">
        <v>90</v>
      </c>
      <c r="AY992" s="17" t="s">
        <v>179</v>
      </c>
      <c r="BE992" s="203">
        <f>IF(N992="základní",J992,0)</f>
        <v>0</v>
      </c>
      <c r="BF992" s="203">
        <f>IF(N992="snížená",J992,0)</f>
        <v>0</v>
      </c>
      <c r="BG992" s="203">
        <f>IF(N992="zákl. přenesená",J992,0)</f>
        <v>0</v>
      </c>
      <c r="BH992" s="203">
        <f>IF(N992="sníž. přenesená",J992,0)</f>
        <v>0</v>
      </c>
      <c r="BI992" s="203">
        <f>IF(N992="nulová",J992,0)</f>
        <v>0</v>
      </c>
      <c r="BJ992" s="17" t="s">
        <v>21</v>
      </c>
      <c r="BK992" s="203">
        <f>ROUND(I992*H992,2)</f>
        <v>0</v>
      </c>
      <c r="BL992" s="17" t="s">
        <v>297</v>
      </c>
      <c r="BM992" s="202" t="s">
        <v>1329</v>
      </c>
    </row>
    <row r="993" spans="1:65" s="2" customFormat="1" ht="14.4" customHeight="1">
      <c r="A993" s="34"/>
      <c r="B993" s="35"/>
      <c r="C993" s="191" t="s">
        <v>1330</v>
      </c>
      <c r="D993" s="191" t="s">
        <v>181</v>
      </c>
      <c r="E993" s="192" t="s">
        <v>1331</v>
      </c>
      <c r="F993" s="193" t="s">
        <v>1332</v>
      </c>
      <c r="G993" s="194" t="s">
        <v>243</v>
      </c>
      <c r="H993" s="195">
        <v>5</v>
      </c>
      <c r="I993" s="196"/>
      <c r="J993" s="197">
        <f>ROUND(I993*H993,2)</f>
        <v>0</v>
      </c>
      <c r="K993" s="193" t="s">
        <v>1</v>
      </c>
      <c r="L993" s="39"/>
      <c r="M993" s="198" t="s">
        <v>1</v>
      </c>
      <c r="N993" s="199" t="s">
        <v>47</v>
      </c>
      <c r="O993" s="71"/>
      <c r="P993" s="200">
        <f>O993*H993</f>
        <v>0</v>
      </c>
      <c r="Q993" s="200">
        <v>6.9999999999999994E-5</v>
      </c>
      <c r="R993" s="200">
        <f>Q993*H993</f>
        <v>3.4999999999999994E-4</v>
      </c>
      <c r="S993" s="200">
        <v>0</v>
      </c>
      <c r="T993" s="201">
        <f>S993*H993</f>
        <v>0</v>
      </c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R993" s="202" t="s">
        <v>297</v>
      </c>
      <c r="AT993" s="202" t="s">
        <v>181</v>
      </c>
      <c r="AU993" s="202" t="s">
        <v>90</v>
      </c>
      <c r="AY993" s="17" t="s">
        <v>179</v>
      </c>
      <c r="BE993" s="203">
        <f>IF(N993="základní",J993,0)</f>
        <v>0</v>
      </c>
      <c r="BF993" s="203">
        <f>IF(N993="snížená",J993,0)</f>
        <v>0</v>
      </c>
      <c r="BG993" s="203">
        <f>IF(N993="zákl. přenesená",J993,0)</f>
        <v>0</v>
      </c>
      <c r="BH993" s="203">
        <f>IF(N993="sníž. přenesená",J993,0)</f>
        <v>0</v>
      </c>
      <c r="BI993" s="203">
        <f>IF(N993="nulová",J993,0)</f>
        <v>0</v>
      </c>
      <c r="BJ993" s="17" t="s">
        <v>21</v>
      </c>
      <c r="BK993" s="203">
        <f>ROUND(I993*H993,2)</f>
        <v>0</v>
      </c>
      <c r="BL993" s="17" t="s">
        <v>297</v>
      </c>
      <c r="BM993" s="202" t="s">
        <v>1333</v>
      </c>
    </row>
    <row r="994" spans="1:65" s="13" customFormat="1" ht="10.199999999999999">
      <c r="B994" s="204"/>
      <c r="C994" s="205"/>
      <c r="D994" s="206" t="s">
        <v>188</v>
      </c>
      <c r="E994" s="207" t="s">
        <v>1</v>
      </c>
      <c r="F994" s="208" t="s">
        <v>1334</v>
      </c>
      <c r="G994" s="205"/>
      <c r="H994" s="207" t="s">
        <v>1</v>
      </c>
      <c r="I994" s="209"/>
      <c r="J994" s="205"/>
      <c r="K994" s="205"/>
      <c r="L994" s="210"/>
      <c r="M994" s="211"/>
      <c r="N994" s="212"/>
      <c r="O994" s="212"/>
      <c r="P994" s="212"/>
      <c r="Q994" s="212"/>
      <c r="R994" s="212"/>
      <c r="S994" s="212"/>
      <c r="T994" s="213"/>
      <c r="AT994" s="214" t="s">
        <v>188</v>
      </c>
      <c r="AU994" s="214" t="s">
        <v>90</v>
      </c>
      <c r="AV994" s="13" t="s">
        <v>21</v>
      </c>
      <c r="AW994" s="13" t="s">
        <v>40</v>
      </c>
      <c r="AX994" s="13" t="s">
        <v>82</v>
      </c>
      <c r="AY994" s="214" t="s">
        <v>179</v>
      </c>
    </row>
    <row r="995" spans="1:65" s="14" customFormat="1" ht="10.199999999999999">
      <c r="B995" s="215"/>
      <c r="C995" s="216"/>
      <c r="D995" s="206" t="s">
        <v>188</v>
      </c>
      <c r="E995" s="217" t="s">
        <v>1</v>
      </c>
      <c r="F995" s="218" t="s">
        <v>222</v>
      </c>
      <c r="G995" s="216"/>
      <c r="H995" s="219">
        <v>5</v>
      </c>
      <c r="I995" s="220"/>
      <c r="J995" s="216"/>
      <c r="K995" s="216"/>
      <c r="L995" s="221"/>
      <c r="M995" s="222"/>
      <c r="N995" s="223"/>
      <c r="O995" s="223"/>
      <c r="P995" s="223"/>
      <c r="Q995" s="223"/>
      <c r="R995" s="223"/>
      <c r="S995" s="223"/>
      <c r="T995" s="224"/>
      <c r="AT995" s="225" t="s">
        <v>188</v>
      </c>
      <c r="AU995" s="225" t="s">
        <v>90</v>
      </c>
      <c r="AV995" s="14" t="s">
        <v>90</v>
      </c>
      <c r="AW995" s="14" t="s">
        <v>40</v>
      </c>
      <c r="AX995" s="14" t="s">
        <v>82</v>
      </c>
      <c r="AY995" s="225" t="s">
        <v>179</v>
      </c>
    </row>
    <row r="996" spans="1:65" s="2" customFormat="1" ht="14.4" customHeight="1">
      <c r="A996" s="34"/>
      <c r="B996" s="35"/>
      <c r="C996" s="226" t="s">
        <v>1335</v>
      </c>
      <c r="D996" s="226" t="s">
        <v>207</v>
      </c>
      <c r="E996" s="227" t="s">
        <v>1336</v>
      </c>
      <c r="F996" s="228" t="s">
        <v>1337</v>
      </c>
      <c r="G996" s="229" t="s">
        <v>243</v>
      </c>
      <c r="H996" s="230">
        <v>5</v>
      </c>
      <c r="I996" s="231"/>
      <c r="J996" s="232">
        <f>ROUND(I996*H996,2)</f>
        <v>0</v>
      </c>
      <c r="K996" s="228" t="s">
        <v>1</v>
      </c>
      <c r="L996" s="233"/>
      <c r="M996" s="234" t="s">
        <v>1</v>
      </c>
      <c r="N996" s="235" t="s">
        <v>47</v>
      </c>
      <c r="O996" s="71"/>
      <c r="P996" s="200">
        <f>O996*H996</f>
        <v>0</v>
      </c>
      <c r="Q996" s="200">
        <v>1.1000000000000001E-3</v>
      </c>
      <c r="R996" s="200">
        <f>Q996*H996</f>
        <v>5.5000000000000005E-3</v>
      </c>
      <c r="S996" s="200">
        <v>0</v>
      </c>
      <c r="T996" s="201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2" t="s">
        <v>397</v>
      </c>
      <c r="AT996" s="202" t="s">
        <v>207</v>
      </c>
      <c r="AU996" s="202" t="s">
        <v>90</v>
      </c>
      <c r="AY996" s="17" t="s">
        <v>179</v>
      </c>
      <c r="BE996" s="203">
        <f>IF(N996="základní",J996,0)</f>
        <v>0</v>
      </c>
      <c r="BF996" s="203">
        <f>IF(N996="snížená",J996,0)</f>
        <v>0</v>
      </c>
      <c r="BG996" s="203">
        <f>IF(N996="zákl. přenesená",J996,0)</f>
        <v>0</v>
      </c>
      <c r="BH996" s="203">
        <f>IF(N996="sníž. přenesená",J996,0)</f>
        <v>0</v>
      </c>
      <c r="BI996" s="203">
        <f>IF(N996="nulová",J996,0)</f>
        <v>0</v>
      </c>
      <c r="BJ996" s="17" t="s">
        <v>21</v>
      </c>
      <c r="BK996" s="203">
        <f>ROUND(I996*H996,2)</f>
        <v>0</v>
      </c>
      <c r="BL996" s="17" t="s">
        <v>297</v>
      </c>
      <c r="BM996" s="202" t="s">
        <v>1338</v>
      </c>
    </row>
    <row r="997" spans="1:65" s="2" customFormat="1" ht="14.4" customHeight="1">
      <c r="A997" s="34"/>
      <c r="B997" s="35"/>
      <c r="C997" s="191" t="s">
        <v>1339</v>
      </c>
      <c r="D997" s="191" t="s">
        <v>181</v>
      </c>
      <c r="E997" s="192" t="s">
        <v>1340</v>
      </c>
      <c r="F997" s="193" t="s">
        <v>1341</v>
      </c>
      <c r="G997" s="194" t="s">
        <v>200</v>
      </c>
      <c r="H997" s="195">
        <v>48.994999999999997</v>
      </c>
      <c r="I997" s="196"/>
      <c r="J997" s="197">
        <f>ROUND(I997*H997,2)</f>
        <v>0</v>
      </c>
      <c r="K997" s="193" t="s">
        <v>185</v>
      </c>
      <c r="L997" s="39"/>
      <c r="M997" s="198" t="s">
        <v>1</v>
      </c>
      <c r="N997" s="199" t="s">
        <v>47</v>
      </c>
      <c r="O997" s="71"/>
      <c r="P997" s="200">
        <f>O997*H997</f>
        <v>0</v>
      </c>
      <c r="Q997" s="200">
        <v>0</v>
      </c>
      <c r="R997" s="200">
        <f>Q997*H997</f>
        <v>0</v>
      </c>
      <c r="S997" s="200">
        <v>0</v>
      </c>
      <c r="T997" s="201">
        <f>S997*H997</f>
        <v>0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202" t="s">
        <v>297</v>
      </c>
      <c r="AT997" s="202" t="s">
        <v>181</v>
      </c>
      <c r="AU997" s="202" t="s">
        <v>90</v>
      </c>
      <c r="AY997" s="17" t="s">
        <v>179</v>
      </c>
      <c r="BE997" s="203">
        <f>IF(N997="základní",J997,0)</f>
        <v>0</v>
      </c>
      <c r="BF997" s="203">
        <f>IF(N997="snížená",J997,0)</f>
        <v>0</v>
      </c>
      <c r="BG997" s="203">
        <f>IF(N997="zákl. přenesená",J997,0)</f>
        <v>0</v>
      </c>
      <c r="BH997" s="203">
        <f>IF(N997="sníž. přenesená",J997,0)</f>
        <v>0</v>
      </c>
      <c r="BI997" s="203">
        <f>IF(N997="nulová",J997,0)</f>
        <v>0</v>
      </c>
      <c r="BJ997" s="17" t="s">
        <v>21</v>
      </c>
      <c r="BK997" s="203">
        <f>ROUND(I997*H997,2)</f>
        <v>0</v>
      </c>
      <c r="BL997" s="17" t="s">
        <v>297</v>
      </c>
      <c r="BM997" s="202" t="s">
        <v>1342</v>
      </c>
    </row>
    <row r="998" spans="1:65" s="12" customFormat="1" ht="22.8" customHeight="1">
      <c r="B998" s="175"/>
      <c r="C998" s="176"/>
      <c r="D998" s="177" t="s">
        <v>81</v>
      </c>
      <c r="E998" s="189" t="s">
        <v>1343</v>
      </c>
      <c r="F998" s="189" t="s">
        <v>1344</v>
      </c>
      <c r="G998" s="176"/>
      <c r="H998" s="176"/>
      <c r="I998" s="179"/>
      <c r="J998" s="190">
        <f>BK998</f>
        <v>0</v>
      </c>
      <c r="K998" s="176"/>
      <c r="L998" s="181"/>
      <c r="M998" s="182"/>
      <c r="N998" s="183"/>
      <c r="O998" s="183"/>
      <c r="P998" s="184">
        <f>SUM(P999:P1002)</f>
        <v>0</v>
      </c>
      <c r="Q998" s="183"/>
      <c r="R998" s="184">
        <f>SUM(R999:R1002)</f>
        <v>7.3200000000000001E-3</v>
      </c>
      <c r="S998" s="183"/>
      <c r="T998" s="185">
        <f>SUM(T999:T1002)</f>
        <v>0</v>
      </c>
      <c r="AR998" s="186" t="s">
        <v>90</v>
      </c>
      <c r="AT998" s="187" t="s">
        <v>81</v>
      </c>
      <c r="AU998" s="187" t="s">
        <v>21</v>
      </c>
      <c r="AY998" s="186" t="s">
        <v>179</v>
      </c>
      <c r="BK998" s="188">
        <f>SUM(BK999:BK1002)</f>
        <v>0</v>
      </c>
    </row>
    <row r="999" spans="1:65" s="2" customFormat="1" ht="19.8" customHeight="1">
      <c r="A999" s="34"/>
      <c r="B999" s="35"/>
      <c r="C999" s="191" t="s">
        <v>1345</v>
      </c>
      <c r="D999" s="191" t="s">
        <v>181</v>
      </c>
      <c r="E999" s="192" t="s">
        <v>1346</v>
      </c>
      <c r="F999" s="193" t="s">
        <v>1347</v>
      </c>
      <c r="G999" s="194" t="s">
        <v>243</v>
      </c>
      <c r="H999" s="195">
        <v>4</v>
      </c>
      <c r="I999" s="196"/>
      <c r="J999" s="197">
        <f>ROUND(I999*H999,2)</f>
        <v>0</v>
      </c>
      <c r="K999" s="193" t="s">
        <v>185</v>
      </c>
      <c r="L999" s="39"/>
      <c r="M999" s="198" t="s">
        <v>1</v>
      </c>
      <c r="N999" s="199" t="s">
        <v>47</v>
      </c>
      <c r="O999" s="71"/>
      <c r="P999" s="200">
        <f>O999*H999</f>
        <v>0</v>
      </c>
      <c r="Q999" s="200">
        <v>1.83E-3</v>
      </c>
      <c r="R999" s="200">
        <f>Q999*H999</f>
        <v>7.3200000000000001E-3</v>
      </c>
      <c r="S999" s="200">
        <v>0</v>
      </c>
      <c r="T999" s="201">
        <f>S999*H999</f>
        <v>0</v>
      </c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R999" s="202" t="s">
        <v>297</v>
      </c>
      <c r="AT999" s="202" t="s">
        <v>181</v>
      </c>
      <c r="AU999" s="202" t="s">
        <v>90</v>
      </c>
      <c r="AY999" s="17" t="s">
        <v>179</v>
      </c>
      <c r="BE999" s="203">
        <f>IF(N999="základní",J999,0)</f>
        <v>0</v>
      </c>
      <c r="BF999" s="203">
        <f>IF(N999="snížená",J999,0)</f>
        <v>0</v>
      </c>
      <c r="BG999" s="203">
        <f>IF(N999="zákl. přenesená",J999,0)</f>
        <v>0</v>
      </c>
      <c r="BH999" s="203">
        <f>IF(N999="sníž. přenesená",J999,0)</f>
        <v>0</v>
      </c>
      <c r="BI999" s="203">
        <f>IF(N999="nulová",J999,0)</f>
        <v>0</v>
      </c>
      <c r="BJ999" s="17" t="s">
        <v>21</v>
      </c>
      <c r="BK999" s="203">
        <f>ROUND(I999*H999,2)</f>
        <v>0</v>
      </c>
      <c r="BL999" s="17" t="s">
        <v>297</v>
      </c>
      <c r="BM999" s="202" t="s">
        <v>1348</v>
      </c>
    </row>
    <row r="1000" spans="1:65" s="13" customFormat="1" ht="10.199999999999999">
      <c r="B1000" s="204"/>
      <c r="C1000" s="205"/>
      <c r="D1000" s="206" t="s">
        <v>188</v>
      </c>
      <c r="E1000" s="207" t="s">
        <v>1</v>
      </c>
      <c r="F1000" s="208" t="s">
        <v>1349</v>
      </c>
      <c r="G1000" s="205"/>
      <c r="H1000" s="207" t="s">
        <v>1</v>
      </c>
      <c r="I1000" s="209"/>
      <c r="J1000" s="205"/>
      <c r="K1000" s="205"/>
      <c r="L1000" s="210"/>
      <c r="M1000" s="211"/>
      <c r="N1000" s="212"/>
      <c r="O1000" s="212"/>
      <c r="P1000" s="212"/>
      <c r="Q1000" s="212"/>
      <c r="R1000" s="212"/>
      <c r="S1000" s="212"/>
      <c r="T1000" s="213"/>
      <c r="AT1000" s="214" t="s">
        <v>188</v>
      </c>
      <c r="AU1000" s="214" t="s">
        <v>90</v>
      </c>
      <c r="AV1000" s="13" t="s">
        <v>21</v>
      </c>
      <c r="AW1000" s="13" t="s">
        <v>40</v>
      </c>
      <c r="AX1000" s="13" t="s">
        <v>82</v>
      </c>
      <c r="AY1000" s="214" t="s">
        <v>179</v>
      </c>
    </row>
    <row r="1001" spans="1:65" s="14" customFormat="1" ht="10.199999999999999">
      <c r="B1001" s="215"/>
      <c r="C1001" s="216"/>
      <c r="D1001" s="206" t="s">
        <v>188</v>
      </c>
      <c r="E1001" s="217" t="s">
        <v>1</v>
      </c>
      <c r="F1001" s="218" t="s">
        <v>186</v>
      </c>
      <c r="G1001" s="216"/>
      <c r="H1001" s="219">
        <v>4</v>
      </c>
      <c r="I1001" s="220"/>
      <c r="J1001" s="216"/>
      <c r="K1001" s="216"/>
      <c r="L1001" s="221"/>
      <c r="M1001" s="222"/>
      <c r="N1001" s="223"/>
      <c r="O1001" s="223"/>
      <c r="P1001" s="223"/>
      <c r="Q1001" s="223"/>
      <c r="R1001" s="223"/>
      <c r="S1001" s="223"/>
      <c r="T1001" s="224"/>
      <c r="AT1001" s="225" t="s">
        <v>188</v>
      </c>
      <c r="AU1001" s="225" t="s">
        <v>90</v>
      </c>
      <c r="AV1001" s="14" t="s">
        <v>90</v>
      </c>
      <c r="AW1001" s="14" t="s">
        <v>40</v>
      </c>
      <c r="AX1001" s="14" t="s">
        <v>82</v>
      </c>
      <c r="AY1001" s="225" t="s">
        <v>179</v>
      </c>
    </row>
    <row r="1002" spans="1:65" s="2" customFormat="1" ht="14.4" customHeight="1">
      <c r="A1002" s="34"/>
      <c r="B1002" s="35"/>
      <c r="C1002" s="191" t="s">
        <v>1350</v>
      </c>
      <c r="D1002" s="191" t="s">
        <v>181</v>
      </c>
      <c r="E1002" s="192" t="s">
        <v>1351</v>
      </c>
      <c r="F1002" s="193" t="s">
        <v>1352</v>
      </c>
      <c r="G1002" s="194" t="s">
        <v>200</v>
      </c>
      <c r="H1002" s="195">
        <v>7.0000000000000001E-3</v>
      </c>
      <c r="I1002" s="196"/>
      <c r="J1002" s="197">
        <f>ROUND(I1002*H1002,2)</f>
        <v>0</v>
      </c>
      <c r="K1002" s="193" t="s">
        <v>185</v>
      </c>
      <c r="L1002" s="39"/>
      <c r="M1002" s="198" t="s">
        <v>1</v>
      </c>
      <c r="N1002" s="199" t="s">
        <v>47</v>
      </c>
      <c r="O1002" s="71"/>
      <c r="P1002" s="200">
        <f>O1002*H1002</f>
        <v>0</v>
      </c>
      <c r="Q1002" s="200">
        <v>0</v>
      </c>
      <c r="R1002" s="200">
        <f>Q1002*H1002</f>
        <v>0</v>
      </c>
      <c r="S1002" s="200">
        <v>0</v>
      </c>
      <c r="T1002" s="201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2" t="s">
        <v>297</v>
      </c>
      <c r="AT1002" s="202" t="s">
        <v>181</v>
      </c>
      <c r="AU1002" s="202" t="s">
        <v>90</v>
      </c>
      <c r="AY1002" s="17" t="s">
        <v>179</v>
      </c>
      <c r="BE1002" s="203">
        <f>IF(N1002="základní",J1002,0)</f>
        <v>0</v>
      </c>
      <c r="BF1002" s="203">
        <f>IF(N1002="snížená",J1002,0)</f>
        <v>0</v>
      </c>
      <c r="BG1002" s="203">
        <f>IF(N1002="zákl. přenesená",J1002,0)</f>
        <v>0</v>
      </c>
      <c r="BH1002" s="203">
        <f>IF(N1002="sníž. přenesená",J1002,0)</f>
        <v>0</v>
      </c>
      <c r="BI1002" s="203">
        <f>IF(N1002="nulová",J1002,0)</f>
        <v>0</v>
      </c>
      <c r="BJ1002" s="17" t="s">
        <v>21</v>
      </c>
      <c r="BK1002" s="203">
        <f>ROUND(I1002*H1002,2)</f>
        <v>0</v>
      </c>
      <c r="BL1002" s="17" t="s">
        <v>297</v>
      </c>
      <c r="BM1002" s="202" t="s">
        <v>1353</v>
      </c>
    </row>
    <row r="1003" spans="1:65" s="12" customFormat="1" ht="22.8" customHeight="1">
      <c r="B1003" s="175"/>
      <c r="C1003" s="176"/>
      <c r="D1003" s="177" t="s">
        <v>81</v>
      </c>
      <c r="E1003" s="189" t="s">
        <v>1354</v>
      </c>
      <c r="F1003" s="189" t="s">
        <v>1355</v>
      </c>
      <c r="G1003" s="176"/>
      <c r="H1003" s="176"/>
      <c r="I1003" s="179"/>
      <c r="J1003" s="190">
        <f>BK1003</f>
        <v>0</v>
      </c>
      <c r="K1003" s="176"/>
      <c r="L1003" s="181"/>
      <c r="M1003" s="182"/>
      <c r="N1003" s="183"/>
      <c r="O1003" s="183"/>
      <c r="P1003" s="184">
        <f>SUM(P1004:P1036)</f>
        <v>0</v>
      </c>
      <c r="Q1003" s="183"/>
      <c r="R1003" s="184">
        <f>SUM(R1004:R1036)</f>
        <v>2.7088399999999999</v>
      </c>
      <c r="S1003" s="183"/>
      <c r="T1003" s="185">
        <f>SUM(T1004:T1036)</f>
        <v>0</v>
      </c>
      <c r="AR1003" s="186" t="s">
        <v>90</v>
      </c>
      <c r="AT1003" s="187" t="s">
        <v>81</v>
      </c>
      <c r="AU1003" s="187" t="s">
        <v>21</v>
      </c>
      <c r="AY1003" s="186" t="s">
        <v>179</v>
      </c>
      <c r="BK1003" s="188">
        <f>SUM(BK1004:BK1036)</f>
        <v>0</v>
      </c>
    </row>
    <row r="1004" spans="1:65" s="2" customFormat="1" ht="14.4" customHeight="1">
      <c r="A1004" s="34"/>
      <c r="B1004" s="35"/>
      <c r="C1004" s="191" t="s">
        <v>1356</v>
      </c>
      <c r="D1004" s="191" t="s">
        <v>181</v>
      </c>
      <c r="E1004" s="192" t="s">
        <v>1357</v>
      </c>
      <c r="F1004" s="193" t="s">
        <v>1358</v>
      </c>
      <c r="G1004" s="194" t="s">
        <v>631</v>
      </c>
      <c r="H1004" s="195">
        <v>1</v>
      </c>
      <c r="I1004" s="196"/>
      <c r="J1004" s="197">
        <f t="shared" ref="J1004:J1009" si="10">ROUND(I1004*H1004,2)</f>
        <v>0</v>
      </c>
      <c r="K1004" s="193" t="s">
        <v>1</v>
      </c>
      <c r="L1004" s="39"/>
      <c r="M1004" s="198" t="s">
        <v>1</v>
      </c>
      <c r="N1004" s="199" t="s">
        <v>47</v>
      </c>
      <c r="O1004" s="71"/>
      <c r="P1004" s="200">
        <f t="shared" ref="P1004:P1009" si="11">O1004*H1004</f>
        <v>0</v>
      </c>
      <c r="Q1004" s="200">
        <v>0</v>
      </c>
      <c r="R1004" s="200">
        <f t="shared" ref="R1004:R1009" si="12">Q1004*H1004</f>
        <v>0</v>
      </c>
      <c r="S1004" s="200">
        <v>0</v>
      </c>
      <c r="T1004" s="201">
        <f t="shared" ref="T1004:T1009" si="13"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2" t="s">
        <v>297</v>
      </c>
      <c r="AT1004" s="202" t="s">
        <v>181</v>
      </c>
      <c r="AU1004" s="202" t="s">
        <v>90</v>
      </c>
      <c r="AY1004" s="17" t="s">
        <v>179</v>
      </c>
      <c r="BE1004" s="203">
        <f t="shared" ref="BE1004:BE1009" si="14">IF(N1004="základní",J1004,0)</f>
        <v>0</v>
      </c>
      <c r="BF1004" s="203">
        <f t="shared" ref="BF1004:BF1009" si="15">IF(N1004="snížená",J1004,0)</f>
        <v>0</v>
      </c>
      <c r="BG1004" s="203">
        <f t="shared" ref="BG1004:BG1009" si="16">IF(N1004="zákl. přenesená",J1004,0)</f>
        <v>0</v>
      </c>
      <c r="BH1004" s="203">
        <f t="shared" ref="BH1004:BH1009" si="17">IF(N1004="sníž. přenesená",J1004,0)</f>
        <v>0</v>
      </c>
      <c r="BI1004" s="203">
        <f t="shared" ref="BI1004:BI1009" si="18">IF(N1004="nulová",J1004,0)</f>
        <v>0</v>
      </c>
      <c r="BJ1004" s="17" t="s">
        <v>21</v>
      </c>
      <c r="BK1004" s="203">
        <f t="shared" ref="BK1004:BK1009" si="19">ROUND(I1004*H1004,2)</f>
        <v>0</v>
      </c>
      <c r="BL1004" s="17" t="s">
        <v>297</v>
      </c>
      <c r="BM1004" s="202" t="s">
        <v>1359</v>
      </c>
    </row>
    <row r="1005" spans="1:65" s="2" customFormat="1" ht="14.4" customHeight="1">
      <c r="A1005" s="34"/>
      <c r="B1005" s="35"/>
      <c r="C1005" s="191" t="s">
        <v>1360</v>
      </c>
      <c r="D1005" s="191" t="s">
        <v>181</v>
      </c>
      <c r="E1005" s="192" t="s">
        <v>1361</v>
      </c>
      <c r="F1005" s="193" t="s">
        <v>1362</v>
      </c>
      <c r="G1005" s="194" t="s">
        <v>243</v>
      </c>
      <c r="H1005" s="195">
        <v>2</v>
      </c>
      <c r="I1005" s="196"/>
      <c r="J1005" s="197">
        <f t="shared" si="10"/>
        <v>0</v>
      </c>
      <c r="K1005" s="193" t="s">
        <v>185</v>
      </c>
      <c r="L1005" s="39"/>
      <c r="M1005" s="198" t="s">
        <v>1</v>
      </c>
      <c r="N1005" s="199" t="s">
        <v>47</v>
      </c>
      <c r="O1005" s="71"/>
      <c r="P1005" s="200">
        <f t="shared" si="11"/>
        <v>0</v>
      </c>
      <c r="Q1005" s="200">
        <v>4.4000000000000002E-4</v>
      </c>
      <c r="R1005" s="200">
        <f t="shared" si="12"/>
        <v>8.8000000000000003E-4</v>
      </c>
      <c r="S1005" s="200">
        <v>0</v>
      </c>
      <c r="T1005" s="201">
        <f t="shared" si="13"/>
        <v>0</v>
      </c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R1005" s="202" t="s">
        <v>297</v>
      </c>
      <c r="AT1005" s="202" t="s">
        <v>181</v>
      </c>
      <c r="AU1005" s="202" t="s">
        <v>90</v>
      </c>
      <c r="AY1005" s="17" t="s">
        <v>179</v>
      </c>
      <c r="BE1005" s="203">
        <f t="shared" si="14"/>
        <v>0</v>
      </c>
      <c r="BF1005" s="203">
        <f t="shared" si="15"/>
        <v>0</v>
      </c>
      <c r="BG1005" s="203">
        <f t="shared" si="16"/>
        <v>0</v>
      </c>
      <c r="BH1005" s="203">
        <f t="shared" si="17"/>
        <v>0</v>
      </c>
      <c r="BI1005" s="203">
        <f t="shared" si="18"/>
        <v>0</v>
      </c>
      <c r="BJ1005" s="17" t="s">
        <v>21</v>
      </c>
      <c r="BK1005" s="203">
        <f t="shared" si="19"/>
        <v>0</v>
      </c>
      <c r="BL1005" s="17" t="s">
        <v>297</v>
      </c>
      <c r="BM1005" s="202" t="s">
        <v>1363</v>
      </c>
    </row>
    <row r="1006" spans="1:65" s="2" customFormat="1" ht="19.8" customHeight="1">
      <c r="A1006" s="34"/>
      <c r="B1006" s="35"/>
      <c r="C1006" s="226" t="s">
        <v>1364</v>
      </c>
      <c r="D1006" s="226" t="s">
        <v>207</v>
      </c>
      <c r="E1006" s="227" t="s">
        <v>1365</v>
      </c>
      <c r="F1006" s="228" t="s">
        <v>1366</v>
      </c>
      <c r="G1006" s="229" t="s">
        <v>243</v>
      </c>
      <c r="H1006" s="230">
        <v>2</v>
      </c>
      <c r="I1006" s="231"/>
      <c r="J1006" s="232">
        <f t="shared" si="10"/>
        <v>0</v>
      </c>
      <c r="K1006" s="228" t="s">
        <v>185</v>
      </c>
      <c r="L1006" s="233"/>
      <c r="M1006" s="234" t="s">
        <v>1</v>
      </c>
      <c r="N1006" s="235" t="s">
        <v>47</v>
      </c>
      <c r="O1006" s="71"/>
      <c r="P1006" s="200">
        <f t="shared" si="11"/>
        <v>0</v>
      </c>
      <c r="Q1006" s="200">
        <v>2.8000000000000001E-2</v>
      </c>
      <c r="R1006" s="200">
        <f t="shared" si="12"/>
        <v>5.6000000000000001E-2</v>
      </c>
      <c r="S1006" s="200">
        <v>0</v>
      </c>
      <c r="T1006" s="201">
        <f t="shared" si="13"/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2" t="s">
        <v>397</v>
      </c>
      <c r="AT1006" s="202" t="s">
        <v>207</v>
      </c>
      <c r="AU1006" s="202" t="s">
        <v>90</v>
      </c>
      <c r="AY1006" s="17" t="s">
        <v>179</v>
      </c>
      <c r="BE1006" s="203">
        <f t="shared" si="14"/>
        <v>0</v>
      </c>
      <c r="BF1006" s="203">
        <f t="shared" si="15"/>
        <v>0</v>
      </c>
      <c r="BG1006" s="203">
        <f t="shared" si="16"/>
        <v>0</v>
      </c>
      <c r="BH1006" s="203">
        <f t="shared" si="17"/>
        <v>0</v>
      </c>
      <c r="BI1006" s="203">
        <f t="shared" si="18"/>
        <v>0</v>
      </c>
      <c r="BJ1006" s="17" t="s">
        <v>21</v>
      </c>
      <c r="BK1006" s="203">
        <f t="shared" si="19"/>
        <v>0</v>
      </c>
      <c r="BL1006" s="17" t="s">
        <v>297</v>
      </c>
      <c r="BM1006" s="202" t="s">
        <v>1367</v>
      </c>
    </row>
    <row r="1007" spans="1:65" s="2" customFormat="1" ht="14.4" customHeight="1">
      <c r="A1007" s="34"/>
      <c r="B1007" s="35"/>
      <c r="C1007" s="191" t="s">
        <v>1368</v>
      </c>
      <c r="D1007" s="191" t="s">
        <v>181</v>
      </c>
      <c r="E1007" s="192" t="s">
        <v>1369</v>
      </c>
      <c r="F1007" s="193" t="s">
        <v>1370</v>
      </c>
      <c r="G1007" s="194" t="s">
        <v>243</v>
      </c>
      <c r="H1007" s="195">
        <v>48</v>
      </c>
      <c r="I1007" s="196"/>
      <c r="J1007" s="197">
        <f t="shared" si="10"/>
        <v>0</v>
      </c>
      <c r="K1007" s="193" t="s">
        <v>185</v>
      </c>
      <c r="L1007" s="39"/>
      <c r="M1007" s="198" t="s">
        <v>1</v>
      </c>
      <c r="N1007" s="199" t="s">
        <v>47</v>
      </c>
      <c r="O1007" s="71"/>
      <c r="P1007" s="200">
        <f t="shared" si="11"/>
        <v>0</v>
      </c>
      <c r="Q1007" s="200">
        <v>2.7E-4</v>
      </c>
      <c r="R1007" s="200">
        <f t="shared" si="12"/>
        <v>1.2959999999999999E-2</v>
      </c>
      <c r="S1007" s="200">
        <v>0</v>
      </c>
      <c r="T1007" s="201">
        <f t="shared" si="13"/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2" t="s">
        <v>297</v>
      </c>
      <c r="AT1007" s="202" t="s">
        <v>181</v>
      </c>
      <c r="AU1007" s="202" t="s">
        <v>90</v>
      </c>
      <c r="AY1007" s="17" t="s">
        <v>179</v>
      </c>
      <c r="BE1007" s="203">
        <f t="shared" si="14"/>
        <v>0</v>
      </c>
      <c r="BF1007" s="203">
        <f t="shared" si="15"/>
        <v>0</v>
      </c>
      <c r="BG1007" s="203">
        <f t="shared" si="16"/>
        <v>0</v>
      </c>
      <c r="BH1007" s="203">
        <f t="shared" si="17"/>
        <v>0</v>
      </c>
      <c r="BI1007" s="203">
        <f t="shared" si="18"/>
        <v>0</v>
      </c>
      <c r="BJ1007" s="17" t="s">
        <v>21</v>
      </c>
      <c r="BK1007" s="203">
        <f t="shared" si="19"/>
        <v>0</v>
      </c>
      <c r="BL1007" s="17" t="s">
        <v>297</v>
      </c>
      <c r="BM1007" s="202" t="s">
        <v>1371</v>
      </c>
    </row>
    <row r="1008" spans="1:65" s="2" customFormat="1" ht="19.8" customHeight="1">
      <c r="A1008" s="34"/>
      <c r="B1008" s="35"/>
      <c r="C1008" s="226" t="s">
        <v>1372</v>
      </c>
      <c r="D1008" s="226" t="s">
        <v>207</v>
      </c>
      <c r="E1008" s="227" t="s">
        <v>1373</v>
      </c>
      <c r="F1008" s="228" t="s">
        <v>1374</v>
      </c>
      <c r="G1008" s="229" t="s">
        <v>243</v>
      </c>
      <c r="H1008" s="230">
        <v>48</v>
      </c>
      <c r="I1008" s="231"/>
      <c r="J1008" s="232">
        <f t="shared" si="10"/>
        <v>0</v>
      </c>
      <c r="K1008" s="228" t="s">
        <v>185</v>
      </c>
      <c r="L1008" s="233"/>
      <c r="M1008" s="234" t="s">
        <v>1</v>
      </c>
      <c r="N1008" s="235" t="s">
        <v>47</v>
      </c>
      <c r="O1008" s="71"/>
      <c r="P1008" s="200">
        <f t="shared" si="11"/>
        <v>0</v>
      </c>
      <c r="Q1008" s="200">
        <v>4.3999999999999997E-2</v>
      </c>
      <c r="R1008" s="200">
        <f t="shared" si="12"/>
        <v>2.1120000000000001</v>
      </c>
      <c r="S1008" s="200">
        <v>0</v>
      </c>
      <c r="T1008" s="201">
        <f t="shared" si="13"/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2" t="s">
        <v>397</v>
      </c>
      <c r="AT1008" s="202" t="s">
        <v>207</v>
      </c>
      <c r="AU1008" s="202" t="s">
        <v>90</v>
      </c>
      <c r="AY1008" s="17" t="s">
        <v>179</v>
      </c>
      <c r="BE1008" s="203">
        <f t="shared" si="14"/>
        <v>0</v>
      </c>
      <c r="BF1008" s="203">
        <f t="shared" si="15"/>
        <v>0</v>
      </c>
      <c r="BG1008" s="203">
        <f t="shared" si="16"/>
        <v>0</v>
      </c>
      <c r="BH1008" s="203">
        <f t="shared" si="17"/>
        <v>0</v>
      </c>
      <c r="BI1008" s="203">
        <f t="shared" si="18"/>
        <v>0</v>
      </c>
      <c r="BJ1008" s="17" t="s">
        <v>21</v>
      </c>
      <c r="BK1008" s="203">
        <f t="shared" si="19"/>
        <v>0</v>
      </c>
      <c r="BL1008" s="17" t="s">
        <v>297</v>
      </c>
      <c r="BM1008" s="202" t="s">
        <v>1375</v>
      </c>
    </row>
    <row r="1009" spans="1:65" s="2" customFormat="1" ht="14.4" customHeight="1">
      <c r="A1009" s="34"/>
      <c r="B1009" s="35"/>
      <c r="C1009" s="226" t="s">
        <v>1376</v>
      </c>
      <c r="D1009" s="226" t="s">
        <v>207</v>
      </c>
      <c r="E1009" s="227" t="s">
        <v>1377</v>
      </c>
      <c r="F1009" s="228" t="s">
        <v>1378</v>
      </c>
      <c r="G1009" s="229" t="s">
        <v>243</v>
      </c>
      <c r="H1009" s="230">
        <v>48</v>
      </c>
      <c r="I1009" s="231"/>
      <c r="J1009" s="232">
        <f t="shared" si="10"/>
        <v>0</v>
      </c>
      <c r="K1009" s="228" t="s">
        <v>185</v>
      </c>
      <c r="L1009" s="233"/>
      <c r="M1009" s="234" t="s">
        <v>1</v>
      </c>
      <c r="N1009" s="235" t="s">
        <v>47</v>
      </c>
      <c r="O1009" s="71"/>
      <c r="P1009" s="200">
        <f t="shared" si="11"/>
        <v>0</v>
      </c>
      <c r="Q1009" s="200">
        <v>4.1200000000000004E-3</v>
      </c>
      <c r="R1009" s="200">
        <f t="shared" si="12"/>
        <v>0.19776000000000002</v>
      </c>
      <c r="S1009" s="200">
        <v>0</v>
      </c>
      <c r="T1009" s="201">
        <f t="shared" si="13"/>
        <v>0</v>
      </c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R1009" s="202" t="s">
        <v>397</v>
      </c>
      <c r="AT1009" s="202" t="s">
        <v>207</v>
      </c>
      <c r="AU1009" s="202" t="s">
        <v>90</v>
      </c>
      <c r="AY1009" s="17" t="s">
        <v>179</v>
      </c>
      <c r="BE1009" s="203">
        <f t="shared" si="14"/>
        <v>0</v>
      </c>
      <c r="BF1009" s="203">
        <f t="shared" si="15"/>
        <v>0</v>
      </c>
      <c r="BG1009" s="203">
        <f t="shared" si="16"/>
        <v>0</v>
      </c>
      <c r="BH1009" s="203">
        <f t="shared" si="17"/>
        <v>0</v>
      </c>
      <c r="BI1009" s="203">
        <f t="shared" si="18"/>
        <v>0</v>
      </c>
      <c r="BJ1009" s="17" t="s">
        <v>21</v>
      </c>
      <c r="BK1009" s="203">
        <f t="shared" si="19"/>
        <v>0</v>
      </c>
      <c r="BL1009" s="17" t="s">
        <v>297</v>
      </c>
      <c r="BM1009" s="202" t="s">
        <v>1379</v>
      </c>
    </row>
    <row r="1010" spans="1:65" s="2" customFormat="1" ht="19.2">
      <c r="A1010" s="34"/>
      <c r="B1010" s="35"/>
      <c r="C1010" s="36"/>
      <c r="D1010" s="206" t="s">
        <v>462</v>
      </c>
      <c r="E1010" s="36"/>
      <c r="F1010" s="236" t="s">
        <v>1380</v>
      </c>
      <c r="G1010" s="36"/>
      <c r="H1010" s="36"/>
      <c r="I1010" s="237"/>
      <c r="J1010" s="36"/>
      <c r="K1010" s="36"/>
      <c r="L1010" s="39"/>
      <c r="M1010" s="238"/>
      <c r="N1010" s="239"/>
      <c r="O1010" s="71"/>
      <c r="P1010" s="71"/>
      <c r="Q1010" s="71"/>
      <c r="R1010" s="71"/>
      <c r="S1010" s="71"/>
      <c r="T1010" s="72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T1010" s="17" t="s">
        <v>462</v>
      </c>
      <c r="AU1010" s="17" t="s">
        <v>90</v>
      </c>
    </row>
    <row r="1011" spans="1:65" s="2" customFormat="1" ht="14.4" customHeight="1">
      <c r="A1011" s="34"/>
      <c r="B1011" s="35"/>
      <c r="C1011" s="226" t="s">
        <v>1381</v>
      </c>
      <c r="D1011" s="226" t="s">
        <v>207</v>
      </c>
      <c r="E1011" s="227" t="s">
        <v>1382</v>
      </c>
      <c r="F1011" s="228" t="s">
        <v>1383</v>
      </c>
      <c r="G1011" s="229" t="s">
        <v>243</v>
      </c>
      <c r="H1011" s="230">
        <v>48</v>
      </c>
      <c r="I1011" s="231"/>
      <c r="J1011" s="232">
        <f>ROUND(I1011*H1011,2)</f>
        <v>0</v>
      </c>
      <c r="K1011" s="228" t="s">
        <v>185</v>
      </c>
      <c r="L1011" s="233"/>
      <c r="M1011" s="234" t="s">
        <v>1</v>
      </c>
      <c r="N1011" s="235" t="s">
        <v>47</v>
      </c>
      <c r="O1011" s="71"/>
      <c r="P1011" s="200">
        <f>O1011*H1011</f>
        <v>0</v>
      </c>
      <c r="Q1011" s="200">
        <v>8.5999999999999998E-4</v>
      </c>
      <c r="R1011" s="200">
        <f>Q1011*H1011</f>
        <v>4.1279999999999997E-2</v>
      </c>
      <c r="S1011" s="200">
        <v>0</v>
      </c>
      <c r="T1011" s="201">
        <f>S1011*H1011</f>
        <v>0</v>
      </c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R1011" s="202" t="s">
        <v>397</v>
      </c>
      <c r="AT1011" s="202" t="s">
        <v>207</v>
      </c>
      <c r="AU1011" s="202" t="s">
        <v>90</v>
      </c>
      <c r="AY1011" s="17" t="s">
        <v>179</v>
      </c>
      <c r="BE1011" s="203">
        <f>IF(N1011="základní",J1011,0)</f>
        <v>0</v>
      </c>
      <c r="BF1011" s="203">
        <f>IF(N1011="snížená",J1011,0)</f>
        <v>0</v>
      </c>
      <c r="BG1011" s="203">
        <f>IF(N1011="zákl. přenesená",J1011,0)</f>
        <v>0</v>
      </c>
      <c r="BH1011" s="203">
        <f>IF(N1011="sníž. přenesená",J1011,0)</f>
        <v>0</v>
      </c>
      <c r="BI1011" s="203">
        <f>IF(N1011="nulová",J1011,0)</f>
        <v>0</v>
      </c>
      <c r="BJ1011" s="17" t="s">
        <v>21</v>
      </c>
      <c r="BK1011" s="203">
        <f>ROUND(I1011*H1011,2)</f>
        <v>0</v>
      </c>
      <c r="BL1011" s="17" t="s">
        <v>297</v>
      </c>
      <c r="BM1011" s="202" t="s">
        <v>1384</v>
      </c>
    </row>
    <row r="1012" spans="1:65" s="2" customFormat="1" ht="14.4" customHeight="1">
      <c r="A1012" s="34"/>
      <c r="B1012" s="35"/>
      <c r="C1012" s="226" t="s">
        <v>1385</v>
      </c>
      <c r="D1012" s="226" t="s">
        <v>207</v>
      </c>
      <c r="E1012" s="227" t="s">
        <v>1386</v>
      </c>
      <c r="F1012" s="228" t="s">
        <v>1387</v>
      </c>
      <c r="G1012" s="229" t="s">
        <v>243</v>
      </c>
      <c r="H1012" s="230">
        <v>48</v>
      </c>
      <c r="I1012" s="231"/>
      <c r="J1012" s="232">
        <f>ROUND(I1012*H1012,2)</f>
        <v>0</v>
      </c>
      <c r="K1012" s="228" t="s">
        <v>185</v>
      </c>
      <c r="L1012" s="233"/>
      <c r="M1012" s="234" t="s">
        <v>1</v>
      </c>
      <c r="N1012" s="235" t="s">
        <v>47</v>
      </c>
      <c r="O1012" s="71"/>
      <c r="P1012" s="200">
        <f>O1012*H1012</f>
        <v>0</v>
      </c>
      <c r="Q1012" s="200">
        <v>3.0000000000000001E-5</v>
      </c>
      <c r="R1012" s="200">
        <f>Q1012*H1012</f>
        <v>1.4400000000000001E-3</v>
      </c>
      <c r="S1012" s="200">
        <v>0</v>
      </c>
      <c r="T1012" s="201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2" t="s">
        <v>397</v>
      </c>
      <c r="AT1012" s="202" t="s">
        <v>207</v>
      </c>
      <c r="AU1012" s="202" t="s">
        <v>90</v>
      </c>
      <c r="AY1012" s="17" t="s">
        <v>179</v>
      </c>
      <c r="BE1012" s="203">
        <f>IF(N1012="základní",J1012,0)</f>
        <v>0</v>
      </c>
      <c r="BF1012" s="203">
        <f>IF(N1012="snížená",J1012,0)</f>
        <v>0</v>
      </c>
      <c r="BG1012" s="203">
        <f>IF(N1012="zákl. přenesená",J1012,0)</f>
        <v>0</v>
      </c>
      <c r="BH1012" s="203">
        <f>IF(N1012="sníž. přenesená",J1012,0)</f>
        <v>0</v>
      </c>
      <c r="BI1012" s="203">
        <f>IF(N1012="nulová",J1012,0)</f>
        <v>0</v>
      </c>
      <c r="BJ1012" s="17" t="s">
        <v>21</v>
      </c>
      <c r="BK1012" s="203">
        <f>ROUND(I1012*H1012,2)</f>
        <v>0</v>
      </c>
      <c r="BL1012" s="17" t="s">
        <v>297</v>
      </c>
      <c r="BM1012" s="202" t="s">
        <v>1388</v>
      </c>
    </row>
    <row r="1013" spans="1:65" s="2" customFormat="1" ht="19.2">
      <c r="A1013" s="34"/>
      <c r="B1013" s="35"/>
      <c r="C1013" s="36"/>
      <c r="D1013" s="206" t="s">
        <v>462</v>
      </c>
      <c r="E1013" s="36"/>
      <c r="F1013" s="236" t="s">
        <v>1389</v>
      </c>
      <c r="G1013" s="36"/>
      <c r="H1013" s="36"/>
      <c r="I1013" s="237"/>
      <c r="J1013" s="36"/>
      <c r="K1013" s="36"/>
      <c r="L1013" s="39"/>
      <c r="M1013" s="238"/>
      <c r="N1013" s="239"/>
      <c r="O1013" s="71"/>
      <c r="P1013" s="71"/>
      <c r="Q1013" s="71"/>
      <c r="R1013" s="71"/>
      <c r="S1013" s="71"/>
      <c r="T1013" s="72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T1013" s="17" t="s">
        <v>462</v>
      </c>
      <c r="AU1013" s="17" t="s">
        <v>90</v>
      </c>
    </row>
    <row r="1014" spans="1:65" s="2" customFormat="1" ht="14.4" customHeight="1">
      <c r="A1014" s="34"/>
      <c r="B1014" s="35"/>
      <c r="C1014" s="226" t="s">
        <v>1390</v>
      </c>
      <c r="D1014" s="226" t="s">
        <v>207</v>
      </c>
      <c r="E1014" s="227" t="s">
        <v>1391</v>
      </c>
      <c r="F1014" s="228" t="s">
        <v>1392</v>
      </c>
      <c r="G1014" s="229" t="s">
        <v>243</v>
      </c>
      <c r="H1014" s="230">
        <v>2</v>
      </c>
      <c r="I1014" s="231"/>
      <c r="J1014" s="232">
        <f>ROUND(I1014*H1014,2)</f>
        <v>0</v>
      </c>
      <c r="K1014" s="228" t="s">
        <v>185</v>
      </c>
      <c r="L1014" s="233"/>
      <c r="M1014" s="234" t="s">
        <v>1</v>
      </c>
      <c r="N1014" s="235" t="s">
        <v>47</v>
      </c>
      <c r="O1014" s="71"/>
      <c r="P1014" s="200">
        <f>O1014*H1014</f>
        <v>0</v>
      </c>
      <c r="Q1014" s="200">
        <v>6.4000000000000005E-4</v>
      </c>
      <c r="R1014" s="200">
        <f>Q1014*H1014</f>
        <v>1.2800000000000001E-3</v>
      </c>
      <c r="S1014" s="200">
        <v>0</v>
      </c>
      <c r="T1014" s="201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2" t="s">
        <v>397</v>
      </c>
      <c r="AT1014" s="202" t="s">
        <v>207</v>
      </c>
      <c r="AU1014" s="202" t="s">
        <v>90</v>
      </c>
      <c r="AY1014" s="17" t="s">
        <v>179</v>
      </c>
      <c r="BE1014" s="203">
        <f>IF(N1014="základní",J1014,0)</f>
        <v>0</v>
      </c>
      <c r="BF1014" s="203">
        <f>IF(N1014="snížená",J1014,0)</f>
        <v>0</v>
      </c>
      <c r="BG1014" s="203">
        <f>IF(N1014="zákl. přenesená",J1014,0)</f>
        <v>0</v>
      </c>
      <c r="BH1014" s="203">
        <f>IF(N1014="sníž. přenesená",J1014,0)</f>
        <v>0</v>
      </c>
      <c r="BI1014" s="203">
        <f>IF(N1014="nulová",J1014,0)</f>
        <v>0</v>
      </c>
      <c r="BJ1014" s="17" t="s">
        <v>21</v>
      </c>
      <c r="BK1014" s="203">
        <f>ROUND(I1014*H1014,2)</f>
        <v>0</v>
      </c>
      <c r="BL1014" s="17" t="s">
        <v>297</v>
      </c>
      <c r="BM1014" s="202" t="s">
        <v>1393</v>
      </c>
    </row>
    <row r="1015" spans="1:65" s="2" customFormat="1" ht="19.2">
      <c r="A1015" s="34"/>
      <c r="B1015" s="35"/>
      <c r="C1015" s="36"/>
      <c r="D1015" s="206" t="s">
        <v>462</v>
      </c>
      <c r="E1015" s="36"/>
      <c r="F1015" s="236" t="s">
        <v>1394</v>
      </c>
      <c r="G1015" s="36"/>
      <c r="H1015" s="36"/>
      <c r="I1015" s="237"/>
      <c r="J1015" s="36"/>
      <c r="K1015" s="36"/>
      <c r="L1015" s="39"/>
      <c r="M1015" s="238"/>
      <c r="N1015" s="239"/>
      <c r="O1015" s="71"/>
      <c r="P1015" s="71"/>
      <c r="Q1015" s="71"/>
      <c r="R1015" s="71"/>
      <c r="S1015" s="71"/>
      <c r="T1015" s="72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T1015" s="17" t="s">
        <v>462</v>
      </c>
      <c r="AU1015" s="17" t="s">
        <v>90</v>
      </c>
    </row>
    <row r="1016" spans="1:65" s="2" customFormat="1" ht="14.4" customHeight="1">
      <c r="A1016" s="34"/>
      <c r="B1016" s="35"/>
      <c r="C1016" s="226" t="s">
        <v>1395</v>
      </c>
      <c r="D1016" s="226" t="s">
        <v>207</v>
      </c>
      <c r="E1016" s="227" t="s">
        <v>1396</v>
      </c>
      <c r="F1016" s="228" t="s">
        <v>1397</v>
      </c>
      <c r="G1016" s="229" t="s">
        <v>243</v>
      </c>
      <c r="H1016" s="230">
        <v>48</v>
      </c>
      <c r="I1016" s="231"/>
      <c r="J1016" s="232">
        <f>ROUND(I1016*H1016,2)</f>
        <v>0</v>
      </c>
      <c r="K1016" s="228" t="s">
        <v>185</v>
      </c>
      <c r="L1016" s="233"/>
      <c r="M1016" s="234" t="s">
        <v>1</v>
      </c>
      <c r="N1016" s="235" t="s">
        <v>47</v>
      </c>
      <c r="O1016" s="71"/>
      <c r="P1016" s="200">
        <f>O1016*H1016</f>
        <v>0</v>
      </c>
      <c r="Q1016" s="200">
        <v>4.6000000000000001E-4</v>
      </c>
      <c r="R1016" s="200">
        <f>Q1016*H1016</f>
        <v>2.2080000000000002E-2</v>
      </c>
      <c r="S1016" s="200">
        <v>0</v>
      </c>
      <c r="T1016" s="201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2" t="s">
        <v>397</v>
      </c>
      <c r="AT1016" s="202" t="s">
        <v>207</v>
      </c>
      <c r="AU1016" s="202" t="s">
        <v>90</v>
      </c>
      <c r="AY1016" s="17" t="s">
        <v>179</v>
      </c>
      <c r="BE1016" s="203">
        <f>IF(N1016="základní",J1016,0)</f>
        <v>0</v>
      </c>
      <c r="BF1016" s="203">
        <f>IF(N1016="snížená",J1016,0)</f>
        <v>0</v>
      </c>
      <c r="BG1016" s="203">
        <f>IF(N1016="zákl. přenesená",J1016,0)</f>
        <v>0</v>
      </c>
      <c r="BH1016" s="203">
        <f>IF(N1016="sníž. přenesená",J1016,0)</f>
        <v>0</v>
      </c>
      <c r="BI1016" s="203">
        <f>IF(N1016="nulová",J1016,0)</f>
        <v>0</v>
      </c>
      <c r="BJ1016" s="17" t="s">
        <v>21</v>
      </c>
      <c r="BK1016" s="203">
        <f>ROUND(I1016*H1016,2)</f>
        <v>0</v>
      </c>
      <c r="BL1016" s="17" t="s">
        <v>297</v>
      </c>
      <c r="BM1016" s="202" t="s">
        <v>1398</v>
      </c>
    </row>
    <row r="1017" spans="1:65" s="2" customFormat="1" ht="19.2">
      <c r="A1017" s="34"/>
      <c r="B1017" s="35"/>
      <c r="C1017" s="36"/>
      <c r="D1017" s="206" t="s">
        <v>462</v>
      </c>
      <c r="E1017" s="36"/>
      <c r="F1017" s="236" t="s">
        <v>1399</v>
      </c>
      <c r="G1017" s="36"/>
      <c r="H1017" s="36"/>
      <c r="I1017" s="237"/>
      <c r="J1017" s="36"/>
      <c r="K1017" s="36"/>
      <c r="L1017" s="39"/>
      <c r="M1017" s="238"/>
      <c r="N1017" s="239"/>
      <c r="O1017" s="71"/>
      <c r="P1017" s="71"/>
      <c r="Q1017" s="71"/>
      <c r="R1017" s="71"/>
      <c r="S1017" s="71"/>
      <c r="T1017" s="72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T1017" s="17" t="s">
        <v>462</v>
      </c>
      <c r="AU1017" s="17" t="s">
        <v>90</v>
      </c>
    </row>
    <row r="1018" spans="1:65" s="2" customFormat="1" ht="14.4" customHeight="1">
      <c r="A1018" s="34"/>
      <c r="B1018" s="35"/>
      <c r="C1018" s="226" t="s">
        <v>1400</v>
      </c>
      <c r="D1018" s="226" t="s">
        <v>207</v>
      </c>
      <c r="E1018" s="227" t="s">
        <v>1401</v>
      </c>
      <c r="F1018" s="228" t="s">
        <v>1402</v>
      </c>
      <c r="G1018" s="229" t="s">
        <v>243</v>
      </c>
      <c r="H1018" s="230">
        <v>9</v>
      </c>
      <c r="I1018" s="231"/>
      <c r="J1018" s="232">
        <f>ROUND(I1018*H1018,2)</f>
        <v>0</v>
      </c>
      <c r="K1018" s="228" t="s">
        <v>1</v>
      </c>
      <c r="L1018" s="233"/>
      <c r="M1018" s="234" t="s">
        <v>1</v>
      </c>
      <c r="N1018" s="235" t="s">
        <v>47</v>
      </c>
      <c r="O1018" s="71"/>
      <c r="P1018" s="200">
        <f>O1018*H1018</f>
        <v>0</v>
      </c>
      <c r="Q1018" s="200">
        <v>3.0000000000000001E-3</v>
      </c>
      <c r="R1018" s="200">
        <f>Q1018*H1018</f>
        <v>2.7E-2</v>
      </c>
      <c r="S1018" s="200">
        <v>0</v>
      </c>
      <c r="T1018" s="201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2" t="s">
        <v>397</v>
      </c>
      <c r="AT1018" s="202" t="s">
        <v>207</v>
      </c>
      <c r="AU1018" s="202" t="s">
        <v>90</v>
      </c>
      <c r="AY1018" s="17" t="s">
        <v>179</v>
      </c>
      <c r="BE1018" s="203">
        <f>IF(N1018="základní",J1018,0)</f>
        <v>0</v>
      </c>
      <c r="BF1018" s="203">
        <f>IF(N1018="snížená",J1018,0)</f>
        <v>0</v>
      </c>
      <c r="BG1018" s="203">
        <f>IF(N1018="zákl. přenesená",J1018,0)</f>
        <v>0</v>
      </c>
      <c r="BH1018" s="203">
        <f>IF(N1018="sníž. přenesená",J1018,0)</f>
        <v>0</v>
      </c>
      <c r="BI1018" s="203">
        <f>IF(N1018="nulová",J1018,0)</f>
        <v>0</v>
      </c>
      <c r="BJ1018" s="17" t="s">
        <v>21</v>
      </c>
      <c r="BK1018" s="203">
        <f>ROUND(I1018*H1018,2)</f>
        <v>0</v>
      </c>
      <c r="BL1018" s="17" t="s">
        <v>297</v>
      </c>
      <c r="BM1018" s="202" t="s">
        <v>1403</v>
      </c>
    </row>
    <row r="1019" spans="1:65" s="2" customFormat="1" ht="19.2">
      <c r="A1019" s="34"/>
      <c r="B1019" s="35"/>
      <c r="C1019" s="36"/>
      <c r="D1019" s="206" t="s">
        <v>462</v>
      </c>
      <c r="E1019" s="36"/>
      <c r="F1019" s="236" t="s">
        <v>1404</v>
      </c>
      <c r="G1019" s="36"/>
      <c r="H1019" s="36"/>
      <c r="I1019" s="237"/>
      <c r="J1019" s="36"/>
      <c r="K1019" s="36"/>
      <c r="L1019" s="39"/>
      <c r="M1019" s="238"/>
      <c r="N1019" s="239"/>
      <c r="O1019" s="71"/>
      <c r="P1019" s="71"/>
      <c r="Q1019" s="71"/>
      <c r="R1019" s="71"/>
      <c r="S1019" s="71"/>
      <c r="T1019" s="72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7" t="s">
        <v>462</v>
      </c>
      <c r="AU1019" s="17" t="s">
        <v>90</v>
      </c>
    </row>
    <row r="1020" spans="1:65" s="2" customFormat="1" ht="14.4" customHeight="1">
      <c r="A1020" s="34"/>
      <c r="B1020" s="35"/>
      <c r="C1020" s="226" t="s">
        <v>1405</v>
      </c>
      <c r="D1020" s="226" t="s">
        <v>207</v>
      </c>
      <c r="E1020" s="227" t="s">
        <v>1406</v>
      </c>
      <c r="F1020" s="228" t="s">
        <v>1407</v>
      </c>
      <c r="G1020" s="229" t="s">
        <v>243</v>
      </c>
      <c r="H1020" s="230">
        <v>3</v>
      </c>
      <c r="I1020" s="231"/>
      <c r="J1020" s="232">
        <f>ROUND(I1020*H1020,2)</f>
        <v>0</v>
      </c>
      <c r="K1020" s="228" t="s">
        <v>1</v>
      </c>
      <c r="L1020" s="233"/>
      <c r="M1020" s="234" t="s">
        <v>1</v>
      </c>
      <c r="N1020" s="235" t="s">
        <v>47</v>
      </c>
      <c r="O1020" s="71"/>
      <c r="P1020" s="200">
        <f>O1020*H1020</f>
        <v>0</v>
      </c>
      <c r="Q1020" s="200">
        <v>3.0000000000000001E-3</v>
      </c>
      <c r="R1020" s="200">
        <f>Q1020*H1020</f>
        <v>9.0000000000000011E-3</v>
      </c>
      <c r="S1020" s="200">
        <v>0</v>
      </c>
      <c r="T1020" s="201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2" t="s">
        <v>397</v>
      </c>
      <c r="AT1020" s="202" t="s">
        <v>207</v>
      </c>
      <c r="AU1020" s="202" t="s">
        <v>90</v>
      </c>
      <c r="AY1020" s="17" t="s">
        <v>179</v>
      </c>
      <c r="BE1020" s="203">
        <f>IF(N1020="základní",J1020,0)</f>
        <v>0</v>
      </c>
      <c r="BF1020" s="203">
        <f>IF(N1020="snížená",J1020,0)</f>
        <v>0</v>
      </c>
      <c r="BG1020" s="203">
        <f>IF(N1020="zákl. přenesená",J1020,0)</f>
        <v>0</v>
      </c>
      <c r="BH1020" s="203">
        <f>IF(N1020="sníž. přenesená",J1020,0)</f>
        <v>0</v>
      </c>
      <c r="BI1020" s="203">
        <f>IF(N1020="nulová",J1020,0)</f>
        <v>0</v>
      </c>
      <c r="BJ1020" s="17" t="s">
        <v>21</v>
      </c>
      <c r="BK1020" s="203">
        <f>ROUND(I1020*H1020,2)</f>
        <v>0</v>
      </c>
      <c r="BL1020" s="17" t="s">
        <v>297</v>
      </c>
      <c r="BM1020" s="202" t="s">
        <v>1408</v>
      </c>
    </row>
    <row r="1021" spans="1:65" s="2" customFormat="1" ht="19.2">
      <c r="A1021" s="34"/>
      <c r="B1021" s="35"/>
      <c r="C1021" s="36"/>
      <c r="D1021" s="206" t="s">
        <v>462</v>
      </c>
      <c r="E1021" s="36"/>
      <c r="F1021" s="236" t="s">
        <v>1409</v>
      </c>
      <c r="G1021" s="36"/>
      <c r="H1021" s="36"/>
      <c r="I1021" s="237"/>
      <c r="J1021" s="36"/>
      <c r="K1021" s="36"/>
      <c r="L1021" s="39"/>
      <c r="M1021" s="238"/>
      <c r="N1021" s="239"/>
      <c r="O1021" s="71"/>
      <c r="P1021" s="71"/>
      <c r="Q1021" s="71"/>
      <c r="R1021" s="71"/>
      <c r="S1021" s="71"/>
      <c r="T1021" s="72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T1021" s="17" t="s">
        <v>462</v>
      </c>
      <c r="AU1021" s="17" t="s">
        <v>90</v>
      </c>
    </row>
    <row r="1022" spans="1:65" s="2" customFormat="1" ht="14.4" customHeight="1">
      <c r="A1022" s="34"/>
      <c r="B1022" s="35"/>
      <c r="C1022" s="226" t="s">
        <v>1410</v>
      </c>
      <c r="D1022" s="226" t="s">
        <v>207</v>
      </c>
      <c r="E1022" s="227" t="s">
        <v>1411</v>
      </c>
      <c r="F1022" s="228" t="s">
        <v>1412</v>
      </c>
      <c r="G1022" s="229" t="s">
        <v>243</v>
      </c>
      <c r="H1022" s="230">
        <v>2</v>
      </c>
      <c r="I1022" s="231"/>
      <c r="J1022" s="232">
        <f>ROUND(I1022*H1022,2)</f>
        <v>0</v>
      </c>
      <c r="K1022" s="228" t="s">
        <v>1</v>
      </c>
      <c r="L1022" s="233"/>
      <c r="M1022" s="234" t="s">
        <v>1</v>
      </c>
      <c r="N1022" s="235" t="s">
        <v>47</v>
      </c>
      <c r="O1022" s="71"/>
      <c r="P1022" s="200">
        <f>O1022*H1022</f>
        <v>0</v>
      </c>
      <c r="Q1022" s="200">
        <v>1.2E-4</v>
      </c>
      <c r="R1022" s="200">
        <f>Q1022*H1022</f>
        <v>2.4000000000000001E-4</v>
      </c>
      <c r="S1022" s="200">
        <v>0</v>
      </c>
      <c r="T1022" s="201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2" t="s">
        <v>397</v>
      </c>
      <c r="AT1022" s="202" t="s">
        <v>207</v>
      </c>
      <c r="AU1022" s="202" t="s">
        <v>90</v>
      </c>
      <c r="AY1022" s="17" t="s">
        <v>179</v>
      </c>
      <c r="BE1022" s="203">
        <f>IF(N1022="základní",J1022,0)</f>
        <v>0</v>
      </c>
      <c r="BF1022" s="203">
        <f>IF(N1022="snížená",J1022,0)</f>
        <v>0</v>
      </c>
      <c r="BG1022" s="203">
        <f>IF(N1022="zákl. přenesená",J1022,0)</f>
        <v>0</v>
      </c>
      <c r="BH1022" s="203">
        <f>IF(N1022="sníž. přenesená",J1022,0)</f>
        <v>0</v>
      </c>
      <c r="BI1022" s="203">
        <f>IF(N1022="nulová",J1022,0)</f>
        <v>0</v>
      </c>
      <c r="BJ1022" s="17" t="s">
        <v>21</v>
      </c>
      <c r="BK1022" s="203">
        <f>ROUND(I1022*H1022,2)</f>
        <v>0</v>
      </c>
      <c r="BL1022" s="17" t="s">
        <v>297</v>
      </c>
      <c r="BM1022" s="202" t="s">
        <v>1413</v>
      </c>
    </row>
    <row r="1023" spans="1:65" s="2" customFormat="1" ht="19.2">
      <c r="A1023" s="34"/>
      <c r="B1023" s="35"/>
      <c r="C1023" s="36"/>
      <c r="D1023" s="206" t="s">
        <v>462</v>
      </c>
      <c r="E1023" s="36"/>
      <c r="F1023" s="236" t="s">
        <v>1414</v>
      </c>
      <c r="G1023" s="36"/>
      <c r="H1023" s="36"/>
      <c r="I1023" s="237"/>
      <c r="J1023" s="36"/>
      <c r="K1023" s="36"/>
      <c r="L1023" s="39"/>
      <c r="M1023" s="238"/>
      <c r="N1023" s="23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462</v>
      </c>
      <c r="AU1023" s="17" t="s">
        <v>90</v>
      </c>
    </row>
    <row r="1024" spans="1:65" s="2" customFormat="1" ht="14.4" customHeight="1">
      <c r="A1024" s="34"/>
      <c r="B1024" s="35"/>
      <c r="C1024" s="191" t="s">
        <v>1415</v>
      </c>
      <c r="D1024" s="191" t="s">
        <v>181</v>
      </c>
      <c r="E1024" s="192" t="s">
        <v>1369</v>
      </c>
      <c r="F1024" s="193" t="s">
        <v>1370</v>
      </c>
      <c r="G1024" s="194" t="s">
        <v>243</v>
      </c>
      <c r="H1024" s="195">
        <v>4</v>
      </c>
      <c r="I1024" s="196"/>
      <c r="J1024" s="197">
        <f>ROUND(I1024*H1024,2)</f>
        <v>0</v>
      </c>
      <c r="K1024" s="193" t="s">
        <v>185</v>
      </c>
      <c r="L1024" s="39"/>
      <c r="M1024" s="198" t="s">
        <v>1</v>
      </c>
      <c r="N1024" s="199" t="s">
        <v>47</v>
      </c>
      <c r="O1024" s="71"/>
      <c r="P1024" s="200">
        <f>O1024*H1024</f>
        <v>0</v>
      </c>
      <c r="Q1024" s="200">
        <v>2.7E-4</v>
      </c>
      <c r="R1024" s="200">
        <f>Q1024*H1024</f>
        <v>1.08E-3</v>
      </c>
      <c r="S1024" s="200">
        <v>0</v>
      </c>
      <c r="T1024" s="201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2" t="s">
        <v>297</v>
      </c>
      <c r="AT1024" s="202" t="s">
        <v>181</v>
      </c>
      <c r="AU1024" s="202" t="s">
        <v>90</v>
      </c>
      <c r="AY1024" s="17" t="s">
        <v>179</v>
      </c>
      <c r="BE1024" s="203">
        <f>IF(N1024="základní",J1024,0)</f>
        <v>0</v>
      </c>
      <c r="BF1024" s="203">
        <f>IF(N1024="snížená",J1024,0)</f>
        <v>0</v>
      </c>
      <c r="BG1024" s="203">
        <f>IF(N1024="zákl. přenesená",J1024,0)</f>
        <v>0</v>
      </c>
      <c r="BH1024" s="203">
        <f>IF(N1024="sníž. přenesená",J1024,0)</f>
        <v>0</v>
      </c>
      <c r="BI1024" s="203">
        <f>IF(N1024="nulová",J1024,0)</f>
        <v>0</v>
      </c>
      <c r="BJ1024" s="17" t="s">
        <v>21</v>
      </c>
      <c r="BK1024" s="203">
        <f>ROUND(I1024*H1024,2)</f>
        <v>0</v>
      </c>
      <c r="BL1024" s="17" t="s">
        <v>297</v>
      </c>
      <c r="BM1024" s="202" t="s">
        <v>1416</v>
      </c>
    </row>
    <row r="1025" spans="1:65" s="2" customFormat="1" ht="19.8" customHeight="1">
      <c r="A1025" s="34"/>
      <c r="B1025" s="35"/>
      <c r="C1025" s="226" t="s">
        <v>1417</v>
      </c>
      <c r="D1025" s="226" t="s">
        <v>207</v>
      </c>
      <c r="E1025" s="227" t="s">
        <v>1418</v>
      </c>
      <c r="F1025" s="228" t="s">
        <v>1419</v>
      </c>
      <c r="G1025" s="229" t="s">
        <v>243</v>
      </c>
      <c r="H1025" s="230">
        <v>4</v>
      </c>
      <c r="I1025" s="231"/>
      <c r="J1025" s="232">
        <f>ROUND(I1025*H1025,2)</f>
        <v>0</v>
      </c>
      <c r="K1025" s="228" t="s">
        <v>185</v>
      </c>
      <c r="L1025" s="233"/>
      <c r="M1025" s="234" t="s">
        <v>1</v>
      </c>
      <c r="N1025" s="235" t="s">
        <v>47</v>
      </c>
      <c r="O1025" s="71"/>
      <c r="P1025" s="200">
        <f>O1025*H1025</f>
        <v>0</v>
      </c>
      <c r="Q1025" s="200">
        <v>4.3999999999999997E-2</v>
      </c>
      <c r="R1025" s="200">
        <f>Q1025*H1025</f>
        <v>0.17599999999999999</v>
      </c>
      <c r="S1025" s="200">
        <v>0</v>
      </c>
      <c r="T1025" s="201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202" t="s">
        <v>397</v>
      </c>
      <c r="AT1025" s="202" t="s">
        <v>207</v>
      </c>
      <c r="AU1025" s="202" t="s">
        <v>90</v>
      </c>
      <c r="AY1025" s="17" t="s">
        <v>179</v>
      </c>
      <c r="BE1025" s="203">
        <f>IF(N1025="základní",J1025,0)</f>
        <v>0</v>
      </c>
      <c r="BF1025" s="203">
        <f>IF(N1025="snížená",J1025,0)</f>
        <v>0</v>
      </c>
      <c r="BG1025" s="203">
        <f>IF(N1025="zákl. přenesená",J1025,0)</f>
        <v>0</v>
      </c>
      <c r="BH1025" s="203">
        <f>IF(N1025="sníž. přenesená",J1025,0)</f>
        <v>0</v>
      </c>
      <c r="BI1025" s="203">
        <f>IF(N1025="nulová",J1025,0)</f>
        <v>0</v>
      </c>
      <c r="BJ1025" s="17" t="s">
        <v>21</v>
      </c>
      <c r="BK1025" s="203">
        <f>ROUND(I1025*H1025,2)</f>
        <v>0</v>
      </c>
      <c r="BL1025" s="17" t="s">
        <v>297</v>
      </c>
      <c r="BM1025" s="202" t="s">
        <v>1420</v>
      </c>
    </row>
    <row r="1026" spans="1:65" s="2" customFormat="1" ht="14.4" customHeight="1">
      <c r="A1026" s="34"/>
      <c r="B1026" s="35"/>
      <c r="C1026" s="226" t="s">
        <v>1421</v>
      </c>
      <c r="D1026" s="226" t="s">
        <v>207</v>
      </c>
      <c r="E1026" s="227" t="s">
        <v>1377</v>
      </c>
      <c r="F1026" s="228" t="s">
        <v>1378</v>
      </c>
      <c r="G1026" s="229" t="s">
        <v>243</v>
      </c>
      <c r="H1026" s="230">
        <v>2</v>
      </c>
      <c r="I1026" s="231"/>
      <c r="J1026" s="232">
        <f>ROUND(I1026*H1026,2)</f>
        <v>0</v>
      </c>
      <c r="K1026" s="228" t="s">
        <v>185</v>
      </c>
      <c r="L1026" s="233"/>
      <c r="M1026" s="234" t="s">
        <v>1</v>
      </c>
      <c r="N1026" s="235" t="s">
        <v>47</v>
      </c>
      <c r="O1026" s="71"/>
      <c r="P1026" s="200">
        <f>O1026*H1026</f>
        <v>0</v>
      </c>
      <c r="Q1026" s="200">
        <v>4.1200000000000004E-3</v>
      </c>
      <c r="R1026" s="200">
        <f>Q1026*H1026</f>
        <v>8.2400000000000008E-3</v>
      </c>
      <c r="S1026" s="200">
        <v>0</v>
      </c>
      <c r="T1026" s="201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2" t="s">
        <v>397</v>
      </c>
      <c r="AT1026" s="202" t="s">
        <v>207</v>
      </c>
      <c r="AU1026" s="202" t="s">
        <v>90</v>
      </c>
      <c r="AY1026" s="17" t="s">
        <v>179</v>
      </c>
      <c r="BE1026" s="203">
        <f>IF(N1026="základní",J1026,0)</f>
        <v>0</v>
      </c>
      <c r="BF1026" s="203">
        <f>IF(N1026="snížená",J1026,0)</f>
        <v>0</v>
      </c>
      <c r="BG1026" s="203">
        <f>IF(N1026="zákl. přenesená",J1026,0)</f>
        <v>0</v>
      </c>
      <c r="BH1026" s="203">
        <f>IF(N1026="sníž. přenesená",J1026,0)</f>
        <v>0</v>
      </c>
      <c r="BI1026" s="203">
        <f>IF(N1026="nulová",J1026,0)</f>
        <v>0</v>
      </c>
      <c r="BJ1026" s="17" t="s">
        <v>21</v>
      </c>
      <c r="BK1026" s="203">
        <f>ROUND(I1026*H1026,2)</f>
        <v>0</v>
      </c>
      <c r="BL1026" s="17" t="s">
        <v>297</v>
      </c>
      <c r="BM1026" s="202" t="s">
        <v>1422</v>
      </c>
    </row>
    <row r="1027" spans="1:65" s="2" customFormat="1" ht="19.2">
      <c r="A1027" s="34"/>
      <c r="B1027" s="35"/>
      <c r="C1027" s="36"/>
      <c r="D1027" s="206" t="s">
        <v>462</v>
      </c>
      <c r="E1027" s="36"/>
      <c r="F1027" s="236" t="s">
        <v>1380</v>
      </c>
      <c r="G1027" s="36"/>
      <c r="H1027" s="36"/>
      <c r="I1027" s="237"/>
      <c r="J1027" s="36"/>
      <c r="K1027" s="36"/>
      <c r="L1027" s="39"/>
      <c r="M1027" s="238"/>
      <c r="N1027" s="239"/>
      <c r="O1027" s="71"/>
      <c r="P1027" s="71"/>
      <c r="Q1027" s="71"/>
      <c r="R1027" s="71"/>
      <c r="S1027" s="71"/>
      <c r="T1027" s="72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T1027" s="17" t="s">
        <v>462</v>
      </c>
      <c r="AU1027" s="17" t="s">
        <v>90</v>
      </c>
    </row>
    <row r="1028" spans="1:65" s="2" customFormat="1" ht="14.4" customHeight="1">
      <c r="A1028" s="34"/>
      <c r="B1028" s="35"/>
      <c r="C1028" s="226" t="s">
        <v>1423</v>
      </c>
      <c r="D1028" s="226" t="s">
        <v>207</v>
      </c>
      <c r="E1028" s="227" t="s">
        <v>1424</v>
      </c>
      <c r="F1028" s="228" t="s">
        <v>1425</v>
      </c>
      <c r="G1028" s="229" t="s">
        <v>243</v>
      </c>
      <c r="H1028" s="230">
        <v>2</v>
      </c>
      <c r="I1028" s="231"/>
      <c r="J1028" s="232">
        <f>ROUND(I1028*H1028,2)</f>
        <v>0</v>
      </c>
      <c r="K1028" s="228" t="s">
        <v>185</v>
      </c>
      <c r="L1028" s="233"/>
      <c r="M1028" s="234" t="s">
        <v>1</v>
      </c>
      <c r="N1028" s="235" t="s">
        <v>47</v>
      </c>
      <c r="O1028" s="71"/>
      <c r="P1028" s="200">
        <f>O1028*H1028</f>
        <v>0</v>
      </c>
      <c r="Q1028" s="200">
        <v>7.3800000000000003E-3</v>
      </c>
      <c r="R1028" s="200">
        <f>Q1028*H1028</f>
        <v>1.4760000000000001E-2</v>
      </c>
      <c r="S1028" s="200">
        <v>0</v>
      </c>
      <c r="T1028" s="201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2" t="s">
        <v>397</v>
      </c>
      <c r="AT1028" s="202" t="s">
        <v>207</v>
      </c>
      <c r="AU1028" s="202" t="s">
        <v>90</v>
      </c>
      <c r="AY1028" s="17" t="s">
        <v>179</v>
      </c>
      <c r="BE1028" s="203">
        <f>IF(N1028="základní",J1028,0)</f>
        <v>0</v>
      </c>
      <c r="BF1028" s="203">
        <f>IF(N1028="snížená",J1028,0)</f>
        <v>0</v>
      </c>
      <c r="BG1028" s="203">
        <f>IF(N1028="zákl. přenesená",J1028,0)</f>
        <v>0</v>
      </c>
      <c r="BH1028" s="203">
        <f>IF(N1028="sníž. přenesená",J1028,0)</f>
        <v>0</v>
      </c>
      <c r="BI1028" s="203">
        <f>IF(N1028="nulová",J1028,0)</f>
        <v>0</v>
      </c>
      <c r="BJ1028" s="17" t="s">
        <v>21</v>
      </c>
      <c r="BK1028" s="203">
        <f>ROUND(I1028*H1028,2)</f>
        <v>0</v>
      </c>
      <c r="BL1028" s="17" t="s">
        <v>297</v>
      </c>
      <c r="BM1028" s="202" t="s">
        <v>1426</v>
      </c>
    </row>
    <row r="1029" spans="1:65" s="2" customFormat="1" ht="19.2">
      <c r="A1029" s="34"/>
      <c r="B1029" s="35"/>
      <c r="C1029" s="36"/>
      <c r="D1029" s="206" t="s">
        <v>462</v>
      </c>
      <c r="E1029" s="36"/>
      <c r="F1029" s="236" t="s">
        <v>1427</v>
      </c>
      <c r="G1029" s="36"/>
      <c r="H1029" s="36"/>
      <c r="I1029" s="237"/>
      <c r="J1029" s="36"/>
      <c r="K1029" s="36"/>
      <c r="L1029" s="39"/>
      <c r="M1029" s="238"/>
      <c r="N1029" s="239"/>
      <c r="O1029" s="71"/>
      <c r="P1029" s="71"/>
      <c r="Q1029" s="71"/>
      <c r="R1029" s="71"/>
      <c r="S1029" s="71"/>
      <c r="T1029" s="72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T1029" s="17" t="s">
        <v>462</v>
      </c>
      <c r="AU1029" s="17" t="s">
        <v>90</v>
      </c>
    </row>
    <row r="1030" spans="1:65" s="2" customFormat="1" ht="14.4" customHeight="1">
      <c r="A1030" s="34"/>
      <c r="B1030" s="35"/>
      <c r="C1030" s="226" t="s">
        <v>1428</v>
      </c>
      <c r="D1030" s="226" t="s">
        <v>207</v>
      </c>
      <c r="E1030" s="227" t="s">
        <v>1429</v>
      </c>
      <c r="F1030" s="228" t="s">
        <v>1430</v>
      </c>
      <c r="G1030" s="229" t="s">
        <v>583</v>
      </c>
      <c r="H1030" s="230">
        <v>4</v>
      </c>
      <c r="I1030" s="231"/>
      <c r="J1030" s="232">
        <f>ROUND(I1030*H1030,2)</f>
        <v>0</v>
      </c>
      <c r="K1030" s="228" t="s">
        <v>185</v>
      </c>
      <c r="L1030" s="233"/>
      <c r="M1030" s="234" t="s">
        <v>1</v>
      </c>
      <c r="N1030" s="235" t="s">
        <v>47</v>
      </c>
      <c r="O1030" s="71"/>
      <c r="P1030" s="200">
        <f>O1030*H1030</f>
        <v>0</v>
      </c>
      <c r="Q1030" s="200">
        <v>3.8999999999999998E-3</v>
      </c>
      <c r="R1030" s="200">
        <f>Q1030*H1030</f>
        <v>1.5599999999999999E-2</v>
      </c>
      <c r="S1030" s="200">
        <v>0</v>
      </c>
      <c r="T1030" s="201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2" t="s">
        <v>397</v>
      </c>
      <c r="AT1030" s="202" t="s">
        <v>207</v>
      </c>
      <c r="AU1030" s="202" t="s">
        <v>90</v>
      </c>
      <c r="AY1030" s="17" t="s">
        <v>179</v>
      </c>
      <c r="BE1030" s="203">
        <f>IF(N1030="základní",J1030,0)</f>
        <v>0</v>
      </c>
      <c r="BF1030" s="203">
        <f>IF(N1030="snížená",J1030,0)</f>
        <v>0</v>
      </c>
      <c r="BG1030" s="203">
        <f>IF(N1030="zákl. přenesená",J1030,0)</f>
        <v>0</v>
      </c>
      <c r="BH1030" s="203">
        <f>IF(N1030="sníž. přenesená",J1030,0)</f>
        <v>0</v>
      </c>
      <c r="BI1030" s="203">
        <f>IF(N1030="nulová",J1030,0)</f>
        <v>0</v>
      </c>
      <c r="BJ1030" s="17" t="s">
        <v>21</v>
      </c>
      <c r="BK1030" s="203">
        <f>ROUND(I1030*H1030,2)</f>
        <v>0</v>
      </c>
      <c r="BL1030" s="17" t="s">
        <v>297</v>
      </c>
      <c r="BM1030" s="202" t="s">
        <v>1431</v>
      </c>
    </row>
    <row r="1031" spans="1:65" s="2" customFormat="1" ht="14.4" customHeight="1">
      <c r="A1031" s="34"/>
      <c r="B1031" s="35"/>
      <c r="C1031" s="226" t="s">
        <v>1432</v>
      </c>
      <c r="D1031" s="226" t="s">
        <v>207</v>
      </c>
      <c r="E1031" s="227" t="s">
        <v>1433</v>
      </c>
      <c r="F1031" s="228" t="s">
        <v>1434</v>
      </c>
      <c r="G1031" s="229" t="s">
        <v>243</v>
      </c>
      <c r="H1031" s="230">
        <v>5</v>
      </c>
      <c r="I1031" s="231"/>
      <c r="J1031" s="232">
        <f>ROUND(I1031*H1031,2)</f>
        <v>0</v>
      </c>
      <c r="K1031" s="228" t="s">
        <v>185</v>
      </c>
      <c r="L1031" s="233"/>
      <c r="M1031" s="234" t="s">
        <v>1</v>
      </c>
      <c r="N1031" s="235" t="s">
        <v>47</v>
      </c>
      <c r="O1031" s="71"/>
      <c r="P1031" s="200">
        <f>O1031*H1031</f>
        <v>0</v>
      </c>
      <c r="Q1031" s="200">
        <v>2.7999999999999998E-4</v>
      </c>
      <c r="R1031" s="200">
        <f>Q1031*H1031</f>
        <v>1.3999999999999998E-3</v>
      </c>
      <c r="S1031" s="200">
        <v>0</v>
      </c>
      <c r="T1031" s="201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2" t="s">
        <v>397</v>
      </c>
      <c r="AT1031" s="202" t="s">
        <v>207</v>
      </c>
      <c r="AU1031" s="202" t="s">
        <v>90</v>
      </c>
      <c r="AY1031" s="17" t="s">
        <v>179</v>
      </c>
      <c r="BE1031" s="203">
        <f>IF(N1031="základní",J1031,0)</f>
        <v>0</v>
      </c>
      <c r="BF1031" s="203">
        <f>IF(N1031="snížená",J1031,0)</f>
        <v>0</v>
      </c>
      <c r="BG1031" s="203">
        <f>IF(N1031="zákl. přenesená",J1031,0)</f>
        <v>0</v>
      </c>
      <c r="BH1031" s="203">
        <f>IF(N1031="sníž. přenesená",J1031,0)</f>
        <v>0</v>
      </c>
      <c r="BI1031" s="203">
        <f>IF(N1031="nulová",J1031,0)</f>
        <v>0</v>
      </c>
      <c r="BJ1031" s="17" t="s">
        <v>21</v>
      </c>
      <c r="BK1031" s="203">
        <f>ROUND(I1031*H1031,2)</f>
        <v>0</v>
      </c>
      <c r="BL1031" s="17" t="s">
        <v>297</v>
      </c>
      <c r="BM1031" s="202" t="s">
        <v>1435</v>
      </c>
    </row>
    <row r="1032" spans="1:65" s="2" customFormat="1" ht="14.4" customHeight="1">
      <c r="A1032" s="34"/>
      <c r="B1032" s="35"/>
      <c r="C1032" s="226" t="s">
        <v>1436</v>
      </c>
      <c r="D1032" s="226" t="s">
        <v>207</v>
      </c>
      <c r="E1032" s="227" t="s">
        <v>1437</v>
      </c>
      <c r="F1032" s="228" t="s">
        <v>1438</v>
      </c>
      <c r="G1032" s="229" t="s">
        <v>243</v>
      </c>
      <c r="H1032" s="230">
        <v>1</v>
      </c>
      <c r="I1032" s="231"/>
      <c r="J1032" s="232">
        <f>ROUND(I1032*H1032,2)</f>
        <v>0</v>
      </c>
      <c r="K1032" s="228" t="s">
        <v>185</v>
      </c>
      <c r="L1032" s="233"/>
      <c r="M1032" s="234" t="s">
        <v>1</v>
      </c>
      <c r="N1032" s="235" t="s">
        <v>47</v>
      </c>
      <c r="O1032" s="71"/>
      <c r="P1032" s="200">
        <f>O1032*H1032</f>
        <v>0</v>
      </c>
      <c r="Q1032" s="200">
        <v>6.4000000000000005E-4</v>
      </c>
      <c r="R1032" s="200">
        <f>Q1032*H1032</f>
        <v>6.4000000000000005E-4</v>
      </c>
      <c r="S1032" s="200">
        <v>0</v>
      </c>
      <c r="T1032" s="201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2" t="s">
        <v>397</v>
      </c>
      <c r="AT1032" s="202" t="s">
        <v>207</v>
      </c>
      <c r="AU1032" s="202" t="s">
        <v>90</v>
      </c>
      <c r="AY1032" s="17" t="s">
        <v>179</v>
      </c>
      <c r="BE1032" s="203">
        <f>IF(N1032="základní",J1032,0)</f>
        <v>0</v>
      </c>
      <c r="BF1032" s="203">
        <f>IF(N1032="snížená",J1032,0)</f>
        <v>0</v>
      </c>
      <c r="BG1032" s="203">
        <f>IF(N1032="zákl. přenesená",J1032,0)</f>
        <v>0</v>
      </c>
      <c r="BH1032" s="203">
        <f>IF(N1032="sníž. přenesená",J1032,0)</f>
        <v>0</v>
      </c>
      <c r="BI1032" s="203">
        <f>IF(N1032="nulová",J1032,0)</f>
        <v>0</v>
      </c>
      <c r="BJ1032" s="17" t="s">
        <v>21</v>
      </c>
      <c r="BK1032" s="203">
        <f>ROUND(I1032*H1032,2)</f>
        <v>0</v>
      </c>
      <c r="BL1032" s="17" t="s">
        <v>297</v>
      </c>
      <c r="BM1032" s="202" t="s">
        <v>1439</v>
      </c>
    </row>
    <row r="1033" spans="1:65" s="2" customFormat="1" ht="19.2">
      <c r="A1033" s="34"/>
      <c r="B1033" s="35"/>
      <c r="C1033" s="36"/>
      <c r="D1033" s="206" t="s">
        <v>462</v>
      </c>
      <c r="E1033" s="36"/>
      <c r="F1033" s="236" t="s">
        <v>1440</v>
      </c>
      <c r="G1033" s="36"/>
      <c r="H1033" s="36"/>
      <c r="I1033" s="237"/>
      <c r="J1033" s="36"/>
      <c r="K1033" s="36"/>
      <c r="L1033" s="39"/>
      <c r="M1033" s="238"/>
      <c r="N1033" s="23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462</v>
      </c>
      <c r="AU1033" s="17" t="s">
        <v>90</v>
      </c>
    </row>
    <row r="1034" spans="1:65" s="2" customFormat="1" ht="14.4" customHeight="1">
      <c r="A1034" s="34"/>
      <c r="B1034" s="35"/>
      <c r="C1034" s="226" t="s">
        <v>1441</v>
      </c>
      <c r="D1034" s="226" t="s">
        <v>207</v>
      </c>
      <c r="E1034" s="227" t="s">
        <v>1442</v>
      </c>
      <c r="F1034" s="228" t="s">
        <v>1443</v>
      </c>
      <c r="G1034" s="229" t="s">
        <v>243</v>
      </c>
      <c r="H1034" s="230">
        <v>1</v>
      </c>
      <c r="I1034" s="231"/>
      <c r="J1034" s="232">
        <f>ROUND(I1034*H1034,2)</f>
        <v>0</v>
      </c>
      <c r="K1034" s="228" t="s">
        <v>185</v>
      </c>
      <c r="L1034" s="233"/>
      <c r="M1034" s="234" t="s">
        <v>1</v>
      </c>
      <c r="N1034" s="235" t="s">
        <v>47</v>
      </c>
      <c r="O1034" s="71"/>
      <c r="P1034" s="200">
        <f>O1034*H1034</f>
        <v>0</v>
      </c>
      <c r="Q1034" s="200">
        <v>9.1999999999999998E-3</v>
      </c>
      <c r="R1034" s="200">
        <f>Q1034*H1034</f>
        <v>9.1999999999999998E-3</v>
      </c>
      <c r="S1034" s="200">
        <v>0</v>
      </c>
      <c r="T1034" s="201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2" t="s">
        <v>397</v>
      </c>
      <c r="AT1034" s="202" t="s">
        <v>207</v>
      </c>
      <c r="AU1034" s="202" t="s">
        <v>90</v>
      </c>
      <c r="AY1034" s="17" t="s">
        <v>179</v>
      </c>
      <c r="BE1034" s="203">
        <f>IF(N1034="základní",J1034,0)</f>
        <v>0</v>
      </c>
      <c r="BF1034" s="203">
        <f>IF(N1034="snížená",J1034,0)</f>
        <v>0</v>
      </c>
      <c r="BG1034" s="203">
        <f>IF(N1034="zákl. přenesená",J1034,0)</f>
        <v>0</v>
      </c>
      <c r="BH1034" s="203">
        <f>IF(N1034="sníž. přenesená",J1034,0)</f>
        <v>0</v>
      </c>
      <c r="BI1034" s="203">
        <f>IF(N1034="nulová",J1034,0)</f>
        <v>0</v>
      </c>
      <c r="BJ1034" s="17" t="s">
        <v>21</v>
      </c>
      <c r="BK1034" s="203">
        <f>ROUND(I1034*H1034,2)</f>
        <v>0</v>
      </c>
      <c r="BL1034" s="17" t="s">
        <v>297</v>
      </c>
      <c r="BM1034" s="202" t="s">
        <v>1444</v>
      </c>
    </row>
    <row r="1035" spans="1:65" s="2" customFormat="1" ht="28.8">
      <c r="A1035" s="34"/>
      <c r="B1035" s="35"/>
      <c r="C1035" s="36"/>
      <c r="D1035" s="206" t="s">
        <v>462</v>
      </c>
      <c r="E1035" s="36"/>
      <c r="F1035" s="236" t="s">
        <v>1445</v>
      </c>
      <c r="G1035" s="36"/>
      <c r="H1035" s="36"/>
      <c r="I1035" s="237"/>
      <c r="J1035" s="36"/>
      <c r="K1035" s="36"/>
      <c r="L1035" s="39"/>
      <c r="M1035" s="238"/>
      <c r="N1035" s="239"/>
      <c r="O1035" s="71"/>
      <c r="P1035" s="71"/>
      <c r="Q1035" s="71"/>
      <c r="R1035" s="71"/>
      <c r="S1035" s="71"/>
      <c r="T1035" s="72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T1035" s="17" t="s">
        <v>462</v>
      </c>
      <c r="AU1035" s="17" t="s">
        <v>90</v>
      </c>
    </row>
    <row r="1036" spans="1:65" s="2" customFormat="1" ht="14.4" customHeight="1">
      <c r="A1036" s="34"/>
      <c r="B1036" s="35"/>
      <c r="C1036" s="191" t="s">
        <v>1446</v>
      </c>
      <c r="D1036" s="191" t="s">
        <v>181</v>
      </c>
      <c r="E1036" s="192" t="s">
        <v>1447</v>
      </c>
      <c r="F1036" s="193" t="s">
        <v>1448</v>
      </c>
      <c r="G1036" s="194" t="s">
        <v>200</v>
      </c>
      <c r="H1036" s="195">
        <v>2.7090000000000001</v>
      </c>
      <c r="I1036" s="196"/>
      <c r="J1036" s="197">
        <f>ROUND(I1036*H1036,2)</f>
        <v>0</v>
      </c>
      <c r="K1036" s="193" t="s">
        <v>185</v>
      </c>
      <c r="L1036" s="39"/>
      <c r="M1036" s="198" t="s">
        <v>1</v>
      </c>
      <c r="N1036" s="199" t="s">
        <v>47</v>
      </c>
      <c r="O1036" s="71"/>
      <c r="P1036" s="200">
        <f>O1036*H1036</f>
        <v>0</v>
      </c>
      <c r="Q1036" s="200">
        <v>0</v>
      </c>
      <c r="R1036" s="200">
        <f>Q1036*H1036</f>
        <v>0</v>
      </c>
      <c r="S1036" s="200">
        <v>0</v>
      </c>
      <c r="T1036" s="201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2" t="s">
        <v>297</v>
      </c>
      <c r="AT1036" s="202" t="s">
        <v>181</v>
      </c>
      <c r="AU1036" s="202" t="s">
        <v>90</v>
      </c>
      <c r="AY1036" s="17" t="s">
        <v>179</v>
      </c>
      <c r="BE1036" s="203">
        <f>IF(N1036="základní",J1036,0)</f>
        <v>0</v>
      </c>
      <c r="BF1036" s="203">
        <f>IF(N1036="snížená",J1036,0)</f>
        <v>0</v>
      </c>
      <c r="BG1036" s="203">
        <f>IF(N1036="zákl. přenesená",J1036,0)</f>
        <v>0</v>
      </c>
      <c r="BH1036" s="203">
        <f>IF(N1036="sníž. přenesená",J1036,0)</f>
        <v>0</v>
      </c>
      <c r="BI1036" s="203">
        <f>IF(N1036="nulová",J1036,0)</f>
        <v>0</v>
      </c>
      <c r="BJ1036" s="17" t="s">
        <v>21</v>
      </c>
      <c r="BK1036" s="203">
        <f>ROUND(I1036*H1036,2)</f>
        <v>0</v>
      </c>
      <c r="BL1036" s="17" t="s">
        <v>297</v>
      </c>
      <c r="BM1036" s="202" t="s">
        <v>1449</v>
      </c>
    </row>
    <row r="1037" spans="1:65" s="12" customFormat="1" ht="22.8" customHeight="1">
      <c r="B1037" s="175"/>
      <c r="C1037" s="176"/>
      <c r="D1037" s="177" t="s">
        <v>81</v>
      </c>
      <c r="E1037" s="189" t="s">
        <v>1450</v>
      </c>
      <c r="F1037" s="189" t="s">
        <v>1451</v>
      </c>
      <c r="G1037" s="176"/>
      <c r="H1037" s="176"/>
      <c r="I1037" s="179"/>
      <c r="J1037" s="190">
        <f>BK1037</f>
        <v>0</v>
      </c>
      <c r="K1037" s="176"/>
      <c r="L1037" s="181"/>
      <c r="M1037" s="182"/>
      <c r="N1037" s="183"/>
      <c r="O1037" s="183"/>
      <c r="P1037" s="184">
        <f>SUM(P1038:P1083)</f>
        <v>0</v>
      </c>
      <c r="Q1037" s="183"/>
      <c r="R1037" s="184">
        <f>SUM(R1038:R1083)</f>
        <v>1.4862279999999999</v>
      </c>
      <c r="S1037" s="183"/>
      <c r="T1037" s="185">
        <f>SUM(T1038:T1083)</f>
        <v>0</v>
      </c>
      <c r="AR1037" s="186" t="s">
        <v>90</v>
      </c>
      <c r="AT1037" s="187" t="s">
        <v>81</v>
      </c>
      <c r="AU1037" s="187" t="s">
        <v>21</v>
      </c>
      <c r="AY1037" s="186" t="s">
        <v>179</v>
      </c>
      <c r="BK1037" s="188">
        <f>SUM(BK1038:BK1083)</f>
        <v>0</v>
      </c>
    </row>
    <row r="1038" spans="1:65" s="2" customFormat="1" ht="14.4" customHeight="1">
      <c r="A1038" s="34"/>
      <c r="B1038" s="35"/>
      <c r="C1038" s="191" t="s">
        <v>1452</v>
      </c>
      <c r="D1038" s="191" t="s">
        <v>181</v>
      </c>
      <c r="E1038" s="192" t="s">
        <v>1453</v>
      </c>
      <c r="F1038" s="193" t="s">
        <v>1454</v>
      </c>
      <c r="G1038" s="194" t="s">
        <v>1455</v>
      </c>
      <c r="H1038" s="195">
        <v>200</v>
      </c>
      <c r="I1038" s="196"/>
      <c r="J1038" s="197">
        <f>ROUND(I1038*H1038,2)</f>
        <v>0</v>
      </c>
      <c r="K1038" s="193" t="s">
        <v>1</v>
      </c>
      <c r="L1038" s="39"/>
      <c r="M1038" s="198" t="s">
        <v>1</v>
      </c>
      <c r="N1038" s="199" t="s">
        <v>47</v>
      </c>
      <c r="O1038" s="71"/>
      <c r="P1038" s="200">
        <f>O1038*H1038</f>
        <v>0</v>
      </c>
      <c r="Q1038" s="200">
        <v>5.0000000000000002E-5</v>
      </c>
      <c r="R1038" s="200">
        <f>Q1038*H1038</f>
        <v>0.01</v>
      </c>
      <c r="S1038" s="200">
        <v>0</v>
      </c>
      <c r="T1038" s="201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2" t="s">
        <v>297</v>
      </c>
      <c r="AT1038" s="202" t="s">
        <v>181</v>
      </c>
      <c r="AU1038" s="202" t="s">
        <v>90</v>
      </c>
      <c r="AY1038" s="17" t="s">
        <v>179</v>
      </c>
      <c r="BE1038" s="203">
        <f>IF(N1038="základní",J1038,0)</f>
        <v>0</v>
      </c>
      <c r="BF1038" s="203">
        <f>IF(N1038="snížená",J1038,0)</f>
        <v>0</v>
      </c>
      <c r="BG1038" s="203">
        <f>IF(N1038="zákl. přenesená",J1038,0)</f>
        <v>0</v>
      </c>
      <c r="BH1038" s="203">
        <f>IF(N1038="sníž. přenesená",J1038,0)</f>
        <v>0</v>
      </c>
      <c r="BI1038" s="203">
        <f>IF(N1038="nulová",J1038,0)</f>
        <v>0</v>
      </c>
      <c r="BJ1038" s="17" t="s">
        <v>21</v>
      </c>
      <c r="BK1038" s="203">
        <f>ROUND(I1038*H1038,2)</f>
        <v>0</v>
      </c>
      <c r="BL1038" s="17" t="s">
        <v>297</v>
      </c>
      <c r="BM1038" s="202" t="s">
        <v>1456</v>
      </c>
    </row>
    <row r="1039" spans="1:65" s="14" customFormat="1" ht="10.199999999999999">
      <c r="B1039" s="215"/>
      <c r="C1039" s="216"/>
      <c r="D1039" s="206" t="s">
        <v>188</v>
      </c>
      <c r="E1039" s="217" t="s">
        <v>1</v>
      </c>
      <c r="F1039" s="218" t="s">
        <v>1457</v>
      </c>
      <c r="G1039" s="216"/>
      <c r="H1039" s="219">
        <v>200</v>
      </c>
      <c r="I1039" s="220"/>
      <c r="J1039" s="216"/>
      <c r="K1039" s="216"/>
      <c r="L1039" s="221"/>
      <c r="M1039" s="222"/>
      <c r="N1039" s="223"/>
      <c r="O1039" s="223"/>
      <c r="P1039" s="223"/>
      <c r="Q1039" s="223"/>
      <c r="R1039" s="223"/>
      <c r="S1039" s="223"/>
      <c r="T1039" s="224"/>
      <c r="AT1039" s="225" t="s">
        <v>188</v>
      </c>
      <c r="AU1039" s="225" t="s">
        <v>90</v>
      </c>
      <c r="AV1039" s="14" t="s">
        <v>90</v>
      </c>
      <c r="AW1039" s="14" t="s">
        <v>40</v>
      </c>
      <c r="AX1039" s="14" t="s">
        <v>82</v>
      </c>
      <c r="AY1039" s="225" t="s">
        <v>179</v>
      </c>
    </row>
    <row r="1040" spans="1:65" s="2" customFormat="1" ht="14.4" customHeight="1">
      <c r="A1040" s="34"/>
      <c r="B1040" s="35"/>
      <c r="C1040" s="226" t="s">
        <v>1458</v>
      </c>
      <c r="D1040" s="226" t="s">
        <v>207</v>
      </c>
      <c r="E1040" s="227" t="s">
        <v>1459</v>
      </c>
      <c r="F1040" s="228" t="s">
        <v>1460</v>
      </c>
      <c r="G1040" s="229" t="s">
        <v>1455</v>
      </c>
      <c r="H1040" s="230">
        <v>200</v>
      </c>
      <c r="I1040" s="231"/>
      <c r="J1040" s="232">
        <f>ROUND(I1040*H1040,2)</f>
        <v>0</v>
      </c>
      <c r="K1040" s="228" t="s">
        <v>185</v>
      </c>
      <c r="L1040" s="233"/>
      <c r="M1040" s="234" t="s">
        <v>1</v>
      </c>
      <c r="N1040" s="235" t="s">
        <v>47</v>
      </c>
      <c r="O1040" s="71"/>
      <c r="P1040" s="200">
        <f>O1040*H1040</f>
        <v>0</v>
      </c>
      <c r="Q1040" s="200">
        <v>1E-3</v>
      </c>
      <c r="R1040" s="200">
        <f>Q1040*H1040</f>
        <v>0.2</v>
      </c>
      <c r="S1040" s="200">
        <v>0</v>
      </c>
      <c r="T1040" s="201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2" t="s">
        <v>397</v>
      </c>
      <c r="AT1040" s="202" t="s">
        <v>207</v>
      </c>
      <c r="AU1040" s="202" t="s">
        <v>90</v>
      </c>
      <c r="AY1040" s="17" t="s">
        <v>179</v>
      </c>
      <c r="BE1040" s="203">
        <f>IF(N1040="základní",J1040,0)</f>
        <v>0</v>
      </c>
      <c r="BF1040" s="203">
        <f>IF(N1040="snížená",J1040,0)</f>
        <v>0</v>
      </c>
      <c r="BG1040" s="203">
        <f>IF(N1040="zákl. přenesená",J1040,0)</f>
        <v>0</v>
      </c>
      <c r="BH1040" s="203">
        <f>IF(N1040="sníž. přenesená",J1040,0)</f>
        <v>0</v>
      </c>
      <c r="BI1040" s="203">
        <f>IF(N1040="nulová",J1040,0)</f>
        <v>0</v>
      </c>
      <c r="BJ1040" s="17" t="s">
        <v>21</v>
      </c>
      <c r="BK1040" s="203">
        <f>ROUND(I1040*H1040,2)</f>
        <v>0</v>
      </c>
      <c r="BL1040" s="17" t="s">
        <v>297</v>
      </c>
      <c r="BM1040" s="202" t="s">
        <v>1461</v>
      </c>
    </row>
    <row r="1041" spans="1:65" s="2" customFormat="1" ht="19.2">
      <c r="A1041" s="34"/>
      <c r="B1041" s="35"/>
      <c r="C1041" s="36"/>
      <c r="D1041" s="206" t="s">
        <v>462</v>
      </c>
      <c r="E1041" s="36"/>
      <c r="F1041" s="236" t="s">
        <v>1462</v>
      </c>
      <c r="G1041" s="36"/>
      <c r="H1041" s="36"/>
      <c r="I1041" s="237"/>
      <c r="J1041" s="36"/>
      <c r="K1041" s="36"/>
      <c r="L1041" s="39"/>
      <c r="M1041" s="238"/>
      <c r="N1041" s="23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462</v>
      </c>
      <c r="AU1041" s="17" t="s">
        <v>90</v>
      </c>
    </row>
    <row r="1042" spans="1:65" s="2" customFormat="1" ht="14.4" customHeight="1">
      <c r="A1042" s="34"/>
      <c r="B1042" s="35"/>
      <c r="C1042" s="191" t="s">
        <v>1463</v>
      </c>
      <c r="D1042" s="191" t="s">
        <v>181</v>
      </c>
      <c r="E1042" s="192" t="s">
        <v>1464</v>
      </c>
      <c r="F1042" s="193" t="s">
        <v>1465</v>
      </c>
      <c r="G1042" s="194" t="s">
        <v>260</v>
      </c>
      <c r="H1042" s="195">
        <v>5.8</v>
      </c>
      <c r="I1042" s="196"/>
      <c r="J1042" s="197">
        <f>ROUND(I1042*H1042,2)</f>
        <v>0</v>
      </c>
      <c r="K1042" s="193" t="s">
        <v>185</v>
      </c>
      <c r="L1042" s="39"/>
      <c r="M1042" s="198" t="s">
        <v>1</v>
      </c>
      <c r="N1042" s="199" t="s">
        <v>47</v>
      </c>
      <c r="O1042" s="71"/>
      <c r="P1042" s="200">
        <f>O1042*H1042</f>
        <v>0</v>
      </c>
      <c r="Q1042" s="200">
        <v>6.0000000000000002E-5</v>
      </c>
      <c r="R1042" s="200">
        <f>Q1042*H1042</f>
        <v>3.48E-4</v>
      </c>
      <c r="S1042" s="200">
        <v>0</v>
      </c>
      <c r="T1042" s="201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2" t="s">
        <v>297</v>
      </c>
      <c r="AT1042" s="202" t="s">
        <v>181</v>
      </c>
      <c r="AU1042" s="202" t="s">
        <v>90</v>
      </c>
      <c r="AY1042" s="17" t="s">
        <v>179</v>
      </c>
      <c r="BE1042" s="203">
        <f>IF(N1042="základní",J1042,0)</f>
        <v>0</v>
      </c>
      <c r="BF1042" s="203">
        <f>IF(N1042="snížená",J1042,0)</f>
        <v>0</v>
      </c>
      <c r="BG1042" s="203">
        <f>IF(N1042="zákl. přenesená",J1042,0)</f>
        <v>0</v>
      </c>
      <c r="BH1042" s="203">
        <f>IF(N1042="sníž. přenesená",J1042,0)</f>
        <v>0</v>
      </c>
      <c r="BI1042" s="203">
        <f>IF(N1042="nulová",J1042,0)</f>
        <v>0</v>
      </c>
      <c r="BJ1042" s="17" t="s">
        <v>21</v>
      </c>
      <c r="BK1042" s="203">
        <f>ROUND(I1042*H1042,2)</f>
        <v>0</v>
      </c>
      <c r="BL1042" s="17" t="s">
        <v>297</v>
      </c>
      <c r="BM1042" s="202" t="s">
        <v>1466</v>
      </c>
    </row>
    <row r="1043" spans="1:65" s="2" customFormat="1" ht="19.2">
      <c r="A1043" s="34"/>
      <c r="B1043" s="35"/>
      <c r="C1043" s="36"/>
      <c r="D1043" s="206" t="s">
        <v>462</v>
      </c>
      <c r="E1043" s="36"/>
      <c r="F1043" s="236" t="s">
        <v>1467</v>
      </c>
      <c r="G1043" s="36"/>
      <c r="H1043" s="36"/>
      <c r="I1043" s="237"/>
      <c r="J1043" s="36"/>
      <c r="K1043" s="36"/>
      <c r="L1043" s="39"/>
      <c r="M1043" s="238"/>
      <c r="N1043" s="23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462</v>
      </c>
      <c r="AU1043" s="17" t="s">
        <v>90</v>
      </c>
    </row>
    <row r="1044" spans="1:65" s="13" customFormat="1" ht="10.199999999999999">
      <c r="B1044" s="204"/>
      <c r="C1044" s="205"/>
      <c r="D1044" s="206" t="s">
        <v>188</v>
      </c>
      <c r="E1044" s="207" t="s">
        <v>1</v>
      </c>
      <c r="F1044" s="208" t="s">
        <v>1468</v>
      </c>
      <c r="G1044" s="205"/>
      <c r="H1044" s="207" t="s">
        <v>1</v>
      </c>
      <c r="I1044" s="209"/>
      <c r="J1044" s="205"/>
      <c r="K1044" s="205"/>
      <c r="L1044" s="210"/>
      <c r="M1044" s="211"/>
      <c r="N1044" s="212"/>
      <c r="O1044" s="212"/>
      <c r="P1044" s="212"/>
      <c r="Q1044" s="212"/>
      <c r="R1044" s="212"/>
      <c r="S1044" s="212"/>
      <c r="T1044" s="213"/>
      <c r="AT1044" s="214" t="s">
        <v>188</v>
      </c>
      <c r="AU1044" s="214" t="s">
        <v>90</v>
      </c>
      <c r="AV1044" s="13" t="s">
        <v>21</v>
      </c>
      <c r="AW1044" s="13" t="s">
        <v>40</v>
      </c>
      <c r="AX1044" s="13" t="s">
        <v>82</v>
      </c>
      <c r="AY1044" s="214" t="s">
        <v>179</v>
      </c>
    </row>
    <row r="1045" spans="1:65" s="14" customFormat="1" ht="10.199999999999999">
      <c r="B1045" s="215"/>
      <c r="C1045" s="216"/>
      <c r="D1045" s="206" t="s">
        <v>188</v>
      </c>
      <c r="E1045" s="217" t="s">
        <v>1</v>
      </c>
      <c r="F1045" s="218" t="s">
        <v>1469</v>
      </c>
      <c r="G1045" s="216"/>
      <c r="H1045" s="219">
        <v>5.8</v>
      </c>
      <c r="I1045" s="220"/>
      <c r="J1045" s="216"/>
      <c r="K1045" s="216"/>
      <c r="L1045" s="221"/>
      <c r="M1045" s="222"/>
      <c r="N1045" s="223"/>
      <c r="O1045" s="223"/>
      <c r="P1045" s="223"/>
      <c r="Q1045" s="223"/>
      <c r="R1045" s="223"/>
      <c r="S1045" s="223"/>
      <c r="T1045" s="224"/>
      <c r="AT1045" s="225" t="s">
        <v>188</v>
      </c>
      <c r="AU1045" s="225" t="s">
        <v>90</v>
      </c>
      <c r="AV1045" s="14" t="s">
        <v>90</v>
      </c>
      <c r="AW1045" s="14" t="s">
        <v>40</v>
      </c>
      <c r="AX1045" s="14" t="s">
        <v>82</v>
      </c>
      <c r="AY1045" s="225" t="s">
        <v>179</v>
      </c>
    </row>
    <row r="1046" spans="1:65" s="2" customFormat="1" ht="14.4" customHeight="1">
      <c r="A1046" s="34"/>
      <c r="B1046" s="35"/>
      <c r="C1046" s="226" t="s">
        <v>1470</v>
      </c>
      <c r="D1046" s="226" t="s">
        <v>207</v>
      </c>
      <c r="E1046" s="227" t="s">
        <v>1459</v>
      </c>
      <c r="F1046" s="228" t="s">
        <v>1460</v>
      </c>
      <c r="G1046" s="229" t="s">
        <v>1455</v>
      </c>
      <c r="H1046" s="230">
        <v>99.42</v>
      </c>
      <c r="I1046" s="231"/>
      <c r="J1046" s="232">
        <f>ROUND(I1046*H1046,2)</f>
        <v>0</v>
      </c>
      <c r="K1046" s="228" t="s">
        <v>185</v>
      </c>
      <c r="L1046" s="233"/>
      <c r="M1046" s="234" t="s">
        <v>1</v>
      </c>
      <c r="N1046" s="235" t="s">
        <v>47</v>
      </c>
      <c r="O1046" s="71"/>
      <c r="P1046" s="200">
        <f>O1046*H1046</f>
        <v>0</v>
      </c>
      <c r="Q1046" s="200">
        <v>1E-3</v>
      </c>
      <c r="R1046" s="200">
        <f>Q1046*H1046</f>
        <v>9.9420000000000008E-2</v>
      </c>
      <c r="S1046" s="200">
        <v>0</v>
      </c>
      <c r="T1046" s="201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2" t="s">
        <v>397</v>
      </c>
      <c r="AT1046" s="202" t="s">
        <v>207</v>
      </c>
      <c r="AU1046" s="202" t="s">
        <v>90</v>
      </c>
      <c r="AY1046" s="17" t="s">
        <v>179</v>
      </c>
      <c r="BE1046" s="203">
        <f>IF(N1046="základní",J1046,0)</f>
        <v>0</v>
      </c>
      <c r="BF1046" s="203">
        <f>IF(N1046="snížená",J1046,0)</f>
        <v>0</v>
      </c>
      <c r="BG1046" s="203">
        <f>IF(N1046="zákl. přenesená",J1046,0)</f>
        <v>0</v>
      </c>
      <c r="BH1046" s="203">
        <f>IF(N1046="sníž. přenesená",J1046,0)</f>
        <v>0</v>
      </c>
      <c r="BI1046" s="203">
        <f>IF(N1046="nulová",J1046,0)</f>
        <v>0</v>
      </c>
      <c r="BJ1046" s="17" t="s">
        <v>21</v>
      </c>
      <c r="BK1046" s="203">
        <f>ROUND(I1046*H1046,2)</f>
        <v>0</v>
      </c>
      <c r="BL1046" s="17" t="s">
        <v>297</v>
      </c>
      <c r="BM1046" s="202" t="s">
        <v>1471</v>
      </c>
    </row>
    <row r="1047" spans="1:65" s="13" customFormat="1" ht="10.199999999999999">
      <c r="B1047" s="204"/>
      <c r="C1047" s="205"/>
      <c r="D1047" s="206" t="s">
        <v>188</v>
      </c>
      <c r="E1047" s="207" t="s">
        <v>1</v>
      </c>
      <c r="F1047" s="208" t="s">
        <v>1472</v>
      </c>
      <c r="G1047" s="205"/>
      <c r="H1047" s="207" t="s">
        <v>1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188</v>
      </c>
      <c r="AU1047" s="214" t="s">
        <v>90</v>
      </c>
      <c r="AV1047" s="13" t="s">
        <v>21</v>
      </c>
      <c r="AW1047" s="13" t="s">
        <v>40</v>
      </c>
      <c r="AX1047" s="13" t="s">
        <v>82</v>
      </c>
      <c r="AY1047" s="214" t="s">
        <v>179</v>
      </c>
    </row>
    <row r="1048" spans="1:65" s="14" customFormat="1" ht="10.199999999999999">
      <c r="B1048" s="215"/>
      <c r="C1048" s="216"/>
      <c r="D1048" s="206" t="s">
        <v>188</v>
      </c>
      <c r="E1048" s="217" t="s">
        <v>1</v>
      </c>
      <c r="F1048" s="218" t="s">
        <v>1473</v>
      </c>
      <c r="G1048" s="216"/>
      <c r="H1048" s="219">
        <v>99.42</v>
      </c>
      <c r="I1048" s="220"/>
      <c r="J1048" s="216"/>
      <c r="K1048" s="216"/>
      <c r="L1048" s="221"/>
      <c r="M1048" s="222"/>
      <c r="N1048" s="223"/>
      <c r="O1048" s="223"/>
      <c r="P1048" s="223"/>
      <c r="Q1048" s="223"/>
      <c r="R1048" s="223"/>
      <c r="S1048" s="223"/>
      <c r="T1048" s="224"/>
      <c r="AT1048" s="225" t="s">
        <v>188</v>
      </c>
      <c r="AU1048" s="225" t="s">
        <v>90</v>
      </c>
      <c r="AV1048" s="14" t="s">
        <v>90</v>
      </c>
      <c r="AW1048" s="14" t="s">
        <v>40</v>
      </c>
      <c r="AX1048" s="14" t="s">
        <v>82</v>
      </c>
      <c r="AY1048" s="225" t="s">
        <v>179</v>
      </c>
    </row>
    <row r="1049" spans="1:65" s="2" customFormat="1" ht="14.4" customHeight="1">
      <c r="A1049" s="34"/>
      <c r="B1049" s="35"/>
      <c r="C1049" s="191" t="s">
        <v>1474</v>
      </c>
      <c r="D1049" s="191" t="s">
        <v>181</v>
      </c>
      <c r="E1049" s="192" t="s">
        <v>1475</v>
      </c>
      <c r="F1049" s="193" t="s">
        <v>1476</v>
      </c>
      <c r="G1049" s="194" t="s">
        <v>243</v>
      </c>
      <c r="H1049" s="195">
        <v>4</v>
      </c>
      <c r="I1049" s="196"/>
      <c r="J1049" s="197">
        <f>ROUND(I1049*H1049,2)</f>
        <v>0</v>
      </c>
      <c r="K1049" s="193" t="s">
        <v>185</v>
      </c>
      <c r="L1049" s="39"/>
      <c r="M1049" s="198" t="s">
        <v>1</v>
      </c>
      <c r="N1049" s="199" t="s">
        <v>47</v>
      </c>
      <c r="O1049" s="71"/>
      <c r="P1049" s="200">
        <f>O1049*H1049</f>
        <v>0</v>
      </c>
      <c r="Q1049" s="200">
        <v>0</v>
      </c>
      <c r="R1049" s="200">
        <f>Q1049*H1049</f>
        <v>0</v>
      </c>
      <c r="S1049" s="200">
        <v>0</v>
      </c>
      <c r="T1049" s="201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2" t="s">
        <v>297</v>
      </c>
      <c r="AT1049" s="202" t="s">
        <v>181</v>
      </c>
      <c r="AU1049" s="202" t="s">
        <v>90</v>
      </c>
      <c r="AY1049" s="17" t="s">
        <v>179</v>
      </c>
      <c r="BE1049" s="203">
        <f>IF(N1049="základní",J1049,0)</f>
        <v>0</v>
      </c>
      <c r="BF1049" s="203">
        <f>IF(N1049="snížená",J1049,0)</f>
        <v>0</v>
      </c>
      <c r="BG1049" s="203">
        <f>IF(N1049="zákl. přenesená",J1049,0)</f>
        <v>0</v>
      </c>
      <c r="BH1049" s="203">
        <f>IF(N1049="sníž. přenesená",J1049,0)</f>
        <v>0</v>
      </c>
      <c r="BI1049" s="203">
        <f>IF(N1049="nulová",J1049,0)</f>
        <v>0</v>
      </c>
      <c r="BJ1049" s="17" t="s">
        <v>21</v>
      </c>
      <c r="BK1049" s="203">
        <f>ROUND(I1049*H1049,2)</f>
        <v>0</v>
      </c>
      <c r="BL1049" s="17" t="s">
        <v>297</v>
      </c>
      <c r="BM1049" s="202" t="s">
        <v>1477</v>
      </c>
    </row>
    <row r="1050" spans="1:65" s="2" customFormat="1" ht="14.4" customHeight="1">
      <c r="A1050" s="34"/>
      <c r="B1050" s="35"/>
      <c r="C1050" s="226" t="s">
        <v>1478</v>
      </c>
      <c r="D1050" s="226" t="s">
        <v>207</v>
      </c>
      <c r="E1050" s="227" t="s">
        <v>1479</v>
      </c>
      <c r="F1050" s="228" t="s">
        <v>1480</v>
      </c>
      <c r="G1050" s="229" t="s">
        <v>583</v>
      </c>
      <c r="H1050" s="230">
        <v>4</v>
      </c>
      <c r="I1050" s="231"/>
      <c r="J1050" s="232">
        <f>ROUND(I1050*H1050,2)</f>
        <v>0</v>
      </c>
      <c r="K1050" s="228" t="s">
        <v>185</v>
      </c>
      <c r="L1050" s="233"/>
      <c r="M1050" s="234" t="s">
        <v>1</v>
      </c>
      <c r="N1050" s="235" t="s">
        <v>47</v>
      </c>
      <c r="O1050" s="71"/>
      <c r="P1050" s="200">
        <f>O1050*H1050</f>
        <v>0</v>
      </c>
      <c r="Q1050" s="200">
        <v>9.7000000000000003E-3</v>
      </c>
      <c r="R1050" s="200">
        <f>Q1050*H1050</f>
        <v>3.8800000000000001E-2</v>
      </c>
      <c r="S1050" s="200">
        <v>0</v>
      </c>
      <c r="T1050" s="201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2" t="s">
        <v>397</v>
      </c>
      <c r="AT1050" s="202" t="s">
        <v>207</v>
      </c>
      <c r="AU1050" s="202" t="s">
        <v>90</v>
      </c>
      <c r="AY1050" s="17" t="s">
        <v>179</v>
      </c>
      <c r="BE1050" s="203">
        <f>IF(N1050="základní",J1050,0)</f>
        <v>0</v>
      </c>
      <c r="BF1050" s="203">
        <f>IF(N1050="snížená",J1050,0)</f>
        <v>0</v>
      </c>
      <c r="BG1050" s="203">
        <f>IF(N1050="zákl. přenesená",J1050,0)</f>
        <v>0</v>
      </c>
      <c r="BH1050" s="203">
        <f>IF(N1050="sníž. přenesená",J1050,0)</f>
        <v>0</v>
      </c>
      <c r="BI1050" s="203">
        <f>IF(N1050="nulová",J1050,0)</f>
        <v>0</v>
      </c>
      <c r="BJ1050" s="17" t="s">
        <v>21</v>
      </c>
      <c r="BK1050" s="203">
        <f>ROUND(I1050*H1050,2)</f>
        <v>0</v>
      </c>
      <c r="BL1050" s="17" t="s">
        <v>297</v>
      </c>
      <c r="BM1050" s="202" t="s">
        <v>1481</v>
      </c>
    </row>
    <row r="1051" spans="1:65" s="2" customFormat="1" ht="14.4" customHeight="1">
      <c r="A1051" s="34"/>
      <c r="B1051" s="35"/>
      <c r="C1051" s="191" t="s">
        <v>1482</v>
      </c>
      <c r="D1051" s="191" t="s">
        <v>181</v>
      </c>
      <c r="E1051" s="192" t="s">
        <v>1483</v>
      </c>
      <c r="F1051" s="193" t="s">
        <v>1484</v>
      </c>
      <c r="G1051" s="194" t="s">
        <v>260</v>
      </c>
      <c r="H1051" s="195">
        <v>12</v>
      </c>
      <c r="I1051" s="196"/>
      <c r="J1051" s="197">
        <f>ROUND(I1051*H1051,2)</f>
        <v>0</v>
      </c>
      <c r="K1051" s="193" t="s">
        <v>185</v>
      </c>
      <c r="L1051" s="39"/>
      <c r="M1051" s="198" t="s">
        <v>1</v>
      </c>
      <c r="N1051" s="199" t="s">
        <v>47</v>
      </c>
      <c r="O1051" s="71"/>
      <c r="P1051" s="200">
        <f>O1051*H1051</f>
        <v>0</v>
      </c>
      <c r="Q1051" s="200">
        <v>0</v>
      </c>
      <c r="R1051" s="200">
        <f>Q1051*H1051</f>
        <v>0</v>
      </c>
      <c r="S1051" s="200">
        <v>0</v>
      </c>
      <c r="T1051" s="201">
        <f>S1051*H1051</f>
        <v>0</v>
      </c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R1051" s="202" t="s">
        <v>297</v>
      </c>
      <c r="AT1051" s="202" t="s">
        <v>181</v>
      </c>
      <c r="AU1051" s="202" t="s">
        <v>90</v>
      </c>
      <c r="AY1051" s="17" t="s">
        <v>179</v>
      </c>
      <c r="BE1051" s="203">
        <f>IF(N1051="základní",J1051,0)</f>
        <v>0</v>
      </c>
      <c r="BF1051" s="203">
        <f>IF(N1051="snížená",J1051,0)</f>
        <v>0</v>
      </c>
      <c r="BG1051" s="203">
        <f>IF(N1051="zákl. přenesená",J1051,0)</f>
        <v>0</v>
      </c>
      <c r="BH1051" s="203">
        <f>IF(N1051="sníž. přenesená",J1051,0)</f>
        <v>0</v>
      </c>
      <c r="BI1051" s="203">
        <f>IF(N1051="nulová",J1051,0)</f>
        <v>0</v>
      </c>
      <c r="BJ1051" s="17" t="s">
        <v>21</v>
      </c>
      <c r="BK1051" s="203">
        <f>ROUND(I1051*H1051,2)</f>
        <v>0</v>
      </c>
      <c r="BL1051" s="17" t="s">
        <v>297</v>
      </c>
      <c r="BM1051" s="202" t="s">
        <v>1485</v>
      </c>
    </row>
    <row r="1052" spans="1:65" s="14" customFormat="1" ht="10.199999999999999">
      <c r="B1052" s="215"/>
      <c r="C1052" s="216"/>
      <c r="D1052" s="206" t="s">
        <v>188</v>
      </c>
      <c r="E1052" s="217" t="s">
        <v>1</v>
      </c>
      <c r="F1052" s="218" t="s">
        <v>1486</v>
      </c>
      <c r="G1052" s="216"/>
      <c r="H1052" s="219">
        <v>12</v>
      </c>
      <c r="I1052" s="220"/>
      <c r="J1052" s="216"/>
      <c r="K1052" s="216"/>
      <c r="L1052" s="221"/>
      <c r="M1052" s="222"/>
      <c r="N1052" s="223"/>
      <c r="O1052" s="223"/>
      <c r="P1052" s="223"/>
      <c r="Q1052" s="223"/>
      <c r="R1052" s="223"/>
      <c r="S1052" s="223"/>
      <c r="T1052" s="224"/>
      <c r="AT1052" s="225" t="s">
        <v>188</v>
      </c>
      <c r="AU1052" s="225" t="s">
        <v>90</v>
      </c>
      <c r="AV1052" s="14" t="s">
        <v>90</v>
      </c>
      <c r="AW1052" s="14" t="s">
        <v>40</v>
      </c>
      <c r="AX1052" s="14" t="s">
        <v>82</v>
      </c>
      <c r="AY1052" s="225" t="s">
        <v>179</v>
      </c>
    </row>
    <row r="1053" spans="1:65" s="2" customFormat="1" ht="14.4" customHeight="1">
      <c r="A1053" s="34"/>
      <c r="B1053" s="35"/>
      <c r="C1053" s="226" t="s">
        <v>1487</v>
      </c>
      <c r="D1053" s="226" t="s">
        <v>207</v>
      </c>
      <c r="E1053" s="227" t="s">
        <v>1488</v>
      </c>
      <c r="F1053" s="228" t="s">
        <v>1489</v>
      </c>
      <c r="G1053" s="229" t="s">
        <v>260</v>
      </c>
      <c r="H1053" s="230">
        <v>12</v>
      </c>
      <c r="I1053" s="231"/>
      <c r="J1053" s="232">
        <f>ROUND(I1053*H1053,2)</f>
        <v>0</v>
      </c>
      <c r="K1053" s="228" t="s">
        <v>185</v>
      </c>
      <c r="L1053" s="233"/>
      <c r="M1053" s="234" t="s">
        <v>1</v>
      </c>
      <c r="N1053" s="235" t="s">
        <v>47</v>
      </c>
      <c r="O1053" s="71"/>
      <c r="P1053" s="200">
        <f>O1053*H1053</f>
        <v>0</v>
      </c>
      <c r="Q1053" s="200">
        <v>4.6999999999999999E-4</v>
      </c>
      <c r="R1053" s="200">
        <f>Q1053*H1053</f>
        <v>5.64E-3</v>
      </c>
      <c r="S1053" s="200">
        <v>0</v>
      </c>
      <c r="T1053" s="201">
        <f>S1053*H1053</f>
        <v>0</v>
      </c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R1053" s="202" t="s">
        <v>397</v>
      </c>
      <c r="AT1053" s="202" t="s">
        <v>207</v>
      </c>
      <c r="AU1053" s="202" t="s">
        <v>90</v>
      </c>
      <c r="AY1053" s="17" t="s">
        <v>179</v>
      </c>
      <c r="BE1053" s="203">
        <f>IF(N1053="základní",J1053,0)</f>
        <v>0</v>
      </c>
      <c r="BF1053" s="203">
        <f>IF(N1053="snížená",J1053,0)</f>
        <v>0</v>
      </c>
      <c r="BG1053" s="203">
        <f>IF(N1053="zákl. přenesená",J1053,0)</f>
        <v>0</v>
      </c>
      <c r="BH1053" s="203">
        <f>IF(N1053="sníž. přenesená",J1053,0)</f>
        <v>0</v>
      </c>
      <c r="BI1053" s="203">
        <f>IF(N1053="nulová",J1053,0)</f>
        <v>0</v>
      </c>
      <c r="BJ1053" s="17" t="s">
        <v>21</v>
      </c>
      <c r="BK1053" s="203">
        <f>ROUND(I1053*H1053,2)</f>
        <v>0</v>
      </c>
      <c r="BL1053" s="17" t="s">
        <v>297</v>
      </c>
      <c r="BM1053" s="202" t="s">
        <v>1490</v>
      </c>
    </row>
    <row r="1054" spans="1:65" s="2" customFormat="1" ht="14.4" customHeight="1">
      <c r="A1054" s="34"/>
      <c r="B1054" s="35"/>
      <c r="C1054" s="226" t="s">
        <v>1491</v>
      </c>
      <c r="D1054" s="226" t="s">
        <v>207</v>
      </c>
      <c r="E1054" s="227" t="s">
        <v>1492</v>
      </c>
      <c r="F1054" s="228" t="s">
        <v>1493</v>
      </c>
      <c r="G1054" s="229" t="s">
        <v>243</v>
      </c>
      <c r="H1054" s="230">
        <v>4</v>
      </c>
      <c r="I1054" s="231"/>
      <c r="J1054" s="232">
        <f>ROUND(I1054*H1054,2)</f>
        <v>0</v>
      </c>
      <c r="K1054" s="228" t="s">
        <v>185</v>
      </c>
      <c r="L1054" s="233"/>
      <c r="M1054" s="234" t="s">
        <v>1</v>
      </c>
      <c r="N1054" s="235" t="s">
        <v>47</v>
      </c>
      <c r="O1054" s="71"/>
      <c r="P1054" s="200">
        <f>O1054*H1054</f>
        <v>0</v>
      </c>
      <c r="Q1054" s="200">
        <v>1.1000000000000001E-3</v>
      </c>
      <c r="R1054" s="200">
        <f>Q1054*H1054</f>
        <v>4.4000000000000003E-3</v>
      </c>
      <c r="S1054" s="200">
        <v>0</v>
      </c>
      <c r="T1054" s="201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2" t="s">
        <v>397</v>
      </c>
      <c r="AT1054" s="202" t="s">
        <v>207</v>
      </c>
      <c r="AU1054" s="202" t="s">
        <v>90</v>
      </c>
      <c r="AY1054" s="17" t="s">
        <v>179</v>
      </c>
      <c r="BE1054" s="203">
        <f>IF(N1054="základní",J1054,0)</f>
        <v>0</v>
      </c>
      <c r="BF1054" s="203">
        <f>IF(N1054="snížená",J1054,0)</f>
        <v>0</v>
      </c>
      <c r="BG1054" s="203">
        <f>IF(N1054="zákl. přenesená",J1054,0)</f>
        <v>0</v>
      </c>
      <c r="BH1054" s="203">
        <f>IF(N1054="sníž. přenesená",J1054,0)</f>
        <v>0</v>
      </c>
      <c r="BI1054" s="203">
        <f>IF(N1054="nulová",J1054,0)</f>
        <v>0</v>
      </c>
      <c r="BJ1054" s="17" t="s">
        <v>21</v>
      </c>
      <c r="BK1054" s="203">
        <f>ROUND(I1054*H1054,2)</f>
        <v>0</v>
      </c>
      <c r="BL1054" s="17" t="s">
        <v>297</v>
      </c>
      <c r="BM1054" s="202" t="s">
        <v>1494</v>
      </c>
    </row>
    <row r="1055" spans="1:65" s="2" customFormat="1" ht="14.4" customHeight="1">
      <c r="A1055" s="34"/>
      <c r="B1055" s="35"/>
      <c r="C1055" s="191" t="s">
        <v>1495</v>
      </c>
      <c r="D1055" s="191" t="s">
        <v>181</v>
      </c>
      <c r="E1055" s="192" t="s">
        <v>1496</v>
      </c>
      <c r="F1055" s="193" t="s">
        <v>1497</v>
      </c>
      <c r="G1055" s="194" t="s">
        <v>243</v>
      </c>
      <c r="H1055" s="195">
        <v>4</v>
      </c>
      <c r="I1055" s="196"/>
      <c r="J1055" s="197">
        <f>ROUND(I1055*H1055,2)</f>
        <v>0</v>
      </c>
      <c r="K1055" s="193" t="s">
        <v>185</v>
      </c>
      <c r="L1055" s="39"/>
      <c r="M1055" s="198" t="s">
        <v>1</v>
      </c>
      <c r="N1055" s="199" t="s">
        <v>47</v>
      </c>
      <c r="O1055" s="71"/>
      <c r="P1055" s="200">
        <f>O1055*H1055</f>
        <v>0</v>
      </c>
      <c r="Q1055" s="200">
        <v>0</v>
      </c>
      <c r="R1055" s="200">
        <f>Q1055*H1055</f>
        <v>0</v>
      </c>
      <c r="S1055" s="200">
        <v>0</v>
      </c>
      <c r="T1055" s="201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2" t="s">
        <v>297</v>
      </c>
      <c r="AT1055" s="202" t="s">
        <v>181</v>
      </c>
      <c r="AU1055" s="202" t="s">
        <v>90</v>
      </c>
      <c r="AY1055" s="17" t="s">
        <v>179</v>
      </c>
      <c r="BE1055" s="203">
        <f>IF(N1055="základní",J1055,0)</f>
        <v>0</v>
      </c>
      <c r="BF1055" s="203">
        <f>IF(N1055="snížená",J1055,0)</f>
        <v>0</v>
      </c>
      <c r="BG1055" s="203">
        <f>IF(N1055="zákl. přenesená",J1055,0)</f>
        <v>0</v>
      </c>
      <c r="BH1055" s="203">
        <f>IF(N1055="sníž. přenesená",J1055,0)</f>
        <v>0</v>
      </c>
      <c r="BI1055" s="203">
        <f>IF(N1055="nulová",J1055,0)</f>
        <v>0</v>
      </c>
      <c r="BJ1055" s="17" t="s">
        <v>21</v>
      </c>
      <c r="BK1055" s="203">
        <f>ROUND(I1055*H1055,2)</f>
        <v>0</v>
      </c>
      <c r="BL1055" s="17" t="s">
        <v>297</v>
      </c>
      <c r="BM1055" s="202" t="s">
        <v>1498</v>
      </c>
    </row>
    <row r="1056" spans="1:65" s="2" customFormat="1" ht="14.4" customHeight="1">
      <c r="A1056" s="34"/>
      <c r="B1056" s="35"/>
      <c r="C1056" s="226" t="s">
        <v>1499</v>
      </c>
      <c r="D1056" s="226" t="s">
        <v>207</v>
      </c>
      <c r="E1056" s="227" t="s">
        <v>1500</v>
      </c>
      <c r="F1056" s="228" t="s">
        <v>1501</v>
      </c>
      <c r="G1056" s="229" t="s">
        <v>243</v>
      </c>
      <c r="H1056" s="230">
        <v>4</v>
      </c>
      <c r="I1056" s="231"/>
      <c r="J1056" s="232">
        <f>ROUND(I1056*H1056,2)</f>
        <v>0</v>
      </c>
      <c r="K1056" s="228" t="s">
        <v>185</v>
      </c>
      <c r="L1056" s="233"/>
      <c r="M1056" s="234" t="s">
        <v>1</v>
      </c>
      <c r="N1056" s="235" t="s">
        <v>47</v>
      </c>
      <c r="O1056" s="71"/>
      <c r="P1056" s="200">
        <f>O1056*H1056</f>
        <v>0</v>
      </c>
      <c r="Q1056" s="200">
        <v>2.0000000000000001E-4</v>
      </c>
      <c r="R1056" s="200">
        <f>Q1056*H1056</f>
        <v>8.0000000000000004E-4</v>
      </c>
      <c r="S1056" s="200">
        <v>0</v>
      </c>
      <c r="T1056" s="201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2" t="s">
        <v>397</v>
      </c>
      <c r="AT1056" s="202" t="s">
        <v>207</v>
      </c>
      <c r="AU1056" s="202" t="s">
        <v>90</v>
      </c>
      <c r="AY1056" s="17" t="s">
        <v>179</v>
      </c>
      <c r="BE1056" s="203">
        <f>IF(N1056="základní",J1056,0)</f>
        <v>0</v>
      </c>
      <c r="BF1056" s="203">
        <f>IF(N1056="snížená",J1056,0)</f>
        <v>0</v>
      </c>
      <c r="BG1056" s="203">
        <f>IF(N1056="zákl. přenesená",J1056,0)</f>
        <v>0</v>
      </c>
      <c r="BH1056" s="203">
        <f>IF(N1056="sníž. přenesená",J1056,0)</f>
        <v>0</v>
      </c>
      <c r="BI1056" s="203">
        <f>IF(N1056="nulová",J1056,0)</f>
        <v>0</v>
      </c>
      <c r="BJ1056" s="17" t="s">
        <v>21</v>
      </c>
      <c r="BK1056" s="203">
        <f>ROUND(I1056*H1056,2)</f>
        <v>0</v>
      </c>
      <c r="BL1056" s="17" t="s">
        <v>297</v>
      </c>
      <c r="BM1056" s="202" t="s">
        <v>1502</v>
      </c>
    </row>
    <row r="1057" spans="1:65" s="2" customFormat="1" ht="14.4" customHeight="1">
      <c r="A1057" s="34"/>
      <c r="B1057" s="35"/>
      <c r="C1057" s="191" t="s">
        <v>1503</v>
      </c>
      <c r="D1057" s="191" t="s">
        <v>181</v>
      </c>
      <c r="E1057" s="192" t="s">
        <v>1504</v>
      </c>
      <c r="F1057" s="193" t="s">
        <v>1505</v>
      </c>
      <c r="G1057" s="194" t="s">
        <v>1455</v>
      </c>
      <c r="H1057" s="195">
        <v>621.20000000000005</v>
      </c>
      <c r="I1057" s="196"/>
      <c r="J1057" s="197">
        <f>ROUND(I1057*H1057,2)</f>
        <v>0</v>
      </c>
      <c r="K1057" s="193" t="s">
        <v>185</v>
      </c>
      <c r="L1057" s="39"/>
      <c r="M1057" s="198" t="s">
        <v>1</v>
      </c>
      <c r="N1057" s="199" t="s">
        <v>47</v>
      </c>
      <c r="O1057" s="71"/>
      <c r="P1057" s="200">
        <f>O1057*H1057</f>
        <v>0</v>
      </c>
      <c r="Q1057" s="200">
        <v>5.0000000000000002E-5</v>
      </c>
      <c r="R1057" s="200">
        <f>Q1057*H1057</f>
        <v>3.1060000000000004E-2</v>
      </c>
      <c r="S1057" s="200">
        <v>0</v>
      </c>
      <c r="T1057" s="201">
        <f>S1057*H1057</f>
        <v>0</v>
      </c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R1057" s="202" t="s">
        <v>297</v>
      </c>
      <c r="AT1057" s="202" t="s">
        <v>181</v>
      </c>
      <c r="AU1057" s="202" t="s">
        <v>90</v>
      </c>
      <c r="AY1057" s="17" t="s">
        <v>179</v>
      </c>
      <c r="BE1057" s="203">
        <f>IF(N1057="základní",J1057,0)</f>
        <v>0</v>
      </c>
      <c r="BF1057" s="203">
        <f>IF(N1057="snížená",J1057,0)</f>
        <v>0</v>
      </c>
      <c r="BG1057" s="203">
        <f>IF(N1057="zákl. přenesená",J1057,0)</f>
        <v>0</v>
      </c>
      <c r="BH1057" s="203">
        <f>IF(N1057="sníž. přenesená",J1057,0)</f>
        <v>0</v>
      </c>
      <c r="BI1057" s="203">
        <f>IF(N1057="nulová",J1057,0)</f>
        <v>0</v>
      </c>
      <c r="BJ1057" s="17" t="s">
        <v>21</v>
      </c>
      <c r="BK1057" s="203">
        <f>ROUND(I1057*H1057,2)</f>
        <v>0</v>
      </c>
      <c r="BL1057" s="17" t="s">
        <v>297</v>
      </c>
      <c r="BM1057" s="202" t="s">
        <v>1506</v>
      </c>
    </row>
    <row r="1058" spans="1:65" s="13" customFormat="1" ht="10.199999999999999">
      <c r="B1058" s="204"/>
      <c r="C1058" s="205"/>
      <c r="D1058" s="206" t="s">
        <v>188</v>
      </c>
      <c r="E1058" s="207" t="s">
        <v>1</v>
      </c>
      <c r="F1058" s="208" t="s">
        <v>1507</v>
      </c>
      <c r="G1058" s="205"/>
      <c r="H1058" s="207" t="s">
        <v>1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188</v>
      </c>
      <c r="AU1058" s="214" t="s">
        <v>90</v>
      </c>
      <c r="AV1058" s="13" t="s">
        <v>21</v>
      </c>
      <c r="AW1058" s="13" t="s">
        <v>40</v>
      </c>
      <c r="AX1058" s="13" t="s">
        <v>82</v>
      </c>
      <c r="AY1058" s="214" t="s">
        <v>179</v>
      </c>
    </row>
    <row r="1059" spans="1:65" s="14" customFormat="1" ht="10.199999999999999">
      <c r="B1059" s="215"/>
      <c r="C1059" s="216"/>
      <c r="D1059" s="206" t="s">
        <v>188</v>
      </c>
      <c r="E1059" s="217" t="s">
        <v>1</v>
      </c>
      <c r="F1059" s="218" t="s">
        <v>1508</v>
      </c>
      <c r="G1059" s="216"/>
      <c r="H1059" s="219">
        <v>275.60000000000002</v>
      </c>
      <c r="I1059" s="220"/>
      <c r="J1059" s="216"/>
      <c r="K1059" s="216"/>
      <c r="L1059" s="221"/>
      <c r="M1059" s="222"/>
      <c r="N1059" s="223"/>
      <c r="O1059" s="223"/>
      <c r="P1059" s="223"/>
      <c r="Q1059" s="223"/>
      <c r="R1059" s="223"/>
      <c r="S1059" s="223"/>
      <c r="T1059" s="224"/>
      <c r="AT1059" s="225" t="s">
        <v>188</v>
      </c>
      <c r="AU1059" s="225" t="s">
        <v>90</v>
      </c>
      <c r="AV1059" s="14" t="s">
        <v>90</v>
      </c>
      <c r="AW1059" s="14" t="s">
        <v>40</v>
      </c>
      <c r="AX1059" s="14" t="s">
        <v>82</v>
      </c>
      <c r="AY1059" s="225" t="s">
        <v>179</v>
      </c>
    </row>
    <row r="1060" spans="1:65" s="13" customFormat="1" ht="10.199999999999999">
      <c r="B1060" s="204"/>
      <c r="C1060" s="205"/>
      <c r="D1060" s="206" t="s">
        <v>188</v>
      </c>
      <c r="E1060" s="207" t="s">
        <v>1</v>
      </c>
      <c r="F1060" s="208" t="s">
        <v>1509</v>
      </c>
      <c r="G1060" s="205"/>
      <c r="H1060" s="207" t="s">
        <v>1</v>
      </c>
      <c r="I1060" s="209"/>
      <c r="J1060" s="205"/>
      <c r="K1060" s="205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188</v>
      </c>
      <c r="AU1060" s="214" t="s">
        <v>90</v>
      </c>
      <c r="AV1060" s="13" t="s">
        <v>21</v>
      </c>
      <c r="AW1060" s="13" t="s">
        <v>40</v>
      </c>
      <c r="AX1060" s="13" t="s">
        <v>82</v>
      </c>
      <c r="AY1060" s="214" t="s">
        <v>179</v>
      </c>
    </row>
    <row r="1061" spans="1:65" s="14" customFormat="1" ht="10.199999999999999">
      <c r="B1061" s="215"/>
      <c r="C1061" s="216"/>
      <c r="D1061" s="206" t="s">
        <v>188</v>
      </c>
      <c r="E1061" s="217" t="s">
        <v>1</v>
      </c>
      <c r="F1061" s="218" t="s">
        <v>1510</v>
      </c>
      <c r="G1061" s="216"/>
      <c r="H1061" s="219">
        <v>345.6</v>
      </c>
      <c r="I1061" s="220"/>
      <c r="J1061" s="216"/>
      <c r="K1061" s="216"/>
      <c r="L1061" s="221"/>
      <c r="M1061" s="222"/>
      <c r="N1061" s="223"/>
      <c r="O1061" s="223"/>
      <c r="P1061" s="223"/>
      <c r="Q1061" s="223"/>
      <c r="R1061" s="223"/>
      <c r="S1061" s="223"/>
      <c r="T1061" s="224"/>
      <c r="AT1061" s="225" t="s">
        <v>188</v>
      </c>
      <c r="AU1061" s="225" t="s">
        <v>90</v>
      </c>
      <c r="AV1061" s="14" t="s">
        <v>90</v>
      </c>
      <c r="AW1061" s="14" t="s">
        <v>40</v>
      </c>
      <c r="AX1061" s="14" t="s">
        <v>82</v>
      </c>
      <c r="AY1061" s="225" t="s">
        <v>179</v>
      </c>
    </row>
    <row r="1062" spans="1:65" s="2" customFormat="1" ht="14.4" customHeight="1">
      <c r="A1062" s="34"/>
      <c r="B1062" s="35"/>
      <c r="C1062" s="226" t="s">
        <v>1511</v>
      </c>
      <c r="D1062" s="226" t="s">
        <v>207</v>
      </c>
      <c r="E1062" s="227" t="s">
        <v>1512</v>
      </c>
      <c r="F1062" s="228" t="s">
        <v>1513</v>
      </c>
      <c r="G1062" s="229" t="s">
        <v>200</v>
      </c>
      <c r="H1062" s="230">
        <v>0.30299999999999999</v>
      </c>
      <c r="I1062" s="231"/>
      <c r="J1062" s="232">
        <f>ROUND(I1062*H1062,2)</f>
        <v>0</v>
      </c>
      <c r="K1062" s="228" t="s">
        <v>185</v>
      </c>
      <c r="L1062" s="233"/>
      <c r="M1062" s="234" t="s">
        <v>1</v>
      </c>
      <c r="N1062" s="235" t="s">
        <v>47</v>
      </c>
      <c r="O1062" s="71"/>
      <c r="P1062" s="200">
        <f>O1062*H1062</f>
        <v>0</v>
      </c>
      <c r="Q1062" s="200">
        <v>1</v>
      </c>
      <c r="R1062" s="200">
        <f>Q1062*H1062</f>
        <v>0.30299999999999999</v>
      </c>
      <c r="S1062" s="200">
        <v>0</v>
      </c>
      <c r="T1062" s="201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2" t="s">
        <v>397</v>
      </c>
      <c r="AT1062" s="202" t="s">
        <v>207</v>
      </c>
      <c r="AU1062" s="202" t="s">
        <v>90</v>
      </c>
      <c r="AY1062" s="17" t="s">
        <v>179</v>
      </c>
      <c r="BE1062" s="203">
        <f>IF(N1062="základní",J1062,0)</f>
        <v>0</v>
      </c>
      <c r="BF1062" s="203">
        <f>IF(N1062="snížená",J1062,0)</f>
        <v>0</v>
      </c>
      <c r="BG1062" s="203">
        <f>IF(N1062="zákl. přenesená",J1062,0)</f>
        <v>0</v>
      </c>
      <c r="BH1062" s="203">
        <f>IF(N1062="sníž. přenesená",J1062,0)</f>
        <v>0</v>
      </c>
      <c r="BI1062" s="203">
        <f>IF(N1062="nulová",J1062,0)</f>
        <v>0</v>
      </c>
      <c r="BJ1062" s="17" t="s">
        <v>21</v>
      </c>
      <c r="BK1062" s="203">
        <f>ROUND(I1062*H1062,2)</f>
        <v>0</v>
      </c>
      <c r="BL1062" s="17" t="s">
        <v>297</v>
      </c>
      <c r="BM1062" s="202" t="s">
        <v>1514</v>
      </c>
    </row>
    <row r="1063" spans="1:65" s="13" customFormat="1" ht="10.199999999999999">
      <c r="B1063" s="204"/>
      <c r="C1063" s="205"/>
      <c r="D1063" s="206" t="s">
        <v>188</v>
      </c>
      <c r="E1063" s="207" t="s">
        <v>1</v>
      </c>
      <c r="F1063" s="208" t="s">
        <v>1515</v>
      </c>
      <c r="G1063" s="205"/>
      <c r="H1063" s="207" t="s">
        <v>1</v>
      </c>
      <c r="I1063" s="209"/>
      <c r="J1063" s="205"/>
      <c r="K1063" s="205"/>
      <c r="L1063" s="210"/>
      <c r="M1063" s="211"/>
      <c r="N1063" s="212"/>
      <c r="O1063" s="212"/>
      <c r="P1063" s="212"/>
      <c r="Q1063" s="212"/>
      <c r="R1063" s="212"/>
      <c r="S1063" s="212"/>
      <c r="T1063" s="213"/>
      <c r="AT1063" s="214" t="s">
        <v>188</v>
      </c>
      <c r="AU1063" s="214" t="s">
        <v>90</v>
      </c>
      <c r="AV1063" s="13" t="s">
        <v>21</v>
      </c>
      <c r="AW1063" s="13" t="s">
        <v>40</v>
      </c>
      <c r="AX1063" s="13" t="s">
        <v>82</v>
      </c>
      <c r="AY1063" s="214" t="s">
        <v>179</v>
      </c>
    </row>
    <row r="1064" spans="1:65" s="14" customFormat="1" ht="10.199999999999999">
      <c r="B1064" s="215"/>
      <c r="C1064" s="216"/>
      <c r="D1064" s="206" t="s">
        <v>188</v>
      </c>
      <c r="E1064" s="217" t="s">
        <v>1</v>
      </c>
      <c r="F1064" s="218" t="s">
        <v>1516</v>
      </c>
      <c r="G1064" s="216"/>
      <c r="H1064" s="219">
        <v>0.30315999999999999</v>
      </c>
      <c r="I1064" s="220"/>
      <c r="J1064" s="216"/>
      <c r="K1064" s="216"/>
      <c r="L1064" s="221"/>
      <c r="M1064" s="222"/>
      <c r="N1064" s="223"/>
      <c r="O1064" s="223"/>
      <c r="P1064" s="223"/>
      <c r="Q1064" s="223"/>
      <c r="R1064" s="223"/>
      <c r="S1064" s="223"/>
      <c r="T1064" s="224"/>
      <c r="AT1064" s="225" t="s">
        <v>188</v>
      </c>
      <c r="AU1064" s="225" t="s">
        <v>90</v>
      </c>
      <c r="AV1064" s="14" t="s">
        <v>90</v>
      </c>
      <c r="AW1064" s="14" t="s">
        <v>40</v>
      </c>
      <c r="AX1064" s="14" t="s">
        <v>82</v>
      </c>
      <c r="AY1064" s="225" t="s">
        <v>179</v>
      </c>
    </row>
    <row r="1065" spans="1:65" s="2" customFormat="1" ht="14.4" customHeight="1">
      <c r="A1065" s="34"/>
      <c r="B1065" s="35"/>
      <c r="C1065" s="226" t="s">
        <v>1517</v>
      </c>
      <c r="D1065" s="226" t="s">
        <v>207</v>
      </c>
      <c r="E1065" s="227" t="s">
        <v>1518</v>
      </c>
      <c r="F1065" s="228" t="s">
        <v>1519</v>
      </c>
      <c r="G1065" s="229" t="s">
        <v>200</v>
      </c>
      <c r="H1065" s="230">
        <v>0.38</v>
      </c>
      <c r="I1065" s="231"/>
      <c r="J1065" s="232">
        <f>ROUND(I1065*H1065,2)</f>
        <v>0</v>
      </c>
      <c r="K1065" s="228" t="s">
        <v>185</v>
      </c>
      <c r="L1065" s="233"/>
      <c r="M1065" s="234" t="s">
        <v>1</v>
      </c>
      <c r="N1065" s="235" t="s">
        <v>47</v>
      </c>
      <c r="O1065" s="71"/>
      <c r="P1065" s="200">
        <f>O1065*H1065</f>
        <v>0</v>
      </c>
      <c r="Q1065" s="200">
        <v>1</v>
      </c>
      <c r="R1065" s="200">
        <f>Q1065*H1065</f>
        <v>0.38</v>
      </c>
      <c r="S1065" s="200">
        <v>0</v>
      </c>
      <c r="T1065" s="201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202" t="s">
        <v>397</v>
      </c>
      <c r="AT1065" s="202" t="s">
        <v>207</v>
      </c>
      <c r="AU1065" s="202" t="s">
        <v>90</v>
      </c>
      <c r="AY1065" s="17" t="s">
        <v>179</v>
      </c>
      <c r="BE1065" s="203">
        <f>IF(N1065="základní",J1065,0)</f>
        <v>0</v>
      </c>
      <c r="BF1065" s="203">
        <f>IF(N1065="snížená",J1065,0)</f>
        <v>0</v>
      </c>
      <c r="BG1065" s="203">
        <f>IF(N1065="zákl. přenesená",J1065,0)</f>
        <v>0</v>
      </c>
      <c r="BH1065" s="203">
        <f>IF(N1065="sníž. přenesená",J1065,0)</f>
        <v>0</v>
      </c>
      <c r="BI1065" s="203">
        <f>IF(N1065="nulová",J1065,0)</f>
        <v>0</v>
      </c>
      <c r="BJ1065" s="17" t="s">
        <v>21</v>
      </c>
      <c r="BK1065" s="203">
        <f>ROUND(I1065*H1065,2)</f>
        <v>0</v>
      </c>
      <c r="BL1065" s="17" t="s">
        <v>297</v>
      </c>
      <c r="BM1065" s="202" t="s">
        <v>1520</v>
      </c>
    </row>
    <row r="1066" spans="1:65" s="13" customFormat="1" ht="10.199999999999999">
      <c r="B1066" s="204"/>
      <c r="C1066" s="205"/>
      <c r="D1066" s="206" t="s">
        <v>188</v>
      </c>
      <c r="E1066" s="207" t="s">
        <v>1</v>
      </c>
      <c r="F1066" s="208" t="s">
        <v>1515</v>
      </c>
      <c r="G1066" s="205"/>
      <c r="H1066" s="207" t="s">
        <v>1</v>
      </c>
      <c r="I1066" s="209"/>
      <c r="J1066" s="205"/>
      <c r="K1066" s="205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188</v>
      </c>
      <c r="AU1066" s="214" t="s">
        <v>90</v>
      </c>
      <c r="AV1066" s="13" t="s">
        <v>21</v>
      </c>
      <c r="AW1066" s="13" t="s">
        <v>40</v>
      </c>
      <c r="AX1066" s="13" t="s">
        <v>82</v>
      </c>
      <c r="AY1066" s="214" t="s">
        <v>179</v>
      </c>
    </row>
    <row r="1067" spans="1:65" s="14" customFormat="1" ht="10.199999999999999">
      <c r="B1067" s="215"/>
      <c r="C1067" s="216"/>
      <c r="D1067" s="206" t="s">
        <v>188</v>
      </c>
      <c r="E1067" s="217" t="s">
        <v>1</v>
      </c>
      <c r="F1067" s="218" t="s">
        <v>1521</v>
      </c>
      <c r="G1067" s="216"/>
      <c r="H1067" s="219">
        <v>0.38016</v>
      </c>
      <c r="I1067" s="220"/>
      <c r="J1067" s="216"/>
      <c r="K1067" s="216"/>
      <c r="L1067" s="221"/>
      <c r="M1067" s="222"/>
      <c r="N1067" s="223"/>
      <c r="O1067" s="223"/>
      <c r="P1067" s="223"/>
      <c r="Q1067" s="223"/>
      <c r="R1067" s="223"/>
      <c r="S1067" s="223"/>
      <c r="T1067" s="224"/>
      <c r="AT1067" s="225" t="s">
        <v>188</v>
      </c>
      <c r="AU1067" s="225" t="s">
        <v>90</v>
      </c>
      <c r="AV1067" s="14" t="s">
        <v>90</v>
      </c>
      <c r="AW1067" s="14" t="s">
        <v>40</v>
      </c>
      <c r="AX1067" s="14" t="s">
        <v>82</v>
      </c>
      <c r="AY1067" s="225" t="s">
        <v>179</v>
      </c>
    </row>
    <row r="1068" spans="1:65" s="2" customFormat="1" ht="14.4" customHeight="1">
      <c r="A1068" s="34"/>
      <c r="B1068" s="35"/>
      <c r="C1068" s="191" t="s">
        <v>1522</v>
      </c>
      <c r="D1068" s="191" t="s">
        <v>181</v>
      </c>
      <c r="E1068" s="192" t="s">
        <v>1523</v>
      </c>
      <c r="F1068" s="193" t="s">
        <v>1524</v>
      </c>
      <c r="G1068" s="194" t="s">
        <v>1455</v>
      </c>
      <c r="H1068" s="195">
        <v>424.8</v>
      </c>
      <c r="I1068" s="196"/>
      <c r="J1068" s="197">
        <f>ROUND(I1068*H1068,2)</f>
        <v>0</v>
      </c>
      <c r="K1068" s="193" t="s">
        <v>185</v>
      </c>
      <c r="L1068" s="39"/>
      <c r="M1068" s="198" t="s">
        <v>1</v>
      </c>
      <c r="N1068" s="199" t="s">
        <v>47</v>
      </c>
      <c r="O1068" s="71"/>
      <c r="P1068" s="200">
        <f>O1068*H1068</f>
        <v>0</v>
      </c>
      <c r="Q1068" s="200">
        <v>5.0000000000000002E-5</v>
      </c>
      <c r="R1068" s="200">
        <f>Q1068*H1068</f>
        <v>2.1240000000000002E-2</v>
      </c>
      <c r="S1068" s="200">
        <v>0</v>
      </c>
      <c r="T1068" s="201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2" t="s">
        <v>297</v>
      </c>
      <c r="AT1068" s="202" t="s">
        <v>181</v>
      </c>
      <c r="AU1068" s="202" t="s">
        <v>90</v>
      </c>
      <c r="AY1068" s="17" t="s">
        <v>179</v>
      </c>
      <c r="BE1068" s="203">
        <f>IF(N1068="základní",J1068,0)</f>
        <v>0</v>
      </c>
      <c r="BF1068" s="203">
        <f>IF(N1068="snížená",J1068,0)</f>
        <v>0</v>
      </c>
      <c r="BG1068" s="203">
        <f>IF(N1068="zákl. přenesená",J1068,0)</f>
        <v>0</v>
      </c>
      <c r="BH1068" s="203">
        <f>IF(N1068="sníž. přenesená",J1068,0)</f>
        <v>0</v>
      </c>
      <c r="BI1068" s="203">
        <f>IF(N1068="nulová",J1068,0)</f>
        <v>0</v>
      </c>
      <c r="BJ1068" s="17" t="s">
        <v>21</v>
      </c>
      <c r="BK1068" s="203">
        <f>ROUND(I1068*H1068,2)</f>
        <v>0</v>
      </c>
      <c r="BL1068" s="17" t="s">
        <v>297</v>
      </c>
      <c r="BM1068" s="202" t="s">
        <v>1525</v>
      </c>
    </row>
    <row r="1069" spans="1:65" s="13" customFormat="1" ht="10.199999999999999">
      <c r="B1069" s="204"/>
      <c r="C1069" s="205"/>
      <c r="D1069" s="206" t="s">
        <v>188</v>
      </c>
      <c r="E1069" s="207" t="s">
        <v>1</v>
      </c>
      <c r="F1069" s="208" t="s">
        <v>1526</v>
      </c>
      <c r="G1069" s="205"/>
      <c r="H1069" s="207" t="s">
        <v>1</v>
      </c>
      <c r="I1069" s="209"/>
      <c r="J1069" s="205"/>
      <c r="K1069" s="205"/>
      <c r="L1069" s="210"/>
      <c r="M1069" s="211"/>
      <c r="N1069" s="212"/>
      <c r="O1069" s="212"/>
      <c r="P1069" s="212"/>
      <c r="Q1069" s="212"/>
      <c r="R1069" s="212"/>
      <c r="S1069" s="212"/>
      <c r="T1069" s="213"/>
      <c r="AT1069" s="214" t="s">
        <v>188</v>
      </c>
      <c r="AU1069" s="214" t="s">
        <v>90</v>
      </c>
      <c r="AV1069" s="13" t="s">
        <v>21</v>
      </c>
      <c r="AW1069" s="13" t="s">
        <v>40</v>
      </c>
      <c r="AX1069" s="13" t="s">
        <v>82</v>
      </c>
      <c r="AY1069" s="214" t="s">
        <v>179</v>
      </c>
    </row>
    <row r="1070" spans="1:65" s="14" customFormat="1" ht="10.199999999999999">
      <c r="B1070" s="215"/>
      <c r="C1070" s="216"/>
      <c r="D1070" s="206" t="s">
        <v>188</v>
      </c>
      <c r="E1070" s="217" t="s">
        <v>1</v>
      </c>
      <c r="F1070" s="218" t="s">
        <v>1527</v>
      </c>
      <c r="G1070" s="216"/>
      <c r="H1070" s="219">
        <v>324.79999999999995</v>
      </c>
      <c r="I1070" s="220"/>
      <c r="J1070" s="216"/>
      <c r="K1070" s="216"/>
      <c r="L1070" s="221"/>
      <c r="M1070" s="222"/>
      <c r="N1070" s="223"/>
      <c r="O1070" s="223"/>
      <c r="P1070" s="223"/>
      <c r="Q1070" s="223"/>
      <c r="R1070" s="223"/>
      <c r="S1070" s="223"/>
      <c r="T1070" s="224"/>
      <c r="AT1070" s="225" t="s">
        <v>188</v>
      </c>
      <c r="AU1070" s="225" t="s">
        <v>90</v>
      </c>
      <c r="AV1070" s="14" t="s">
        <v>90</v>
      </c>
      <c r="AW1070" s="14" t="s">
        <v>40</v>
      </c>
      <c r="AX1070" s="14" t="s">
        <v>82</v>
      </c>
      <c r="AY1070" s="225" t="s">
        <v>179</v>
      </c>
    </row>
    <row r="1071" spans="1:65" s="13" customFormat="1" ht="10.199999999999999">
      <c r="B1071" s="204"/>
      <c r="C1071" s="205"/>
      <c r="D1071" s="206" t="s">
        <v>188</v>
      </c>
      <c r="E1071" s="207" t="s">
        <v>1</v>
      </c>
      <c r="F1071" s="208" t="s">
        <v>1528</v>
      </c>
      <c r="G1071" s="205"/>
      <c r="H1071" s="207" t="s">
        <v>1</v>
      </c>
      <c r="I1071" s="209"/>
      <c r="J1071" s="205"/>
      <c r="K1071" s="205"/>
      <c r="L1071" s="210"/>
      <c r="M1071" s="211"/>
      <c r="N1071" s="212"/>
      <c r="O1071" s="212"/>
      <c r="P1071" s="212"/>
      <c r="Q1071" s="212"/>
      <c r="R1071" s="212"/>
      <c r="S1071" s="212"/>
      <c r="T1071" s="213"/>
      <c r="AT1071" s="214" t="s">
        <v>188</v>
      </c>
      <c r="AU1071" s="214" t="s">
        <v>90</v>
      </c>
      <c r="AV1071" s="13" t="s">
        <v>21</v>
      </c>
      <c r="AW1071" s="13" t="s">
        <v>40</v>
      </c>
      <c r="AX1071" s="13" t="s">
        <v>82</v>
      </c>
      <c r="AY1071" s="214" t="s">
        <v>179</v>
      </c>
    </row>
    <row r="1072" spans="1:65" s="14" customFormat="1" ht="10.199999999999999">
      <c r="B1072" s="215"/>
      <c r="C1072" s="216"/>
      <c r="D1072" s="206" t="s">
        <v>188</v>
      </c>
      <c r="E1072" s="217" t="s">
        <v>1</v>
      </c>
      <c r="F1072" s="218" t="s">
        <v>27</v>
      </c>
      <c r="G1072" s="216"/>
      <c r="H1072" s="219">
        <v>100</v>
      </c>
      <c r="I1072" s="220"/>
      <c r="J1072" s="216"/>
      <c r="K1072" s="216"/>
      <c r="L1072" s="221"/>
      <c r="M1072" s="222"/>
      <c r="N1072" s="223"/>
      <c r="O1072" s="223"/>
      <c r="P1072" s="223"/>
      <c r="Q1072" s="223"/>
      <c r="R1072" s="223"/>
      <c r="S1072" s="223"/>
      <c r="T1072" s="224"/>
      <c r="AT1072" s="225" t="s">
        <v>188</v>
      </c>
      <c r="AU1072" s="225" t="s">
        <v>90</v>
      </c>
      <c r="AV1072" s="14" t="s">
        <v>90</v>
      </c>
      <c r="AW1072" s="14" t="s">
        <v>40</v>
      </c>
      <c r="AX1072" s="14" t="s">
        <v>82</v>
      </c>
      <c r="AY1072" s="225" t="s">
        <v>179</v>
      </c>
    </row>
    <row r="1073" spans="1:65" s="2" customFormat="1" ht="14.4" customHeight="1">
      <c r="A1073" s="34"/>
      <c r="B1073" s="35"/>
      <c r="C1073" s="226" t="s">
        <v>1529</v>
      </c>
      <c r="D1073" s="226" t="s">
        <v>207</v>
      </c>
      <c r="E1073" s="227" t="s">
        <v>1518</v>
      </c>
      <c r="F1073" s="228" t="s">
        <v>1519</v>
      </c>
      <c r="G1073" s="229" t="s">
        <v>200</v>
      </c>
      <c r="H1073" s="230">
        <v>0.35699999999999998</v>
      </c>
      <c r="I1073" s="231"/>
      <c r="J1073" s="232">
        <f>ROUND(I1073*H1073,2)</f>
        <v>0</v>
      </c>
      <c r="K1073" s="228" t="s">
        <v>185</v>
      </c>
      <c r="L1073" s="233"/>
      <c r="M1073" s="234" t="s">
        <v>1</v>
      </c>
      <c r="N1073" s="235" t="s">
        <v>47</v>
      </c>
      <c r="O1073" s="71"/>
      <c r="P1073" s="200">
        <f>O1073*H1073</f>
        <v>0</v>
      </c>
      <c r="Q1073" s="200">
        <v>1</v>
      </c>
      <c r="R1073" s="200">
        <f>Q1073*H1073</f>
        <v>0.35699999999999998</v>
      </c>
      <c r="S1073" s="200">
        <v>0</v>
      </c>
      <c r="T1073" s="201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2" t="s">
        <v>397</v>
      </c>
      <c r="AT1073" s="202" t="s">
        <v>207</v>
      </c>
      <c r="AU1073" s="202" t="s">
        <v>90</v>
      </c>
      <c r="AY1073" s="17" t="s">
        <v>179</v>
      </c>
      <c r="BE1073" s="203">
        <f>IF(N1073="základní",J1073,0)</f>
        <v>0</v>
      </c>
      <c r="BF1073" s="203">
        <f>IF(N1073="snížená",J1073,0)</f>
        <v>0</v>
      </c>
      <c r="BG1073" s="203">
        <f>IF(N1073="zákl. přenesená",J1073,0)</f>
        <v>0</v>
      </c>
      <c r="BH1073" s="203">
        <f>IF(N1073="sníž. přenesená",J1073,0)</f>
        <v>0</v>
      </c>
      <c r="BI1073" s="203">
        <f>IF(N1073="nulová",J1073,0)</f>
        <v>0</v>
      </c>
      <c r="BJ1073" s="17" t="s">
        <v>21</v>
      </c>
      <c r="BK1073" s="203">
        <f>ROUND(I1073*H1073,2)</f>
        <v>0</v>
      </c>
      <c r="BL1073" s="17" t="s">
        <v>297</v>
      </c>
      <c r="BM1073" s="202" t="s">
        <v>1530</v>
      </c>
    </row>
    <row r="1074" spans="1:65" s="13" customFormat="1" ht="10.199999999999999">
      <c r="B1074" s="204"/>
      <c r="C1074" s="205"/>
      <c r="D1074" s="206" t="s">
        <v>188</v>
      </c>
      <c r="E1074" s="207" t="s">
        <v>1</v>
      </c>
      <c r="F1074" s="208" t="s">
        <v>1526</v>
      </c>
      <c r="G1074" s="205"/>
      <c r="H1074" s="207" t="s">
        <v>1</v>
      </c>
      <c r="I1074" s="209"/>
      <c r="J1074" s="205"/>
      <c r="K1074" s="205"/>
      <c r="L1074" s="210"/>
      <c r="M1074" s="211"/>
      <c r="N1074" s="212"/>
      <c r="O1074" s="212"/>
      <c r="P1074" s="212"/>
      <c r="Q1074" s="212"/>
      <c r="R1074" s="212"/>
      <c r="S1074" s="212"/>
      <c r="T1074" s="213"/>
      <c r="AT1074" s="214" t="s">
        <v>188</v>
      </c>
      <c r="AU1074" s="214" t="s">
        <v>90</v>
      </c>
      <c r="AV1074" s="13" t="s">
        <v>21</v>
      </c>
      <c r="AW1074" s="13" t="s">
        <v>40</v>
      </c>
      <c r="AX1074" s="13" t="s">
        <v>82</v>
      </c>
      <c r="AY1074" s="214" t="s">
        <v>179</v>
      </c>
    </row>
    <row r="1075" spans="1:65" s="14" customFormat="1" ht="10.199999999999999">
      <c r="B1075" s="215"/>
      <c r="C1075" s="216"/>
      <c r="D1075" s="206" t="s">
        <v>188</v>
      </c>
      <c r="E1075" s="217" t="s">
        <v>1</v>
      </c>
      <c r="F1075" s="218" t="s">
        <v>1531</v>
      </c>
      <c r="G1075" s="216"/>
      <c r="H1075" s="219">
        <v>0.35727999999999999</v>
      </c>
      <c r="I1075" s="220"/>
      <c r="J1075" s="216"/>
      <c r="K1075" s="216"/>
      <c r="L1075" s="221"/>
      <c r="M1075" s="222"/>
      <c r="N1075" s="223"/>
      <c r="O1075" s="223"/>
      <c r="P1075" s="223"/>
      <c r="Q1075" s="223"/>
      <c r="R1075" s="223"/>
      <c r="S1075" s="223"/>
      <c r="T1075" s="224"/>
      <c r="AT1075" s="225" t="s">
        <v>188</v>
      </c>
      <c r="AU1075" s="225" t="s">
        <v>90</v>
      </c>
      <c r="AV1075" s="14" t="s">
        <v>90</v>
      </c>
      <c r="AW1075" s="14" t="s">
        <v>40</v>
      </c>
      <c r="AX1075" s="14" t="s">
        <v>82</v>
      </c>
      <c r="AY1075" s="225" t="s">
        <v>179</v>
      </c>
    </row>
    <row r="1076" spans="1:65" s="2" customFormat="1" ht="14.4" customHeight="1">
      <c r="A1076" s="34"/>
      <c r="B1076" s="35"/>
      <c r="C1076" s="226" t="s">
        <v>1532</v>
      </c>
      <c r="D1076" s="226" t="s">
        <v>207</v>
      </c>
      <c r="E1076" s="227" t="s">
        <v>1533</v>
      </c>
      <c r="F1076" s="228" t="s">
        <v>1534</v>
      </c>
      <c r="G1076" s="229" t="s">
        <v>1455</v>
      </c>
      <c r="H1076" s="230">
        <v>100</v>
      </c>
      <c r="I1076" s="231"/>
      <c r="J1076" s="232">
        <f>ROUND(I1076*H1076,2)</f>
        <v>0</v>
      </c>
      <c r="K1076" s="228" t="s">
        <v>1</v>
      </c>
      <c r="L1076" s="233"/>
      <c r="M1076" s="234" t="s">
        <v>1</v>
      </c>
      <c r="N1076" s="235" t="s">
        <v>47</v>
      </c>
      <c r="O1076" s="71"/>
      <c r="P1076" s="200">
        <f>O1076*H1076</f>
        <v>0</v>
      </c>
      <c r="Q1076" s="200">
        <v>0</v>
      </c>
      <c r="R1076" s="200">
        <f>Q1076*H1076</f>
        <v>0</v>
      </c>
      <c r="S1076" s="200">
        <v>0</v>
      </c>
      <c r="T1076" s="201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2" t="s">
        <v>397</v>
      </c>
      <c r="AT1076" s="202" t="s">
        <v>207</v>
      </c>
      <c r="AU1076" s="202" t="s">
        <v>90</v>
      </c>
      <c r="AY1076" s="17" t="s">
        <v>179</v>
      </c>
      <c r="BE1076" s="203">
        <f>IF(N1076="základní",J1076,0)</f>
        <v>0</v>
      </c>
      <c r="BF1076" s="203">
        <f>IF(N1076="snížená",J1076,0)</f>
        <v>0</v>
      </c>
      <c r="BG1076" s="203">
        <f>IF(N1076="zákl. přenesená",J1076,0)</f>
        <v>0</v>
      </c>
      <c r="BH1076" s="203">
        <f>IF(N1076="sníž. přenesená",J1076,0)</f>
        <v>0</v>
      </c>
      <c r="BI1076" s="203">
        <f>IF(N1076="nulová",J1076,0)</f>
        <v>0</v>
      </c>
      <c r="BJ1076" s="17" t="s">
        <v>21</v>
      </c>
      <c r="BK1076" s="203">
        <f>ROUND(I1076*H1076,2)</f>
        <v>0</v>
      </c>
      <c r="BL1076" s="17" t="s">
        <v>297</v>
      </c>
      <c r="BM1076" s="202" t="s">
        <v>1535</v>
      </c>
    </row>
    <row r="1077" spans="1:65" s="2" customFormat="1" ht="14.4" customHeight="1">
      <c r="A1077" s="34"/>
      <c r="B1077" s="35"/>
      <c r="C1077" s="191" t="s">
        <v>1536</v>
      </c>
      <c r="D1077" s="191" t="s">
        <v>181</v>
      </c>
      <c r="E1077" s="192" t="s">
        <v>1537</v>
      </c>
      <c r="F1077" s="193" t="s">
        <v>1538</v>
      </c>
      <c r="G1077" s="194" t="s">
        <v>1455</v>
      </c>
      <c r="H1077" s="195">
        <v>30.4</v>
      </c>
      <c r="I1077" s="196"/>
      <c r="J1077" s="197">
        <f>ROUND(I1077*H1077,2)</f>
        <v>0</v>
      </c>
      <c r="K1077" s="193" t="s">
        <v>185</v>
      </c>
      <c r="L1077" s="39"/>
      <c r="M1077" s="198" t="s">
        <v>1</v>
      </c>
      <c r="N1077" s="199" t="s">
        <v>47</v>
      </c>
      <c r="O1077" s="71"/>
      <c r="P1077" s="200">
        <f>O1077*H1077</f>
        <v>0</v>
      </c>
      <c r="Q1077" s="200">
        <v>5.0000000000000002E-5</v>
      </c>
      <c r="R1077" s="200">
        <f>Q1077*H1077</f>
        <v>1.5200000000000001E-3</v>
      </c>
      <c r="S1077" s="200">
        <v>0</v>
      </c>
      <c r="T1077" s="201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2" t="s">
        <v>297</v>
      </c>
      <c r="AT1077" s="202" t="s">
        <v>181</v>
      </c>
      <c r="AU1077" s="202" t="s">
        <v>90</v>
      </c>
      <c r="AY1077" s="17" t="s">
        <v>179</v>
      </c>
      <c r="BE1077" s="203">
        <f>IF(N1077="základní",J1077,0)</f>
        <v>0</v>
      </c>
      <c r="BF1077" s="203">
        <f>IF(N1077="snížená",J1077,0)</f>
        <v>0</v>
      </c>
      <c r="BG1077" s="203">
        <f>IF(N1077="zákl. přenesená",J1077,0)</f>
        <v>0</v>
      </c>
      <c r="BH1077" s="203">
        <f>IF(N1077="sníž. přenesená",J1077,0)</f>
        <v>0</v>
      </c>
      <c r="BI1077" s="203">
        <f>IF(N1077="nulová",J1077,0)</f>
        <v>0</v>
      </c>
      <c r="BJ1077" s="17" t="s">
        <v>21</v>
      </c>
      <c r="BK1077" s="203">
        <f>ROUND(I1077*H1077,2)</f>
        <v>0</v>
      </c>
      <c r="BL1077" s="17" t="s">
        <v>297</v>
      </c>
      <c r="BM1077" s="202" t="s">
        <v>1539</v>
      </c>
    </row>
    <row r="1078" spans="1:65" s="13" customFormat="1" ht="10.199999999999999">
      <c r="B1078" s="204"/>
      <c r="C1078" s="205"/>
      <c r="D1078" s="206" t="s">
        <v>188</v>
      </c>
      <c r="E1078" s="207" t="s">
        <v>1</v>
      </c>
      <c r="F1078" s="208" t="s">
        <v>1526</v>
      </c>
      <c r="G1078" s="205"/>
      <c r="H1078" s="207" t="s">
        <v>1</v>
      </c>
      <c r="I1078" s="209"/>
      <c r="J1078" s="205"/>
      <c r="K1078" s="205"/>
      <c r="L1078" s="210"/>
      <c r="M1078" s="211"/>
      <c r="N1078" s="212"/>
      <c r="O1078" s="212"/>
      <c r="P1078" s="212"/>
      <c r="Q1078" s="212"/>
      <c r="R1078" s="212"/>
      <c r="S1078" s="212"/>
      <c r="T1078" s="213"/>
      <c r="AT1078" s="214" t="s">
        <v>188</v>
      </c>
      <c r="AU1078" s="214" t="s">
        <v>90</v>
      </c>
      <c r="AV1078" s="13" t="s">
        <v>21</v>
      </c>
      <c r="AW1078" s="13" t="s">
        <v>40</v>
      </c>
      <c r="AX1078" s="13" t="s">
        <v>82</v>
      </c>
      <c r="AY1078" s="214" t="s">
        <v>179</v>
      </c>
    </row>
    <row r="1079" spans="1:65" s="14" customFormat="1" ht="10.199999999999999">
      <c r="B1079" s="215"/>
      <c r="C1079" s="216"/>
      <c r="D1079" s="206" t="s">
        <v>188</v>
      </c>
      <c r="E1079" s="217" t="s">
        <v>1</v>
      </c>
      <c r="F1079" s="218" t="s">
        <v>1540</v>
      </c>
      <c r="G1079" s="216"/>
      <c r="H1079" s="219">
        <v>30.4</v>
      </c>
      <c r="I1079" s="220"/>
      <c r="J1079" s="216"/>
      <c r="K1079" s="216"/>
      <c r="L1079" s="221"/>
      <c r="M1079" s="222"/>
      <c r="N1079" s="223"/>
      <c r="O1079" s="223"/>
      <c r="P1079" s="223"/>
      <c r="Q1079" s="223"/>
      <c r="R1079" s="223"/>
      <c r="S1079" s="223"/>
      <c r="T1079" s="224"/>
      <c r="AT1079" s="225" t="s">
        <v>188</v>
      </c>
      <c r="AU1079" s="225" t="s">
        <v>90</v>
      </c>
      <c r="AV1079" s="14" t="s">
        <v>90</v>
      </c>
      <c r="AW1079" s="14" t="s">
        <v>40</v>
      </c>
      <c r="AX1079" s="14" t="s">
        <v>82</v>
      </c>
      <c r="AY1079" s="225" t="s">
        <v>179</v>
      </c>
    </row>
    <row r="1080" spans="1:65" s="2" customFormat="1" ht="14.4" customHeight="1">
      <c r="A1080" s="34"/>
      <c r="B1080" s="35"/>
      <c r="C1080" s="226" t="s">
        <v>1541</v>
      </c>
      <c r="D1080" s="226" t="s">
        <v>207</v>
      </c>
      <c r="E1080" s="227" t="s">
        <v>1518</v>
      </c>
      <c r="F1080" s="228" t="s">
        <v>1519</v>
      </c>
      <c r="G1080" s="229" t="s">
        <v>200</v>
      </c>
      <c r="H1080" s="230">
        <v>3.3000000000000002E-2</v>
      </c>
      <c r="I1080" s="231"/>
      <c r="J1080" s="232">
        <f>ROUND(I1080*H1080,2)</f>
        <v>0</v>
      </c>
      <c r="K1080" s="228" t="s">
        <v>185</v>
      </c>
      <c r="L1080" s="233"/>
      <c r="M1080" s="234" t="s">
        <v>1</v>
      </c>
      <c r="N1080" s="235" t="s">
        <v>47</v>
      </c>
      <c r="O1080" s="71"/>
      <c r="P1080" s="200">
        <f>O1080*H1080</f>
        <v>0</v>
      </c>
      <c r="Q1080" s="200">
        <v>1</v>
      </c>
      <c r="R1080" s="200">
        <f>Q1080*H1080</f>
        <v>3.3000000000000002E-2</v>
      </c>
      <c r="S1080" s="200">
        <v>0</v>
      </c>
      <c r="T1080" s="201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2" t="s">
        <v>397</v>
      </c>
      <c r="AT1080" s="202" t="s">
        <v>207</v>
      </c>
      <c r="AU1080" s="202" t="s">
        <v>90</v>
      </c>
      <c r="AY1080" s="17" t="s">
        <v>179</v>
      </c>
      <c r="BE1080" s="203">
        <f>IF(N1080="základní",J1080,0)</f>
        <v>0</v>
      </c>
      <c r="BF1080" s="203">
        <f>IF(N1080="snížená",J1080,0)</f>
        <v>0</v>
      </c>
      <c r="BG1080" s="203">
        <f>IF(N1080="zákl. přenesená",J1080,0)</f>
        <v>0</v>
      </c>
      <c r="BH1080" s="203">
        <f>IF(N1080="sníž. přenesená",J1080,0)</f>
        <v>0</v>
      </c>
      <c r="BI1080" s="203">
        <f>IF(N1080="nulová",J1080,0)</f>
        <v>0</v>
      </c>
      <c r="BJ1080" s="17" t="s">
        <v>21</v>
      </c>
      <c r="BK1080" s="203">
        <f>ROUND(I1080*H1080,2)</f>
        <v>0</v>
      </c>
      <c r="BL1080" s="17" t="s">
        <v>297</v>
      </c>
      <c r="BM1080" s="202" t="s">
        <v>1542</v>
      </c>
    </row>
    <row r="1081" spans="1:65" s="13" customFormat="1" ht="10.199999999999999">
      <c r="B1081" s="204"/>
      <c r="C1081" s="205"/>
      <c r="D1081" s="206" t="s">
        <v>188</v>
      </c>
      <c r="E1081" s="207" t="s">
        <v>1</v>
      </c>
      <c r="F1081" s="208" t="s">
        <v>1526</v>
      </c>
      <c r="G1081" s="205"/>
      <c r="H1081" s="207" t="s">
        <v>1</v>
      </c>
      <c r="I1081" s="209"/>
      <c r="J1081" s="205"/>
      <c r="K1081" s="205"/>
      <c r="L1081" s="210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188</v>
      </c>
      <c r="AU1081" s="214" t="s">
        <v>90</v>
      </c>
      <c r="AV1081" s="13" t="s">
        <v>21</v>
      </c>
      <c r="AW1081" s="13" t="s">
        <v>40</v>
      </c>
      <c r="AX1081" s="13" t="s">
        <v>82</v>
      </c>
      <c r="AY1081" s="214" t="s">
        <v>179</v>
      </c>
    </row>
    <row r="1082" spans="1:65" s="14" customFormat="1" ht="10.199999999999999">
      <c r="B1082" s="215"/>
      <c r="C1082" s="216"/>
      <c r="D1082" s="206" t="s">
        <v>188</v>
      </c>
      <c r="E1082" s="217" t="s">
        <v>1</v>
      </c>
      <c r="F1082" s="218" t="s">
        <v>1543</v>
      </c>
      <c r="G1082" s="216"/>
      <c r="H1082" s="219">
        <v>3.3439999999999998E-2</v>
      </c>
      <c r="I1082" s="220"/>
      <c r="J1082" s="216"/>
      <c r="K1082" s="216"/>
      <c r="L1082" s="221"/>
      <c r="M1082" s="222"/>
      <c r="N1082" s="223"/>
      <c r="O1082" s="223"/>
      <c r="P1082" s="223"/>
      <c r="Q1082" s="223"/>
      <c r="R1082" s="223"/>
      <c r="S1082" s="223"/>
      <c r="T1082" s="224"/>
      <c r="AT1082" s="225" t="s">
        <v>188</v>
      </c>
      <c r="AU1082" s="225" t="s">
        <v>90</v>
      </c>
      <c r="AV1082" s="14" t="s">
        <v>90</v>
      </c>
      <c r="AW1082" s="14" t="s">
        <v>40</v>
      </c>
      <c r="AX1082" s="14" t="s">
        <v>82</v>
      </c>
      <c r="AY1082" s="225" t="s">
        <v>179</v>
      </c>
    </row>
    <row r="1083" spans="1:65" s="2" customFormat="1" ht="14.4" customHeight="1">
      <c r="A1083" s="34"/>
      <c r="B1083" s="35"/>
      <c r="C1083" s="191" t="s">
        <v>1544</v>
      </c>
      <c r="D1083" s="191" t="s">
        <v>181</v>
      </c>
      <c r="E1083" s="192" t="s">
        <v>1545</v>
      </c>
      <c r="F1083" s="193" t="s">
        <v>1546</v>
      </c>
      <c r="G1083" s="194" t="s">
        <v>200</v>
      </c>
      <c r="H1083" s="195">
        <v>1.486</v>
      </c>
      <c r="I1083" s="196"/>
      <c r="J1083" s="197">
        <f>ROUND(I1083*H1083,2)</f>
        <v>0</v>
      </c>
      <c r="K1083" s="193" t="s">
        <v>185</v>
      </c>
      <c r="L1083" s="39"/>
      <c r="M1083" s="198" t="s">
        <v>1</v>
      </c>
      <c r="N1083" s="199" t="s">
        <v>47</v>
      </c>
      <c r="O1083" s="71"/>
      <c r="P1083" s="200">
        <f>O1083*H1083</f>
        <v>0</v>
      </c>
      <c r="Q1083" s="200">
        <v>0</v>
      </c>
      <c r="R1083" s="200">
        <f>Q1083*H1083</f>
        <v>0</v>
      </c>
      <c r="S1083" s="200">
        <v>0</v>
      </c>
      <c r="T1083" s="201">
        <f>S1083*H1083</f>
        <v>0</v>
      </c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R1083" s="202" t="s">
        <v>297</v>
      </c>
      <c r="AT1083" s="202" t="s">
        <v>181</v>
      </c>
      <c r="AU1083" s="202" t="s">
        <v>90</v>
      </c>
      <c r="AY1083" s="17" t="s">
        <v>179</v>
      </c>
      <c r="BE1083" s="203">
        <f>IF(N1083="základní",J1083,0)</f>
        <v>0</v>
      </c>
      <c r="BF1083" s="203">
        <f>IF(N1083="snížená",J1083,0)</f>
        <v>0</v>
      </c>
      <c r="BG1083" s="203">
        <f>IF(N1083="zákl. přenesená",J1083,0)</f>
        <v>0</v>
      </c>
      <c r="BH1083" s="203">
        <f>IF(N1083="sníž. přenesená",J1083,0)</f>
        <v>0</v>
      </c>
      <c r="BI1083" s="203">
        <f>IF(N1083="nulová",J1083,0)</f>
        <v>0</v>
      </c>
      <c r="BJ1083" s="17" t="s">
        <v>21</v>
      </c>
      <c r="BK1083" s="203">
        <f>ROUND(I1083*H1083,2)</f>
        <v>0</v>
      </c>
      <c r="BL1083" s="17" t="s">
        <v>297</v>
      </c>
      <c r="BM1083" s="202" t="s">
        <v>1547</v>
      </c>
    </row>
    <row r="1084" spans="1:65" s="12" customFormat="1" ht="22.8" customHeight="1">
      <c r="B1084" s="175"/>
      <c r="C1084" s="176"/>
      <c r="D1084" s="177" t="s">
        <v>81</v>
      </c>
      <c r="E1084" s="189" t="s">
        <v>1548</v>
      </c>
      <c r="F1084" s="189" t="s">
        <v>1549</v>
      </c>
      <c r="G1084" s="176"/>
      <c r="H1084" s="176"/>
      <c r="I1084" s="179"/>
      <c r="J1084" s="190">
        <f>BK1084</f>
        <v>0</v>
      </c>
      <c r="K1084" s="176"/>
      <c r="L1084" s="181"/>
      <c r="M1084" s="182"/>
      <c r="N1084" s="183"/>
      <c r="O1084" s="183"/>
      <c r="P1084" s="184">
        <f>SUM(P1085:P1145)</f>
        <v>0</v>
      </c>
      <c r="Q1084" s="183"/>
      <c r="R1084" s="184">
        <f>SUM(R1085:R1145)</f>
        <v>7.5793225999999994</v>
      </c>
      <c r="S1084" s="183"/>
      <c r="T1084" s="185">
        <f>SUM(T1085:T1145)</f>
        <v>0</v>
      </c>
      <c r="AR1084" s="186" t="s">
        <v>90</v>
      </c>
      <c r="AT1084" s="187" t="s">
        <v>81</v>
      </c>
      <c r="AU1084" s="187" t="s">
        <v>21</v>
      </c>
      <c r="AY1084" s="186" t="s">
        <v>179</v>
      </c>
      <c r="BK1084" s="188">
        <f>SUM(BK1085:BK1145)</f>
        <v>0</v>
      </c>
    </row>
    <row r="1085" spans="1:65" s="2" customFormat="1" ht="14.4" customHeight="1">
      <c r="A1085" s="34"/>
      <c r="B1085" s="35"/>
      <c r="C1085" s="191" t="s">
        <v>1550</v>
      </c>
      <c r="D1085" s="191" t="s">
        <v>181</v>
      </c>
      <c r="E1085" s="192" t="s">
        <v>1551</v>
      </c>
      <c r="F1085" s="193" t="s">
        <v>1552</v>
      </c>
      <c r="G1085" s="194" t="s">
        <v>184</v>
      </c>
      <c r="H1085" s="195">
        <v>158.97999999999999</v>
      </c>
      <c r="I1085" s="196"/>
      <c r="J1085" s="197">
        <f>ROUND(I1085*H1085,2)</f>
        <v>0</v>
      </c>
      <c r="K1085" s="193" t="s">
        <v>185</v>
      </c>
      <c r="L1085" s="39"/>
      <c r="M1085" s="198" t="s">
        <v>1</v>
      </c>
      <c r="N1085" s="199" t="s">
        <v>47</v>
      </c>
      <c r="O1085" s="71"/>
      <c r="P1085" s="200">
        <f>O1085*H1085</f>
        <v>0</v>
      </c>
      <c r="Q1085" s="200">
        <v>0</v>
      </c>
      <c r="R1085" s="200">
        <f>Q1085*H1085</f>
        <v>0</v>
      </c>
      <c r="S1085" s="200">
        <v>0</v>
      </c>
      <c r="T1085" s="201">
        <f>S1085*H1085</f>
        <v>0</v>
      </c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R1085" s="202" t="s">
        <v>297</v>
      </c>
      <c r="AT1085" s="202" t="s">
        <v>181</v>
      </c>
      <c r="AU1085" s="202" t="s">
        <v>90</v>
      </c>
      <c r="AY1085" s="17" t="s">
        <v>179</v>
      </c>
      <c r="BE1085" s="203">
        <f>IF(N1085="základní",J1085,0)</f>
        <v>0</v>
      </c>
      <c r="BF1085" s="203">
        <f>IF(N1085="snížená",J1085,0)</f>
        <v>0</v>
      </c>
      <c r="BG1085" s="203">
        <f>IF(N1085="zákl. přenesená",J1085,0)</f>
        <v>0</v>
      </c>
      <c r="BH1085" s="203">
        <f>IF(N1085="sníž. přenesená",J1085,0)</f>
        <v>0</v>
      </c>
      <c r="BI1085" s="203">
        <f>IF(N1085="nulová",J1085,0)</f>
        <v>0</v>
      </c>
      <c r="BJ1085" s="17" t="s">
        <v>21</v>
      </c>
      <c r="BK1085" s="203">
        <f>ROUND(I1085*H1085,2)</f>
        <v>0</v>
      </c>
      <c r="BL1085" s="17" t="s">
        <v>297</v>
      </c>
      <c r="BM1085" s="202" t="s">
        <v>1553</v>
      </c>
    </row>
    <row r="1086" spans="1:65" s="13" customFormat="1" ht="10.199999999999999">
      <c r="B1086" s="204"/>
      <c r="C1086" s="205"/>
      <c r="D1086" s="206" t="s">
        <v>188</v>
      </c>
      <c r="E1086" s="207" t="s">
        <v>1</v>
      </c>
      <c r="F1086" s="208" t="s">
        <v>1554</v>
      </c>
      <c r="G1086" s="205"/>
      <c r="H1086" s="207" t="s">
        <v>1</v>
      </c>
      <c r="I1086" s="209"/>
      <c r="J1086" s="205"/>
      <c r="K1086" s="205"/>
      <c r="L1086" s="210"/>
      <c r="M1086" s="211"/>
      <c r="N1086" s="212"/>
      <c r="O1086" s="212"/>
      <c r="P1086" s="212"/>
      <c r="Q1086" s="212"/>
      <c r="R1086" s="212"/>
      <c r="S1086" s="212"/>
      <c r="T1086" s="213"/>
      <c r="AT1086" s="214" t="s">
        <v>188</v>
      </c>
      <c r="AU1086" s="214" t="s">
        <v>90</v>
      </c>
      <c r="AV1086" s="13" t="s">
        <v>21</v>
      </c>
      <c r="AW1086" s="13" t="s">
        <v>40</v>
      </c>
      <c r="AX1086" s="13" t="s">
        <v>82</v>
      </c>
      <c r="AY1086" s="214" t="s">
        <v>179</v>
      </c>
    </row>
    <row r="1087" spans="1:65" s="14" customFormat="1" ht="10.199999999999999">
      <c r="B1087" s="215"/>
      <c r="C1087" s="216"/>
      <c r="D1087" s="206" t="s">
        <v>188</v>
      </c>
      <c r="E1087" s="217" t="s">
        <v>1</v>
      </c>
      <c r="F1087" s="218" t="s">
        <v>1555</v>
      </c>
      <c r="G1087" s="216"/>
      <c r="H1087" s="219">
        <v>158.97999999999999</v>
      </c>
      <c r="I1087" s="220"/>
      <c r="J1087" s="216"/>
      <c r="K1087" s="216"/>
      <c r="L1087" s="221"/>
      <c r="M1087" s="222"/>
      <c r="N1087" s="223"/>
      <c r="O1087" s="223"/>
      <c r="P1087" s="223"/>
      <c r="Q1087" s="223"/>
      <c r="R1087" s="223"/>
      <c r="S1087" s="223"/>
      <c r="T1087" s="224"/>
      <c r="AT1087" s="225" t="s">
        <v>188</v>
      </c>
      <c r="AU1087" s="225" t="s">
        <v>90</v>
      </c>
      <c r="AV1087" s="14" t="s">
        <v>90</v>
      </c>
      <c r="AW1087" s="14" t="s">
        <v>40</v>
      </c>
      <c r="AX1087" s="14" t="s">
        <v>82</v>
      </c>
      <c r="AY1087" s="225" t="s">
        <v>179</v>
      </c>
    </row>
    <row r="1088" spans="1:65" s="2" customFormat="1" ht="14.4" customHeight="1">
      <c r="A1088" s="34"/>
      <c r="B1088" s="35"/>
      <c r="C1088" s="191" t="s">
        <v>1556</v>
      </c>
      <c r="D1088" s="191" t="s">
        <v>181</v>
      </c>
      <c r="E1088" s="192" t="s">
        <v>1557</v>
      </c>
      <c r="F1088" s="193" t="s">
        <v>1558</v>
      </c>
      <c r="G1088" s="194" t="s">
        <v>184</v>
      </c>
      <c r="H1088" s="195">
        <v>158.97999999999999</v>
      </c>
      <c r="I1088" s="196"/>
      <c r="J1088" s="197">
        <f>ROUND(I1088*H1088,2)</f>
        <v>0</v>
      </c>
      <c r="K1088" s="193" t="s">
        <v>185</v>
      </c>
      <c r="L1088" s="39"/>
      <c r="M1088" s="198" t="s">
        <v>1</v>
      </c>
      <c r="N1088" s="199" t="s">
        <v>47</v>
      </c>
      <c r="O1088" s="71"/>
      <c r="P1088" s="200">
        <f>O1088*H1088</f>
        <v>0</v>
      </c>
      <c r="Q1088" s="200">
        <v>2.9999999999999997E-4</v>
      </c>
      <c r="R1088" s="200">
        <f>Q1088*H1088</f>
        <v>4.7693999999999993E-2</v>
      </c>
      <c r="S1088" s="200">
        <v>0</v>
      </c>
      <c r="T1088" s="201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2" t="s">
        <v>297</v>
      </c>
      <c r="AT1088" s="202" t="s">
        <v>181</v>
      </c>
      <c r="AU1088" s="202" t="s">
        <v>90</v>
      </c>
      <c r="AY1088" s="17" t="s">
        <v>179</v>
      </c>
      <c r="BE1088" s="203">
        <f>IF(N1088="základní",J1088,0)</f>
        <v>0</v>
      </c>
      <c r="BF1088" s="203">
        <f>IF(N1088="snížená",J1088,0)</f>
        <v>0</v>
      </c>
      <c r="BG1088" s="203">
        <f>IF(N1088="zákl. přenesená",J1088,0)</f>
        <v>0</v>
      </c>
      <c r="BH1088" s="203">
        <f>IF(N1088="sníž. přenesená",J1088,0)</f>
        <v>0</v>
      </c>
      <c r="BI1088" s="203">
        <f>IF(N1088="nulová",J1088,0)</f>
        <v>0</v>
      </c>
      <c r="BJ1088" s="17" t="s">
        <v>21</v>
      </c>
      <c r="BK1088" s="203">
        <f>ROUND(I1088*H1088,2)</f>
        <v>0</v>
      </c>
      <c r="BL1088" s="17" t="s">
        <v>297</v>
      </c>
      <c r="BM1088" s="202" t="s">
        <v>1559</v>
      </c>
    </row>
    <row r="1089" spans="1:65" s="2" customFormat="1" ht="14.4" customHeight="1">
      <c r="A1089" s="34"/>
      <c r="B1089" s="35"/>
      <c r="C1089" s="191" t="s">
        <v>1560</v>
      </c>
      <c r="D1089" s="191" t="s">
        <v>181</v>
      </c>
      <c r="E1089" s="192" t="s">
        <v>1561</v>
      </c>
      <c r="F1089" s="193" t="s">
        <v>1562</v>
      </c>
      <c r="G1089" s="194" t="s">
        <v>184</v>
      </c>
      <c r="H1089" s="195">
        <v>158.97999999999999</v>
      </c>
      <c r="I1089" s="196"/>
      <c r="J1089" s="197">
        <f>ROUND(I1089*H1089,2)</f>
        <v>0</v>
      </c>
      <c r="K1089" s="193" t="s">
        <v>185</v>
      </c>
      <c r="L1089" s="39"/>
      <c r="M1089" s="198" t="s">
        <v>1</v>
      </c>
      <c r="N1089" s="199" t="s">
        <v>47</v>
      </c>
      <c r="O1089" s="71"/>
      <c r="P1089" s="200">
        <f>O1089*H1089</f>
        <v>0</v>
      </c>
      <c r="Q1089" s="200">
        <v>1.4999999999999999E-2</v>
      </c>
      <c r="R1089" s="200">
        <f>Q1089*H1089</f>
        <v>2.3846999999999996</v>
      </c>
      <c r="S1089" s="200">
        <v>0</v>
      </c>
      <c r="T1089" s="201">
        <f>S1089*H1089</f>
        <v>0</v>
      </c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R1089" s="202" t="s">
        <v>297</v>
      </c>
      <c r="AT1089" s="202" t="s">
        <v>181</v>
      </c>
      <c r="AU1089" s="202" t="s">
        <v>90</v>
      </c>
      <c r="AY1089" s="17" t="s">
        <v>179</v>
      </c>
      <c r="BE1089" s="203">
        <f>IF(N1089="základní",J1089,0)</f>
        <v>0</v>
      </c>
      <c r="BF1089" s="203">
        <f>IF(N1089="snížená",J1089,0)</f>
        <v>0</v>
      </c>
      <c r="BG1089" s="203">
        <f>IF(N1089="zákl. přenesená",J1089,0)</f>
        <v>0</v>
      </c>
      <c r="BH1089" s="203">
        <f>IF(N1089="sníž. přenesená",J1089,0)</f>
        <v>0</v>
      </c>
      <c r="BI1089" s="203">
        <f>IF(N1089="nulová",J1089,0)</f>
        <v>0</v>
      </c>
      <c r="BJ1089" s="17" t="s">
        <v>21</v>
      </c>
      <c r="BK1089" s="203">
        <f>ROUND(I1089*H1089,2)</f>
        <v>0</v>
      </c>
      <c r="BL1089" s="17" t="s">
        <v>297</v>
      </c>
      <c r="BM1089" s="202" t="s">
        <v>1563</v>
      </c>
    </row>
    <row r="1090" spans="1:65" s="13" customFormat="1" ht="10.199999999999999">
      <c r="B1090" s="204"/>
      <c r="C1090" s="205"/>
      <c r="D1090" s="206" t="s">
        <v>188</v>
      </c>
      <c r="E1090" s="207" t="s">
        <v>1</v>
      </c>
      <c r="F1090" s="208" t="s">
        <v>1554</v>
      </c>
      <c r="G1090" s="205"/>
      <c r="H1090" s="207" t="s">
        <v>1</v>
      </c>
      <c r="I1090" s="209"/>
      <c r="J1090" s="205"/>
      <c r="K1090" s="205"/>
      <c r="L1090" s="210"/>
      <c r="M1090" s="211"/>
      <c r="N1090" s="212"/>
      <c r="O1090" s="212"/>
      <c r="P1090" s="212"/>
      <c r="Q1090" s="212"/>
      <c r="R1090" s="212"/>
      <c r="S1090" s="212"/>
      <c r="T1090" s="213"/>
      <c r="AT1090" s="214" t="s">
        <v>188</v>
      </c>
      <c r="AU1090" s="214" t="s">
        <v>90</v>
      </c>
      <c r="AV1090" s="13" t="s">
        <v>21</v>
      </c>
      <c r="AW1090" s="13" t="s">
        <v>40</v>
      </c>
      <c r="AX1090" s="13" t="s">
        <v>82</v>
      </c>
      <c r="AY1090" s="214" t="s">
        <v>179</v>
      </c>
    </row>
    <row r="1091" spans="1:65" s="14" customFormat="1" ht="10.199999999999999">
      <c r="B1091" s="215"/>
      <c r="C1091" s="216"/>
      <c r="D1091" s="206" t="s">
        <v>188</v>
      </c>
      <c r="E1091" s="217" t="s">
        <v>1</v>
      </c>
      <c r="F1091" s="218" t="s">
        <v>1555</v>
      </c>
      <c r="G1091" s="216"/>
      <c r="H1091" s="219">
        <v>158.97999999999999</v>
      </c>
      <c r="I1091" s="220"/>
      <c r="J1091" s="216"/>
      <c r="K1091" s="216"/>
      <c r="L1091" s="221"/>
      <c r="M1091" s="222"/>
      <c r="N1091" s="223"/>
      <c r="O1091" s="223"/>
      <c r="P1091" s="223"/>
      <c r="Q1091" s="223"/>
      <c r="R1091" s="223"/>
      <c r="S1091" s="223"/>
      <c r="T1091" s="224"/>
      <c r="AT1091" s="225" t="s">
        <v>188</v>
      </c>
      <c r="AU1091" s="225" t="s">
        <v>90</v>
      </c>
      <c r="AV1091" s="14" t="s">
        <v>90</v>
      </c>
      <c r="AW1091" s="14" t="s">
        <v>40</v>
      </c>
      <c r="AX1091" s="14" t="s">
        <v>82</v>
      </c>
      <c r="AY1091" s="225" t="s">
        <v>179</v>
      </c>
    </row>
    <row r="1092" spans="1:65" s="2" customFormat="1" ht="14.4" customHeight="1">
      <c r="A1092" s="34"/>
      <c r="B1092" s="35"/>
      <c r="C1092" s="191" t="s">
        <v>1564</v>
      </c>
      <c r="D1092" s="191" t="s">
        <v>181</v>
      </c>
      <c r="E1092" s="192" t="s">
        <v>1565</v>
      </c>
      <c r="F1092" s="193" t="s">
        <v>1566</v>
      </c>
      <c r="G1092" s="194" t="s">
        <v>184</v>
      </c>
      <c r="H1092" s="195">
        <v>158.97999999999999</v>
      </c>
      <c r="I1092" s="196"/>
      <c r="J1092" s="197">
        <f>ROUND(I1092*H1092,2)</f>
        <v>0</v>
      </c>
      <c r="K1092" s="193" t="s">
        <v>185</v>
      </c>
      <c r="L1092" s="39"/>
      <c r="M1092" s="198" t="s">
        <v>1</v>
      </c>
      <c r="N1092" s="199" t="s">
        <v>47</v>
      </c>
      <c r="O1092" s="71"/>
      <c r="P1092" s="200">
        <f>O1092*H1092</f>
        <v>0</v>
      </c>
      <c r="Q1092" s="200">
        <v>6.3E-3</v>
      </c>
      <c r="R1092" s="200">
        <f>Q1092*H1092</f>
        <v>1.001574</v>
      </c>
      <c r="S1092" s="200">
        <v>0</v>
      </c>
      <c r="T1092" s="201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2" t="s">
        <v>297</v>
      </c>
      <c r="AT1092" s="202" t="s">
        <v>181</v>
      </c>
      <c r="AU1092" s="202" t="s">
        <v>90</v>
      </c>
      <c r="AY1092" s="17" t="s">
        <v>179</v>
      </c>
      <c r="BE1092" s="203">
        <f>IF(N1092="základní",J1092,0)</f>
        <v>0</v>
      </c>
      <c r="BF1092" s="203">
        <f>IF(N1092="snížená",J1092,0)</f>
        <v>0</v>
      </c>
      <c r="BG1092" s="203">
        <f>IF(N1092="zákl. přenesená",J1092,0)</f>
        <v>0</v>
      </c>
      <c r="BH1092" s="203">
        <f>IF(N1092="sníž. přenesená",J1092,0)</f>
        <v>0</v>
      </c>
      <c r="BI1092" s="203">
        <f>IF(N1092="nulová",J1092,0)</f>
        <v>0</v>
      </c>
      <c r="BJ1092" s="17" t="s">
        <v>21</v>
      </c>
      <c r="BK1092" s="203">
        <f>ROUND(I1092*H1092,2)</f>
        <v>0</v>
      </c>
      <c r="BL1092" s="17" t="s">
        <v>297</v>
      </c>
      <c r="BM1092" s="202" t="s">
        <v>1567</v>
      </c>
    </row>
    <row r="1093" spans="1:65" s="13" customFormat="1" ht="10.199999999999999">
      <c r="B1093" s="204"/>
      <c r="C1093" s="205"/>
      <c r="D1093" s="206" t="s">
        <v>188</v>
      </c>
      <c r="E1093" s="207" t="s">
        <v>1</v>
      </c>
      <c r="F1093" s="208" t="s">
        <v>1568</v>
      </c>
      <c r="G1093" s="205"/>
      <c r="H1093" s="207" t="s">
        <v>1</v>
      </c>
      <c r="I1093" s="209"/>
      <c r="J1093" s="205"/>
      <c r="K1093" s="205"/>
      <c r="L1093" s="210"/>
      <c r="M1093" s="211"/>
      <c r="N1093" s="212"/>
      <c r="O1093" s="212"/>
      <c r="P1093" s="212"/>
      <c r="Q1093" s="212"/>
      <c r="R1093" s="212"/>
      <c r="S1093" s="212"/>
      <c r="T1093" s="213"/>
      <c r="AT1093" s="214" t="s">
        <v>188</v>
      </c>
      <c r="AU1093" s="214" t="s">
        <v>90</v>
      </c>
      <c r="AV1093" s="13" t="s">
        <v>21</v>
      </c>
      <c r="AW1093" s="13" t="s">
        <v>40</v>
      </c>
      <c r="AX1093" s="13" t="s">
        <v>82</v>
      </c>
      <c r="AY1093" s="214" t="s">
        <v>179</v>
      </c>
    </row>
    <row r="1094" spans="1:65" s="14" customFormat="1" ht="10.199999999999999">
      <c r="B1094" s="215"/>
      <c r="C1094" s="216"/>
      <c r="D1094" s="206" t="s">
        <v>188</v>
      </c>
      <c r="E1094" s="217" t="s">
        <v>1</v>
      </c>
      <c r="F1094" s="218" t="s">
        <v>1569</v>
      </c>
      <c r="G1094" s="216"/>
      <c r="H1094" s="219">
        <v>124.93</v>
      </c>
      <c r="I1094" s="220"/>
      <c r="J1094" s="216"/>
      <c r="K1094" s="216"/>
      <c r="L1094" s="221"/>
      <c r="M1094" s="222"/>
      <c r="N1094" s="223"/>
      <c r="O1094" s="223"/>
      <c r="P1094" s="223"/>
      <c r="Q1094" s="223"/>
      <c r="R1094" s="223"/>
      <c r="S1094" s="223"/>
      <c r="T1094" s="224"/>
      <c r="AT1094" s="225" t="s">
        <v>188</v>
      </c>
      <c r="AU1094" s="225" t="s">
        <v>90</v>
      </c>
      <c r="AV1094" s="14" t="s">
        <v>90</v>
      </c>
      <c r="AW1094" s="14" t="s">
        <v>40</v>
      </c>
      <c r="AX1094" s="14" t="s">
        <v>82</v>
      </c>
      <c r="AY1094" s="225" t="s">
        <v>179</v>
      </c>
    </row>
    <row r="1095" spans="1:65" s="13" customFormat="1" ht="10.199999999999999">
      <c r="B1095" s="204"/>
      <c r="C1095" s="205"/>
      <c r="D1095" s="206" t="s">
        <v>188</v>
      </c>
      <c r="E1095" s="207" t="s">
        <v>1</v>
      </c>
      <c r="F1095" s="208" t="s">
        <v>1570</v>
      </c>
      <c r="G1095" s="205"/>
      <c r="H1095" s="207" t="s">
        <v>1</v>
      </c>
      <c r="I1095" s="209"/>
      <c r="J1095" s="205"/>
      <c r="K1095" s="205"/>
      <c r="L1095" s="210"/>
      <c r="M1095" s="211"/>
      <c r="N1095" s="212"/>
      <c r="O1095" s="212"/>
      <c r="P1095" s="212"/>
      <c r="Q1095" s="212"/>
      <c r="R1095" s="212"/>
      <c r="S1095" s="212"/>
      <c r="T1095" s="213"/>
      <c r="AT1095" s="214" t="s">
        <v>188</v>
      </c>
      <c r="AU1095" s="214" t="s">
        <v>90</v>
      </c>
      <c r="AV1095" s="13" t="s">
        <v>21</v>
      </c>
      <c r="AW1095" s="13" t="s">
        <v>40</v>
      </c>
      <c r="AX1095" s="13" t="s">
        <v>82</v>
      </c>
      <c r="AY1095" s="214" t="s">
        <v>179</v>
      </c>
    </row>
    <row r="1096" spans="1:65" s="14" customFormat="1" ht="10.199999999999999">
      <c r="B1096" s="215"/>
      <c r="C1096" s="216"/>
      <c r="D1096" s="206" t="s">
        <v>188</v>
      </c>
      <c r="E1096" s="217" t="s">
        <v>1</v>
      </c>
      <c r="F1096" s="218" t="s">
        <v>1571</v>
      </c>
      <c r="G1096" s="216"/>
      <c r="H1096" s="219">
        <v>34.049999999999997</v>
      </c>
      <c r="I1096" s="220"/>
      <c r="J1096" s="216"/>
      <c r="K1096" s="216"/>
      <c r="L1096" s="221"/>
      <c r="M1096" s="222"/>
      <c r="N1096" s="223"/>
      <c r="O1096" s="223"/>
      <c r="P1096" s="223"/>
      <c r="Q1096" s="223"/>
      <c r="R1096" s="223"/>
      <c r="S1096" s="223"/>
      <c r="T1096" s="224"/>
      <c r="AT1096" s="225" t="s">
        <v>188</v>
      </c>
      <c r="AU1096" s="225" t="s">
        <v>90</v>
      </c>
      <c r="AV1096" s="14" t="s">
        <v>90</v>
      </c>
      <c r="AW1096" s="14" t="s">
        <v>40</v>
      </c>
      <c r="AX1096" s="14" t="s">
        <v>82</v>
      </c>
      <c r="AY1096" s="225" t="s">
        <v>179</v>
      </c>
    </row>
    <row r="1097" spans="1:65" s="2" customFormat="1" ht="14.4" customHeight="1">
      <c r="A1097" s="34"/>
      <c r="B1097" s="35"/>
      <c r="C1097" s="191" t="s">
        <v>1572</v>
      </c>
      <c r="D1097" s="191" t="s">
        <v>181</v>
      </c>
      <c r="E1097" s="192" t="s">
        <v>1573</v>
      </c>
      <c r="F1097" s="193" t="s">
        <v>1574</v>
      </c>
      <c r="G1097" s="194" t="s">
        <v>184</v>
      </c>
      <c r="H1097" s="195">
        <v>15.86</v>
      </c>
      <c r="I1097" s="196"/>
      <c r="J1097" s="197">
        <f>ROUND(I1097*H1097,2)</f>
        <v>0</v>
      </c>
      <c r="K1097" s="193" t="s">
        <v>185</v>
      </c>
      <c r="L1097" s="39"/>
      <c r="M1097" s="198" t="s">
        <v>1</v>
      </c>
      <c r="N1097" s="199" t="s">
        <v>47</v>
      </c>
      <c r="O1097" s="71"/>
      <c r="P1097" s="200">
        <f>O1097*H1097</f>
        <v>0</v>
      </c>
      <c r="Q1097" s="200">
        <v>0</v>
      </c>
      <c r="R1097" s="200">
        <f>Q1097*H1097</f>
        <v>0</v>
      </c>
      <c r="S1097" s="200">
        <v>0</v>
      </c>
      <c r="T1097" s="201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2" t="s">
        <v>297</v>
      </c>
      <c r="AT1097" s="202" t="s">
        <v>181</v>
      </c>
      <c r="AU1097" s="202" t="s">
        <v>90</v>
      </c>
      <c r="AY1097" s="17" t="s">
        <v>179</v>
      </c>
      <c r="BE1097" s="203">
        <f>IF(N1097="základní",J1097,0)</f>
        <v>0</v>
      </c>
      <c r="BF1097" s="203">
        <f>IF(N1097="snížená",J1097,0)</f>
        <v>0</v>
      </c>
      <c r="BG1097" s="203">
        <f>IF(N1097="zákl. přenesená",J1097,0)</f>
        <v>0</v>
      </c>
      <c r="BH1097" s="203">
        <f>IF(N1097="sníž. přenesená",J1097,0)</f>
        <v>0</v>
      </c>
      <c r="BI1097" s="203">
        <f>IF(N1097="nulová",J1097,0)</f>
        <v>0</v>
      </c>
      <c r="BJ1097" s="17" t="s">
        <v>21</v>
      </c>
      <c r="BK1097" s="203">
        <f>ROUND(I1097*H1097,2)</f>
        <v>0</v>
      </c>
      <c r="BL1097" s="17" t="s">
        <v>297</v>
      </c>
      <c r="BM1097" s="202" t="s">
        <v>1575</v>
      </c>
    </row>
    <row r="1098" spans="1:65" s="13" customFormat="1" ht="10.199999999999999">
      <c r="B1098" s="204"/>
      <c r="C1098" s="205"/>
      <c r="D1098" s="206" t="s">
        <v>188</v>
      </c>
      <c r="E1098" s="207" t="s">
        <v>1</v>
      </c>
      <c r="F1098" s="208" t="s">
        <v>1576</v>
      </c>
      <c r="G1098" s="205"/>
      <c r="H1098" s="207" t="s">
        <v>1</v>
      </c>
      <c r="I1098" s="209"/>
      <c r="J1098" s="205"/>
      <c r="K1098" s="205"/>
      <c r="L1098" s="210"/>
      <c r="M1098" s="211"/>
      <c r="N1098" s="212"/>
      <c r="O1098" s="212"/>
      <c r="P1098" s="212"/>
      <c r="Q1098" s="212"/>
      <c r="R1098" s="212"/>
      <c r="S1098" s="212"/>
      <c r="T1098" s="213"/>
      <c r="AT1098" s="214" t="s">
        <v>188</v>
      </c>
      <c r="AU1098" s="214" t="s">
        <v>90</v>
      </c>
      <c r="AV1098" s="13" t="s">
        <v>21</v>
      </c>
      <c r="AW1098" s="13" t="s">
        <v>40</v>
      </c>
      <c r="AX1098" s="13" t="s">
        <v>82</v>
      </c>
      <c r="AY1098" s="214" t="s">
        <v>179</v>
      </c>
    </row>
    <row r="1099" spans="1:65" s="14" customFormat="1" ht="10.199999999999999">
      <c r="B1099" s="215"/>
      <c r="C1099" s="216"/>
      <c r="D1099" s="206" t="s">
        <v>188</v>
      </c>
      <c r="E1099" s="217" t="s">
        <v>1</v>
      </c>
      <c r="F1099" s="218" t="s">
        <v>1577</v>
      </c>
      <c r="G1099" s="216"/>
      <c r="H1099" s="219">
        <v>15.86</v>
      </c>
      <c r="I1099" s="220"/>
      <c r="J1099" s="216"/>
      <c r="K1099" s="216"/>
      <c r="L1099" s="221"/>
      <c r="M1099" s="222"/>
      <c r="N1099" s="223"/>
      <c r="O1099" s="223"/>
      <c r="P1099" s="223"/>
      <c r="Q1099" s="223"/>
      <c r="R1099" s="223"/>
      <c r="S1099" s="223"/>
      <c r="T1099" s="224"/>
      <c r="AT1099" s="225" t="s">
        <v>188</v>
      </c>
      <c r="AU1099" s="225" t="s">
        <v>90</v>
      </c>
      <c r="AV1099" s="14" t="s">
        <v>90</v>
      </c>
      <c r="AW1099" s="14" t="s">
        <v>40</v>
      </c>
      <c r="AX1099" s="14" t="s">
        <v>82</v>
      </c>
      <c r="AY1099" s="225" t="s">
        <v>179</v>
      </c>
    </row>
    <row r="1100" spans="1:65" s="2" customFormat="1" ht="19.8" customHeight="1">
      <c r="A1100" s="34"/>
      <c r="B1100" s="35"/>
      <c r="C1100" s="191" t="s">
        <v>1578</v>
      </c>
      <c r="D1100" s="191" t="s">
        <v>181</v>
      </c>
      <c r="E1100" s="192" t="s">
        <v>1579</v>
      </c>
      <c r="F1100" s="193" t="s">
        <v>1580</v>
      </c>
      <c r="G1100" s="194" t="s">
        <v>184</v>
      </c>
      <c r="H1100" s="195">
        <v>158.97999999999999</v>
      </c>
      <c r="I1100" s="196"/>
      <c r="J1100" s="197">
        <f>ROUND(I1100*H1100,2)</f>
        <v>0</v>
      </c>
      <c r="K1100" s="193" t="s">
        <v>185</v>
      </c>
      <c r="L1100" s="39"/>
      <c r="M1100" s="198" t="s">
        <v>1</v>
      </c>
      <c r="N1100" s="199" t="s">
        <v>47</v>
      </c>
      <c r="O1100" s="71"/>
      <c r="P1100" s="200">
        <f>O1100*H1100</f>
        <v>0</v>
      </c>
      <c r="Q1100" s="200">
        <v>0</v>
      </c>
      <c r="R1100" s="200">
        <f>Q1100*H1100</f>
        <v>0</v>
      </c>
      <c r="S1100" s="200">
        <v>0</v>
      </c>
      <c r="T1100" s="201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2" t="s">
        <v>297</v>
      </c>
      <c r="AT1100" s="202" t="s">
        <v>181</v>
      </c>
      <c r="AU1100" s="202" t="s">
        <v>90</v>
      </c>
      <c r="AY1100" s="17" t="s">
        <v>179</v>
      </c>
      <c r="BE1100" s="203">
        <f>IF(N1100="základní",J1100,0)</f>
        <v>0</v>
      </c>
      <c r="BF1100" s="203">
        <f>IF(N1100="snížená",J1100,0)</f>
        <v>0</v>
      </c>
      <c r="BG1100" s="203">
        <f>IF(N1100="zákl. přenesená",J1100,0)</f>
        <v>0</v>
      </c>
      <c r="BH1100" s="203">
        <f>IF(N1100="sníž. přenesená",J1100,0)</f>
        <v>0</v>
      </c>
      <c r="BI1100" s="203">
        <f>IF(N1100="nulová",J1100,0)</f>
        <v>0</v>
      </c>
      <c r="BJ1100" s="17" t="s">
        <v>21</v>
      </c>
      <c r="BK1100" s="203">
        <f>ROUND(I1100*H1100,2)</f>
        <v>0</v>
      </c>
      <c r="BL1100" s="17" t="s">
        <v>297</v>
      </c>
      <c r="BM1100" s="202" t="s">
        <v>1581</v>
      </c>
    </row>
    <row r="1101" spans="1:65" s="13" customFormat="1" ht="10.199999999999999">
      <c r="B1101" s="204"/>
      <c r="C1101" s="205"/>
      <c r="D1101" s="206" t="s">
        <v>188</v>
      </c>
      <c r="E1101" s="207" t="s">
        <v>1</v>
      </c>
      <c r="F1101" s="208" t="s">
        <v>1568</v>
      </c>
      <c r="G1101" s="205"/>
      <c r="H1101" s="207" t="s">
        <v>1</v>
      </c>
      <c r="I1101" s="209"/>
      <c r="J1101" s="205"/>
      <c r="K1101" s="205"/>
      <c r="L1101" s="210"/>
      <c r="M1101" s="211"/>
      <c r="N1101" s="212"/>
      <c r="O1101" s="212"/>
      <c r="P1101" s="212"/>
      <c r="Q1101" s="212"/>
      <c r="R1101" s="212"/>
      <c r="S1101" s="212"/>
      <c r="T1101" s="213"/>
      <c r="AT1101" s="214" t="s">
        <v>188</v>
      </c>
      <c r="AU1101" s="214" t="s">
        <v>90</v>
      </c>
      <c r="AV1101" s="13" t="s">
        <v>21</v>
      </c>
      <c r="AW1101" s="13" t="s">
        <v>40</v>
      </c>
      <c r="AX1101" s="13" t="s">
        <v>82</v>
      </c>
      <c r="AY1101" s="214" t="s">
        <v>179</v>
      </c>
    </row>
    <row r="1102" spans="1:65" s="14" customFormat="1" ht="10.199999999999999">
      <c r="B1102" s="215"/>
      <c r="C1102" s="216"/>
      <c r="D1102" s="206" t="s">
        <v>188</v>
      </c>
      <c r="E1102" s="217" t="s">
        <v>1</v>
      </c>
      <c r="F1102" s="218" t="s">
        <v>1569</v>
      </c>
      <c r="G1102" s="216"/>
      <c r="H1102" s="219">
        <v>124.93</v>
      </c>
      <c r="I1102" s="220"/>
      <c r="J1102" s="216"/>
      <c r="K1102" s="216"/>
      <c r="L1102" s="221"/>
      <c r="M1102" s="222"/>
      <c r="N1102" s="223"/>
      <c r="O1102" s="223"/>
      <c r="P1102" s="223"/>
      <c r="Q1102" s="223"/>
      <c r="R1102" s="223"/>
      <c r="S1102" s="223"/>
      <c r="T1102" s="224"/>
      <c r="AT1102" s="225" t="s">
        <v>188</v>
      </c>
      <c r="AU1102" s="225" t="s">
        <v>90</v>
      </c>
      <c r="AV1102" s="14" t="s">
        <v>90</v>
      </c>
      <c r="AW1102" s="14" t="s">
        <v>40</v>
      </c>
      <c r="AX1102" s="14" t="s">
        <v>82</v>
      </c>
      <c r="AY1102" s="225" t="s">
        <v>179</v>
      </c>
    </row>
    <row r="1103" spans="1:65" s="13" customFormat="1" ht="10.199999999999999">
      <c r="B1103" s="204"/>
      <c r="C1103" s="205"/>
      <c r="D1103" s="206" t="s">
        <v>188</v>
      </c>
      <c r="E1103" s="207" t="s">
        <v>1</v>
      </c>
      <c r="F1103" s="208" t="s">
        <v>1570</v>
      </c>
      <c r="G1103" s="205"/>
      <c r="H1103" s="207" t="s">
        <v>1</v>
      </c>
      <c r="I1103" s="209"/>
      <c r="J1103" s="205"/>
      <c r="K1103" s="205"/>
      <c r="L1103" s="210"/>
      <c r="M1103" s="211"/>
      <c r="N1103" s="212"/>
      <c r="O1103" s="212"/>
      <c r="P1103" s="212"/>
      <c r="Q1103" s="212"/>
      <c r="R1103" s="212"/>
      <c r="S1103" s="212"/>
      <c r="T1103" s="213"/>
      <c r="AT1103" s="214" t="s">
        <v>188</v>
      </c>
      <c r="AU1103" s="214" t="s">
        <v>90</v>
      </c>
      <c r="AV1103" s="13" t="s">
        <v>21</v>
      </c>
      <c r="AW1103" s="13" t="s">
        <v>40</v>
      </c>
      <c r="AX1103" s="13" t="s">
        <v>82</v>
      </c>
      <c r="AY1103" s="214" t="s">
        <v>179</v>
      </c>
    </row>
    <row r="1104" spans="1:65" s="14" customFormat="1" ht="10.199999999999999">
      <c r="B1104" s="215"/>
      <c r="C1104" s="216"/>
      <c r="D1104" s="206" t="s">
        <v>188</v>
      </c>
      <c r="E1104" s="217" t="s">
        <v>1</v>
      </c>
      <c r="F1104" s="218" t="s">
        <v>1571</v>
      </c>
      <c r="G1104" s="216"/>
      <c r="H1104" s="219">
        <v>34.049999999999997</v>
      </c>
      <c r="I1104" s="220"/>
      <c r="J1104" s="216"/>
      <c r="K1104" s="216"/>
      <c r="L1104" s="221"/>
      <c r="M1104" s="222"/>
      <c r="N1104" s="223"/>
      <c r="O1104" s="223"/>
      <c r="P1104" s="223"/>
      <c r="Q1104" s="223"/>
      <c r="R1104" s="223"/>
      <c r="S1104" s="223"/>
      <c r="T1104" s="224"/>
      <c r="AT1104" s="225" t="s">
        <v>188</v>
      </c>
      <c r="AU1104" s="225" t="s">
        <v>90</v>
      </c>
      <c r="AV1104" s="14" t="s">
        <v>90</v>
      </c>
      <c r="AW1104" s="14" t="s">
        <v>40</v>
      </c>
      <c r="AX1104" s="14" t="s">
        <v>82</v>
      </c>
      <c r="AY1104" s="225" t="s">
        <v>179</v>
      </c>
    </row>
    <row r="1105" spans="1:65" s="2" customFormat="1" ht="14.4" customHeight="1">
      <c r="A1105" s="34"/>
      <c r="B1105" s="35"/>
      <c r="C1105" s="191" t="s">
        <v>1582</v>
      </c>
      <c r="D1105" s="191" t="s">
        <v>181</v>
      </c>
      <c r="E1105" s="192" t="s">
        <v>1583</v>
      </c>
      <c r="F1105" s="193" t="s">
        <v>1584</v>
      </c>
      <c r="G1105" s="194" t="s">
        <v>260</v>
      </c>
      <c r="H1105" s="195">
        <v>75.516000000000005</v>
      </c>
      <c r="I1105" s="196"/>
      <c r="J1105" s="197">
        <f>ROUND(I1105*H1105,2)</f>
        <v>0</v>
      </c>
      <c r="K1105" s="193" t="s">
        <v>185</v>
      </c>
      <c r="L1105" s="39"/>
      <c r="M1105" s="198" t="s">
        <v>1</v>
      </c>
      <c r="N1105" s="199" t="s">
        <v>47</v>
      </c>
      <c r="O1105" s="71"/>
      <c r="P1105" s="200">
        <f>O1105*H1105</f>
        <v>0</v>
      </c>
      <c r="Q1105" s="200">
        <v>7.5500000000000003E-3</v>
      </c>
      <c r="R1105" s="200">
        <f>Q1105*H1105</f>
        <v>0.57014580000000004</v>
      </c>
      <c r="S1105" s="200">
        <v>0</v>
      </c>
      <c r="T1105" s="201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2" t="s">
        <v>297</v>
      </c>
      <c r="AT1105" s="202" t="s">
        <v>181</v>
      </c>
      <c r="AU1105" s="202" t="s">
        <v>90</v>
      </c>
      <c r="AY1105" s="17" t="s">
        <v>179</v>
      </c>
      <c r="BE1105" s="203">
        <f>IF(N1105="základní",J1105,0)</f>
        <v>0</v>
      </c>
      <c r="BF1105" s="203">
        <f>IF(N1105="snížená",J1105,0)</f>
        <v>0</v>
      </c>
      <c r="BG1105" s="203">
        <f>IF(N1105="zákl. přenesená",J1105,0)</f>
        <v>0</v>
      </c>
      <c r="BH1105" s="203">
        <f>IF(N1105="sníž. přenesená",J1105,0)</f>
        <v>0</v>
      </c>
      <c r="BI1105" s="203">
        <f>IF(N1105="nulová",J1105,0)</f>
        <v>0</v>
      </c>
      <c r="BJ1105" s="17" t="s">
        <v>21</v>
      </c>
      <c r="BK1105" s="203">
        <f>ROUND(I1105*H1105,2)</f>
        <v>0</v>
      </c>
      <c r="BL1105" s="17" t="s">
        <v>297</v>
      </c>
      <c r="BM1105" s="202" t="s">
        <v>1585</v>
      </c>
    </row>
    <row r="1106" spans="1:65" s="13" customFormat="1" ht="10.199999999999999">
      <c r="B1106" s="204"/>
      <c r="C1106" s="205"/>
      <c r="D1106" s="206" t="s">
        <v>188</v>
      </c>
      <c r="E1106" s="207" t="s">
        <v>1</v>
      </c>
      <c r="F1106" s="208" t="s">
        <v>1568</v>
      </c>
      <c r="G1106" s="205"/>
      <c r="H1106" s="207" t="s">
        <v>1</v>
      </c>
      <c r="I1106" s="209"/>
      <c r="J1106" s="205"/>
      <c r="K1106" s="205"/>
      <c r="L1106" s="210"/>
      <c r="M1106" s="211"/>
      <c r="N1106" s="212"/>
      <c r="O1106" s="212"/>
      <c r="P1106" s="212"/>
      <c r="Q1106" s="212"/>
      <c r="R1106" s="212"/>
      <c r="S1106" s="212"/>
      <c r="T1106" s="213"/>
      <c r="AT1106" s="214" t="s">
        <v>188</v>
      </c>
      <c r="AU1106" s="214" t="s">
        <v>90</v>
      </c>
      <c r="AV1106" s="13" t="s">
        <v>21</v>
      </c>
      <c r="AW1106" s="13" t="s">
        <v>40</v>
      </c>
      <c r="AX1106" s="13" t="s">
        <v>82</v>
      </c>
      <c r="AY1106" s="214" t="s">
        <v>179</v>
      </c>
    </row>
    <row r="1107" spans="1:65" s="14" customFormat="1" ht="10.199999999999999">
      <c r="B1107" s="215"/>
      <c r="C1107" s="216"/>
      <c r="D1107" s="206" t="s">
        <v>188</v>
      </c>
      <c r="E1107" s="217" t="s">
        <v>1</v>
      </c>
      <c r="F1107" s="218" t="s">
        <v>1586</v>
      </c>
      <c r="G1107" s="216"/>
      <c r="H1107" s="219">
        <v>10.9</v>
      </c>
      <c r="I1107" s="220"/>
      <c r="J1107" s="216"/>
      <c r="K1107" s="216"/>
      <c r="L1107" s="221"/>
      <c r="M1107" s="222"/>
      <c r="N1107" s="223"/>
      <c r="O1107" s="223"/>
      <c r="P1107" s="223"/>
      <c r="Q1107" s="223"/>
      <c r="R1107" s="223"/>
      <c r="S1107" s="223"/>
      <c r="T1107" s="224"/>
      <c r="AT1107" s="225" t="s">
        <v>188</v>
      </c>
      <c r="AU1107" s="225" t="s">
        <v>90</v>
      </c>
      <c r="AV1107" s="14" t="s">
        <v>90</v>
      </c>
      <c r="AW1107" s="14" t="s">
        <v>40</v>
      </c>
      <c r="AX1107" s="14" t="s">
        <v>82</v>
      </c>
      <c r="AY1107" s="225" t="s">
        <v>179</v>
      </c>
    </row>
    <row r="1108" spans="1:65" s="14" customFormat="1" ht="10.199999999999999">
      <c r="B1108" s="215"/>
      <c r="C1108" s="216"/>
      <c r="D1108" s="206" t="s">
        <v>188</v>
      </c>
      <c r="E1108" s="217" t="s">
        <v>1</v>
      </c>
      <c r="F1108" s="218" t="s">
        <v>1587</v>
      </c>
      <c r="G1108" s="216"/>
      <c r="H1108" s="219">
        <v>82.215999999999994</v>
      </c>
      <c r="I1108" s="220"/>
      <c r="J1108" s="216"/>
      <c r="K1108" s="216"/>
      <c r="L1108" s="221"/>
      <c r="M1108" s="222"/>
      <c r="N1108" s="223"/>
      <c r="O1108" s="223"/>
      <c r="P1108" s="223"/>
      <c r="Q1108" s="223"/>
      <c r="R1108" s="223"/>
      <c r="S1108" s="223"/>
      <c r="T1108" s="224"/>
      <c r="AT1108" s="225" t="s">
        <v>188</v>
      </c>
      <c r="AU1108" s="225" t="s">
        <v>90</v>
      </c>
      <c r="AV1108" s="14" t="s">
        <v>90</v>
      </c>
      <c r="AW1108" s="14" t="s">
        <v>40</v>
      </c>
      <c r="AX1108" s="14" t="s">
        <v>82</v>
      </c>
      <c r="AY1108" s="225" t="s">
        <v>179</v>
      </c>
    </row>
    <row r="1109" spans="1:65" s="13" customFormat="1" ht="10.199999999999999">
      <c r="B1109" s="204"/>
      <c r="C1109" s="205"/>
      <c r="D1109" s="206" t="s">
        <v>188</v>
      </c>
      <c r="E1109" s="207" t="s">
        <v>1</v>
      </c>
      <c r="F1109" s="208" t="s">
        <v>239</v>
      </c>
      <c r="G1109" s="205"/>
      <c r="H1109" s="207" t="s">
        <v>1</v>
      </c>
      <c r="I1109" s="209"/>
      <c r="J1109" s="205"/>
      <c r="K1109" s="205"/>
      <c r="L1109" s="210"/>
      <c r="M1109" s="211"/>
      <c r="N1109" s="212"/>
      <c r="O1109" s="212"/>
      <c r="P1109" s="212"/>
      <c r="Q1109" s="212"/>
      <c r="R1109" s="212"/>
      <c r="S1109" s="212"/>
      <c r="T1109" s="213"/>
      <c r="AT1109" s="214" t="s">
        <v>188</v>
      </c>
      <c r="AU1109" s="214" t="s">
        <v>90</v>
      </c>
      <c r="AV1109" s="13" t="s">
        <v>21</v>
      </c>
      <c r="AW1109" s="13" t="s">
        <v>40</v>
      </c>
      <c r="AX1109" s="13" t="s">
        <v>82</v>
      </c>
      <c r="AY1109" s="214" t="s">
        <v>179</v>
      </c>
    </row>
    <row r="1110" spans="1:65" s="14" customFormat="1" ht="10.199999999999999">
      <c r="B1110" s="215"/>
      <c r="C1110" s="216"/>
      <c r="D1110" s="206" t="s">
        <v>188</v>
      </c>
      <c r="E1110" s="217" t="s">
        <v>1</v>
      </c>
      <c r="F1110" s="218" t="s">
        <v>1588</v>
      </c>
      <c r="G1110" s="216"/>
      <c r="H1110" s="219">
        <v>-17.600000000000001</v>
      </c>
      <c r="I1110" s="220"/>
      <c r="J1110" s="216"/>
      <c r="K1110" s="216"/>
      <c r="L1110" s="221"/>
      <c r="M1110" s="222"/>
      <c r="N1110" s="223"/>
      <c r="O1110" s="223"/>
      <c r="P1110" s="223"/>
      <c r="Q1110" s="223"/>
      <c r="R1110" s="223"/>
      <c r="S1110" s="223"/>
      <c r="T1110" s="224"/>
      <c r="AT1110" s="225" t="s">
        <v>188</v>
      </c>
      <c r="AU1110" s="225" t="s">
        <v>90</v>
      </c>
      <c r="AV1110" s="14" t="s">
        <v>90</v>
      </c>
      <c r="AW1110" s="14" t="s">
        <v>40</v>
      </c>
      <c r="AX1110" s="14" t="s">
        <v>82</v>
      </c>
      <c r="AY1110" s="225" t="s">
        <v>179</v>
      </c>
    </row>
    <row r="1111" spans="1:65" s="2" customFormat="1" ht="14.4" customHeight="1">
      <c r="A1111" s="34"/>
      <c r="B1111" s="35"/>
      <c r="C1111" s="226" t="s">
        <v>1589</v>
      </c>
      <c r="D1111" s="226" t="s">
        <v>207</v>
      </c>
      <c r="E1111" s="227" t="s">
        <v>1590</v>
      </c>
      <c r="F1111" s="228" t="s">
        <v>1591</v>
      </c>
      <c r="G1111" s="229" t="s">
        <v>184</v>
      </c>
      <c r="H1111" s="230">
        <v>192.08799999999999</v>
      </c>
      <c r="I1111" s="231"/>
      <c r="J1111" s="232">
        <f>ROUND(I1111*H1111,2)</f>
        <v>0</v>
      </c>
      <c r="K1111" s="228" t="s">
        <v>185</v>
      </c>
      <c r="L1111" s="233"/>
      <c r="M1111" s="234" t="s">
        <v>1</v>
      </c>
      <c r="N1111" s="235" t="s">
        <v>47</v>
      </c>
      <c r="O1111" s="71"/>
      <c r="P1111" s="200">
        <f>O1111*H1111</f>
        <v>0</v>
      </c>
      <c r="Q1111" s="200">
        <v>1.7999999999999999E-2</v>
      </c>
      <c r="R1111" s="200">
        <f>Q1111*H1111</f>
        <v>3.4575839999999998</v>
      </c>
      <c r="S1111" s="200">
        <v>0</v>
      </c>
      <c r="T1111" s="201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2" t="s">
        <v>397</v>
      </c>
      <c r="AT1111" s="202" t="s">
        <v>207</v>
      </c>
      <c r="AU1111" s="202" t="s">
        <v>90</v>
      </c>
      <c r="AY1111" s="17" t="s">
        <v>179</v>
      </c>
      <c r="BE1111" s="203">
        <f>IF(N1111="základní",J1111,0)</f>
        <v>0</v>
      </c>
      <c r="BF1111" s="203">
        <f>IF(N1111="snížená",J1111,0)</f>
        <v>0</v>
      </c>
      <c r="BG1111" s="203">
        <f>IF(N1111="zákl. přenesená",J1111,0)</f>
        <v>0</v>
      </c>
      <c r="BH1111" s="203">
        <f>IF(N1111="sníž. přenesená",J1111,0)</f>
        <v>0</v>
      </c>
      <c r="BI1111" s="203">
        <f>IF(N1111="nulová",J1111,0)</f>
        <v>0</v>
      </c>
      <c r="BJ1111" s="17" t="s">
        <v>21</v>
      </c>
      <c r="BK1111" s="203">
        <f>ROUND(I1111*H1111,2)</f>
        <v>0</v>
      </c>
      <c r="BL1111" s="17" t="s">
        <v>297</v>
      </c>
      <c r="BM1111" s="202" t="s">
        <v>1592</v>
      </c>
    </row>
    <row r="1112" spans="1:65" s="2" customFormat="1" ht="19.2">
      <c r="A1112" s="34"/>
      <c r="B1112" s="35"/>
      <c r="C1112" s="36"/>
      <c r="D1112" s="206" t="s">
        <v>462</v>
      </c>
      <c r="E1112" s="36"/>
      <c r="F1112" s="236" t="s">
        <v>1593</v>
      </c>
      <c r="G1112" s="36"/>
      <c r="H1112" s="36"/>
      <c r="I1112" s="237"/>
      <c r="J1112" s="36"/>
      <c r="K1112" s="36"/>
      <c r="L1112" s="39"/>
      <c r="M1112" s="238"/>
      <c r="N1112" s="23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462</v>
      </c>
      <c r="AU1112" s="17" t="s">
        <v>90</v>
      </c>
    </row>
    <row r="1113" spans="1:65" s="13" customFormat="1" ht="10.199999999999999">
      <c r="B1113" s="204"/>
      <c r="C1113" s="205"/>
      <c r="D1113" s="206" t="s">
        <v>188</v>
      </c>
      <c r="E1113" s="207" t="s">
        <v>1</v>
      </c>
      <c r="F1113" s="208" t="s">
        <v>1568</v>
      </c>
      <c r="G1113" s="205"/>
      <c r="H1113" s="207" t="s">
        <v>1</v>
      </c>
      <c r="I1113" s="209"/>
      <c r="J1113" s="205"/>
      <c r="K1113" s="205"/>
      <c r="L1113" s="210"/>
      <c r="M1113" s="211"/>
      <c r="N1113" s="212"/>
      <c r="O1113" s="212"/>
      <c r="P1113" s="212"/>
      <c r="Q1113" s="212"/>
      <c r="R1113" s="212"/>
      <c r="S1113" s="212"/>
      <c r="T1113" s="213"/>
      <c r="AT1113" s="214" t="s">
        <v>188</v>
      </c>
      <c r="AU1113" s="214" t="s">
        <v>90</v>
      </c>
      <c r="AV1113" s="13" t="s">
        <v>21</v>
      </c>
      <c r="AW1113" s="13" t="s">
        <v>40</v>
      </c>
      <c r="AX1113" s="13" t="s">
        <v>82</v>
      </c>
      <c r="AY1113" s="214" t="s">
        <v>179</v>
      </c>
    </row>
    <row r="1114" spans="1:65" s="14" customFormat="1" ht="10.199999999999999">
      <c r="B1114" s="215"/>
      <c r="C1114" s="216"/>
      <c r="D1114" s="206" t="s">
        <v>188</v>
      </c>
      <c r="E1114" s="217" t="s">
        <v>1</v>
      </c>
      <c r="F1114" s="218" t="s">
        <v>1594</v>
      </c>
      <c r="G1114" s="216"/>
      <c r="H1114" s="219">
        <v>134.92439999999999</v>
      </c>
      <c r="I1114" s="220"/>
      <c r="J1114" s="216"/>
      <c r="K1114" s="216"/>
      <c r="L1114" s="221"/>
      <c r="M1114" s="222"/>
      <c r="N1114" s="223"/>
      <c r="O1114" s="223"/>
      <c r="P1114" s="223"/>
      <c r="Q1114" s="223"/>
      <c r="R1114" s="223"/>
      <c r="S1114" s="223"/>
      <c r="T1114" s="224"/>
      <c r="AT1114" s="225" t="s">
        <v>188</v>
      </c>
      <c r="AU1114" s="225" t="s">
        <v>90</v>
      </c>
      <c r="AV1114" s="14" t="s">
        <v>90</v>
      </c>
      <c r="AW1114" s="14" t="s">
        <v>40</v>
      </c>
      <c r="AX1114" s="14" t="s">
        <v>82</v>
      </c>
      <c r="AY1114" s="225" t="s">
        <v>179</v>
      </c>
    </row>
    <row r="1115" spans="1:65" s="14" customFormat="1" ht="10.199999999999999">
      <c r="B1115" s="215"/>
      <c r="C1115" s="216"/>
      <c r="D1115" s="206" t="s">
        <v>188</v>
      </c>
      <c r="E1115" s="217" t="s">
        <v>1</v>
      </c>
      <c r="F1115" s="218" t="s">
        <v>1595</v>
      </c>
      <c r="G1115" s="216"/>
      <c r="H1115" s="219">
        <v>2.9430000000000001</v>
      </c>
      <c r="I1115" s="220"/>
      <c r="J1115" s="216"/>
      <c r="K1115" s="216"/>
      <c r="L1115" s="221"/>
      <c r="M1115" s="222"/>
      <c r="N1115" s="223"/>
      <c r="O1115" s="223"/>
      <c r="P1115" s="223"/>
      <c r="Q1115" s="223"/>
      <c r="R1115" s="223"/>
      <c r="S1115" s="223"/>
      <c r="T1115" s="224"/>
      <c r="AT1115" s="225" t="s">
        <v>188</v>
      </c>
      <c r="AU1115" s="225" t="s">
        <v>90</v>
      </c>
      <c r="AV1115" s="14" t="s">
        <v>90</v>
      </c>
      <c r="AW1115" s="14" t="s">
        <v>40</v>
      </c>
      <c r="AX1115" s="14" t="s">
        <v>82</v>
      </c>
      <c r="AY1115" s="225" t="s">
        <v>179</v>
      </c>
    </row>
    <row r="1116" spans="1:65" s="14" customFormat="1" ht="10.199999999999999">
      <c r="B1116" s="215"/>
      <c r="C1116" s="216"/>
      <c r="D1116" s="206" t="s">
        <v>188</v>
      </c>
      <c r="E1116" s="217" t="s">
        <v>1</v>
      </c>
      <c r="F1116" s="218" t="s">
        <v>1596</v>
      </c>
      <c r="G1116" s="216"/>
      <c r="H1116" s="219">
        <v>22.198319999999999</v>
      </c>
      <c r="I1116" s="220"/>
      <c r="J1116" s="216"/>
      <c r="K1116" s="216"/>
      <c r="L1116" s="221"/>
      <c r="M1116" s="222"/>
      <c r="N1116" s="223"/>
      <c r="O1116" s="223"/>
      <c r="P1116" s="223"/>
      <c r="Q1116" s="223"/>
      <c r="R1116" s="223"/>
      <c r="S1116" s="223"/>
      <c r="T1116" s="224"/>
      <c r="AT1116" s="225" t="s">
        <v>188</v>
      </c>
      <c r="AU1116" s="225" t="s">
        <v>90</v>
      </c>
      <c r="AV1116" s="14" t="s">
        <v>90</v>
      </c>
      <c r="AW1116" s="14" t="s">
        <v>40</v>
      </c>
      <c r="AX1116" s="14" t="s">
        <v>82</v>
      </c>
      <c r="AY1116" s="225" t="s">
        <v>179</v>
      </c>
    </row>
    <row r="1117" spans="1:65" s="13" customFormat="1" ht="10.199999999999999">
      <c r="B1117" s="204"/>
      <c r="C1117" s="205"/>
      <c r="D1117" s="206" t="s">
        <v>188</v>
      </c>
      <c r="E1117" s="207" t="s">
        <v>1</v>
      </c>
      <c r="F1117" s="208" t="s">
        <v>239</v>
      </c>
      <c r="G1117" s="205"/>
      <c r="H1117" s="207" t="s">
        <v>1</v>
      </c>
      <c r="I1117" s="209"/>
      <c r="J1117" s="205"/>
      <c r="K1117" s="205"/>
      <c r="L1117" s="210"/>
      <c r="M1117" s="211"/>
      <c r="N1117" s="212"/>
      <c r="O1117" s="212"/>
      <c r="P1117" s="212"/>
      <c r="Q1117" s="212"/>
      <c r="R1117" s="212"/>
      <c r="S1117" s="212"/>
      <c r="T1117" s="213"/>
      <c r="AT1117" s="214" t="s">
        <v>188</v>
      </c>
      <c r="AU1117" s="214" t="s">
        <v>90</v>
      </c>
      <c r="AV1117" s="13" t="s">
        <v>21</v>
      </c>
      <c r="AW1117" s="13" t="s">
        <v>40</v>
      </c>
      <c r="AX1117" s="13" t="s">
        <v>82</v>
      </c>
      <c r="AY1117" s="214" t="s">
        <v>179</v>
      </c>
    </row>
    <row r="1118" spans="1:65" s="14" customFormat="1" ht="10.199999999999999">
      <c r="B1118" s="215"/>
      <c r="C1118" s="216"/>
      <c r="D1118" s="206" t="s">
        <v>188</v>
      </c>
      <c r="E1118" s="217" t="s">
        <v>1</v>
      </c>
      <c r="F1118" s="218" t="s">
        <v>1597</v>
      </c>
      <c r="G1118" s="216"/>
      <c r="H1118" s="219">
        <v>-4.7519999999999998</v>
      </c>
      <c r="I1118" s="220"/>
      <c r="J1118" s="216"/>
      <c r="K1118" s="216"/>
      <c r="L1118" s="221"/>
      <c r="M1118" s="222"/>
      <c r="N1118" s="223"/>
      <c r="O1118" s="223"/>
      <c r="P1118" s="223"/>
      <c r="Q1118" s="223"/>
      <c r="R1118" s="223"/>
      <c r="S1118" s="223"/>
      <c r="T1118" s="224"/>
      <c r="AT1118" s="225" t="s">
        <v>188</v>
      </c>
      <c r="AU1118" s="225" t="s">
        <v>90</v>
      </c>
      <c r="AV1118" s="14" t="s">
        <v>90</v>
      </c>
      <c r="AW1118" s="14" t="s">
        <v>40</v>
      </c>
      <c r="AX1118" s="14" t="s">
        <v>82</v>
      </c>
      <c r="AY1118" s="225" t="s">
        <v>179</v>
      </c>
    </row>
    <row r="1119" spans="1:65" s="13" customFormat="1" ht="10.199999999999999">
      <c r="B1119" s="204"/>
      <c r="C1119" s="205"/>
      <c r="D1119" s="206" t="s">
        <v>188</v>
      </c>
      <c r="E1119" s="207" t="s">
        <v>1</v>
      </c>
      <c r="F1119" s="208" t="s">
        <v>1570</v>
      </c>
      <c r="G1119" s="205"/>
      <c r="H1119" s="207" t="s">
        <v>1</v>
      </c>
      <c r="I1119" s="209"/>
      <c r="J1119" s="205"/>
      <c r="K1119" s="205"/>
      <c r="L1119" s="210"/>
      <c r="M1119" s="211"/>
      <c r="N1119" s="212"/>
      <c r="O1119" s="212"/>
      <c r="P1119" s="212"/>
      <c r="Q1119" s="212"/>
      <c r="R1119" s="212"/>
      <c r="S1119" s="212"/>
      <c r="T1119" s="213"/>
      <c r="AT1119" s="214" t="s">
        <v>188</v>
      </c>
      <c r="AU1119" s="214" t="s">
        <v>90</v>
      </c>
      <c r="AV1119" s="13" t="s">
        <v>21</v>
      </c>
      <c r="AW1119" s="13" t="s">
        <v>40</v>
      </c>
      <c r="AX1119" s="13" t="s">
        <v>82</v>
      </c>
      <c r="AY1119" s="214" t="s">
        <v>179</v>
      </c>
    </row>
    <row r="1120" spans="1:65" s="14" customFormat="1" ht="10.199999999999999">
      <c r="B1120" s="215"/>
      <c r="C1120" s="216"/>
      <c r="D1120" s="206" t="s">
        <v>188</v>
      </c>
      <c r="E1120" s="217" t="s">
        <v>1</v>
      </c>
      <c r="F1120" s="218" t="s">
        <v>1598</v>
      </c>
      <c r="G1120" s="216"/>
      <c r="H1120" s="219">
        <v>36.774000000000001</v>
      </c>
      <c r="I1120" s="220"/>
      <c r="J1120" s="216"/>
      <c r="K1120" s="216"/>
      <c r="L1120" s="221"/>
      <c r="M1120" s="222"/>
      <c r="N1120" s="223"/>
      <c r="O1120" s="223"/>
      <c r="P1120" s="223"/>
      <c r="Q1120" s="223"/>
      <c r="R1120" s="223"/>
      <c r="S1120" s="223"/>
      <c r="T1120" s="224"/>
      <c r="AT1120" s="225" t="s">
        <v>188</v>
      </c>
      <c r="AU1120" s="225" t="s">
        <v>90</v>
      </c>
      <c r="AV1120" s="14" t="s">
        <v>90</v>
      </c>
      <c r="AW1120" s="14" t="s">
        <v>40</v>
      </c>
      <c r="AX1120" s="14" t="s">
        <v>82</v>
      </c>
      <c r="AY1120" s="225" t="s">
        <v>179</v>
      </c>
    </row>
    <row r="1121" spans="1:65" s="2" customFormat="1" ht="19.8" customHeight="1">
      <c r="A1121" s="34"/>
      <c r="B1121" s="35"/>
      <c r="C1121" s="191" t="s">
        <v>1599</v>
      </c>
      <c r="D1121" s="191" t="s">
        <v>181</v>
      </c>
      <c r="E1121" s="192" t="s">
        <v>1600</v>
      </c>
      <c r="F1121" s="193" t="s">
        <v>1601</v>
      </c>
      <c r="G1121" s="194" t="s">
        <v>260</v>
      </c>
      <c r="H1121" s="195">
        <v>3.38</v>
      </c>
      <c r="I1121" s="196"/>
      <c r="J1121" s="197">
        <f>ROUND(I1121*H1121,2)</f>
        <v>0</v>
      </c>
      <c r="K1121" s="193" t="s">
        <v>185</v>
      </c>
      <c r="L1121" s="39"/>
      <c r="M1121" s="198" t="s">
        <v>1</v>
      </c>
      <c r="N1121" s="199" t="s">
        <v>47</v>
      </c>
      <c r="O1121" s="71"/>
      <c r="P1121" s="200">
        <f>O1121*H1121</f>
        <v>0</v>
      </c>
      <c r="Q1121" s="200">
        <v>1.5299999999999999E-3</v>
      </c>
      <c r="R1121" s="200">
        <f>Q1121*H1121</f>
        <v>5.1713999999999996E-3</v>
      </c>
      <c r="S1121" s="200">
        <v>0</v>
      </c>
      <c r="T1121" s="201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2" t="s">
        <v>297</v>
      </c>
      <c r="AT1121" s="202" t="s">
        <v>181</v>
      </c>
      <c r="AU1121" s="202" t="s">
        <v>90</v>
      </c>
      <c r="AY1121" s="17" t="s">
        <v>179</v>
      </c>
      <c r="BE1121" s="203">
        <f>IF(N1121="základní",J1121,0)</f>
        <v>0</v>
      </c>
      <c r="BF1121" s="203">
        <f>IF(N1121="snížená",J1121,0)</f>
        <v>0</v>
      </c>
      <c r="BG1121" s="203">
        <f>IF(N1121="zákl. přenesená",J1121,0)</f>
        <v>0</v>
      </c>
      <c r="BH1121" s="203">
        <f>IF(N1121="sníž. přenesená",J1121,0)</f>
        <v>0</v>
      </c>
      <c r="BI1121" s="203">
        <f>IF(N1121="nulová",J1121,0)</f>
        <v>0</v>
      </c>
      <c r="BJ1121" s="17" t="s">
        <v>21</v>
      </c>
      <c r="BK1121" s="203">
        <f>ROUND(I1121*H1121,2)</f>
        <v>0</v>
      </c>
      <c r="BL1121" s="17" t="s">
        <v>297</v>
      </c>
      <c r="BM1121" s="202" t="s">
        <v>1602</v>
      </c>
    </row>
    <row r="1122" spans="1:65" s="13" customFormat="1" ht="10.199999999999999">
      <c r="B1122" s="204"/>
      <c r="C1122" s="205"/>
      <c r="D1122" s="206" t="s">
        <v>188</v>
      </c>
      <c r="E1122" s="207" t="s">
        <v>1</v>
      </c>
      <c r="F1122" s="208" t="s">
        <v>355</v>
      </c>
      <c r="G1122" s="205"/>
      <c r="H1122" s="207" t="s">
        <v>1</v>
      </c>
      <c r="I1122" s="209"/>
      <c r="J1122" s="205"/>
      <c r="K1122" s="205"/>
      <c r="L1122" s="210"/>
      <c r="M1122" s="211"/>
      <c r="N1122" s="212"/>
      <c r="O1122" s="212"/>
      <c r="P1122" s="212"/>
      <c r="Q1122" s="212"/>
      <c r="R1122" s="212"/>
      <c r="S1122" s="212"/>
      <c r="T1122" s="213"/>
      <c r="AT1122" s="214" t="s">
        <v>188</v>
      </c>
      <c r="AU1122" s="214" t="s">
        <v>90</v>
      </c>
      <c r="AV1122" s="13" t="s">
        <v>21</v>
      </c>
      <c r="AW1122" s="13" t="s">
        <v>40</v>
      </c>
      <c r="AX1122" s="13" t="s">
        <v>82</v>
      </c>
      <c r="AY1122" s="214" t="s">
        <v>179</v>
      </c>
    </row>
    <row r="1123" spans="1:65" s="14" customFormat="1" ht="10.199999999999999">
      <c r="B1123" s="215"/>
      <c r="C1123" s="216"/>
      <c r="D1123" s="206" t="s">
        <v>188</v>
      </c>
      <c r="E1123" s="217" t="s">
        <v>1</v>
      </c>
      <c r="F1123" s="218" t="s">
        <v>356</v>
      </c>
      <c r="G1123" s="216"/>
      <c r="H1123" s="219">
        <v>3.38</v>
      </c>
      <c r="I1123" s="220"/>
      <c r="J1123" s="216"/>
      <c r="K1123" s="216"/>
      <c r="L1123" s="221"/>
      <c r="M1123" s="222"/>
      <c r="N1123" s="223"/>
      <c r="O1123" s="223"/>
      <c r="P1123" s="223"/>
      <c r="Q1123" s="223"/>
      <c r="R1123" s="223"/>
      <c r="S1123" s="223"/>
      <c r="T1123" s="224"/>
      <c r="AT1123" s="225" t="s">
        <v>188</v>
      </c>
      <c r="AU1123" s="225" t="s">
        <v>90</v>
      </c>
      <c r="AV1123" s="14" t="s">
        <v>90</v>
      </c>
      <c r="AW1123" s="14" t="s">
        <v>40</v>
      </c>
      <c r="AX1123" s="14" t="s">
        <v>82</v>
      </c>
      <c r="AY1123" s="225" t="s">
        <v>179</v>
      </c>
    </row>
    <row r="1124" spans="1:65" s="2" customFormat="1" ht="14.4" customHeight="1">
      <c r="A1124" s="34"/>
      <c r="B1124" s="35"/>
      <c r="C1124" s="191" t="s">
        <v>1603</v>
      </c>
      <c r="D1124" s="191" t="s">
        <v>181</v>
      </c>
      <c r="E1124" s="192" t="s">
        <v>1604</v>
      </c>
      <c r="F1124" s="193" t="s">
        <v>1605</v>
      </c>
      <c r="G1124" s="194" t="s">
        <v>260</v>
      </c>
      <c r="H1124" s="195">
        <v>3.38</v>
      </c>
      <c r="I1124" s="196"/>
      <c r="J1124" s="197">
        <f>ROUND(I1124*H1124,2)</f>
        <v>0</v>
      </c>
      <c r="K1124" s="193" t="s">
        <v>185</v>
      </c>
      <c r="L1124" s="39"/>
      <c r="M1124" s="198" t="s">
        <v>1</v>
      </c>
      <c r="N1124" s="199" t="s">
        <v>47</v>
      </c>
      <c r="O1124" s="71"/>
      <c r="P1124" s="200">
        <f>O1124*H1124</f>
        <v>0</v>
      </c>
      <c r="Q1124" s="200">
        <v>1.0200000000000001E-3</v>
      </c>
      <c r="R1124" s="200">
        <f>Q1124*H1124</f>
        <v>3.4476000000000003E-3</v>
      </c>
      <c r="S1124" s="200">
        <v>0</v>
      </c>
      <c r="T1124" s="201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2" t="s">
        <v>297</v>
      </c>
      <c r="AT1124" s="202" t="s">
        <v>181</v>
      </c>
      <c r="AU1124" s="202" t="s">
        <v>90</v>
      </c>
      <c r="AY1124" s="17" t="s">
        <v>179</v>
      </c>
      <c r="BE1124" s="203">
        <f>IF(N1124="základní",J1124,0)</f>
        <v>0</v>
      </c>
      <c r="BF1124" s="203">
        <f>IF(N1124="snížená",J1124,0)</f>
        <v>0</v>
      </c>
      <c r="BG1124" s="203">
        <f>IF(N1124="zákl. přenesená",J1124,0)</f>
        <v>0</v>
      </c>
      <c r="BH1124" s="203">
        <f>IF(N1124="sníž. přenesená",J1124,0)</f>
        <v>0</v>
      </c>
      <c r="BI1124" s="203">
        <f>IF(N1124="nulová",J1124,0)</f>
        <v>0</v>
      </c>
      <c r="BJ1124" s="17" t="s">
        <v>21</v>
      </c>
      <c r="BK1124" s="203">
        <f>ROUND(I1124*H1124,2)</f>
        <v>0</v>
      </c>
      <c r="BL1124" s="17" t="s">
        <v>297</v>
      </c>
      <c r="BM1124" s="202" t="s">
        <v>1606</v>
      </c>
    </row>
    <row r="1125" spans="1:65" s="13" customFormat="1" ht="10.199999999999999">
      <c r="B1125" s="204"/>
      <c r="C1125" s="205"/>
      <c r="D1125" s="206" t="s">
        <v>188</v>
      </c>
      <c r="E1125" s="207" t="s">
        <v>1</v>
      </c>
      <c r="F1125" s="208" t="s">
        <v>355</v>
      </c>
      <c r="G1125" s="205"/>
      <c r="H1125" s="207" t="s">
        <v>1</v>
      </c>
      <c r="I1125" s="209"/>
      <c r="J1125" s="205"/>
      <c r="K1125" s="205"/>
      <c r="L1125" s="210"/>
      <c r="M1125" s="211"/>
      <c r="N1125" s="212"/>
      <c r="O1125" s="212"/>
      <c r="P1125" s="212"/>
      <c r="Q1125" s="212"/>
      <c r="R1125" s="212"/>
      <c r="S1125" s="212"/>
      <c r="T1125" s="213"/>
      <c r="AT1125" s="214" t="s">
        <v>188</v>
      </c>
      <c r="AU1125" s="214" t="s">
        <v>90</v>
      </c>
      <c r="AV1125" s="13" t="s">
        <v>21</v>
      </c>
      <c r="AW1125" s="13" t="s">
        <v>40</v>
      </c>
      <c r="AX1125" s="13" t="s">
        <v>82</v>
      </c>
      <c r="AY1125" s="214" t="s">
        <v>179</v>
      </c>
    </row>
    <row r="1126" spans="1:65" s="14" customFormat="1" ht="10.199999999999999">
      <c r="B1126" s="215"/>
      <c r="C1126" s="216"/>
      <c r="D1126" s="206" t="s">
        <v>188</v>
      </c>
      <c r="E1126" s="217" t="s">
        <v>1</v>
      </c>
      <c r="F1126" s="218" t="s">
        <v>356</v>
      </c>
      <c r="G1126" s="216"/>
      <c r="H1126" s="219">
        <v>3.38</v>
      </c>
      <c r="I1126" s="220"/>
      <c r="J1126" s="216"/>
      <c r="K1126" s="216"/>
      <c r="L1126" s="221"/>
      <c r="M1126" s="222"/>
      <c r="N1126" s="223"/>
      <c r="O1126" s="223"/>
      <c r="P1126" s="223"/>
      <c r="Q1126" s="223"/>
      <c r="R1126" s="223"/>
      <c r="S1126" s="223"/>
      <c r="T1126" s="224"/>
      <c r="AT1126" s="225" t="s">
        <v>188</v>
      </c>
      <c r="AU1126" s="225" t="s">
        <v>90</v>
      </c>
      <c r="AV1126" s="14" t="s">
        <v>90</v>
      </c>
      <c r="AW1126" s="14" t="s">
        <v>40</v>
      </c>
      <c r="AX1126" s="14" t="s">
        <v>82</v>
      </c>
      <c r="AY1126" s="225" t="s">
        <v>179</v>
      </c>
    </row>
    <row r="1127" spans="1:65" s="2" customFormat="1" ht="19.8" customHeight="1">
      <c r="A1127" s="34"/>
      <c r="B1127" s="35"/>
      <c r="C1127" s="226" t="s">
        <v>1607</v>
      </c>
      <c r="D1127" s="226" t="s">
        <v>207</v>
      </c>
      <c r="E1127" s="227" t="s">
        <v>1608</v>
      </c>
      <c r="F1127" s="228" t="s">
        <v>1609</v>
      </c>
      <c r="G1127" s="229" t="s">
        <v>184</v>
      </c>
      <c r="H1127" s="230">
        <v>1.859</v>
      </c>
      <c r="I1127" s="231"/>
      <c r="J1127" s="232">
        <f>ROUND(I1127*H1127,2)</f>
        <v>0</v>
      </c>
      <c r="K1127" s="228" t="s">
        <v>185</v>
      </c>
      <c r="L1127" s="233"/>
      <c r="M1127" s="234" t="s">
        <v>1</v>
      </c>
      <c r="N1127" s="235" t="s">
        <v>47</v>
      </c>
      <c r="O1127" s="71"/>
      <c r="P1127" s="200">
        <f>O1127*H1127</f>
        <v>0</v>
      </c>
      <c r="Q1127" s="200">
        <v>1.9199999999999998E-2</v>
      </c>
      <c r="R1127" s="200">
        <f>Q1127*H1127</f>
        <v>3.5692799999999997E-2</v>
      </c>
      <c r="S1127" s="200">
        <v>0</v>
      </c>
      <c r="T1127" s="201">
        <f>S1127*H1127</f>
        <v>0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202" t="s">
        <v>397</v>
      </c>
      <c r="AT1127" s="202" t="s">
        <v>207</v>
      </c>
      <c r="AU1127" s="202" t="s">
        <v>90</v>
      </c>
      <c r="AY1127" s="17" t="s">
        <v>179</v>
      </c>
      <c r="BE1127" s="203">
        <f>IF(N1127="základní",J1127,0)</f>
        <v>0</v>
      </c>
      <c r="BF1127" s="203">
        <f>IF(N1127="snížená",J1127,0)</f>
        <v>0</v>
      </c>
      <c r="BG1127" s="203">
        <f>IF(N1127="zákl. přenesená",J1127,0)</f>
        <v>0</v>
      </c>
      <c r="BH1127" s="203">
        <f>IF(N1127="sníž. přenesená",J1127,0)</f>
        <v>0</v>
      </c>
      <c r="BI1127" s="203">
        <f>IF(N1127="nulová",J1127,0)</f>
        <v>0</v>
      </c>
      <c r="BJ1127" s="17" t="s">
        <v>21</v>
      </c>
      <c r="BK1127" s="203">
        <f>ROUND(I1127*H1127,2)</f>
        <v>0</v>
      </c>
      <c r="BL1127" s="17" t="s">
        <v>297</v>
      </c>
      <c r="BM1127" s="202" t="s">
        <v>1610</v>
      </c>
    </row>
    <row r="1128" spans="1:65" s="2" customFormat="1" ht="19.2">
      <c r="A1128" s="34"/>
      <c r="B1128" s="35"/>
      <c r="C1128" s="36"/>
      <c r="D1128" s="206" t="s">
        <v>462</v>
      </c>
      <c r="E1128" s="36"/>
      <c r="F1128" s="236" t="s">
        <v>1593</v>
      </c>
      <c r="G1128" s="36"/>
      <c r="H1128" s="36"/>
      <c r="I1128" s="237"/>
      <c r="J1128" s="36"/>
      <c r="K1128" s="36"/>
      <c r="L1128" s="39"/>
      <c r="M1128" s="238"/>
      <c r="N1128" s="239"/>
      <c r="O1128" s="71"/>
      <c r="P1128" s="71"/>
      <c r="Q1128" s="71"/>
      <c r="R1128" s="71"/>
      <c r="S1128" s="71"/>
      <c r="T1128" s="72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T1128" s="17" t="s">
        <v>462</v>
      </c>
      <c r="AU1128" s="17" t="s">
        <v>90</v>
      </c>
    </row>
    <row r="1129" spans="1:65" s="13" customFormat="1" ht="10.199999999999999">
      <c r="B1129" s="204"/>
      <c r="C1129" s="205"/>
      <c r="D1129" s="206" t="s">
        <v>188</v>
      </c>
      <c r="E1129" s="207" t="s">
        <v>1</v>
      </c>
      <c r="F1129" s="208" t="s">
        <v>355</v>
      </c>
      <c r="G1129" s="205"/>
      <c r="H1129" s="207" t="s">
        <v>1</v>
      </c>
      <c r="I1129" s="209"/>
      <c r="J1129" s="205"/>
      <c r="K1129" s="205"/>
      <c r="L1129" s="210"/>
      <c r="M1129" s="211"/>
      <c r="N1129" s="212"/>
      <c r="O1129" s="212"/>
      <c r="P1129" s="212"/>
      <c r="Q1129" s="212"/>
      <c r="R1129" s="212"/>
      <c r="S1129" s="212"/>
      <c r="T1129" s="213"/>
      <c r="AT1129" s="214" t="s">
        <v>188</v>
      </c>
      <c r="AU1129" s="214" t="s">
        <v>90</v>
      </c>
      <c r="AV1129" s="13" t="s">
        <v>21</v>
      </c>
      <c r="AW1129" s="13" t="s">
        <v>40</v>
      </c>
      <c r="AX1129" s="13" t="s">
        <v>82</v>
      </c>
      <c r="AY1129" s="214" t="s">
        <v>179</v>
      </c>
    </row>
    <row r="1130" spans="1:65" s="14" customFormat="1" ht="10.199999999999999">
      <c r="B1130" s="215"/>
      <c r="C1130" s="216"/>
      <c r="D1130" s="206" t="s">
        <v>188</v>
      </c>
      <c r="E1130" s="217" t="s">
        <v>1</v>
      </c>
      <c r="F1130" s="218" t="s">
        <v>1611</v>
      </c>
      <c r="G1130" s="216"/>
      <c r="H1130" s="219">
        <v>1.859</v>
      </c>
      <c r="I1130" s="220"/>
      <c r="J1130" s="216"/>
      <c r="K1130" s="216"/>
      <c r="L1130" s="221"/>
      <c r="M1130" s="222"/>
      <c r="N1130" s="223"/>
      <c r="O1130" s="223"/>
      <c r="P1130" s="223"/>
      <c r="Q1130" s="223"/>
      <c r="R1130" s="223"/>
      <c r="S1130" s="223"/>
      <c r="T1130" s="224"/>
      <c r="AT1130" s="225" t="s">
        <v>188</v>
      </c>
      <c r="AU1130" s="225" t="s">
        <v>90</v>
      </c>
      <c r="AV1130" s="14" t="s">
        <v>90</v>
      </c>
      <c r="AW1130" s="14" t="s">
        <v>40</v>
      </c>
      <c r="AX1130" s="14" t="s">
        <v>82</v>
      </c>
      <c r="AY1130" s="225" t="s">
        <v>179</v>
      </c>
    </row>
    <row r="1131" spans="1:65" s="2" customFormat="1" ht="14.4" customHeight="1">
      <c r="A1131" s="34"/>
      <c r="B1131" s="35"/>
      <c r="C1131" s="191" t="s">
        <v>1612</v>
      </c>
      <c r="D1131" s="191" t="s">
        <v>181</v>
      </c>
      <c r="E1131" s="192" t="s">
        <v>1613</v>
      </c>
      <c r="F1131" s="193" t="s">
        <v>1614</v>
      </c>
      <c r="G1131" s="194" t="s">
        <v>184</v>
      </c>
      <c r="H1131" s="195">
        <v>31.15</v>
      </c>
      <c r="I1131" s="196"/>
      <c r="J1131" s="197">
        <f>ROUND(I1131*H1131,2)</f>
        <v>0</v>
      </c>
      <c r="K1131" s="193" t="s">
        <v>185</v>
      </c>
      <c r="L1131" s="39"/>
      <c r="M1131" s="198" t="s">
        <v>1</v>
      </c>
      <c r="N1131" s="199" t="s">
        <v>47</v>
      </c>
      <c r="O1131" s="71"/>
      <c r="P1131" s="200">
        <f>O1131*H1131</f>
        <v>0</v>
      </c>
      <c r="Q1131" s="200">
        <v>1.5E-3</v>
      </c>
      <c r="R1131" s="200">
        <f>Q1131*H1131</f>
        <v>4.6724999999999996E-2</v>
      </c>
      <c r="S1131" s="200">
        <v>0</v>
      </c>
      <c r="T1131" s="201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2" t="s">
        <v>297</v>
      </c>
      <c r="AT1131" s="202" t="s">
        <v>181</v>
      </c>
      <c r="AU1131" s="202" t="s">
        <v>90</v>
      </c>
      <c r="AY1131" s="17" t="s">
        <v>179</v>
      </c>
      <c r="BE1131" s="203">
        <f>IF(N1131="základní",J1131,0)</f>
        <v>0</v>
      </c>
      <c r="BF1131" s="203">
        <f>IF(N1131="snížená",J1131,0)</f>
        <v>0</v>
      </c>
      <c r="BG1131" s="203">
        <f>IF(N1131="zákl. přenesená",J1131,0)</f>
        <v>0</v>
      </c>
      <c r="BH1131" s="203">
        <f>IF(N1131="sníž. přenesená",J1131,0)</f>
        <v>0</v>
      </c>
      <c r="BI1131" s="203">
        <f>IF(N1131="nulová",J1131,0)</f>
        <v>0</v>
      </c>
      <c r="BJ1131" s="17" t="s">
        <v>21</v>
      </c>
      <c r="BK1131" s="203">
        <f>ROUND(I1131*H1131,2)</f>
        <v>0</v>
      </c>
      <c r="BL1131" s="17" t="s">
        <v>297</v>
      </c>
      <c r="BM1131" s="202" t="s">
        <v>1615</v>
      </c>
    </row>
    <row r="1132" spans="1:65" s="13" customFormat="1" ht="10.199999999999999">
      <c r="B1132" s="204"/>
      <c r="C1132" s="205"/>
      <c r="D1132" s="206" t="s">
        <v>188</v>
      </c>
      <c r="E1132" s="207" t="s">
        <v>1</v>
      </c>
      <c r="F1132" s="208" t="s">
        <v>1616</v>
      </c>
      <c r="G1132" s="205"/>
      <c r="H1132" s="207" t="s">
        <v>1</v>
      </c>
      <c r="I1132" s="209"/>
      <c r="J1132" s="205"/>
      <c r="K1132" s="205"/>
      <c r="L1132" s="210"/>
      <c r="M1132" s="211"/>
      <c r="N1132" s="212"/>
      <c r="O1132" s="212"/>
      <c r="P1132" s="212"/>
      <c r="Q1132" s="212"/>
      <c r="R1132" s="212"/>
      <c r="S1132" s="212"/>
      <c r="T1132" s="213"/>
      <c r="AT1132" s="214" t="s">
        <v>188</v>
      </c>
      <c r="AU1132" s="214" t="s">
        <v>90</v>
      </c>
      <c r="AV1132" s="13" t="s">
        <v>21</v>
      </c>
      <c r="AW1132" s="13" t="s">
        <v>40</v>
      </c>
      <c r="AX1132" s="13" t="s">
        <v>82</v>
      </c>
      <c r="AY1132" s="214" t="s">
        <v>179</v>
      </c>
    </row>
    <row r="1133" spans="1:65" s="14" customFormat="1" ht="10.199999999999999">
      <c r="B1133" s="215"/>
      <c r="C1133" s="216"/>
      <c r="D1133" s="206" t="s">
        <v>188</v>
      </c>
      <c r="E1133" s="217" t="s">
        <v>1</v>
      </c>
      <c r="F1133" s="218" t="s">
        <v>1617</v>
      </c>
      <c r="G1133" s="216"/>
      <c r="H1133" s="219">
        <v>31.150000000000002</v>
      </c>
      <c r="I1133" s="220"/>
      <c r="J1133" s="216"/>
      <c r="K1133" s="216"/>
      <c r="L1133" s="221"/>
      <c r="M1133" s="222"/>
      <c r="N1133" s="223"/>
      <c r="O1133" s="223"/>
      <c r="P1133" s="223"/>
      <c r="Q1133" s="223"/>
      <c r="R1133" s="223"/>
      <c r="S1133" s="223"/>
      <c r="T1133" s="224"/>
      <c r="AT1133" s="225" t="s">
        <v>188</v>
      </c>
      <c r="AU1133" s="225" t="s">
        <v>90</v>
      </c>
      <c r="AV1133" s="14" t="s">
        <v>90</v>
      </c>
      <c r="AW1133" s="14" t="s">
        <v>40</v>
      </c>
      <c r="AX1133" s="14" t="s">
        <v>82</v>
      </c>
      <c r="AY1133" s="225" t="s">
        <v>179</v>
      </c>
    </row>
    <row r="1134" spans="1:65" s="2" customFormat="1" ht="14.4" customHeight="1">
      <c r="A1134" s="34"/>
      <c r="B1134" s="35"/>
      <c r="C1134" s="191" t="s">
        <v>1618</v>
      </c>
      <c r="D1134" s="191" t="s">
        <v>181</v>
      </c>
      <c r="E1134" s="192" t="s">
        <v>1619</v>
      </c>
      <c r="F1134" s="193" t="s">
        <v>1620</v>
      </c>
      <c r="G1134" s="194" t="s">
        <v>243</v>
      </c>
      <c r="H1134" s="195">
        <v>38</v>
      </c>
      <c r="I1134" s="196"/>
      <c r="J1134" s="197">
        <f>ROUND(I1134*H1134,2)</f>
        <v>0</v>
      </c>
      <c r="K1134" s="193" t="s">
        <v>185</v>
      </c>
      <c r="L1134" s="39"/>
      <c r="M1134" s="198" t="s">
        <v>1</v>
      </c>
      <c r="N1134" s="199" t="s">
        <v>47</v>
      </c>
      <c r="O1134" s="71"/>
      <c r="P1134" s="200">
        <f>O1134*H1134</f>
        <v>0</v>
      </c>
      <c r="Q1134" s="200">
        <v>2.1000000000000001E-4</v>
      </c>
      <c r="R1134" s="200">
        <f>Q1134*H1134</f>
        <v>7.980000000000001E-3</v>
      </c>
      <c r="S1134" s="200">
        <v>0</v>
      </c>
      <c r="T1134" s="201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2" t="s">
        <v>297</v>
      </c>
      <c r="AT1134" s="202" t="s">
        <v>181</v>
      </c>
      <c r="AU1134" s="202" t="s">
        <v>90</v>
      </c>
      <c r="AY1134" s="17" t="s">
        <v>179</v>
      </c>
      <c r="BE1134" s="203">
        <f>IF(N1134="základní",J1134,0)</f>
        <v>0</v>
      </c>
      <c r="BF1134" s="203">
        <f>IF(N1134="snížená",J1134,0)</f>
        <v>0</v>
      </c>
      <c r="BG1134" s="203">
        <f>IF(N1134="zákl. přenesená",J1134,0)</f>
        <v>0</v>
      </c>
      <c r="BH1134" s="203">
        <f>IF(N1134="sníž. přenesená",J1134,0)</f>
        <v>0</v>
      </c>
      <c r="BI1134" s="203">
        <f>IF(N1134="nulová",J1134,0)</f>
        <v>0</v>
      </c>
      <c r="BJ1134" s="17" t="s">
        <v>21</v>
      </c>
      <c r="BK1134" s="203">
        <f>ROUND(I1134*H1134,2)</f>
        <v>0</v>
      </c>
      <c r="BL1134" s="17" t="s">
        <v>297</v>
      </c>
      <c r="BM1134" s="202" t="s">
        <v>1621</v>
      </c>
    </row>
    <row r="1135" spans="1:65" s="13" customFormat="1" ht="10.199999999999999">
      <c r="B1135" s="204"/>
      <c r="C1135" s="205"/>
      <c r="D1135" s="206" t="s">
        <v>188</v>
      </c>
      <c r="E1135" s="207" t="s">
        <v>1</v>
      </c>
      <c r="F1135" s="208" t="s">
        <v>1622</v>
      </c>
      <c r="G1135" s="205"/>
      <c r="H1135" s="207" t="s">
        <v>1</v>
      </c>
      <c r="I1135" s="209"/>
      <c r="J1135" s="205"/>
      <c r="K1135" s="205"/>
      <c r="L1135" s="210"/>
      <c r="M1135" s="211"/>
      <c r="N1135" s="212"/>
      <c r="O1135" s="212"/>
      <c r="P1135" s="212"/>
      <c r="Q1135" s="212"/>
      <c r="R1135" s="212"/>
      <c r="S1135" s="212"/>
      <c r="T1135" s="213"/>
      <c r="AT1135" s="214" t="s">
        <v>188</v>
      </c>
      <c r="AU1135" s="214" t="s">
        <v>90</v>
      </c>
      <c r="AV1135" s="13" t="s">
        <v>21</v>
      </c>
      <c r="AW1135" s="13" t="s">
        <v>40</v>
      </c>
      <c r="AX1135" s="13" t="s">
        <v>82</v>
      </c>
      <c r="AY1135" s="214" t="s">
        <v>179</v>
      </c>
    </row>
    <row r="1136" spans="1:65" s="14" customFormat="1" ht="10.199999999999999">
      <c r="B1136" s="215"/>
      <c r="C1136" s="216"/>
      <c r="D1136" s="206" t="s">
        <v>188</v>
      </c>
      <c r="E1136" s="217" t="s">
        <v>1</v>
      </c>
      <c r="F1136" s="218" t="s">
        <v>1623</v>
      </c>
      <c r="G1136" s="216"/>
      <c r="H1136" s="219">
        <v>38</v>
      </c>
      <c r="I1136" s="220"/>
      <c r="J1136" s="216"/>
      <c r="K1136" s="216"/>
      <c r="L1136" s="221"/>
      <c r="M1136" s="222"/>
      <c r="N1136" s="223"/>
      <c r="O1136" s="223"/>
      <c r="P1136" s="223"/>
      <c r="Q1136" s="223"/>
      <c r="R1136" s="223"/>
      <c r="S1136" s="223"/>
      <c r="T1136" s="224"/>
      <c r="AT1136" s="225" t="s">
        <v>188</v>
      </c>
      <c r="AU1136" s="225" t="s">
        <v>90</v>
      </c>
      <c r="AV1136" s="14" t="s">
        <v>90</v>
      </c>
      <c r="AW1136" s="14" t="s">
        <v>40</v>
      </c>
      <c r="AX1136" s="14" t="s">
        <v>82</v>
      </c>
      <c r="AY1136" s="225" t="s">
        <v>179</v>
      </c>
    </row>
    <row r="1137" spans="1:65" s="2" customFormat="1" ht="14.4" customHeight="1">
      <c r="A1137" s="34"/>
      <c r="B1137" s="35"/>
      <c r="C1137" s="191" t="s">
        <v>1624</v>
      </c>
      <c r="D1137" s="191" t="s">
        <v>181</v>
      </c>
      <c r="E1137" s="192" t="s">
        <v>1625</v>
      </c>
      <c r="F1137" s="193" t="s">
        <v>1626</v>
      </c>
      <c r="G1137" s="194" t="s">
        <v>243</v>
      </c>
      <c r="H1137" s="195">
        <v>2</v>
      </c>
      <c r="I1137" s="196"/>
      <c r="J1137" s="197">
        <f>ROUND(I1137*H1137,2)</f>
        <v>0</v>
      </c>
      <c r="K1137" s="193" t="s">
        <v>185</v>
      </c>
      <c r="L1137" s="39"/>
      <c r="M1137" s="198" t="s">
        <v>1</v>
      </c>
      <c r="N1137" s="199" t="s">
        <v>47</v>
      </c>
      <c r="O1137" s="71"/>
      <c r="P1137" s="200">
        <f>O1137*H1137</f>
        <v>0</v>
      </c>
      <c r="Q1137" s="200">
        <v>2.0000000000000001E-4</v>
      </c>
      <c r="R1137" s="200">
        <f>Q1137*H1137</f>
        <v>4.0000000000000002E-4</v>
      </c>
      <c r="S1137" s="200">
        <v>0</v>
      </c>
      <c r="T1137" s="201">
        <f>S1137*H1137</f>
        <v>0</v>
      </c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R1137" s="202" t="s">
        <v>297</v>
      </c>
      <c r="AT1137" s="202" t="s">
        <v>181</v>
      </c>
      <c r="AU1137" s="202" t="s">
        <v>90</v>
      </c>
      <c r="AY1137" s="17" t="s">
        <v>179</v>
      </c>
      <c r="BE1137" s="203">
        <f>IF(N1137="základní",J1137,0)</f>
        <v>0</v>
      </c>
      <c r="BF1137" s="203">
        <f>IF(N1137="snížená",J1137,0)</f>
        <v>0</v>
      </c>
      <c r="BG1137" s="203">
        <f>IF(N1137="zákl. přenesená",J1137,0)</f>
        <v>0</v>
      </c>
      <c r="BH1137" s="203">
        <f>IF(N1137="sníž. přenesená",J1137,0)</f>
        <v>0</v>
      </c>
      <c r="BI1137" s="203">
        <f>IF(N1137="nulová",J1137,0)</f>
        <v>0</v>
      </c>
      <c r="BJ1137" s="17" t="s">
        <v>21</v>
      </c>
      <c r="BK1137" s="203">
        <f>ROUND(I1137*H1137,2)</f>
        <v>0</v>
      </c>
      <c r="BL1137" s="17" t="s">
        <v>297</v>
      </c>
      <c r="BM1137" s="202" t="s">
        <v>1627</v>
      </c>
    </row>
    <row r="1138" spans="1:65" s="13" customFormat="1" ht="10.199999999999999">
      <c r="B1138" s="204"/>
      <c r="C1138" s="205"/>
      <c r="D1138" s="206" t="s">
        <v>188</v>
      </c>
      <c r="E1138" s="207" t="s">
        <v>1</v>
      </c>
      <c r="F1138" s="208" t="s">
        <v>1622</v>
      </c>
      <c r="G1138" s="205"/>
      <c r="H1138" s="207" t="s">
        <v>1</v>
      </c>
      <c r="I1138" s="209"/>
      <c r="J1138" s="205"/>
      <c r="K1138" s="205"/>
      <c r="L1138" s="210"/>
      <c r="M1138" s="211"/>
      <c r="N1138" s="212"/>
      <c r="O1138" s="212"/>
      <c r="P1138" s="212"/>
      <c r="Q1138" s="212"/>
      <c r="R1138" s="212"/>
      <c r="S1138" s="212"/>
      <c r="T1138" s="213"/>
      <c r="AT1138" s="214" t="s">
        <v>188</v>
      </c>
      <c r="AU1138" s="214" t="s">
        <v>90</v>
      </c>
      <c r="AV1138" s="13" t="s">
        <v>21</v>
      </c>
      <c r="AW1138" s="13" t="s">
        <v>40</v>
      </c>
      <c r="AX1138" s="13" t="s">
        <v>82</v>
      </c>
      <c r="AY1138" s="214" t="s">
        <v>179</v>
      </c>
    </row>
    <row r="1139" spans="1:65" s="14" customFormat="1" ht="10.199999999999999">
      <c r="B1139" s="215"/>
      <c r="C1139" s="216"/>
      <c r="D1139" s="206" t="s">
        <v>188</v>
      </c>
      <c r="E1139" s="217" t="s">
        <v>1</v>
      </c>
      <c r="F1139" s="218" t="s">
        <v>90</v>
      </c>
      <c r="G1139" s="216"/>
      <c r="H1139" s="219">
        <v>2</v>
      </c>
      <c r="I1139" s="220"/>
      <c r="J1139" s="216"/>
      <c r="K1139" s="216"/>
      <c r="L1139" s="221"/>
      <c r="M1139" s="222"/>
      <c r="N1139" s="223"/>
      <c r="O1139" s="223"/>
      <c r="P1139" s="223"/>
      <c r="Q1139" s="223"/>
      <c r="R1139" s="223"/>
      <c r="S1139" s="223"/>
      <c r="T1139" s="224"/>
      <c r="AT1139" s="225" t="s">
        <v>188</v>
      </c>
      <c r="AU1139" s="225" t="s">
        <v>90</v>
      </c>
      <c r="AV1139" s="14" t="s">
        <v>90</v>
      </c>
      <c r="AW1139" s="14" t="s">
        <v>40</v>
      </c>
      <c r="AX1139" s="14" t="s">
        <v>82</v>
      </c>
      <c r="AY1139" s="225" t="s">
        <v>179</v>
      </c>
    </row>
    <row r="1140" spans="1:65" s="2" customFormat="1" ht="14.4" customHeight="1">
      <c r="A1140" s="34"/>
      <c r="B1140" s="35"/>
      <c r="C1140" s="191" t="s">
        <v>1628</v>
      </c>
      <c r="D1140" s="191" t="s">
        <v>181</v>
      </c>
      <c r="E1140" s="192" t="s">
        <v>1629</v>
      </c>
      <c r="F1140" s="193" t="s">
        <v>1630</v>
      </c>
      <c r="G1140" s="194" t="s">
        <v>260</v>
      </c>
      <c r="H1140" s="195">
        <v>56.9</v>
      </c>
      <c r="I1140" s="196"/>
      <c r="J1140" s="197">
        <f>ROUND(I1140*H1140,2)</f>
        <v>0</v>
      </c>
      <c r="K1140" s="193" t="s">
        <v>185</v>
      </c>
      <c r="L1140" s="39"/>
      <c r="M1140" s="198" t="s">
        <v>1</v>
      </c>
      <c r="N1140" s="199" t="s">
        <v>47</v>
      </c>
      <c r="O1140" s="71"/>
      <c r="P1140" s="200">
        <f>O1140*H1140</f>
        <v>0</v>
      </c>
      <c r="Q1140" s="200">
        <v>3.2000000000000003E-4</v>
      </c>
      <c r="R1140" s="200">
        <f>Q1140*H1140</f>
        <v>1.8208000000000002E-2</v>
      </c>
      <c r="S1140" s="200">
        <v>0</v>
      </c>
      <c r="T1140" s="201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2" t="s">
        <v>297</v>
      </c>
      <c r="AT1140" s="202" t="s">
        <v>181</v>
      </c>
      <c r="AU1140" s="202" t="s">
        <v>90</v>
      </c>
      <c r="AY1140" s="17" t="s">
        <v>179</v>
      </c>
      <c r="BE1140" s="203">
        <f>IF(N1140="základní",J1140,0)</f>
        <v>0</v>
      </c>
      <c r="BF1140" s="203">
        <f>IF(N1140="snížená",J1140,0)</f>
        <v>0</v>
      </c>
      <c r="BG1140" s="203">
        <f>IF(N1140="zákl. přenesená",J1140,0)</f>
        <v>0</v>
      </c>
      <c r="BH1140" s="203">
        <f>IF(N1140="sníž. přenesená",J1140,0)</f>
        <v>0</v>
      </c>
      <c r="BI1140" s="203">
        <f>IF(N1140="nulová",J1140,0)</f>
        <v>0</v>
      </c>
      <c r="BJ1140" s="17" t="s">
        <v>21</v>
      </c>
      <c r="BK1140" s="203">
        <f>ROUND(I1140*H1140,2)</f>
        <v>0</v>
      </c>
      <c r="BL1140" s="17" t="s">
        <v>297</v>
      </c>
      <c r="BM1140" s="202" t="s">
        <v>1631</v>
      </c>
    </row>
    <row r="1141" spans="1:65" s="13" customFormat="1" ht="10.199999999999999">
      <c r="B1141" s="204"/>
      <c r="C1141" s="205"/>
      <c r="D1141" s="206" t="s">
        <v>188</v>
      </c>
      <c r="E1141" s="207" t="s">
        <v>1</v>
      </c>
      <c r="F1141" s="208" t="s">
        <v>1632</v>
      </c>
      <c r="G1141" s="205"/>
      <c r="H1141" s="207" t="s">
        <v>1</v>
      </c>
      <c r="I1141" s="209"/>
      <c r="J1141" s="205"/>
      <c r="K1141" s="205"/>
      <c r="L1141" s="210"/>
      <c r="M1141" s="211"/>
      <c r="N1141" s="212"/>
      <c r="O1141" s="212"/>
      <c r="P1141" s="212"/>
      <c r="Q1141" s="212"/>
      <c r="R1141" s="212"/>
      <c r="S1141" s="212"/>
      <c r="T1141" s="213"/>
      <c r="AT1141" s="214" t="s">
        <v>188</v>
      </c>
      <c r="AU1141" s="214" t="s">
        <v>90</v>
      </c>
      <c r="AV1141" s="13" t="s">
        <v>21</v>
      </c>
      <c r="AW1141" s="13" t="s">
        <v>40</v>
      </c>
      <c r="AX1141" s="13" t="s">
        <v>82</v>
      </c>
      <c r="AY1141" s="214" t="s">
        <v>179</v>
      </c>
    </row>
    <row r="1142" spans="1:65" s="14" customFormat="1" ht="10.199999999999999">
      <c r="B1142" s="215"/>
      <c r="C1142" s="216"/>
      <c r="D1142" s="206" t="s">
        <v>188</v>
      </c>
      <c r="E1142" s="217" t="s">
        <v>1</v>
      </c>
      <c r="F1142" s="218" t="s">
        <v>1633</v>
      </c>
      <c r="G1142" s="216"/>
      <c r="H1142" s="219">
        <v>68.5</v>
      </c>
      <c r="I1142" s="220"/>
      <c r="J1142" s="216"/>
      <c r="K1142" s="216"/>
      <c r="L1142" s="221"/>
      <c r="M1142" s="222"/>
      <c r="N1142" s="223"/>
      <c r="O1142" s="223"/>
      <c r="P1142" s="223"/>
      <c r="Q1142" s="223"/>
      <c r="R1142" s="223"/>
      <c r="S1142" s="223"/>
      <c r="T1142" s="224"/>
      <c r="AT1142" s="225" t="s">
        <v>188</v>
      </c>
      <c r="AU1142" s="225" t="s">
        <v>90</v>
      </c>
      <c r="AV1142" s="14" t="s">
        <v>90</v>
      </c>
      <c r="AW1142" s="14" t="s">
        <v>40</v>
      </c>
      <c r="AX1142" s="14" t="s">
        <v>82</v>
      </c>
      <c r="AY1142" s="225" t="s">
        <v>179</v>
      </c>
    </row>
    <row r="1143" spans="1:65" s="13" customFormat="1" ht="10.199999999999999">
      <c r="B1143" s="204"/>
      <c r="C1143" s="205"/>
      <c r="D1143" s="206" t="s">
        <v>188</v>
      </c>
      <c r="E1143" s="207" t="s">
        <v>1</v>
      </c>
      <c r="F1143" s="208" t="s">
        <v>1634</v>
      </c>
      <c r="G1143" s="205"/>
      <c r="H1143" s="207" t="s">
        <v>1</v>
      </c>
      <c r="I1143" s="209"/>
      <c r="J1143" s="205"/>
      <c r="K1143" s="205"/>
      <c r="L1143" s="210"/>
      <c r="M1143" s="211"/>
      <c r="N1143" s="212"/>
      <c r="O1143" s="212"/>
      <c r="P1143" s="212"/>
      <c r="Q1143" s="212"/>
      <c r="R1143" s="212"/>
      <c r="S1143" s="212"/>
      <c r="T1143" s="213"/>
      <c r="AT1143" s="214" t="s">
        <v>188</v>
      </c>
      <c r="AU1143" s="214" t="s">
        <v>90</v>
      </c>
      <c r="AV1143" s="13" t="s">
        <v>21</v>
      </c>
      <c r="AW1143" s="13" t="s">
        <v>40</v>
      </c>
      <c r="AX1143" s="13" t="s">
        <v>82</v>
      </c>
      <c r="AY1143" s="214" t="s">
        <v>179</v>
      </c>
    </row>
    <row r="1144" spans="1:65" s="14" customFormat="1" ht="10.199999999999999">
      <c r="B1144" s="215"/>
      <c r="C1144" s="216"/>
      <c r="D1144" s="206" t="s">
        <v>188</v>
      </c>
      <c r="E1144" s="217" t="s">
        <v>1</v>
      </c>
      <c r="F1144" s="218" t="s">
        <v>1635</v>
      </c>
      <c r="G1144" s="216"/>
      <c r="H1144" s="219">
        <v>-11.599999999999998</v>
      </c>
      <c r="I1144" s="220"/>
      <c r="J1144" s="216"/>
      <c r="K1144" s="216"/>
      <c r="L1144" s="221"/>
      <c r="M1144" s="222"/>
      <c r="N1144" s="223"/>
      <c r="O1144" s="223"/>
      <c r="P1144" s="223"/>
      <c r="Q1144" s="223"/>
      <c r="R1144" s="223"/>
      <c r="S1144" s="223"/>
      <c r="T1144" s="224"/>
      <c r="AT1144" s="225" t="s">
        <v>188</v>
      </c>
      <c r="AU1144" s="225" t="s">
        <v>90</v>
      </c>
      <c r="AV1144" s="14" t="s">
        <v>90</v>
      </c>
      <c r="AW1144" s="14" t="s">
        <v>40</v>
      </c>
      <c r="AX1144" s="14" t="s">
        <v>82</v>
      </c>
      <c r="AY1144" s="225" t="s">
        <v>179</v>
      </c>
    </row>
    <row r="1145" spans="1:65" s="2" customFormat="1" ht="14.4" customHeight="1">
      <c r="A1145" s="34"/>
      <c r="B1145" s="35"/>
      <c r="C1145" s="191" t="s">
        <v>1636</v>
      </c>
      <c r="D1145" s="191" t="s">
        <v>181</v>
      </c>
      <c r="E1145" s="192" t="s">
        <v>1637</v>
      </c>
      <c r="F1145" s="193" t="s">
        <v>1638</v>
      </c>
      <c r="G1145" s="194" t="s">
        <v>200</v>
      </c>
      <c r="H1145" s="195">
        <v>7.5789999999999997</v>
      </c>
      <c r="I1145" s="196"/>
      <c r="J1145" s="197">
        <f>ROUND(I1145*H1145,2)</f>
        <v>0</v>
      </c>
      <c r="K1145" s="193" t="s">
        <v>185</v>
      </c>
      <c r="L1145" s="39"/>
      <c r="M1145" s="198" t="s">
        <v>1</v>
      </c>
      <c r="N1145" s="199" t="s">
        <v>47</v>
      </c>
      <c r="O1145" s="71"/>
      <c r="P1145" s="200">
        <f>O1145*H1145</f>
        <v>0</v>
      </c>
      <c r="Q1145" s="200">
        <v>0</v>
      </c>
      <c r="R1145" s="200">
        <f>Q1145*H1145</f>
        <v>0</v>
      </c>
      <c r="S1145" s="200">
        <v>0</v>
      </c>
      <c r="T1145" s="201">
        <f>S1145*H1145</f>
        <v>0</v>
      </c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R1145" s="202" t="s">
        <v>297</v>
      </c>
      <c r="AT1145" s="202" t="s">
        <v>181</v>
      </c>
      <c r="AU1145" s="202" t="s">
        <v>90</v>
      </c>
      <c r="AY1145" s="17" t="s">
        <v>179</v>
      </c>
      <c r="BE1145" s="203">
        <f>IF(N1145="základní",J1145,0)</f>
        <v>0</v>
      </c>
      <c r="BF1145" s="203">
        <f>IF(N1145="snížená",J1145,0)</f>
        <v>0</v>
      </c>
      <c r="BG1145" s="203">
        <f>IF(N1145="zákl. přenesená",J1145,0)</f>
        <v>0</v>
      </c>
      <c r="BH1145" s="203">
        <f>IF(N1145="sníž. přenesená",J1145,0)</f>
        <v>0</v>
      </c>
      <c r="BI1145" s="203">
        <f>IF(N1145="nulová",J1145,0)</f>
        <v>0</v>
      </c>
      <c r="BJ1145" s="17" t="s">
        <v>21</v>
      </c>
      <c r="BK1145" s="203">
        <f>ROUND(I1145*H1145,2)</f>
        <v>0</v>
      </c>
      <c r="BL1145" s="17" t="s">
        <v>297</v>
      </c>
      <c r="BM1145" s="202" t="s">
        <v>1639</v>
      </c>
    </row>
    <row r="1146" spans="1:65" s="12" customFormat="1" ht="22.8" customHeight="1">
      <c r="B1146" s="175"/>
      <c r="C1146" s="176"/>
      <c r="D1146" s="177" t="s">
        <v>81</v>
      </c>
      <c r="E1146" s="189" t="s">
        <v>1640</v>
      </c>
      <c r="F1146" s="189" t="s">
        <v>1641</v>
      </c>
      <c r="G1146" s="176"/>
      <c r="H1146" s="176"/>
      <c r="I1146" s="179"/>
      <c r="J1146" s="190">
        <f>BK1146</f>
        <v>0</v>
      </c>
      <c r="K1146" s="176"/>
      <c r="L1146" s="181"/>
      <c r="M1146" s="182"/>
      <c r="N1146" s="183"/>
      <c r="O1146" s="183"/>
      <c r="P1146" s="184">
        <f>SUM(P1147:P1183)</f>
        <v>0</v>
      </c>
      <c r="Q1146" s="183"/>
      <c r="R1146" s="184">
        <f>SUM(R1147:R1183)</f>
        <v>7.2790380799999994</v>
      </c>
      <c r="S1146" s="183"/>
      <c r="T1146" s="185">
        <f>SUM(T1147:T1183)</f>
        <v>0</v>
      </c>
      <c r="AR1146" s="186" t="s">
        <v>90</v>
      </c>
      <c r="AT1146" s="187" t="s">
        <v>81</v>
      </c>
      <c r="AU1146" s="187" t="s">
        <v>21</v>
      </c>
      <c r="AY1146" s="186" t="s">
        <v>179</v>
      </c>
      <c r="BK1146" s="188">
        <f>SUM(BK1147:BK1183)</f>
        <v>0</v>
      </c>
    </row>
    <row r="1147" spans="1:65" s="2" customFormat="1" ht="14.4" customHeight="1">
      <c r="A1147" s="34"/>
      <c r="B1147" s="35"/>
      <c r="C1147" s="191" t="s">
        <v>1642</v>
      </c>
      <c r="D1147" s="191" t="s">
        <v>181</v>
      </c>
      <c r="E1147" s="192" t="s">
        <v>1643</v>
      </c>
      <c r="F1147" s="193" t="s">
        <v>1644</v>
      </c>
      <c r="G1147" s="194" t="s">
        <v>184</v>
      </c>
      <c r="H1147" s="195">
        <v>395.5</v>
      </c>
      <c r="I1147" s="196"/>
      <c r="J1147" s="197">
        <f>ROUND(I1147*H1147,2)</f>
        <v>0</v>
      </c>
      <c r="K1147" s="193" t="s">
        <v>185</v>
      </c>
      <c r="L1147" s="39"/>
      <c r="M1147" s="198" t="s">
        <v>1</v>
      </c>
      <c r="N1147" s="199" t="s">
        <v>47</v>
      </c>
      <c r="O1147" s="71"/>
      <c r="P1147" s="200">
        <f>O1147*H1147</f>
        <v>0</v>
      </c>
      <c r="Q1147" s="200">
        <v>0</v>
      </c>
      <c r="R1147" s="200">
        <f>Q1147*H1147</f>
        <v>0</v>
      </c>
      <c r="S1147" s="200">
        <v>0</v>
      </c>
      <c r="T1147" s="201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2" t="s">
        <v>297</v>
      </c>
      <c r="AT1147" s="202" t="s">
        <v>181</v>
      </c>
      <c r="AU1147" s="202" t="s">
        <v>90</v>
      </c>
      <c r="AY1147" s="17" t="s">
        <v>179</v>
      </c>
      <c r="BE1147" s="203">
        <f>IF(N1147="základní",J1147,0)</f>
        <v>0</v>
      </c>
      <c r="BF1147" s="203">
        <f>IF(N1147="snížená",J1147,0)</f>
        <v>0</v>
      </c>
      <c r="BG1147" s="203">
        <f>IF(N1147="zákl. přenesená",J1147,0)</f>
        <v>0</v>
      </c>
      <c r="BH1147" s="203">
        <f>IF(N1147="sníž. přenesená",J1147,0)</f>
        <v>0</v>
      </c>
      <c r="BI1147" s="203">
        <f>IF(N1147="nulová",J1147,0)</f>
        <v>0</v>
      </c>
      <c r="BJ1147" s="17" t="s">
        <v>21</v>
      </c>
      <c r="BK1147" s="203">
        <f>ROUND(I1147*H1147,2)</f>
        <v>0</v>
      </c>
      <c r="BL1147" s="17" t="s">
        <v>297</v>
      </c>
      <c r="BM1147" s="202" t="s">
        <v>1645</v>
      </c>
    </row>
    <row r="1148" spans="1:65" s="13" customFormat="1" ht="10.199999999999999">
      <c r="B1148" s="204"/>
      <c r="C1148" s="205"/>
      <c r="D1148" s="206" t="s">
        <v>188</v>
      </c>
      <c r="E1148" s="207" t="s">
        <v>1</v>
      </c>
      <c r="F1148" s="208" t="s">
        <v>1646</v>
      </c>
      <c r="G1148" s="205"/>
      <c r="H1148" s="207" t="s">
        <v>1</v>
      </c>
      <c r="I1148" s="209"/>
      <c r="J1148" s="205"/>
      <c r="K1148" s="205"/>
      <c r="L1148" s="210"/>
      <c r="M1148" s="211"/>
      <c r="N1148" s="212"/>
      <c r="O1148" s="212"/>
      <c r="P1148" s="212"/>
      <c r="Q1148" s="212"/>
      <c r="R1148" s="212"/>
      <c r="S1148" s="212"/>
      <c r="T1148" s="213"/>
      <c r="AT1148" s="214" t="s">
        <v>188</v>
      </c>
      <c r="AU1148" s="214" t="s">
        <v>90</v>
      </c>
      <c r="AV1148" s="13" t="s">
        <v>21</v>
      </c>
      <c r="AW1148" s="13" t="s">
        <v>40</v>
      </c>
      <c r="AX1148" s="13" t="s">
        <v>82</v>
      </c>
      <c r="AY1148" s="214" t="s">
        <v>179</v>
      </c>
    </row>
    <row r="1149" spans="1:65" s="14" customFormat="1" ht="10.199999999999999">
      <c r="B1149" s="215"/>
      <c r="C1149" s="216"/>
      <c r="D1149" s="206" t="s">
        <v>188</v>
      </c>
      <c r="E1149" s="217" t="s">
        <v>1</v>
      </c>
      <c r="F1149" s="218" t="s">
        <v>1647</v>
      </c>
      <c r="G1149" s="216"/>
      <c r="H1149" s="219">
        <v>348.5</v>
      </c>
      <c r="I1149" s="220"/>
      <c r="J1149" s="216"/>
      <c r="K1149" s="216"/>
      <c r="L1149" s="221"/>
      <c r="M1149" s="222"/>
      <c r="N1149" s="223"/>
      <c r="O1149" s="223"/>
      <c r="P1149" s="223"/>
      <c r="Q1149" s="223"/>
      <c r="R1149" s="223"/>
      <c r="S1149" s="223"/>
      <c r="T1149" s="224"/>
      <c r="AT1149" s="225" t="s">
        <v>188</v>
      </c>
      <c r="AU1149" s="225" t="s">
        <v>90</v>
      </c>
      <c r="AV1149" s="14" t="s">
        <v>90</v>
      </c>
      <c r="AW1149" s="14" t="s">
        <v>40</v>
      </c>
      <c r="AX1149" s="14" t="s">
        <v>82</v>
      </c>
      <c r="AY1149" s="225" t="s">
        <v>179</v>
      </c>
    </row>
    <row r="1150" spans="1:65" s="13" customFormat="1" ht="10.199999999999999">
      <c r="B1150" s="204"/>
      <c r="C1150" s="205"/>
      <c r="D1150" s="206" t="s">
        <v>188</v>
      </c>
      <c r="E1150" s="207" t="s">
        <v>1</v>
      </c>
      <c r="F1150" s="208" t="s">
        <v>433</v>
      </c>
      <c r="G1150" s="205"/>
      <c r="H1150" s="207" t="s">
        <v>1</v>
      </c>
      <c r="I1150" s="209"/>
      <c r="J1150" s="205"/>
      <c r="K1150" s="205"/>
      <c r="L1150" s="210"/>
      <c r="M1150" s="211"/>
      <c r="N1150" s="212"/>
      <c r="O1150" s="212"/>
      <c r="P1150" s="212"/>
      <c r="Q1150" s="212"/>
      <c r="R1150" s="212"/>
      <c r="S1150" s="212"/>
      <c r="T1150" s="213"/>
      <c r="AT1150" s="214" t="s">
        <v>188</v>
      </c>
      <c r="AU1150" s="214" t="s">
        <v>90</v>
      </c>
      <c r="AV1150" s="13" t="s">
        <v>21</v>
      </c>
      <c r="AW1150" s="13" t="s">
        <v>40</v>
      </c>
      <c r="AX1150" s="13" t="s">
        <v>82</v>
      </c>
      <c r="AY1150" s="214" t="s">
        <v>179</v>
      </c>
    </row>
    <row r="1151" spans="1:65" s="14" customFormat="1" ht="10.199999999999999">
      <c r="B1151" s="215"/>
      <c r="C1151" s="216"/>
      <c r="D1151" s="206" t="s">
        <v>188</v>
      </c>
      <c r="E1151" s="217" t="s">
        <v>1</v>
      </c>
      <c r="F1151" s="218" t="s">
        <v>1648</v>
      </c>
      <c r="G1151" s="216"/>
      <c r="H1151" s="219">
        <v>47</v>
      </c>
      <c r="I1151" s="220"/>
      <c r="J1151" s="216"/>
      <c r="K1151" s="216"/>
      <c r="L1151" s="221"/>
      <c r="M1151" s="222"/>
      <c r="N1151" s="223"/>
      <c r="O1151" s="223"/>
      <c r="P1151" s="223"/>
      <c r="Q1151" s="223"/>
      <c r="R1151" s="223"/>
      <c r="S1151" s="223"/>
      <c r="T1151" s="224"/>
      <c r="AT1151" s="225" t="s">
        <v>188</v>
      </c>
      <c r="AU1151" s="225" t="s">
        <v>90</v>
      </c>
      <c r="AV1151" s="14" t="s">
        <v>90</v>
      </c>
      <c r="AW1151" s="14" t="s">
        <v>40</v>
      </c>
      <c r="AX1151" s="14" t="s">
        <v>82</v>
      </c>
      <c r="AY1151" s="225" t="s">
        <v>179</v>
      </c>
    </row>
    <row r="1152" spans="1:65" s="2" customFormat="1" ht="14.4" customHeight="1">
      <c r="A1152" s="34"/>
      <c r="B1152" s="35"/>
      <c r="C1152" s="191" t="s">
        <v>1649</v>
      </c>
      <c r="D1152" s="191" t="s">
        <v>181</v>
      </c>
      <c r="E1152" s="192" t="s">
        <v>1650</v>
      </c>
      <c r="F1152" s="193" t="s">
        <v>1651</v>
      </c>
      <c r="G1152" s="194" t="s">
        <v>184</v>
      </c>
      <c r="H1152" s="195">
        <v>395.5</v>
      </c>
      <c r="I1152" s="196"/>
      <c r="J1152" s="197">
        <f>ROUND(I1152*H1152,2)</f>
        <v>0</v>
      </c>
      <c r="K1152" s="193" t="s">
        <v>185</v>
      </c>
      <c r="L1152" s="39"/>
      <c r="M1152" s="198" t="s">
        <v>1</v>
      </c>
      <c r="N1152" s="199" t="s">
        <v>47</v>
      </c>
      <c r="O1152" s="71"/>
      <c r="P1152" s="200">
        <f>O1152*H1152</f>
        <v>0</v>
      </c>
      <c r="Q1152" s="200">
        <v>0</v>
      </c>
      <c r="R1152" s="200">
        <f>Q1152*H1152</f>
        <v>0</v>
      </c>
      <c r="S1152" s="200">
        <v>0</v>
      </c>
      <c r="T1152" s="201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2" t="s">
        <v>297</v>
      </c>
      <c r="AT1152" s="202" t="s">
        <v>181</v>
      </c>
      <c r="AU1152" s="202" t="s">
        <v>90</v>
      </c>
      <c r="AY1152" s="17" t="s">
        <v>179</v>
      </c>
      <c r="BE1152" s="203">
        <f>IF(N1152="základní",J1152,0)</f>
        <v>0</v>
      </c>
      <c r="BF1152" s="203">
        <f>IF(N1152="snížená",J1152,0)</f>
        <v>0</v>
      </c>
      <c r="BG1152" s="203">
        <f>IF(N1152="zákl. přenesená",J1152,0)</f>
        <v>0</v>
      </c>
      <c r="BH1152" s="203">
        <f>IF(N1152="sníž. přenesená",J1152,0)</f>
        <v>0</v>
      </c>
      <c r="BI1152" s="203">
        <f>IF(N1152="nulová",J1152,0)</f>
        <v>0</v>
      </c>
      <c r="BJ1152" s="17" t="s">
        <v>21</v>
      </c>
      <c r="BK1152" s="203">
        <f>ROUND(I1152*H1152,2)</f>
        <v>0</v>
      </c>
      <c r="BL1152" s="17" t="s">
        <v>297</v>
      </c>
      <c r="BM1152" s="202" t="s">
        <v>1652</v>
      </c>
    </row>
    <row r="1153" spans="1:65" s="2" customFormat="1" ht="14.4" customHeight="1">
      <c r="A1153" s="34"/>
      <c r="B1153" s="35"/>
      <c r="C1153" s="191" t="s">
        <v>1653</v>
      </c>
      <c r="D1153" s="191" t="s">
        <v>181</v>
      </c>
      <c r="E1153" s="192" t="s">
        <v>1654</v>
      </c>
      <c r="F1153" s="193" t="s">
        <v>1655</v>
      </c>
      <c r="G1153" s="194" t="s">
        <v>184</v>
      </c>
      <c r="H1153" s="195">
        <v>395.5</v>
      </c>
      <c r="I1153" s="196"/>
      <c r="J1153" s="197">
        <f>ROUND(I1153*H1153,2)</f>
        <v>0</v>
      </c>
      <c r="K1153" s="193" t="s">
        <v>185</v>
      </c>
      <c r="L1153" s="39"/>
      <c r="M1153" s="198" t="s">
        <v>1</v>
      </c>
      <c r="N1153" s="199" t="s">
        <v>47</v>
      </c>
      <c r="O1153" s="71"/>
      <c r="P1153" s="200">
        <f>O1153*H1153</f>
        <v>0</v>
      </c>
      <c r="Q1153" s="200">
        <v>3.0000000000000001E-5</v>
      </c>
      <c r="R1153" s="200">
        <f>Q1153*H1153</f>
        <v>1.1865000000000001E-2</v>
      </c>
      <c r="S1153" s="200">
        <v>0</v>
      </c>
      <c r="T1153" s="201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2" t="s">
        <v>297</v>
      </c>
      <c r="AT1153" s="202" t="s">
        <v>181</v>
      </c>
      <c r="AU1153" s="202" t="s">
        <v>90</v>
      </c>
      <c r="AY1153" s="17" t="s">
        <v>179</v>
      </c>
      <c r="BE1153" s="203">
        <f>IF(N1153="základní",J1153,0)</f>
        <v>0</v>
      </c>
      <c r="BF1153" s="203">
        <f>IF(N1153="snížená",J1153,0)</f>
        <v>0</v>
      </c>
      <c r="BG1153" s="203">
        <f>IF(N1153="zákl. přenesená",J1153,0)</f>
        <v>0</v>
      </c>
      <c r="BH1153" s="203">
        <f>IF(N1153="sníž. přenesená",J1153,0)</f>
        <v>0</v>
      </c>
      <c r="BI1153" s="203">
        <f>IF(N1153="nulová",J1153,0)</f>
        <v>0</v>
      </c>
      <c r="BJ1153" s="17" t="s">
        <v>21</v>
      </c>
      <c r="BK1153" s="203">
        <f>ROUND(I1153*H1153,2)</f>
        <v>0</v>
      </c>
      <c r="BL1153" s="17" t="s">
        <v>297</v>
      </c>
      <c r="BM1153" s="202" t="s">
        <v>1656</v>
      </c>
    </row>
    <row r="1154" spans="1:65" s="2" customFormat="1" ht="19.8" customHeight="1">
      <c r="A1154" s="34"/>
      <c r="B1154" s="35"/>
      <c r="C1154" s="191" t="s">
        <v>1657</v>
      </c>
      <c r="D1154" s="191" t="s">
        <v>181</v>
      </c>
      <c r="E1154" s="192" t="s">
        <v>1658</v>
      </c>
      <c r="F1154" s="193" t="s">
        <v>1659</v>
      </c>
      <c r="G1154" s="194" t="s">
        <v>184</v>
      </c>
      <c r="H1154" s="195">
        <v>395.5</v>
      </c>
      <c r="I1154" s="196"/>
      <c r="J1154" s="197">
        <f>ROUND(I1154*H1154,2)</f>
        <v>0</v>
      </c>
      <c r="K1154" s="193" t="s">
        <v>185</v>
      </c>
      <c r="L1154" s="39"/>
      <c r="M1154" s="198" t="s">
        <v>1</v>
      </c>
      <c r="N1154" s="199" t="s">
        <v>47</v>
      </c>
      <c r="O1154" s="71"/>
      <c r="P1154" s="200">
        <f>O1154*H1154</f>
        <v>0</v>
      </c>
      <c r="Q1154" s="200">
        <v>1.4999999999999999E-2</v>
      </c>
      <c r="R1154" s="200">
        <f>Q1154*H1154</f>
        <v>5.9325000000000001</v>
      </c>
      <c r="S1154" s="200">
        <v>0</v>
      </c>
      <c r="T1154" s="201">
        <f>S1154*H1154</f>
        <v>0</v>
      </c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R1154" s="202" t="s">
        <v>297</v>
      </c>
      <c r="AT1154" s="202" t="s">
        <v>181</v>
      </c>
      <c r="AU1154" s="202" t="s">
        <v>90</v>
      </c>
      <c r="AY1154" s="17" t="s">
        <v>179</v>
      </c>
      <c r="BE1154" s="203">
        <f>IF(N1154="základní",J1154,0)</f>
        <v>0</v>
      </c>
      <c r="BF1154" s="203">
        <f>IF(N1154="snížená",J1154,0)</f>
        <v>0</v>
      </c>
      <c r="BG1154" s="203">
        <f>IF(N1154="zákl. přenesená",J1154,0)</f>
        <v>0</v>
      </c>
      <c r="BH1154" s="203">
        <f>IF(N1154="sníž. přenesená",J1154,0)</f>
        <v>0</v>
      </c>
      <c r="BI1154" s="203">
        <f>IF(N1154="nulová",J1154,0)</f>
        <v>0</v>
      </c>
      <c r="BJ1154" s="17" t="s">
        <v>21</v>
      </c>
      <c r="BK1154" s="203">
        <f>ROUND(I1154*H1154,2)</f>
        <v>0</v>
      </c>
      <c r="BL1154" s="17" t="s">
        <v>297</v>
      </c>
      <c r="BM1154" s="202" t="s">
        <v>1660</v>
      </c>
    </row>
    <row r="1155" spans="1:65" s="2" customFormat="1" ht="14.4" customHeight="1">
      <c r="A1155" s="34"/>
      <c r="B1155" s="35"/>
      <c r="C1155" s="191" t="s">
        <v>1661</v>
      </c>
      <c r="D1155" s="191" t="s">
        <v>181</v>
      </c>
      <c r="E1155" s="192" t="s">
        <v>1662</v>
      </c>
      <c r="F1155" s="193" t="s">
        <v>1663</v>
      </c>
      <c r="G1155" s="194" t="s">
        <v>184</v>
      </c>
      <c r="H1155" s="195">
        <v>348.5</v>
      </c>
      <c r="I1155" s="196"/>
      <c r="J1155" s="197">
        <f>ROUND(I1155*H1155,2)</f>
        <v>0</v>
      </c>
      <c r="K1155" s="193" t="s">
        <v>185</v>
      </c>
      <c r="L1155" s="39"/>
      <c r="M1155" s="198" t="s">
        <v>1</v>
      </c>
      <c r="N1155" s="199" t="s">
        <v>47</v>
      </c>
      <c r="O1155" s="71"/>
      <c r="P1155" s="200">
        <f>O1155*H1155</f>
        <v>0</v>
      </c>
      <c r="Q1155" s="200">
        <v>2.9999999999999997E-4</v>
      </c>
      <c r="R1155" s="200">
        <f>Q1155*H1155</f>
        <v>0.10454999999999999</v>
      </c>
      <c r="S1155" s="200">
        <v>0</v>
      </c>
      <c r="T1155" s="201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2" t="s">
        <v>297</v>
      </c>
      <c r="AT1155" s="202" t="s">
        <v>181</v>
      </c>
      <c r="AU1155" s="202" t="s">
        <v>90</v>
      </c>
      <c r="AY1155" s="17" t="s">
        <v>179</v>
      </c>
      <c r="BE1155" s="203">
        <f>IF(N1155="základní",J1155,0)</f>
        <v>0</v>
      </c>
      <c r="BF1155" s="203">
        <f>IF(N1155="snížená",J1155,0)</f>
        <v>0</v>
      </c>
      <c r="BG1155" s="203">
        <f>IF(N1155="zákl. přenesená",J1155,0)</f>
        <v>0</v>
      </c>
      <c r="BH1155" s="203">
        <f>IF(N1155="sníž. přenesená",J1155,0)</f>
        <v>0</v>
      </c>
      <c r="BI1155" s="203">
        <f>IF(N1155="nulová",J1155,0)</f>
        <v>0</v>
      </c>
      <c r="BJ1155" s="17" t="s">
        <v>21</v>
      </c>
      <c r="BK1155" s="203">
        <f>ROUND(I1155*H1155,2)</f>
        <v>0</v>
      </c>
      <c r="BL1155" s="17" t="s">
        <v>297</v>
      </c>
      <c r="BM1155" s="202" t="s">
        <v>1664</v>
      </c>
    </row>
    <row r="1156" spans="1:65" s="13" customFormat="1" ht="10.199999999999999">
      <c r="B1156" s="204"/>
      <c r="C1156" s="205"/>
      <c r="D1156" s="206" t="s">
        <v>188</v>
      </c>
      <c r="E1156" s="207" t="s">
        <v>1</v>
      </c>
      <c r="F1156" s="208" t="s">
        <v>1646</v>
      </c>
      <c r="G1156" s="205"/>
      <c r="H1156" s="207" t="s">
        <v>1</v>
      </c>
      <c r="I1156" s="209"/>
      <c r="J1156" s="205"/>
      <c r="K1156" s="205"/>
      <c r="L1156" s="210"/>
      <c r="M1156" s="211"/>
      <c r="N1156" s="212"/>
      <c r="O1156" s="212"/>
      <c r="P1156" s="212"/>
      <c r="Q1156" s="212"/>
      <c r="R1156" s="212"/>
      <c r="S1156" s="212"/>
      <c r="T1156" s="213"/>
      <c r="AT1156" s="214" t="s">
        <v>188</v>
      </c>
      <c r="AU1156" s="214" t="s">
        <v>90</v>
      </c>
      <c r="AV1156" s="13" t="s">
        <v>21</v>
      </c>
      <c r="AW1156" s="13" t="s">
        <v>40</v>
      </c>
      <c r="AX1156" s="13" t="s">
        <v>82</v>
      </c>
      <c r="AY1156" s="214" t="s">
        <v>179</v>
      </c>
    </row>
    <row r="1157" spans="1:65" s="14" customFormat="1" ht="10.199999999999999">
      <c r="B1157" s="215"/>
      <c r="C1157" s="216"/>
      <c r="D1157" s="206" t="s">
        <v>188</v>
      </c>
      <c r="E1157" s="217" t="s">
        <v>1</v>
      </c>
      <c r="F1157" s="218" t="s">
        <v>1647</v>
      </c>
      <c r="G1157" s="216"/>
      <c r="H1157" s="219">
        <v>348.5</v>
      </c>
      <c r="I1157" s="220"/>
      <c r="J1157" s="216"/>
      <c r="K1157" s="216"/>
      <c r="L1157" s="221"/>
      <c r="M1157" s="222"/>
      <c r="N1157" s="223"/>
      <c r="O1157" s="223"/>
      <c r="P1157" s="223"/>
      <c r="Q1157" s="223"/>
      <c r="R1157" s="223"/>
      <c r="S1157" s="223"/>
      <c r="T1157" s="224"/>
      <c r="AT1157" s="225" t="s">
        <v>188</v>
      </c>
      <c r="AU1157" s="225" t="s">
        <v>90</v>
      </c>
      <c r="AV1157" s="14" t="s">
        <v>90</v>
      </c>
      <c r="AW1157" s="14" t="s">
        <v>40</v>
      </c>
      <c r="AX1157" s="14" t="s">
        <v>82</v>
      </c>
      <c r="AY1157" s="225" t="s">
        <v>179</v>
      </c>
    </row>
    <row r="1158" spans="1:65" s="2" customFormat="1" ht="14.4" customHeight="1">
      <c r="A1158" s="34"/>
      <c r="B1158" s="35"/>
      <c r="C1158" s="226" t="s">
        <v>1665</v>
      </c>
      <c r="D1158" s="226" t="s">
        <v>207</v>
      </c>
      <c r="E1158" s="227" t="s">
        <v>1666</v>
      </c>
      <c r="F1158" s="228" t="s">
        <v>1667</v>
      </c>
      <c r="G1158" s="229" t="s">
        <v>184</v>
      </c>
      <c r="H1158" s="230">
        <v>383.35</v>
      </c>
      <c r="I1158" s="231"/>
      <c r="J1158" s="232">
        <f>ROUND(I1158*H1158,2)</f>
        <v>0</v>
      </c>
      <c r="K1158" s="228" t="s">
        <v>185</v>
      </c>
      <c r="L1158" s="233"/>
      <c r="M1158" s="234" t="s">
        <v>1</v>
      </c>
      <c r="N1158" s="235" t="s">
        <v>47</v>
      </c>
      <c r="O1158" s="71"/>
      <c r="P1158" s="200">
        <f>O1158*H1158</f>
        <v>0</v>
      </c>
      <c r="Q1158" s="200">
        <v>2.8300000000000001E-3</v>
      </c>
      <c r="R1158" s="200">
        <f>Q1158*H1158</f>
        <v>1.0848805000000001</v>
      </c>
      <c r="S1158" s="200">
        <v>0</v>
      </c>
      <c r="T1158" s="201">
        <f>S1158*H1158</f>
        <v>0</v>
      </c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R1158" s="202" t="s">
        <v>397</v>
      </c>
      <c r="AT1158" s="202" t="s">
        <v>207</v>
      </c>
      <c r="AU1158" s="202" t="s">
        <v>90</v>
      </c>
      <c r="AY1158" s="17" t="s">
        <v>179</v>
      </c>
      <c r="BE1158" s="203">
        <f>IF(N1158="základní",J1158,0)</f>
        <v>0</v>
      </c>
      <c r="BF1158" s="203">
        <f>IF(N1158="snížená",J1158,0)</f>
        <v>0</v>
      </c>
      <c r="BG1158" s="203">
        <f>IF(N1158="zákl. přenesená",J1158,0)</f>
        <v>0</v>
      </c>
      <c r="BH1158" s="203">
        <f>IF(N1158="sníž. přenesená",J1158,0)</f>
        <v>0</v>
      </c>
      <c r="BI1158" s="203">
        <f>IF(N1158="nulová",J1158,0)</f>
        <v>0</v>
      </c>
      <c r="BJ1158" s="17" t="s">
        <v>21</v>
      </c>
      <c r="BK1158" s="203">
        <f>ROUND(I1158*H1158,2)</f>
        <v>0</v>
      </c>
      <c r="BL1158" s="17" t="s">
        <v>297</v>
      </c>
      <c r="BM1158" s="202" t="s">
        <v>1668</v>
      </c>
    </row>
    <row r="1159" spans="1:65" s="2" customFormat="1" ht="19.2">
      <c r="A1159" s="34"/>
      <c r="B1159" s="35"/>
      <c r="C1159" s="36"/>
      <c r="D1159" s="206" t="s">
        <v>462</v>
      </c>
      <c r="E1159" s="36"/>
      <c r="F1159" s="236" t="s">
        <v>1593</v>
      </c>
      <c r="G1159" s="36"/>
      <c r="H1159" s="36"/>
      <c r="I1159" s="237"/>
      <c r="J1159" s="36"/>
      <c r="K1159" s="36"/>
      <c r="L1159" s="39"/>
      <c r="M1159" s="238"/>
      <c r="N1159" s="239"/>
      <c r="O1159" s="71"/>
      <c r="P1159" s="71"/>
      <c r="Q1159" s="71"/>
      <c r="R1159" s="71"/>
      <c r="S1159" s="71"/>
      <c r="T1159" s="72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T1159" s="17" t="s">
        <v>462</v>
      </c>
      <c r="AU1159" s="17" t="s">
        <v>90</v>
      </c>
    </row>
    <row r="1160" spans="1:65" s="13" customFormat="1" ht="10.199999999999999">
      <c r="B1160" s="204"/>
      <c r="C1160" s="205"/>
      <c r="D1160" s="206" t="s">
        <v>188</v>
      </c>
      <c r="E1160" s="207" t="s">
        <v>1</v>
      </c>
      <c r="F1160" s="208" t="s">
        <v>1646</v>
      </c>
      <c r="G1160" s="205"/>
      <c r="H1160" s="207" t="s">
        <v>1</v>
      </c>
      <c r="I1160" s="209"/>
      <c r="J1160" s="205"/>
      <c r="K1160" s="205"/>
      <c r="L1160" s="210"/>
      <c r="M1160" s="211"/>
      <c r="N1160" s="212"/>
      <c r="O1160" s="212"/>
      <c r="P1160" s="212"/>
      <c r="Q1160" s="212"/>
      <c r="R1160" s="212"/>
      <c r="S1160" s="212"/>
      <c r="T1160" s="213"/>
      <c r="AT1160" s="214" t="s">
        <v>188</v>
      </c>
      <c r="AU1160" s="214" t="s">
        <v>90</v>
      </c>
      <c r="AV1160" s="13" t="s">
        <v>21</v>
      </c>
      <c r="AW1160" s="13" t="s">
        <v>40</v>
      </c>
      <c r="AX1160" s="13" t="s">
        <v>82</v>
      </c>
      <c r="AY1160" s="214" t="s">
        <v>179</v>
      </c>
    </row>
    <row r="1161" spans="1:65" s="14" customFormat="1" ht="10.199999999999999">
      <c r="B1161" s="215"/>
      <c r="C1161" s="216"/>
      <c r="D1161" s="206" t="s">
        <v>188</v>
      </c>
      <c r="E1161" s="217" t="s">
        <v>1</v>
      </c>
      <c r="F1161" s="218" t="s">
        <v>1647</v>
      </c>
      <c r="G1161" s="216"/>
      <c r="H1161" s="219">
        <v>348.5</v>
      </c>
      <c r="I1161" s="220"/>
      <c r="J1161" s="216"/>
      <c r="K1161" s="216"/>
      <c r="L1161" s="221"/>
      <c r="M1161" s="222"/>
      <c r="N1161" s="223"/>
      <c r="O1161" s="223"/>
      <c r="P1161" s="223"/>
      <c r="Q1161" s="223"/>
      <c r="R1161" s="223"/>
      <c r="S1161" s="223"/>
      <c r="T1161" s="224"/>
      <c r="AT1161" s="225" t="s">
        <v>188</v>
      </c>
      <c r="AU1161" s="225" t="s">
        <v>90</v>
      </c>
      <c r="AV1161" s="14" t="s">
        <v>90</v>
      </c>
      <c r="AW1161" s="14" t="s">
        <v>40</v>
      </c>
      <c r="AX1161" s="14" t="s">
        <v>82</v>
      </c>
      <c r="AY1161" s="225" t="s">
        <v>179</v>
      </c>
    </row>
    <row r="1162" spans="1:65" s="14" customFormat="1" ht="10.199999999999999">
      <c r="B1162" s="215"/>
      <c r="C1162" s="216"/>
      <c r="D1162" s="206" t="s">
        <v>188</v>
      </c>
      <c r="E1162" s="216"/>
      <c r="F1162" s="218" t="s">
        <v>1669</v>
      </c>
      <c r="G1162" s="216"/>
      <c r="H1162" s="219">
        <v>383.35</v>
      </c>
      <c r="I1162" s="220"/>
      <c r="J1162" s="216"/>
      <c r="K1162" s="216"/>
      <c r="L1162" s="221"/>
      <c r="M1162" s="222"/>
      <c r="N1162" s="223"/>
      <c r="O1162" s="223"/>
      <c r="P1162" s="223"/>
      <c r="Q1162" s="223"/>
      <c r="R1162" s="223"/>
      <c r="S1162" s="223"/>
      <c r="T1162" s="224"/>
      <c r="AT1162" s="225" t="s">
        <v>188</v>
      </c>
      <c r="AU1162" s="225" t="s">
        <v>90</v>
      </c>
      <c r="AV1162" s="14" t="s">
        <v>90</v>
      </c>
      <c r="AW1162" s="14" t="s">
        <v>4</v>
      </c>
      <c r="AX1162" s="14" t="s">
        <v>21</v>
      </c>
      <c r="AY1162" s="225" t="s">
        <v>179</v>
      </c>
    </row>
    <row r="1163" spans="1:65" s="2" customFormat="1" ht="14.4" customHeight="1">
      <c r="A1163" s="34"/>
      <c r="B1163" s="35"/>
      <c r="C1163" s="191" t="s">
        <v>1670</v>
      </c>
      <c r="D1163" s="191" t="s">
        <v>181</v>
      </c>
      <c r="E1163" s="192" t="s">
        <v>1671</v>
      </c>
      <c r="F1163" s="193" t="s">
        <v>1672</v>
      </c>
      <c r="G1163" s="194" t="s">
        <v>260</v>
      </c>
      <c r="H1163" s="195">
        <v>199.184</v>
      </c>
      <c r="I1163" s="196"/>
      <c r="J1163" s="197">
        <f>ROUND(I1163*H1163,2)</f>
        <v>0</v>
      </c>
      <c r="K1163" s="193" t="s">
        <v>185</v>
      </c>
      <c r="L1163" s="39"/>
      <c r="M1163" s="198" t="s">
        <v>1</v>
      </c>
      <c r="N1163" s="199" t="s">
        <v>47</v>
      </c>
      <c r="O1163" s="71"/>
      <c r="P1163" s="200">
        <f>O1163*H1163</f>
        <v>0</v>
      </c>
      <c r="Q1163" s="200">
        <v>1.0000000000000001E-5</v>
      </c>
      <c r="R1163" s="200">
        <f>Q1163*H1163</f>
        <v>1.9918399999999999E-3</v>
      </c>
      <c r="S1163" s="200">
        <v>0</v>
      </c>
      <c r="T1163" s="201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2" t="s">
        <v>297</v>
      </c>
      <c r="AT1163" s="202" t="s">
        <v>181</v>
      </c>
      <c r="AU1163" s="202" t="s">
        <v>90</v>
      </c>
      <c r="AY1163" s="17" t="s">
        <v>179</v>
      </c>
      <c r="BE1163" s="203">
        <f>IF(N1163="základní",J1163,0)</f>
        <v>0</v>
      </c>
      <c r="BF1163" s="203">
        <f>IF(N1163="snížená",J1163,0)</f>
        <v>0</v>
      </c>
      <c r="BG1163" s="203">
        <f>IF(N1163="zákl. přenesená",J1163,0)</f>
        <v>0</v>
      </c>
      <c r="BH1163" s="203">
        <f>IF(N1163="sníž. přenesená",J1163,0)</f>
        <v>0</v>
      </c>
      <c r="BI1163" s="203">
        <f>IF(N1163="nulová",J1163,0)</f>
        <v>0</v>
      </c>
      <c r="BJ1163" s="17" t="s">
        <v>21</v>
      </c>
      <c r="BK1163" s="203">
        <f>ROUND(I1163*H1163,2)</f>
        <v>0</v>
      </c>
      <c r="BL1163" s="17" t="s">
        <v>297</v>
      </c>
      <c r="BM1163" s="202" t="s">
        <v>1673</v>
      </c>
    </row>
    <row r="1164" spans="1:65" s="13" customFormat="1" ht="10.199999999999999">
      <c r="B1164" s="204"/>
      <c r="C1164" s="205"/>
      <c r="D1164" s="206" t="s">
        <v>188</v>
      </c>
      <c r="E1164" s="207" t="s">
        <v>1</v>
      </c>
      <c r="F1164" s="208" t="s">
        <v>1674</v>
      </c>
      <c r="G1164" s="205"/>
      <c r="H1164" s="207" t="s">
        <v>1</v>
      </c>
      <c r="I1164" s="209"/>
      <c r="J1164" s="205"/>
      <c r="K1164" s="205"/>
      <c r="L1164" s="210"/>
      <c r="M1164" s="211"/>
      <c r="N1164" s="212"/>
      <c r="O1164" s="212"/>
      <c r="P1164" s="212"/>
      <c r="Q1164" s="212"/>
      <c r="R1164" s="212"/>
      <c r="S1164" s="212"/>
      <c r="T1164" s="213"/>
      <c r="AT1164" s="214" t="s">
        <v>188</v>
      </c>
      <c r="AU1164" s="214" t="s">
        <v>90</v>
      </c>
      <c r="AV1164" s="13" t="s">
        <v>21</v>
      </c>
      <c r="AW1164" s="13" t="s">
        <v>40</v>
      </c>
      <c r="AX1164" s="13" t="s">
        <v>82</v>
      </c>
      <c r="AY1164" s="214" t="s">
        <v>179</v>
      </c>
    </row>
    <row r="1165" spans="1:65" s="14" customFormat="1" ht="10.199999999999999">
      <c r="B1165" s="215"/>
      <c r="C1165" s="216"/>
      <c r="D1165" s="206" t="s">
        <v>188</v>
      </c>
      <c r="E1165" s="217" t="s">
        <v>1</v>
      </c>
      <c r="F1165" s="218" t="s">
        <v>1675</v>
      </c>
      <c r="G1165" s="216"/>
      <c r="H1165" s="219">
        <v>208.084</v>
      </c>
      <c r="I1165" s="220"/>
      <c r="J1165" s="216"/>
      <c r="K1165" s="216"/>
      <c r="L1165" s="221"/>
      <c r="M1165" s="222"/>
      <c r="N1165" s="223"/>
      <c r="O1165" s="223"/>
      <c r="P1165" s="223"/>
      <c r="Q1165" s="223"/>
      <c r="R1165" s="223"/>
      <c r="S1165" s="223"/>
      <c r="T1165" s="224"/>
      <c r="AT1165" s="225" t="s">
        <v>188</v>
      </c>
      <c r="AU1165" s="225" t="s">
        <v>90</v>
      </c>
      <c r="AV1165" s="14" t="s">
        <v>90</v>
      </c>
      <c r="AW1165" s="14" t="s">
        <v>40</v>
      </c>
      <c r="AX1165" s="14" t="s">
        <v>82</v>
      </c>
      <c r="AY1165" s="225" t="s">
        <v>179</v>
      </c>
    </row>
    <row r="1166" spans="1:65" s="13" customFormat="1" ht="10.199999999999999">
      <c r="B1166" s="204"/>
      <c r="C1166" s="205"/>
      <c r="D1166" s="206" t="s">
        <v>188</v>
      </c>
      <c r="E1166" s="207" t="s">
        <v>1</v>
      </c>
      <c r="F1166" s="208" t="s">
        <v>239</v>
      </c>
      <c r="G1166" s="205"/>
      <c r="H1166" s="207" t="s">
        <v>1</v>
      </c>
      <c r="I1166" s="209"/>
      <c r="J1166" s="205"/>
      <c r="K1166" s="205"/>
      <c r="L1166" s="210"/>
      <c r="M1166" s="211"/>
      <c r="N1166" s="212"/>
      <c r="O1166" s="212"/>
      <c r="P1166" s="212"/>
      <c r="Q1166" s="212"/>
      <c r="R1166" s="212"/>
      <c r="S1166" s="212"/>
      <c r="T1166" s="213"/>
      <c r="AT1166" s="214" t="s">
        <v>188</v>
      </c>
      <c r="AU1166" s="214" t="s">
        <v>90</v>
      </c>
      <c r="AV1166" s="13" t="s">
        <v>21</v>
      </c>
      <c r="AW1166" s="13" t="s">
        <v>40</v>
      </c>
      <c r="AX1166" s="13" t="s">
        <v>82</v>
      </c>
      <c r="AY1166" s="214" t="s">
        <v>179</v>
      </c>
    </row>
    <row r="1167" spans="1:65" s="14" customFormat="1" ht="10.199999999999999">
      <c r="B1167" s="215"/>
      <c r="C1167" s="216"/>
      <c r="D1167" s="206" t="s">
        <v>188</v>
      </c>
      <c r="E1167" s="217" t="s">
        <v>1</v>
      </c>
      <c r="F1167" s="218" t="s">
        <v>1676</v>
      </c>
      <c r="G1167" s="216"/>
      <c r="H1167" s="219">
        <v>-8.8999999999999986</v>
      </c>
      <c r="I1167" s="220"/>
      <c r="J1167" s="216"/>
      <c r="K1167" s="216"/>
      <c r="L1167" s="221"/>
      <c r="M1167" s="222"/>
      <c r="N1167" s="223"/>
      <c r="O1167" s="223"/>
      <c r="P1167" s="223"/>
      <c r="Q1167" s="223"/>
      <c r="R1167" s="223"/>
      <c r="S1167" s="223"/>
      <c r="T1167" s="224"/>
      <c r="AT1167" s="225" t="s">
        <v>188</v>
      </c>
      <c r="AU1167" s="225" t="s">
        <v>90</v>
      </c>
      <c r="AV1167" s="14" t="s">
        <v>90</v>
      </c>
      <c r="AW1167" s="14" t="s">
        <v>40</v>
      </c>
      <c r="AX1167" s="14" t="s">
        <v>82</v>
      </c>
      <c r="AY1167" s="225" t="s">
        <v>179</v>
      </c>
    </row>
    <row r="1168" spans="1:65" s="2" customFormat="1" ht="14.4" customHeight="1">
      <c r="A1168" s="34"/>
      <c r="B1168" s="35"/>
      <c r="C1168" s="226" t="s">
        <v>1677</v>
      </c>
      <c r="D1168" s="226" t="s">
        <v>207</v>
      </c>
      <c r="E1168" s="227" t="s">
        <v>1678</v>
      </c>
      <c r="F1168" s="228" t="s">
        <v>1679</v>
      </c>
      <c r="G1168" s="229" t="s">
        <v>260</v>
      </c>
      <c r="H1168" s="230">
        <v>219.102</v>
      </c>
      <c r="I1168" s="231"/>
      <c r="J1168" s="232">
        <f>ROUND(I1168*H1168,2)</f>
        <v>0</v>
      </c>
      <c r="K1168" s="228" t="s">
        <v>185</v>
      </c>
      <c r="L1168" s="233"/>
      <c r="M1168" s="234" t="s">
        <v>1</v>
      </c>
      <c r="N1168" s="235" t="s">
        <v>47</v>
      </c>
      <c r="O1168" s="71"/>
      <c r="P1168" s="200">
        <f>O1168*H1168</f>
        <v>0</v>
      </c>
      <c r="Q1168" s="200">
        <v>2.2000000000000001E-4</v>
      </c>
      <c r="R1168" s="200">
        <f>Q1168*H1168</f>
        <v>4.8202439999999999E-2</v>
      </c>
      <c r="S1168" s="200">
        <v>0</v>
      </c>
      <c r="T1168" s="201">
        <f>S1168*H1168</f>
        <v>0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202" t="s">
        <v>397</v>
      </c>
      <c r="AT1168" s="202" t="s">
        <v>207</v>
      </c>
      <c r="AU1168" s="202" t="s">
        <v>90</v>
      </c>
      <c r="AY1168" s="17" t="s">
        <v>179</v>
      </c>
      <c r="BE1168" s="203">
        <f>IF(N1168="základní",J1168,0)</f>
        <v>0</v>
      </c>
      <c r="BF1168" s="203">
        <f>IF(N1168="snížená",J1168,0)</f>
        <v>0</v>
      </c>
      <c r="BG1168" s="203">
        <f>IF(N1168="zákl. přenesená",J1168,0)</f>
        <v>0</v>
      </c>
      <c r="BH1168" s="203">
        <f>IF(N1168="sníž. přenesená",J1168,0)</f>
        <v>0</v>
      </c>
      <c r="BI1168" s="203">
        <f>IF(N1168="nulová",J1168,0)</f>
        <v>0</v>
      </c>
      <c r="BJ1168" s="17" t="s">
        <v>21</v>
      </c>
      <c r="BK1168" s="203">
        <f>ROUND(I1168*H1168,2)</f>
        <v>0</v>
      </c>
      <c r="BL1168" s="17" t="s">
        <v>297</v>
      </c>
      <c r="BM1168" s="202" t="s">
        <v>1680</v>
      </c>
    </row>
    <row r="1169" spans="1:65" s="14" customFormat="1" ht="10.199999999999999">
      <c r="B1169" s="215"/>
      <c r="C1169" s="216"/>
      <c r="D1169" s="206" t="s">
        <v>188</v>
      </c>
      <c r="E1169" s="216"/>
      <c r="F1169" s="218" t="s">
        <v>1681</v>
      </c>
      <c r="G1169" s="216"/>
      <c r="H1169" s="219">
        <v>219.102</v>
      </c>
      <c r="I1169" s="220"/>
      <c r="J1169" s="216"/>
      <c r="K1169" s="216"/>
      <c r="L1169" s="221"/>
      <c r="M1169" s="222"/>
      <c r="N1169" s="223"/>
      <c r="O1169" s="223"/>
      <c r="P1169" s="223"/>
      <c r="Q1169" s="223"/>
      <c r="R1169" s="223"/>
      <c r="S1169" s="223"/>
      <c r="T1169" s="224"/>
      <c r="AT1169" s="225" t="s">
        <v>188</v>
      </c>
      <c r="AU1169" s="225" t="s">
        <v>90</v>
      </c>
      <c r="AV1169" s="14" t="s">
        <v>90</v>
      </c>
      <c r="AW1169" s="14" t="s">
        <v>4</v>
      </c>
      <c r="AX1169" s="14" t="s">
        <v>21</v>
      </c>
      <c r="AY1169" s="225" t="s">
        <v>179</v>
      </c>
    </row>
    <row r="1170" spans="1:65" s="2" customFormat="1" ht="14.4" customHeight="1">
      <c r="A1170" s="34"/>
      <c r="B1170" s="35"/>
      <c r="C1170" s="191" t="s">
        <v>1682</v>
      </c>
      <c r="D1170" s="191" t="s">
        <v>181</v>
      </c>
      <c r="E1170" s="192" t="s">
        <v>1683</v>
      </c>
      <c r="F1170" s="193" t="s">
        <v>1684</v>
      </c>
      <c r="G1170" s="194" t="s">
        <v>184</v>
      </c>
      <c r="H1170" s="195">
        <v>47</v>
      </c>
      <c r="I1170" s="196"/>
      <c r="J1170" s="197">
        <f>ROUND(I1170*H1170,2)</f>
        <v>0</v>
      </c>
      <c r="K1170" s="193" t="s">
        <v>185</v>
      </c>
      <c r="L1170" s="39"/>
      <c r="M1170" s="198" t="s">
        <v>1</v>
      </c>
      <c r="N1170" s="199" t="s">
        <v>47</v>
      </c>
      <c r="O1170" s="71"/>
      <c r="P1170" s="200">
        <f>O1170*H1170</f>
        <v>0</v>
      </c>
      <c r="Q1170" s="200">
        <v>5.0000000000000001E-4</v>
      </c>
      <c r="R1170" s="200">
        <f>Q1170*H1170</f>
        <v>2.35E-2</v>
      </c>
      <c r="S1170" s="200">
        <v>0</v>
      </c>
      <c r="T1170" s="201">
        <f>S1170*H1170</f>
        <v>0</v>
      </c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R1170" s="202" t="s">
        <v>297</v>
      </c>
      <c r="AT1170" s="202" t="s">
        <v>181</v>
      </c>
      <c r="AU1170" s="202" t="s">
        <v>90</v>
      </c>
      <c r="AY1170" s="17" t="s">
        <v>179</v>
      </c>
      <c r="BE1170" s="203">
        <f>IF(N1170="základní",J1170,0)</f>
        <v>0</v>
      </c>
      <c r="BF1170" s="203">
        <f>IF(N1170="snížená",J1170,0)</f>
        <v>0</v>
      </c>
      <c r="BG1170" s="203">
        <f>IF(N1170="zákl. přenesená",J1170,0)</f>
        <v>0</v>
      </c>
      <c r="BH1170" s="203">
        <f>IF(N1170="sníž. přenesená",J1170,0)</f>
        <v>0</v>
      </c>
      <c r="BI1170" s="203">
        <f>IF(N1170="nulová",J1170,0)</f>
        <v>0</v>
      </c>
      <c r="BJ1170" s="17" t="s">
        <v>21</v>
      </c>
      <c r="BK1170" s="203">
        <f>ROUND(I1170*H1170,2)</f>
        <v>0</v>
      </c>
      <c r="BL1170" s="17" t="s">
        <v>297</v>
      </c>
      <c r="BM1170" s="202" t="s">
        <v>1685</v>
      </c>
    </row>
    <row r="1171" spans="1:65" s="13" customFormat="1" ht="10.199999999999999">
      <c r="B1171" s="204"/>
      <c r="C1171" s="205"/>
      <c r="D1171" s="206" t="s">
        <v>188</v>
      </c>
      <c r="E1171" s="207" t="s">
        <v>1</v>
      </c>
      <c r="F1171" s="208" t="s">
        <v>433</v>
      </c>
      <c r="G1171" s="205"/>
      <c r="H1171" s="207" t="s">
        <v>1</v>
      </c>
      <c r="I1171" s="209"/>
      <c r="J1171" s="205"/>
      <c r="K1171" s="205"/>
      <c r="L1171" s="210"/>
      <c r="M1171" s="211"/>
      <c r="N1171" s="212"/>
      <c r="O1171" s="212"/>
      <c r="P1171" s="212"/>
      <c r="Q1171" s="212"/>
      <c r="R1171" s="212"/>
      <c r="S1171" s="212"/>
      <c r="T1171" s="213"/>
      <c r="AT1171" s="214" t="s">
        <v>188</v>
      </c>
      <c r="AU1171" s="214" t="s">
        <v>90</v>
      </c>
      <c r="AV1171" s="13" t="s">
        <v>21</v>
      </c>
      <c r="AW1171" s="13" t="s">
        <v>40</v>
      </c>
      <c r="AX1171" s="13" t="s">
        <v>82</v>
      </c>
      <c r="AY1171" s="214" t="s">
        <v>179</v>
      </c>
    </row>
    <row r="1172" spans="1:65" s="14" customFormat="1" ht="10.199999999999999">
      <c r="B1172" s="215"/>
      <c r="C1172" s="216"/>
      <c r="D1172" s="206" t="s">
        <v>188</v>
      </c>
      <c r="E1172" s="217" t="s">
        <v>1</v>
      </c>
      <c r="F1172" s="218" t="s">
        <v>1648</v>
      </c>
      <c r="G1172" s="216"/>
      <c r="H1172" s="219">
        <v>47</v>
      </c>
      <c r="I1172" s="220"/>
      <c r="J1172" s="216"/>
      <c r="K1172" s="216"/>
      <c r="L1172" s="221"/>
      <c r="M1172" s="222"/>
      <c r="N1172" s="223"/>
      <c r="O1172" s="223"/>
      <c r="P1172" s="223"/>
      <c r="Q1172" s="223"/>
      <c r="R1172" s="223"/>
      <c r="S1172" s="223"/>
      <c r="T1172" s="224"/>
      <c r="AT1172" s="225" t="s">
        <v>188</v>
      </c>
      <c r="AU1172" s="225" t="s">
        <v>90</v>
      </c>
      <c r="AV1172" s="14" t="s">
        <v>90</v>
      </c>
      <c r="AW1172" s="14" t="s">
        <v>40</v>
      </c>
      <c r="AX1172" s="14" t="s">
        <v>82</v>
      </c>
      <c r="AY1172" s="225" t="s">
        <v>179</v>
      </c>
    </row>
    <row r="1173" spans="1:65" s="2" customFormat="1" ht="19.8" customHeight="1">
      <c r="A1173" s="34"/>
      <c r="B1173" s="35"/>
      <c r="C1173" s="226" t="s">
        <v>1686</v>
      </c>
      <c r="D1173" s="226" t="s">
        <v>207</v>
      </c>
      <c r="E1173" s="227" t="s">
        <v>1687</v>
      </c>
      <c r="F1173" s="228" t="s">
        <v>1688</v>
      </c>
      <c r="G1173" s="229" t="s">
        <v>184</v>
      </c>
      <c r="H1173" s="230">
        <v>51.7</v>
      </c>
      <c r="I1173" s="231"/>
      <c r="J1173" s="232">
        <f>ROUND(I1173*H1173,2)</f>
        <v>0</v>
      </c>
      <c r="K1173" s="228" t="s">
        <v>185</v>
      </c>
      <c r="L1173" s="233"/>
      <c r="M1173" s="234" t="s">
        <v>1</v>
      </c>
      <c r="N1173" s="235" t="s">
        <v>47</v>
      </c>
      <c r="O1173" s="71"/>
      <c r="P1173" s="200">
        <f>O1173*H1173</f>
        <v>0</v>
      </c>
      <c r="Q1173" s="200">
        <v>1.15E-3</v>
      </c>
      <c r="R1173" s="200">
        <f>Q1173*H1173</f>
        <v>5.9455000000000001E-2</v>
      </c>
      <c r="S1173" s="200">
        <v>0</v>
      </c>
      <c r="T1173" s="201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2" t="s">
        <v>397</v>
      </c>
      <c r="AT1173" s="202" t="s">
        <v>207</v>
      </c>
      <c r="AU1173" s="202" t="s">
        <v>90</v>
      </c>
      <c r="AY1173" s="17" t="s">
        <v>179</v>
      </c>
      <c r="BE1173" s="203">
        <f>IF(N1173="základní",J1173,0)</f>
        <v>0</v>
      </c>
      <c r="BF1173" s="203">
        <f>IF(N1173="snížená",J1173,0)</f>
        <v>0</v>
      </c>
      <c r="BG1173" s="203">
        <f>IF(N1173="zákl. přenesená",J1173,0)</f>
        <v>0</v>
      </c>
      <c r="BH1173" s="203">
        <f>IF(N1173="sníž. přenesená",J1173,0)</f>
        <v>0</v>
      </c>
      <c r="BI1173" s="203">
        <f>IF(N1173="nulová",J1173,0)</f>
        <v>0</v>
      </c>
      <c r="BJ1173" s="17" t="s">
        <v>21</v>
      </c>
      <c r="BK1173" s="203">
        <f>ROUND(I1173*H1173,2)</f>
        <v>0</v>
      </c>
      <c r="BL1173" s="17" t="s">
        <v>297</v>
      </c>
      <c r="BM1173" s="202" t="s">
        <v>1689</v>
      </c>
    </row>
    <row r="1174" spans="1:65" s="2" customFormat="1" ht="19.2">
      <c r="A1174" s="34"/>
      <c r="B1174" s="35"/>
      <c r="C1174" s="36"/>
      <c r="D1174" s="206" t="s">
        <v>462</v>
      </c>
      <c r="E1174" s="36"/>
      <c r="F1174" s="236" t="s">
        <v>1593</v>
      </c>
      <c r="G1174" s="36"/>
      <c r="H1174" s="36"/>
      <c r="I1174" s="237"/>
      <c r="J1174" s="36"/>
      <c r="K1174" s="36"/>
      <c r="L1174" s="39"/>
      <c r="M1174" s="238"/>
      <c r="N1174" s="239"/>
      <c r="O1174" s="71"/>
      <c r="P1174" s="71"/>
      <c r="Q1174" s="71"/>
      <c r="R1174" s="71"/>
      <c r="S1174" s="71"/>
      <c r="T1174" s="72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T1174" s="17" t="s">
        <v>462</v>
      </c>
      <c r="AU1174" s="17" t="s">
        <v>90</v>
      </c>
    </row>
    <row r="1175" spans="1:65" s="14" customFormat="1" ht="10.199999999999999">
      <c r="B1175" s="215"/>
      <c r="C1175" s="216"/>
      <c r="D1175" s="206" t="s">
        <v>188</v>
      </c>
      <c r="E1175" s="216"/>
      <c r="F1175" s="218" t="s">
        <v>1690</v>
      </c>
      <c r="G1175" s="216"/>
      <c r="H1175" s="219">
        <v>51.7</v>
      </c>
      <c r="I1175" s="220"/>
      <c r="J1175" s="216"/>
      <c r="K1175" s="216"/>
      <c r="L1175" s="221"/>
      <c r="M1175" s="222"/>
      <c r="N1175" s="223"/>
      <c r="O1175" s="223"/>
      <c r="P1175" s="223"/>
      <c r="Q1175" s="223"/>
      <c r="R1175" s="223"/>
      <c r="S1175" s="223"/>
      <c r="T1175" s="224"/>
      <c r="AT1175" s="225" t="s">
        <v>188</v>
      </c>
      <c r="AU1175" s="225" t="s">
        <v>90</v>
      </c>
      <c r="AV1175" s="14" t="s">
        <v>90</v>
      </c>
      <c r="AW1175" s="14" t="s">
        <v>4</v>
      </c>
      <c r="AX1175" s="14" t="s">
        <v>21</v>
      </c>
      <c r="AY1175" s="225" t="s">
        <v>179</v>
      </c>
    </row>
    <row r="1176" spans="1:65" s="2" customFormat="1" ht="14.4" customHeight="1">
      <c r="A1176" s="34"/>
      <c r="B1176" s="35"/>
      <c r="C1176" s="191" t="s">
        <v>1691</v>
      </c>
      <c r="D1176" s="191" t="s">
        <v>181</v>
      </c>
      <c r="E1176" s="192" t="s">
        <v>1692</v>
      </c>
      <c r="F1176" s="193" t="s">
        <v>1693</v>
      </c>
      <c r="G1176" s="194" t="s">
        <v>260</v>
      </c>
      <c r="H1176" s="195">
        <v>44.79</v>
      </c>
      <c r="I1176" s="196"/>
      <c r="J1176" s="197">
        <f>ROUND(I1176*H1176,2)</f>
        <v>0</v>
      </c>
      <c r="K1176" s="193" t="s">
        <v>185</v>
      </c>
      <c r="L1176" s="39"/>
      <c r="M1176" s="198" t="s">
        <v>1</v>
      </c>
      <c r="N1176" s="199" t="s">
        <v>47</v>
      </c>
      <c r="O1176" s="71"/>
      <c r="P1176" s="200">
        <f>O1176*H1176</f>
        <v>0</v>
      </c>
      <c r="Q1176" s="200">
        <v>5.0000000000000002E-5</v>
      </c>
      <c r="R1176" s="200">
        <f>Q1176*H1176</f>
        <v>2.2395000000000002E-3</v>
      </c>
      <c r="S1176" s="200">
        <v>0</v>
      </c>
      <c r="T1176" s="201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2" t="s">
        <v>297</v>
      </c>
      <c r="AT1176" s="202" t="s">
        <v>181</v>
      </c>
      <c r="AU1176" s="202" t="s">
        <v>90</v>
      </c>
      <c r="AY1176" s="17" t="s">
        <v>179</v>
      </c>
      <c r="BE1176" s="203">
        <f>IF(N1176="základní",J1176,0)</f>
        <v>0</v>
      </c>
      <c r="BF1176" s="203">
        <f>IF(N1176="snížená",J1176,0)</f>
        <v>0</v>
      </c>
      <c r="BG1176" s="203">
        <f>IF(N1176="zákl. přenesená",J1176,0)</f>
        <v>0</v>
      </c>
      <c r="BH1176" s="203">
        <f>IF(N1176="sníž. přenesená",J1176,0)</f>
        <v>0</v>
      </c>
      <c r="BI1176" s="203">
        <f>IF(N1176="nulová",J1176,0)</f>
        <v>0</v>
      </c>
      <c r="BJ1176" s="17" t="s">
        <v>21</v>
      </c>
      <c r="BK1176" s="203">
        <f>ROUND(I1176*H1176,2)</f>
        <v>0</v>
      </c>
      <c r="BL1176" s="17" t="s">
        <v>297</v>
      </c>
      <c r="BM1176" s="202" t="s">
        <v>1694</v>
      </c>
    </row>
    <row r="1177" spans="1:65" s="13" customFormat="1" ht="10.199999999999999">
      <c r="B1177" s="204"/>
      <c r="C1177" s="205"/>
      <c r="D1177" s="206" t="s">
        <v>188</v>
      </c>
      <c r="E1177" s="207" t="s">
        <v>1</v>
      </c>
      <c r="F1177" s="208" t="s">
        <v>1695</v>
      </c>
      <c r="G1177" s="205"/>
      <c r="H1177" s="207" t="s">
        <v>1</v>
      </c>
      <c r="I1177" s="209"/>
      <c r="J1177" s="205"/>
      <c r="K1177" s="205"/>
      <c r="L1177" s="210"/>
      <c r="M1177" s="211"/>
      <c r="N1177" s="212"/>
      <c r="O1177" s="212"/>
      <c r="P1177" s="212"/>
      <c r="Q1177" s="212"/>
      <c r="R1177" s="212"/>
      <c r="S1177" s="212"/>
      <c r="T1177" s="213"/>
      <c r="AT1177" s="214" t="s">
        <v>188</v>
      </c>
      <c r="AU1177" s="214" t="s">
        <v>90</v>
      </c>
      <c r="AV1177" s="13" t="s">
        <v>21</v>
      </c>
      <c r="AW1177" s="13" t="s">
        <v>40</v>
      </c>
      <c r="AX1177" s="13" t="s">
        <v>82</v>
      </c>
      <c r="AY1177" s="214" t="s">
        <v>179</v>
      </c>
    </row>
    <row r="1178" spans="1:65" s="14" customFormat="1" ht="10.199999999999999">
      <c r="B1178" s="215"/>
      <c r="C1178" s="216"/>
      <c r="D1178" s="206" t="s">
        <v>188</v>
      </c>
      <c r="E1178" s="217" t="s">
        <v>1</v>
      </c>
      <c r="F1178" s="218" t="s">
        <v>1696</v>
      </c>
      <c r="G1178" s="216"/>
      <c r="H1178" s="219">
        <v>48.690000000000005</v>
      </c>
      <c r="I1178" s="220"/>
      <c r="J1178" s="216"/>
      <c r="K1178" s="216"/>
      <c r="L1178" s="221"/>
      <c r="M1178" s="222"/>
      <c r="N1178" s="223"/>
      <c r="O1178" s="223"/>
      <c r="P1178" s="223"/>
      <c r="Q1178" s="223"/>
      <c r="R1178" s="223"/>
      <c r="S1178" s="223"/>
      <c r="T1178" s="224"/>
      <c r="AT1178" s="225" t="s">
        <v>188</v>
      </c>
      <c r="AU1178" s="225" t="s">
        <v>90</v>
      </c>
      <c r="AV1178" s="14" t="s">
        <v>90</v>
      </c>
      <c r="AW1178" s="14" t="s">
        <v>40</v>
      </c>
      <c r="AX1178" s="14" t="s">
        <v>82</v>
      </c>
      <c r="AY1178" s="225" t="s">
        <v>179</v>
      </c>
    </row>
    <row r="1179" spans="1:65" s="13" customFormat="1" ht="10.199999999999999">
      <c r="B1179" s="204"/>
      <c r="C1179" s="205"/>
      <c r="D1179" s="206" t="s">
        <v>188</v>
      </c>
      <c r="E1179" s="207" t="s">
        <v>1</v>
      </c>
      <c r="F1179" s="208" t="s">
        <v>239</v>
      </c>
      <c r="G1179" s="205"/>
      <c r="H1179" s="207" t="s">
        <v>1</v>
      </c>
      <c r="I1179" s="209"/>
      <c r="J1179" s="205"/>
      <c r="K1179" s="205"/>
      <c r="L1179" s="210"/>
      <c r="M1179" s="211"/>
      <c r="N1179" s="212"/>
      <c r="O1179" s="212"/>
      <c r="P1179" s="212"/>
      <c r="Q1179" s="212"/>
      <c r="R1179" s="212"/>
      <c r="S1179" s="212"/>
      <c r="T1179" s="213"/>
      <c r="AT1179" s="214" t="s">
        <v>188</v>
      </c>
      <c r="AU1179" s="214" t="s">
        <v>90</v>
      </c>
      <c r="AV1179" s="13" t="s">
        <v>21</v>
      </c>
      <c r="AW1179" s="13" t="s">
        <v>40</v>
      </c>
      <c r="AX1179" s="13" t="s">
        <v>82</v>
      </c>
      <c r="AY1179" s="214" t="s">
        <v>179</v>
      </c>
    </row>
    <row r="1180" spans="1:65" s="14" customFormat="1" ht="10.199999999999999">
      <c r="B1180" s="215"/>
      <c r="C1180" s="216"/>
      <c r="D1180" s="206" t="s">
        <v>188</v>
      </c>
      <c r="E1180" s="217" t="s">
        <v>1</v>
      </c>
      <c r="F1180" s="218" t="s">
        <v>1697</v>
      </c>
      <c r="G1180" s="216"/>
      <c r="H1180" s="219">
        <v>-3.9000000000000004</v>
      </c>
      <c r="I1180" s="220"/>
      <c r="J1180" s="216"/>
      <c r="K1180" s="216"/>
      <c r="L1180" s="221"/>
      <c r="M1180" s="222"/>
      <c r="N1180" s="223"/>
      <c r="O1180" s="223"/>
      <c r="P1180" s="223"/>
      <c r="Q1180" s="223"/>
      <c r="R1180" s="223"/>
      <c r="S1180" s="223"/>
      <c r="T1180" s="224"/>
      <c r="AT1180" s="225" t="s">
        <v>188</v>
      </c>
      <c r="AU1180" s="225" t="s">
        <v>90</v>
      </c>
      <c r="AV1180" s="14" t="s">
        <v>90</v>
      </c>
      <c r="AW1180" s="14" t="s">
        <v>40</v>
      </c>
      <c r="AX1180" s="14" t="s">
        <v>82</v>
      </c>
      <c r="AY1180" s="225" t="s">
        <v>179</v>
      </c>
    </row>
    <row r="1181" spans="1:65" s="2" customFormat="1" ht="14.4" customHeight="1">
      <c r="A1181" s="34"/>
      <c r="B1181" s="35"/>
      <c r="C1181" s="226" t="s">
        <v>1698</v>
      </c>
      <c r="D1181" s="226" t="s">
        <v>207</v>
      </c>
      <c r="E1181" s="227" t="s">
        <v>1699</v>
      </c>
      <c r="F1181" s="228" t="s">
        <v>1700</v>
      </c>
      <c r="G1181" s="229" t="s">
        <v>260</v>
      </c>
      <c r="H1181" s="230">
        <v>49.268999999999998</v>
      </c>
      <c r="I1181" s="231"/>
      <c r="J1181" s="232">
        <f>ROUND(I1181*H1181,2)</f>
        <v>0</v>
      </c>
      <c r="K1181" s="228" t="s">
        <v>185</v>
      </c>
      <c r="L1181" s="233"/>
      <c r="M1181" s="234" t="s">
        <v>1</v>
      </c>
      <c r="N1181" s="235" t="s">
        <v>47</v>
      </c>
      <c r="O1181" s="71"/>
      <c r="P1181" s="200">
        <f>O1181*H1181</f>
        <v>0</v>
      </c>
      <c r="Q1181" s="200">
        <v>2.0000000000000001E-4</v>
      </c>
      <c r="R1181" s="200">
        <f>Q1181*H1181</f>
        <v>9.8537999999999994E-3</v>
      </c>
      <c r="S1181" s="200">
        <v>0</v>
      </c>
      <c r="T1181" s="201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2" t="s">
        <v>397</v>
      </c>
      <c r="AT1181" s="202" t="s">
        <v>207</v>
      </c>
      <c r="AU1181" s="202" t="s">
        <v>90</v>
      </c>
      <c r="AY1181" s="17" t="s">
        <v>179</v>
      </c>
      <c r="BE1181" s="203">
        <f>IF(N1181="základní",J1181,0)</f>
        <v>0</v>
      </c>
      <c r="BF1181" s="203">
        <f>IF(N1181="snížená",J1181,0)</f>
        <v>0</v>
      </c>
      <c r="BG1181" s="203">
        <f>IF(N1181="zákl. přenesená",J1181,0)</f>
        <v>0</v>
      </c>
      <c r="BH1181" s="203">
        <f>IF(N1181="sníž. přenesená",J1181,0)</f>
        <v>0</v>
      </c>
      <c r="BI1181" s="203">
        <f>IF(N1181="nulová",J1181,0)</f>
        <v>0</v>
      </c>
      <c r="BJ1181" s="17" t="s">
        <v>21</v>
      </c>
      <c r="BK1181" s="203">
        <f>ROUND(I1181*H1181,2)</f>
        <v>0</v>
      </c>
      <c r="BL1181" s="17" t="s">
        <v>297</v>
      </c>
      <c r="BM1181" s="202" t="s">
        <v>1701</v>
      </c>
    </row>
    <row r="1182" spans="1:65" s="14" customFormat="1" ht="10.199999999999999">
      <c r="B1182" s="215"/>
      <c r="C1182" s="216"/>
      <c r="D1182" s="206" t="s">
        <v>188</v>
      </c>
      <c r="E1182" s="216"/>
      <c r="F1182" s="218" t="s">
        <v>1702</v>
      </c>
      <c r="G1182" s="216"/>
      <c r="H1182" s="219">
        <v>49.268999999999998</v>
      </c>
      <c r="I1182" s="220"/>
      <c r="J1182" s="216"/>
      <c r="K1182" s="216"/>
      <c r="L1182" s="221"/>
      <c r="M1182" s="222"/>
      <c r="N1182" s="223"/>
      <c r="O1182" s="223"/>
      <c r="P1182" s="223"/>
      <c r="Q1182" s="223"/>
      <c r="R1182" s="223"/>
      <c r="S1182" s="223"/>
      <c r="T1182" s="224"/>
      <c r="AT1182" s="225" t="s">
        <v>188</v>
      </c>
      <c r="AU1182" s="225" t="s">
        <v>90</v>
      </c>
      <c r="AV1182" s="14" t="s">
        <v>90</v>
      </c>
      <c r="AW1182" s="14" t="s">
        <v>4</v>
      </c>
      <c r="AX1182" s="14" t="s">
        <v>21</v>
      </c>
      <c r="AY1182" s="225" t="s">
        <v>179</v>
      </c>
    </row>
    <row r="1183" spans="1:65" s="2" customFormat="1" ht="14.4" customHeight="1">
      <c r="A1183" s="34"/>
      <c r="B1183" s="35"/>
      <c r="C1183" s="191" t="s">
        <v>1703</v>
      </c>
      <c r="D1183" s="191" t="s">
        <v>181</v>
      </c>
      <c r="E1183" s="192" t="s">
        <v>1704</v>
      </c>
      <c r="F1183" s="193" t="s">
        <v>1705</v>
      </c>
      <c r="G1183" s="194" t="s">
        <v>200</v>
      </c>
      <c r="H1183" s="195">
        <v>7.2789999999999999</v>
      </c>
      <c r="I1183" s="196"/>
      <c r="J1183" s="197">
        <f>ROUND(I1183*H1183,2)</f>
        <v>0</v>
      </c>
      <c r="K1183" s="193" t="s">
        <v>185</v>
      </c>
      <c r="L1183" s="39"/>
      <c r="M1183" s="198" t="s">
        <v>1</v>
      </c>
      <c r="N1183" s="199" t="s">
        <v>47</v>
      </c>
      <c r="O1183" s="71"/>
      <c r="P1183" s="200">
        <f>O1183*H1183</f>
        <v>0</v>
      </c>
      <c r="Q1183" s="200">
        <v>0</v>
      </c>
      <c r="R1183" s="200">
        <f>Q1183*H1183</f>
        <v>0</v>
      </c>
      <c r="S1183" s="200">
        <v>0</v>
      </c>
      <c r="T1183" s="201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2" t="s">
        <v>297</v>
      </c>
      <c r="AT1183" s="202" t="s">
        <v>181</v>
      </c>
      <c r="AU1183" s="202" t="s">
        <v>90</v>
      </c>
      <c r="AY1183" s="17" t="s">
        <v>179</v>
      </c>
      <c r="BE1183" s="203">
        <f>IF(N1183="základní",J1183,0)</f>
        <v>0</v>
      </c>
      <c r="BF1183" s="203">
        <f>IF(N1183="snížená",J1183,0)</f>
        <v>0</v>
      </c>
      <c r="BG1183" s="203">
        <f>IF(N1183="zákl. přenesená",J1183,0)</f>
        <v>0</v>
      </c>
      <c r="BH1183" s="203">
        <f>IF(N1183="sníž. přenesená",J1183,0)</f>
        <v>0</v>
      </c>
      <c r="BI1183" s="203">
        <f>IF(N1183="nulová",J1183,0)</f>
        <v>0</v>
      </c>
      <c r="BJ1183" s="17" t="s">
        <v>21</v>
      </c>
      <c r="BK1183" s="203">
        <f>ROUND(I1183*H1183,2)</f>
        <v>0</v>
      </c>
      <c r="BL1183" s="17" t="s">
        <v>297</v>
      </c>
      <c r="BM1183" s="202" t="s">
        <v>1706</v>
      </c>
    </row>
    <row r="1184" spans="1:65" s="12" customFormat="1" ht="22.8" customHeight="1">
      <c r="B1184" s="175"/>
      <c r="C1184" s="176"/>
      <c r="D1184" s="177" t="s">
        <v>81</v>
      </c>
      <c r="E1184" s="189" t="s">
        <v>1707</v>
      </c>
      <c r="F1184" s="189" t="s">
        <v>1708</v>
      </c>
      <c r="G1184" s="176"/>
      <c r="H1184" s="176"/>
      <c r="I1184" s="179"/>
      <c r="J1184" s="190">
        <f>BK1184</f>
        <v>0</v>
      </c>
      <c r="K1184" s="176"/>
      <c r="L1184" s="181"/>
      <c r="M1184" s="182"/>
      <c r="N1184" s="183"/>
      <c r="O1184" s="183"/>
      <c r="P1184" s="184">
        <f>SUM(P1185:P1228)</f>
        <v>0</v>
      </c>
      <c r="Q1184" s="183"/>
      <c r="R1184" s="184">
        <f>SUM(R1185:R1228)</f>
        <v>2.4581396</v>
      </c>
      <c r="S1184" s="183"/>
      <c r="T1184" s="185">
        <f>SUM(T1185:T1228)</f>
        <v>0</v>
      </c>
      <c r="AR1184" s="186" t="s">
        <v>90</v>
      </c>
      <c r="AT1184" s="187" t="s">
        <v>81</v>
      </c>
      <c r="AU1184" s="187" t="s">
        <v>21</v>
      </c>
      <c r="AY1184" s="186" t="s">
        <v>179</v>
      </c>
      <c r="BK1184" s="188">
        <f>SUM(BK1185:BK1228)</f>
        <v>0</v>
      </c>
    </row>
    <row r="1185" spans="1:65" s="2" customFormat="1" ht="14.4" customHeight="1">
      <c r="A1185" s="34"/>
      <c r="B1185" s="35"/>
      <c r="C1185" s="191" t="s">
        <v>1709</v>
      </c>
      <c r="D1185" s="191" t="s">
        <v>181</v>
      </c>
      <c r="E1185" s="192" t="s">
        <v>1710</v>
      </c>
      <c r="F1185" s="193" t="s">
        <v>1711</v>
      </c>
      <c r="G1185" s="194" t="s">
        <v>184</v>
      </c>
      <c r="H1185" s="195">
        <v>124.32</v>
      </c>
      <c r="I1185" s="196"/>
      <c r="J1185" s="197">
        <f>ROUND(I1185*H1185,2)</f>
        <v>0</v>
      </c>
      <c r="K1185" s="193" t="s">
        <v>185</v>
      </c>
      <c r="L1185" s="39"/>
      <c r="M1185" s="198" t="s">
        <v>1</v>
      </c>
      <c r="N1185" s="199" t="s">
        <v>47</v>
      </c>
      <c r="O1185" s="71"/>
      <c r="P1185" s="200">
        <f>O1185*H1185</f>
        <v>0</v>
      </c>
      <c r="Q1185" s="200">
        <v>0</v>
      </c>
      <c r="R1185" s="200">
        <f>Q1185*H1185</f>
        <v>0</v>
      </c>
      <c r="S1185" s="200">
        <v>0</v>
      </c>
      <c r="T1185" s="201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2" t="s">
        <v>297</v>
      </c>
      <c r="AT1185" s="202" t="s">
        <v>181</v>
      </c>
      <c r="AU1185" s="202" t="s">
        <v>90</v>
      </c>
      <c r="AY1185" s="17" t="s">
        <v>179</v>
      </c>
      <c r="BE1185" s="203">
        <f>IF(N1185="základní",J1185,0)</f>
        <v>0</v>
      </c>
      <c r="BF1185" s="203">
        <f>IF(N1185="snížená",J1185,0)</f>
        <v>0</v>
      </c>
      <c r="BG1185" s="203">
        <f>IF(N1185="zákl. přenesená",J1185,0)</f>
        <v>0</v>
      </c>
      <c r="BH1185" s="203">
        <f>IF(N1185="sníž. přenesená",J1185,0)</f>
        <v>0</v>
      </c>
      <c r="BI1185" s="203">
        <f>IF(N1185="nulová",J1185,0)</f>
        <v>0</v>
      </c>
      <c r="BJ1185" s="17" t="s">
        <v>21</v>
      </c>
      <c r="BK1185" s="203">
        <f>ROUND(I1185*H1185,2)</f>
        <v>0</v>
      </c>
      <c r="BL1185" s="17" t="s">
        <v>297</v>
      </c>
      <c r="BM1185" s="202" t="s">
        <v>1712</v>
      </c>
    </row>
    <row r="1186" spans="1:65" s="2" customFormat="1" ht="14.4" customHeight="1">
      <c r="A1186" s="34"/>
      <c r="B1186" s="35"/>
      <c r="C1186" s="191" t="s">
        <v>1713</v>
      </c>
      <c r="D1186" s="191" t="s">
        <v>181</v>
      </c>
      <c r="E1186" s="192" t="s">
        <v>1714</v>
      </c>
      <c r="F1186" s="193" t="s">
        <v>1715</v>
      </c>
      <c r="G1186" s="194" t="s">
        <v>184</v>
      </c>
      <c r="H1186" s="195">
        <v>124.32</v>
      </c>
      <c r="I1186" s="196"/>
      <c r="J1186" s="197">
        <f>ROUND(I1186*H1186,2)</f>
        <v>0</v>
      </c>
      <c r="K1186" s="193" t="s">
        <v>185</v>
      </c>
      <c r="L1186" s="39"/>
      <c r="M1186" s="198" t="s">
        <v>1</v>
      </c>
      <c r="N1186" s="199" t="s">
        <v>47</v>
      </c>
      <c r="O1186" s="71"/>
      <c r="P1186" s="200">
        <f>O1186*H1186</f>
        <v>0</v>
      </c>
      <c r="Q1186" s="200">
        <v>2.9999999999999997E-4</v>
      </c>
      <c r="R1186" s="200">
        <f>Q1186*H1186</f>
        <v>3.7295999999999996E-2</v>
      </c>
      <c r="S1186" s="200">
        <v>0</v>
      </c>
      <c r="T1186" s="201">
        <f>S1186*H1186</f>
        <v>0</v>
      </c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R1186" s="202" t="s">
        <v>297</v>
      </c>
      <c r="AT1186" s="202" t="s">
        <v>181</v>
      </c>
      <c r="AU1186" s="202" t="s">
        <v>90</v>
      </c>
      <c r="AY1186" s="17" t="s">
        <v>179</v>
      </c>
      <c r="BE1186" s="203">
        <f>IF(N1186="základní",J1186,0)</f>
        <v>0</v>
      </c>
      <c r="BF1186" s="203">
        <f>IF(N1186="snížená",J1186,0)</f>
        <v>0</v>
      </c>
      <c r="BG1186" s="203">
        <f>IF(N1186="zákl. přenesená",J1186,0)</f>
        <v>0</v>
      </c>
      <c r="BH1186" s="203">
        <f>IF(N1186="sníž. přenesená",J1186,0)</f>
        <v>0</v>
      </c>
      <c r="BI1186" s="203">
        <f>IF(N1186="nulová",J1186,0)</f>
        <v>0</v>
      </c>
      <c r="BJ1186" s="17" t="s">
        <v>21</v>
      </c>
      <c r="BK1186" s="203">
        <f>ROUND(I1186*H1186,2)</f>
        <v>0</v>
      </c>
      <c r="BL1186" s="17" t="s">
        <v>297</v>
      </c>
      <c r="BM1186" s="202" t="s">
        <v>1716</v>
      </c>
    </row>
    <row r="1187" spans="1:65" s="2" customFormat="1" ht="14.4" customHeight="1">
      <c r="A1187" s="34"/>
      <c r="B1187" s="35"/>
      <c r="C1187" s="191" t="s">
        <v>1717</v>
      </c>
      <c r="D1187" s="191" t="s">
        <v>181</v>
      </c>
      <c r="E1187" s="192" t="s">
        <v>1718</v>
      </c>
      <c r="F1187" s="193" t="s">
        <v>1719</v>
      </c>
      <c r="G1187" s="194" t="s">
        <v>184</v>
      </c>
      <c r="H1187" s="195">
        <v>124.32</v>
      </c>
      <c r="I1187" s="196"/>
      <c r="J1187" s="197">
        <f>ROUND(I1187*H1187,2)</f>
        <v>0</v>
      </c>
      <c r="K1187" s="193" t="s">
        <v>185</v>
      </c>
      <c r="L1187" s="39"/>
      <c r="M1187" s="198" t="s">
        <v>1</v>
      </c>
      <c r="N1187" s="199" t="s">
        <v>47</v>
      </c>
      <c r="O1187" s="71"/>
      <c r="P1187" s="200">
        <f>O1187*H1187</f>
        <v>0</v>
      </c>
      <c r="Q1187" s="200">
        <v>6.0000000000000001E-3</v>
      </c>
      <c r="R1187" s="200">
        <f>Q1187*H1187</f>
        <v>0.74592000000000003</v>
      </c>
      <c r="S1187" s="200">
        <v>0</v>
      </c>
      <c r="T1187" s="201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2" t="s">
        <v>297</v>
      </c>
      <c r="AT1187" s="202" t="s">
        <v>181</v>
      </c>
      <c r="AU1187" s="202" t="s">
        <v>90</v>
      </c>
      <c r="AY1187" s="17" t="s">
        <v>179</v>
      </c>
      <c r="BE1187" s="203">
        <f>IF(N1187="základní",J1187,0)</f>
        <v>0</v>
      </c>
      <c r="BF1187" s="203">
        <f>IF(N1187="snížená",J1187,0)</f>
        <v>0</v>
      </c>
      <c r="BG1187" s="203">
        <f>IF(N1187="zákl. přenesená",J1187,0)</f>
        <v>0</v>
      </c>
      <c r="BH1187" s="203">
        <f>IF(N1187="sníž. přenesená",J1187,0)</f>
        <v>0</v>
      </c>
      <c r="BI1187" s="203">
        <f>IF(N1187="nulová",J1187,0)</f>
        <v>0</v>
      </c>
      <c r="BJ1187" s="17" t="s">
        <v>21</v>
      </c>
      <c r="BK1187" s="203">
        <f>ROUND(I1187*H1187,2)</f>
        <v>0</v>
      </c>
      <c r="BL1187" s="17" t="s">
        <v>297</v>
      </c>
      <c r="BM1187" s="202" t="s">
        <v>1720</v>
      </c>
    </row>
    <row r="1188" spans="1:65" s="13" customFormat="1" ht="10.199999999999999">
      <c r="B1188" s="204"/>
      <c r="C1188" s="205"/>
      <c r="D1188" s="206" t="s">
        <v>188</v>
      </c>
      <c r="E1188" s="207" t="s">
        <v>1</v>
      </c>
      <c r="F1188" s="208" t="s">
        <v>1721</v>
      </c>
      <c r="G1188" s="205"/>
      <c r="H1188" s="207" t="s">
        <v>1</v>
      </c>
      <c r="I1188" s="209"/>
      <c r="J1188" s="205"/>
      <c r="K1188" s="205"/>
      <c r="L1188" s="210"/>
      <c r="M1188" s="211"/>
      <c r="N1188" s="212"/>
      <c r="O1188" s="212"/>
      <c r="P1188" s="212"/>
      <c r="Q1188" s="212"/>
      <c r="R1188" s="212"/>
      <c r="S1188" s="212"/>
      <c r="T1188" s="213"/>
      <c r="AT1188" s="214" t="s">
        <v>188</v>
      </c>
      <c r="AU1188" s="214" t="s">
        <v>90</v>
      </c>
      <c r="AV1188" s="13" t="s">
        <v>21</v>
      </c>
      <c r="AW1188" s="13" t="s">
        <v>40</v>
      </c>
      <c r="AX1188" s="13" t="s">
        <v>82</v>
      </c>
      <c r="AY1188" s="214" t="s">
        <v>179</v>
      </c>
    </row>
    <row r="1189" spans="1:65" s="14" customFormat="1" ht="10.199999999999999">
      <c r="B1189" s="215"/>
      <c r="C1189" s="216"/>
      <c r="D1189" s="206" t="s">
        <v>188</v>
      </c>
      <c r="E1189" s="217" t="s">
        <v>1</v>
      </c>
      <c r="F1189" s="218" t="s">
        <v>1722</v>
      </c>
      <c r="G1189" s="216"/>
      <c r="H1189" s="219">
        <v>123.3</v>
      </c>
      <c r="I1189" s="220"/>
      <c r="J1189" s="216"/>
      <c r="K1189" s="216"/>
      <c r="L1189" s="221"/>
      <c r="M1189" s="222"/>
      <c r="N1189" s="223"/>
      <c r="O1189" s="223"/>
      <c r="P1189" s="223"/>
      <c r="Q1189" s="223"/>
      <c r="R1189" s="223"/>
      <c r="S1189" s="223"/>
      <c r="T1189" s="224"/>
      <c r="AT1189" s="225" t="s">
        <v>188</v>
      </c>
      <c r="AU1189" s="225" t="s">
        <v>90</v>
      </c>
      <c r="AV1189" s="14" t="s">
        <v>90</v>
      </c>
      <c r="AW1189" s="14" t="s">
        <v>40</v>
      </c>
      <c r="AX1189" s="14" t="s">
        <v>82</v>
      </c>
      <c r="AY1189" s="225" t="s">
        <v>179</v>
      </c>
    </row>
    <row r="1190" spans="1:65" s="13" customFormat="1" ht="10.199999999999999">
      <c r="B1190" s="204"/>
      <c r="C1190" s="205"/>
      <c r="D1190" s="206" t="s">
        <v>188</v>
      </c>
      <c r="E1190" s="207" t="s">
        <v>1</v>
      </c>
      <c r="F1190" s="208" t="s">
        <v>1634</v>
      </c>
      <c r="G1190" s="205"/>
      <c r="H1190" s="207" t="s">
        <v>1</v>
      </c>
      <c r="I1190" s="209"/>
      <c r="J1190" s="205"/>
      <c r="K1190" s="205"/>
      <c r="L1190" s="210"/>
      <c r="M1190" s="211"/>
      <c r="N1190" s="212"/>
      <c r="O1190" s="212"/>
      <c r="P1190" s="212"/>
      <c r="Q1190" s="212"/>
      <c r="R1190" s="212"/>
      <c r="S1190" s="212"/>
      <c r="T1190" s="213"/>
      <c r="AT1190" s="214" t="s">
        <v>188</v>
      </c>
      <c r="AU1190" s="214" t="s">
        <v>90</v>
      </c>
      <c r="AV1190" s="13" t="s">
        <v>21</v>
      </c>
      <c r="AW1190" s="13" t="s">
        <v>40</v>
      </c>
      <c r="AX1190" s="13" t="s">
        <v>82</v>
      </c>
      <c r="AY1190" s="214" t="s">
        <v>179</v>
      </c>
    </row>
    <row r="1191" spans="1:65" s="14" customFormat="1" ht="10.199999999999999">
      <c r="B1191" s="215"/>
      <c r="C1191" s="216"/>
      <c r="D1191" s="206" t="s">
        <v>188</v>
      </c>
      <c r="E1191" s="217" t="s">
        <v>1</v>
      </c>
      <c r="F1191" s="218" t="s">
        <v>1723</v>
      </c>
      <c r="G1191" s="216"/>
      <c r="H1191" s="219">
        <v>-20.879999999999995</v>
      </c>
      <c r="I1191" s="220"/>
      <c r="J1191" s="216"/>
      <c r="K1191" s="216"/>
      <c r="L1191" s="221"/>
      <c r="M1191" s="222"/>
      <c r="N1191" s="223"/>
      <c r="O1191" s="223"/>
      <c r="P1191" s="223"/>
      <c r="Q1191" s="223"/>
      <c r="R1191" s="223"/>
      <c r="S1191" s="223"/>
      <c r="T1191" s="224"/>
      <c r="AT1191" s="225" t="s">
        <v>188</v>
      </c>
      <c r="AU1191" s="225" t="s">
        <v>90</v>
      </c>
      <c r="AV1191" s="14" t="s">
        <v>90</v>
      </c>
      <c r="AW1191" s="14" t="s">
        <v>40</v>
      </c>
      <c r="AX1191" s="14" t="s">
        <v>82</v>
      </c>
      <c r="AY1191" s="225" t="s">
        <v>179</v>
      </c>
    </row>
    <row r="1192" spans="1:65" s="13" customFormat="1" ht="10.199999999999999">
      <c r="B1192" s="204"/>
      <c r="C1192" s="205"/>
      <c r="D1192" s="206" t="s">
        <v>188</v>
      </c>
      <c r="E1192" s="207" t="s">
        <v>1</v>
      </c>
      <c r="F1192" s="208" t="s">
        <v>1724</v>
      </c>
      <c r="G1192" s="205"/>
      <c r="H1192" s="207" t="s">
        <v>1</v>
      </c>
      <c r="I1192" s="209"/>
      <c r="J1192" s="205"/>
      <c r="K1192" s="205"/>
      <c r="L1192" s="210"/>
      <c r="M1192" s="211"/>
      <c r="N1192" s="212"/>
      <c r="O1192" s="212"/>
      <c r="P1192" s="212"/>
      <c r="Q1192" s="212"/>
      <c r="R1192" s="212"/>
      <c r="S1192" s="212"/>
      <c r="T1192" s="213"/>
      <c r="AT1192" s="214" t="s">
        <v>188</v>
      </c>
      <c r="AU1192" s="214" t="s">
        <v>90</v>
      </c>
      <c r="AV1192" s="13" t="s">
        <v>21</v>
      </c>
      <c r="AW1192" s="13" t="s">
        <v>40</v>
      </c>
      <c r="AX1192" s="13" t="s">
        <v>82</v>
      </c>
      <c r="AY1192" s="214" t="s">
        <v>179</v>
      </c>
    </row>
    <row r="1193" spans="1:65" s="14" customFormat="1" ht="10.199999999999999">
      <c r="B1193" s="215"/>
      <c r="C1193" s="216"/>
      <c r="D1193" s="206" t="s">
        <v>188</v>
      </c>
      <c r="E1193" s="217" t="s">
        <v>1</v>
      </c>
      <c r="F1193" s="218" t="s">
        <v>1725</v>
      </c>
      <c r="G1193" s="216"/>
      <c r="H1193" s="219">
        <v>5.4</v>
      </c>
      <c r="I1193" s="220"/>
      <c r="J1193" s="216"/>
      <c r="K1193" s="216"/>
      <c r="L1193" s="221"/>
      <c r="M1193" s="222"/>
      <c r="N1193" s="223"/>
      <c r="O1193" s="223"/>
      <c r="P1193" s="223"/>
      <c r="Q1193" s="223"/>
      <c r="R1193" s="223"/>
      <c r="S1193" s="223"/>
      <c r="T1193" s="224"/>
      <c r="AT1193" s="225" t="s">
        <v>188</v>
      </c>
      <c r="AU1193" s="225" t="s">
        <v>90</v>
      </c>
      <c r="AV1193" s="14" t="s">
        <v>90</v>
      </c>
      <c r="AW1193" s="14" t="s">
        <v>40</v>
      </c>
      <c r="AX1193" s="14" t="s">
        <v>82</v>
      </c>
      <c r="AY1193" s="225" t="s">
        <v>179</v>
      </c>
    </row>
    <row r="1194" spans="1:65" s="13" customFormat="1" ht="10.199999999999999">
      <c r="B1194" s="204"/>
      <c r="C1194" s="205"/>
      <c r="D1194" s="206" t="s">
        <v>188</v>
      </c>
      <c r="E1194" s="207" t="s">
        <v>1</v>
      </c>
      <c r="F1194" s="208" t="s">
        <v>1726</v>
      </c>
      <c r="G1194" s="205"/>
      <c r="H1194" s="207" t="s">
        <v>1</v>
      </c>
      <c r="I1194" s="209"/>
      <c r="J1194" s="205"/>
      <c r="K1194" s="205"/>
      <c r="L1194" s="210"/>
      <c r="M1194" s="211"/>
      <c r="N1194" s="212"/>
      <c r="O1194" s="212"/>
      <c r="P1194" s="212"/>
      <c r="Q1194" s="212"/>
      <c r="R1194" s="212"/>
      <c r="S1194" s="212"/>
      <c r="T1194" s="213"/>
      <c r="AT1194" s="214" t="s">
        <v>188</v>
      </c>
      <c r="AU1194" s="214" t="s">
        <v>90</v>
      </c>
      <c r="AV1194" s="13" t="s">
        <v>21</v>
      </c>
      <c r="AW1194" s="13" t="s">
        <v>40</v>
      </c>
      <c r="AX1194" s="13" t="s">
        <v>82</v>
      </c>
      <c r="AY1194" s="214" t="s">
        <v>179</v>
      </c>
    </row>
    <row r="1195" spans="1:65" s="14" customFormat="1" ht="10.199999999999999">
      <c r="B1195" s="215"/>
      <c r="C1195" s="216"/>
      <c r="D1195" s="206" t="s">
        <v>188</v>
      </c>
      <c r="E1195" s="217" t="s">
        <v>1</v>
      </c>
      <c r="F1195" s="218" t="s">
        <v>1727</v>
      </c>
      <c r="G1195" s="216"/>
      <c r="H1195" s="219">
        <v>16.5</v>
      </c>
      <c r="I1195" s="220"/>
      <c r="J1195" s="216"/>
      <c r="K1195" s="216"/>
      <c r="L1195" s="221"/>
      <c r="M1195" s="222"/>
      <c r="N1195" s="223"/>
      <c r="O1195" s="223"/>
      <c r="P1195" s="223"/>
      <c r="Q1195" s="223"/>
      <c r="R1195" s="223"/>
      <c r="S1195" s="223"/>
      <c r="T1195" s="224"/>
      <c r="AT1195" s="225" t="s">
        <v>188</v>
      </c>
      <c r="AU1195" s="225" t="s">
        <v>90</v>
      </c>
      <c r="AV1195" s="14" t="s">
        <v>90</v>
      </c>
      <c r="AW1195" s="14" t="s">
        <v>40</v>
      </c>
      <c r="AX1195" s="14" t="s">
        <v>82</v>
      </c>
      <c r="AY1195" s="225" t="s">
        <v>179</v>
      </c>
    </row>
    <row r="1196" spans="1:65" s="2" customFormat="1" ht="14.4" customHeight="1">
      <c r="A1196" s="34"/>
      <c r="B1196" s="35"/>
      <c r="C1196" s="226" t="s">
        <v>1728</v>
      </c>
      <c r="D1196" s="226" t="s">
        <v>207</v>
      </c>
      <c r="E1196" s="227" t="s">
        <v>1729</v>
      </c>
      <c r="F1196" s="228" t="s">
        <v>1730</v>
      </c>
      <c r="G1196" s="229" t="s">
        <v>184</v>
      </c>
      <c r="H1196" s="230">
        <v>136.75200000000001</v>
      </c>
      <c r="I1196" s="231"/>
      <c r="J1196" s="232">
        <f>ROUND(I1196*H1196,2)</f>
        <v>0</v>
      </c>
      <c r="K1196" s="228" t="s">
        <v>185</v>
      </c>
      <c r="L1196" s="233"/>
      <c r="M1196" s="234" t="s">
        <v>1</v>
      </c>
      <c r="N1196" s="235" t="s">
        <v>47</v>
      </c>
      <c r="O1196" s="71"/>
      <c r="P1196" s="200">
        <f>O1196*H1196</f>
        <v>0</v>
      </c>
      <c r="Q1196" s="200">
        <v>1.18E-2</v>
      </c>
      <c r="R1196" s="200">
        <f>Q1196*H1196</f>
        <v>1.6136736</v>
      </c>
      <c r="S1196" s="200">
        <v>0</v>
      </c>
      <c r="T1196" s="201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202" t="s">
        <v>397</v>
      </c>
      <c r="AT1196" s="202" t="s">
        <v>207</v>
      </c>
      <c r="AU1196" s="202" t="s">
        <v>90</v>
      </c>
      <c r="AY1196" s="17" t="s">
        <v>179</v>
      </c>
      <c r="BE1196" s="203">
        <f>IF(N1196="základní",J1196,0)</f>
        <v>0</v>
      </c>
      <c r="BF1196" s="203">
        <f>IF(N1196="snížená",J1196,0)</f>
        <v>0</v>
      </c>
      <c r="BG1196" s="203">
        <f>IF(N1196="zákl. přenesená",J1196,0)</f>
        <v>0</v>
      </c>
      <c r="BH1196" s="203">
        <f>IF(N1196="sníž. přenesená",J1196,0)</f>
        <v>0</v>
      </c>
      <c r="BI1196" s="203">
        <f>IF(N1196="nulová",J1196,0)</f>
        <v>0</v>
      </c>
      <c r="BJ1196" s="17" t="s">
        <v>21</v>
      </c>
      <c r="BK1196" s="203">
        <f>ROUND(I1196*H1196,2)</f>
        <v>0</v>
      </c>
      <c r="BL1196" s="17" t="s">
        <v>297</v>
      </c>
      <c r="BM1196" s="202" t="s">
        <v>1731</v>
      </c>
    </row>
    <row r="1197" spans="1:65" s="13" customFormat="1" ht="10.199999999999999">
      <c r="B1197" s="204"/>
      <c r="C1197" s="205"/>
      <c r="D1197" s="206" t="s">
        <v>188</v>
      </c>
      <c r="E1197" s="207" t="s">
        <v>1</v>
      </c>
      <c r="F1197" s="208" t="s">
        <v>1721</v>
      </c>
      <c r="G1197" s="205"/>
      <c r="H1197" s="207" t="s">
        <v>1</v>
      </c>
      <c r="I1197" s="209"/>
      <c r="J1197" s="205"/>
      <c r="K1197" s="205"/>
      <c r="L1197" s="210"/>
      <c r="M1197" s="211"/>
      <c r="N1197" s="212"/>
      <c r="O1197" s="212"/>
      <c r="P1197" s="212"/>
      <c r="Q1197" s="212"/>
      <c r="R1197" s="212"/>
      <c r="S1197" s="212"/>
      <c r="T1197" s="213"/>
      <c r="AT1197" s="214" t="s">
        <v>188</v>
      </c>
      <c r="AU1197" s="214" t="s">
        <v>90</v>
      </c>
      <c r="AV1197" s="13" t="s">
        <v>21</v>
      </c>
      <c r="AW1197" s="13" t="s">
        <v>40</v>
      </c>
      <c r="AX1197" s="13" t="s">
        <v>82</v>
      </c>
      <c r="AY1197" s="214" t="s">
        <v>179</v>
      </c>
    </row>
    <row r="1198" spans="1:65" s="14" customFormat="1" ht="10.199999999999999">
      <c r="B1198" s="215"/>
      <c r="C1198" s="216"/>
      <c r="D1198" s="206" t="s">
        <v>188</v>
      </c>
      <c r="E1198" s="217" t="s">
        <v>1</v>
      </c>
      <c r="F1198" s="218" t="s">
        <v>1722</v>
      </c>
      <c r="G1198" s="216"/>
      <c r="H1198" s="219">
        <v>123.3</v>
      </c>
      <c r="I1198" s="220"/>
      <c r="J1198" s="216"/>
      <c r="K1198" s="216"/>
      <c r="L1198" s="221"/>
      <c r="M1198" s="222"/>
      <c r="N1198" s="223"/>
      <c r="O1198" s="223"/>
      <c r="P1198" s="223"/>
      <c r="Q1198" s="223"/>
      <c r="R1198" s="223"/>
      <c r="S1198" s="223"/>
      <c r="T1198" s="224"/>
      <c r="AT1198" s="225" t="s">
        <v>188</v>
      </c>
      <c r="AU1198" s="225" t="s">
        <v>90</v>
      </c>
      <c r="AV1198" s="14" t="s">
        <v>90</v>
      </c>
      <c r="AW1198" s="14" t="s">
        <v>40</v>
      </c>
      <c r="AX1198" s="14" t="s">
        <v>82</v>
      </c>
      <c r="AY1198" s="225" t="s">
        <v>179</v>
      </c>
    </row>
    <row r="1199" spans="1:65" s="13" customFormat="1" ht="10.199999999999999">
      <c r="B1199" s="204"/>
      <c r="C1199" s="205"/>
      <c r="D1199" s="206" t="s">
        <v>188</v>
      </c>
      <c r="E1199" s="207" t="s">
        <v>1</v>
      </c>
      <c r="F1199" s="208" t="s">
        <v>1634</v>
      </c>
      <c r="G1199" s="205"/>
      <c r="H1199" s="207" t="s">
        <v>1</v>
      </c>
      <c r="I1199" s="209"/>
      <c r="J1199" s="205"/>
      <c r="K1199" s="205"/>
      <c r="L1199" s="210"/>
      <c r="M1199" s="211"/>
      <c r="N1199" s="212"/>
      <c r="O1199" s="212"/>
      <c r="P1199" s="212"/>
      <c r="Q1199" s="212"/>
      <c r="R1199" s="212"/>
      <c r="S1199" s="212"/>
      <c r="T1199" s="213"/>
      <c r="AT1199" s="214" t="s">
        <v>188</v>
      </c>
      <c r="AU1199" s="214" t="s">
        <v>90</v>
      </c>
      <c r="AV1199" s="13" t="s">
        <v>21</v>
      </c>
      <c r="AW1199" s="13" t="s">
        <v>40</v>
      </c>
      <c r="AX1199" s="13" t="s">
        <v>82</v>
      </c>
      <c r="AY1199" s="214" t="s">
        <v>179</v>
      </c>
    </row>
    <row r="1200" spans="1:65" s="14" customFormat="1" ht="10.199999999999999">
      <c r="B1200" s="215"/>
      <c r="C1200" s="216"/>
      <c r="D1200" s="206" t="s">
        <v>188</v>
      </c>
      <c r="E1200" s="217" t="s">
        <v>1</v>
      </c>
      <c r="F1200" s="218" t="s">
        <v>1723</v>
      </c>
      <c r="G1200" s="216"/>
      <c r="H1200" s="219">
        <v>-20.879999999999995</v>
      </c>
      <c r="I1200" s="220"/>
      <c r="J1200" s="216"/>
      <c r="K1200" s="216"/>
      <c r="L1200" s="221"/>
      <c r="M1200" s="222"/>
      <c r="N1200" s="223"/>
      <c r="O1200" s="223"/>
      <c r="P1200" s="223"/>
      <c r="Q1200" s="223"/>
      <c r="R1200" s="223"/>
      <c r="S1200" s="223"/>
      <c r="T1200" s="224"/>
      <c r="AT1200" s="225" t="s">
        <v>188</v>
      </c>
      <c r="AU1200" s="225" t="s">
        <v>90</v>
      </c>
      <c r="AV1200" s="14" t="s">
        <v>90</v>
      </c>
      <c r="AW1200" s="14" t="s">
        <v>40</v>
      </c>
      <c r="AX1200" s="14" t="s">
        <v>82</v>
      </c>
      <c r="AY1200" s="225" t="s">
        <v>179</v>
      </c>
    </row>
    <row r="1201" spans="1:65" s="13" customFormat="1" ht="10.199999999999999">
      <c r="B1201" s="204"/>
      <c r="C1201" s="205"/>
      <c r="D1201" s="206" t="s">
        <v>188</v>
      </c>
      <c r="E1201" s="207" t="s">
        <v>1</v>
      </c>
      <c r="F1201" s="208" t="s">
        <v>1724</v>
      </c>
      <c r="G1201" s="205"/>
      <c r="H1201" s="207" t="s">
        <v>1</v>
      </c>
      <c r="I1201" s="209"/>
      <c r="J1201" s="205"/>
      <c r="K1201" s="205"/>
      <c r="L1201" s="210"/>
      <c r="M1201" s="211"/>
      <c r="N1201" s="212"/>
      <c r="O1201" s="212"/>
      <c r="P1201" s="212"/>
      <c r="Q1201" s="212"/>
      <c r="R1201" s="212"/>
      <c r="S1201" s="212"/>
      <c r="T1201" s="213"/>
      <c r="AT1201" s="214" t="s">
        <v>188</v>
      </c>
      <c r="AU1201" s="214" t="s">
        <v>90</v>
      </c>
      <c r="AV1201" s="13" t="s">
        <v>21</v>
      </c>
      <c r="AW1201" s="13" t="s">
        <v>40</v>
      </c>
      <c r="AX1201" s="13" t="s">
        <v>82</v>
      </c>
      <c r="AY1201" s="214" t="s">
        <v>179</v>
      </c>
    </row>
    <row r="1202" spans="1:65" s="14" customFormat="1" ht="10.199999999999999">
      <c r="B1202" s="215"/>
      <c r="C1202" s="216"/>
      <c r="D1202" s="206" t="s">
        <v>188</v>
      </c>
      <c r="E1202" s="217" t="s">
        <v>1</v>
      </c>
      <c r="F1202" s="218" t="s">
        <v>1725</v>
      </c>
      <c r="G1202" s="216"/>
      <c r="H1202" s="219">
        <v>5.4</v>
      </c>
      <c r="I1202" s="220"/>
      <c r="J1202" s="216"/>
      <c r="K1202" s="216"/>
      <c r="L1202" s="221"/>
      <c r="M1202" s="222"/>
      <c r="N1202" s="223"/>
      <c r="O1202" s="223"/>
      <c r="P1202" s="223"/>
      <c r="Q1202" s="223"/>
      <c r="R1202" s="223"/>
      <c r="S1202" s="223"/>
      <c r="T1202" s="224"/>
      <c r="AT1202" s="225" t="s">
        <v>188</v>
      </c>
      <c r="AU1202" s="225" t="s">
        <v>90</v>
      </c>
      <c r="AV1202" s="14" t="s">
        <v>90</v>
      </c>
      <c r="AW1202" s="14" t="s">
        <v>40</v>
      </c>
      <c r="AX1202" s="14" t="s">
        <v>82</v>
      </c>
      <c r="AY1202" s="225" t="s">
        <v>179</v>
      </c>
    </row>
    <row r="1203" spans="1:65" s="13" customFormat="1" ht="10.199999999999999">
      <c r="B1203" s="204"/>
      <c r="C1203" s="205"/>
      <c r="D1203" s="206" t="s">
        <v>188</v>
      </c>
      <c r="E1203" s="207" t="s">
        <v>1</v>
      </c>
      <c r="F1203" s="208" t="s">
        <v>1726</v>
      </c>
      <c r="G1203" s="205"/>
      <c r="H1203" s="207" t="s">
        <v>1</v>
      </c>
      <c r="I1203" s="209"/>
      <c r="J1203" s="205"/>
      <c r="K1203" s="205"/>
      <c r="L1203" s="210"/>
      <c r="M1203" s="211"/>
      <c r="N1203" s="212"/>
      <c r="O1203" s="212"/>
      <c r="P1203" s="212"/>
      <c r="Q1203" s="212"/>
      <c r="R1203" s="212"/>
      <c r="S1203" s="212"/>
      <c r="T1203" s="213"/>
      <c r="AT1203" s="214" t="s">
        <v>188</v>
      </c>
      <c r="AU1203" s="214" t="s">
        <v>90</v>
      </c>
      <c r="AV1203" s="13" t="s">
        <v>21</v>
      </c>
      <c r="AW1203" s="13" t="s">
        <v>40</v>
      </c>
      <c r="AX1203" s="13" t="s">
        <v>82</v>
      </c>
      <c r="AY1203" s="214" t="s">
        <v>179</v>
      </c>
    </row>
    <row r="1204" spans="1:65" s="14" customFormat="1" ht="10.199999999999999">
      <c r="B1204" s="215"/>
      <c r="C1204" s="216"/>
      <c r="D1204" s="206" t="s">
        <v>188</v>
      </c>
      <c r="E1204" s="217" t="s">
        <v>1</v>
      </c>
      <c r="F1204" s="218" t="s">
        <v>1727</v>
      </c>
      <c r="G1204" s="216"/>
      <c r="H1204" s="219">
        <v>16.5</v>
      </c>
      <c r="I1204" s="220"/>
      <c r="J1204" s="216"/>
      <c r="K1204" s="216"/>
      <c r="L1204" s="221"/>
      <c r="M1204" s="222"/>
      <c r="N1204" s="223"/>
      <c r="O1204" s="223"/>
      <c r="P1204" s="223"/>
      <c r="Q1204" s="223"/>
      <c r="R1204" s="223"/>
      <c r="S1204" s="223"/>
      <c r="T1204" s="224"/>
      <c r="AT1204" s="225" t="s">
        <v>188</v>
      </c>
      <c r="AU1204" s="225" t="s">
        <v>90</v>
      </c>
      <c r="AV1204" s="14" t="s">
        <v>90</v>
      </c>
      <c r="AW1204" s="14" t="s">
        <v>40</v>
      </c>
      <c r="AX1204" s="14" t="s">
        <v>82</v>
      </c>
      <c r="AY1204" s="225" t="s">
        <v>179</v>
      </c>
    </row>
    <row r="1205" spans="1:65" s="14" customFormat="1" ht="10.199999999999999">
      <c r="B1205" s="215"/>
      <c r="C1205" s="216"/>
      <c r="D1205" s="206" t="s">
        <v>188</v>
      </c>
      <c r="E1205" s="216"/>
      <c r="F1205" s="218" t="s">
        <v>1732</v>
      </c>
      <c r="G1205" s="216"/>
      <c r="H1205" s="219">
        <v>136.75200000000001</v>
      </c>
      <c r="I1205" s="220"/>
      <c r="J1205" s="216"/>
      <c r="K1205" s="216"/>
      <c r="L1205" s="221"/>
      <c r="M1205" s="222"/>
      <c r="N1205" s="223"/>
      <c r="O1205" s="223"/>
      <c r="P1205" s="223"/>
      <c r="Q1205" s="223"/>
      <c r="R1205" s="223"/>
      <c r="S1205" s="223"/>
      <c r="T1205" s="224"/>
      <c r="AT1205" s="225" t="s">
        <v>188</v>
      </c>
      <c r="AU1205" s="225" t="s">
        <v>90</v>
      </c>
      <c r="AV1205" s="14" t="s">
        <v>90</v>
      </c>
      <c r="AW1205" s="14" t="s">
        <v>4</v>
      </c>
      <c r="AX1205" s="14" t="s">
        <v>21</v>
      </c>
      <c r="AY1205" s="225" t="s">
        <v>179</v>
      </c>
    </row>
    <row r="1206" spans="1:65" s="2" customFormat="1" ht="14.4" customHeight="1">
      <c r="A1206" s="34"/>
      <c r="B1206" s="35"/>
      <c r="C1206" s="191" t="s">
        <v>1733</v>
      </c>
      <c r="D1206" s="191" t="s">
        <v>181</v>
      </c>
      <c r="E1206" s="192" t="s">
        <v>1734</v>
      </c>
      <c r="F1206" s="193" t="s">
        <v>1735</v>
      </c>
      <c r="G1206" s="194" t="s">
        <v>184</v>
      </c>
      <c r="H1206" s="195">
        <v>124.32</v>
      </c>
      <c r="I1206" s="196"/>
      <c r="J1206" s="197">
        <f>ROUND(I1206*H1206,2)</f>
        <v>0</v>
      </c>
      <c r="K1206" s="193" t="s">
        <v>185</v>
      </c>
      <c r="L1206" s="39"/>
      <c r="M1206" s="198" t="s">
        <v>1</v>
      </c>
      <c r="N1206" s="199" t="s">
        <v>47</v>
      </c>
      <c r="O1206" s="71"/>
      <c r="P1206" s="200">
        <f>O1206*H1206</f>
        <v>0</v>
      </c>
      <c r="Q1206" s="200">
        <v>0</v>
      </c>
      <c r="R1206" s="200">
        <f>Q1206*H1206</f>
        <v>0</v>
      </c>
      <c r="S1206" s="200">
        <v>0</v>
      </c>
      <c r="T1206" s="201">
        <f>S1206*H1206</f>
        <v>0</v>
      </c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R1206" s="202" t="s">
        <v>297</v>
      </c>
      <c r="AT1206" s="202" t="s">
        <v>181</v>
      </c>
      <c r="AU1206" s="202" t="s">
        <v>90</v>
      </c>
      <c r="AY1206" s="17" t="s">
        <v>179</v>
      </c>
      <c r="BE1206" s="203">
        <f>IF(N1206="základní",J1206,0)</f>
        <v>0</v>
      </c>
      <c r="BF1206" s="203">
        <f>IF(N1206="snížená",J1206,0)</f>
        <v>0</v>
      </c>
      <c r="BG1206" s="203">
        <f>IF(N1206="zákl. přenesená",J1206,0)</f>
        <v>0</v>
      </c>
      <c r="BH1206" s="203">
        <f>IF(N1206="sníž. přenesená",J1206,0)</f>
        <v>0</v>
      </c>
      <c r="BI1206" s="203">
        <f>IF(N1206="nulová",J1206,0)</f>
        <v>0</v>
      </c>
      <c r="BJ1206" s="17" t="s">
        <v>21</v>
      </c>
      <c r="BK1206" s="203">
        <f>ROUND(I1206*H1206,2)</f>
        <v>0</v>
      </c>
      <c r="BL1206" s="17" t="s">
        <v>297</v>
      </c>
      <c r="BM1206" s="202" t="s">
        <v>1736</v>
      </c>
    </row>
    <row r="1207" spans="1:65" s="2" customFormat="1" ht="14.4" customHeight="1">
      <c r="A1207" s="34"/>
      <c r="B1207" s="35"/>
      <c r="C1207" s="191" t="s">
        <v>1737</v>
      </c>
      <c r="D1207" s="191" t="s">
        <v>181</v>
      </c>
      <c r="E1207" s="192" t="s">
        <v>1738</v>
      </c>
      <c r="F1207" s="193" t="s">
        <v>1739</v>
      </c>
      <c r="G1207" s="194" t="s">
        <v>260</v>
      </c>
      <c r="H1207" s="195">
        <v>14</v>
      </c>
      <c r="I1207" s="196"/>
      <c r="J1207" s="197">
        <f>ROUND(I1207*H1207,2)</f>
        <v>0</v>
      </c>
      <c r="K1207" s="193" t="s">
        <v>185</v>
      </c>
      <c r="L1207" s="39"/>
      <c r="M1207" s="198" t="s">
        <v>1</v>
      </c>
      <c r="N1207" s="199" t="s">
        <v>47</v>
      </c>
      <c r="O1207" s="71"/>
      <c r="P1207" s="200">
        <f>O1207*H1207</f>
        <v>0</v>
      </c>
      <c r="Q1207" s="200">
        <v>5.5000000000000003E-4</v>
      </c>
      <c r="R1207" s="200">
        <f>Q1207*H1207</f>
        <v>7.7000000000000002E-3</v>
      </c>
      <c r="S1207" s="200">
        <v>0</v>
      </c>
      <c r="T1207" s="201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2" t="s">
        <v>297</v>
      </c>
      <c r="AT1207" s="202" t="s">
        <v>181</v>
      </c>
      <c r="AU1207" s="202" t="s">
        <v>90</v>
      </c>
      <c r="AY1207" s="17" t="s">
        <v>179</v>
      </c>
      <c r="BE1207" s="203">
        <f>IF(N1207="základní",J1207,0)</f>
        <v>0</v>
      </c>
      <c r="BF1207" s="203">
        <f>IF(N1207="snížená",J1207,0)</f>
        <v>0</v>
      </c>
      <c r="BG1207" s="203">
        <f>IF(N1207="zákl. přenesená",J1207,0)</f>
        <v>0</v>
      </c>
      <c r="BH1207" s="203">
        <f>IF(N1207="sníž. přenesená",J1207,0)</f>
        <v>0</v>
      </c>
      <c r="BI1207" s="203">
        <f>IF(N1207="nulová",J1207,0)</f>
        <v>0</v>
      </c>
      <c r="BJ1207" s="17" t="s">
        <v>21</v>
      </c>
      <c r="BK1207" s="203">
        <f>ROUND(I1207*H1207,2)</f>
        <v>0</v>
      </c>
      <c r="BL1207" s="17" t="s">
        <v>297</v>
      </c>
      <c r="BM1207" s="202" t="s">
        <v>1740</v>
      </c>
    </row>
    <row r="1208" spans="1:65" s="13" customFormat="1" ht="10.199999999999999">
      <c r="B1208" s="204"/>
      <c r="C1208" s="205"/>
      <c r="D1208" s="206" t="s">
        <v>188</v>
      </c>
      <c r="E1208" s="207" t="s">
        <v>1</v>
      </c>
      <c r="F1208" s="208" t="s">
        <v>1741</v>
      </c>
      <c r="G1208" s="205"/>
      <c r="H1208" s="207" t="s">
        <v>1</v>
      </c>
      <c r="I1208" s="209"/>
      <c r="J1208" s="205"/>
      <c r="K1208" s="205"/>
      <c r="L1208" s="210"/>
      <c r="M1208" s="211"/>
      <c r="N1208" s="212"/>
      <c r="O1208" s="212"/>
      <c r="P1208" s="212"/>
      <c r="Q1208" s="212"/>
      <c r="R1208" s="212"/>
      <c r="S1208" s="212"/>
      <c r="T1208" s="213"/>
      <c r="AT1208" s="214" t="s">
        <v>188</v>
      </c>
      <c r="AU1208" s="214" t="s">
        <v>90</v>
      </c>
      <c r="AV1208" s="13" t="s">
        <v>21</v>
      </c>
      <c r="AW1208" s="13" t="s">
        <v>40</v>
      </c>
      <c r="AX1208" s="13" t="s">
        <v>82</v>
      </c>
      <c r="AY1208" s="214" t="s">
        <v>179</v>
      </c>
    </row>
    <row r="1209" spans="1:65" s="14" customFormat="1" ht="10.199999999999999">
      <c r="B1209" s="215"/>
      <c r="C1209" s="216"/>
      <c r="D1209" s="206" t="s">
        <v>188</v>
      </c>
      <c r="E1209" s="217" t="s">
        <v>1</v>
      </c>
      <c r="F1209" s="218" t="s">
        <v>1742</v>
      </c>
      <c r="G1209" s="216"/>
      <c r="H1209" s="219">
        <v>14.000000000000002</v>
      </c>
      <c r="I1209" s="220"/>
      <c r="J1209" s="216"/>
      <c r="K1209" s="216"/>
      <c r="L1209" s="221"/>
      <c r="M1209" s="222"/>
      <c r="N1209" s="223"/>
      <c r="O1209" s="223"/>
      <c r="P1209" s="223"/>
      <c r="Q1209" s="223"/>
      <c r="R1209" s="223"/>
      <c r="S1209" s="223"/>
      <c r="T1209" s="224"/>
      <c r="AT1209" s="225" t="s">
        <v>188</v>
      </c>
      <c r="AU1209" s="225" t="s">
        <v>90</v>
      </c>
      <c r="AV1209" s="14" t="s">
        <v>90</v>
      </c>
      <c r="AW1209" s="14" t="s">
        <v>40</v>
      </c>
      <c r="AX1209" s="14" t="s">
        <v>82</v>
      </c>
      <c r="AY1209" s="225" t="s">
        <v>179</v>
      </c>
    </row>
    <row r="1210" spans="1:65" s="2" customFormat="1" ht="14.4" customHeight="1">
      <c r="A1210" s="34"/>
      <c r="B1210" s="35"/>
      <c r="C1210" s="191" t="s">
        <v>1743</v>
      </c>
      <c r="D1210" s="191" t="s">
        <v>181</v>
      </c>
      <c r="E1210" s="192" t="s">
        <v>1744</v>
      </c>
      <c r="F1210" s="193" t="s">
        <v>1745</v>
      </c>
      <c r="G1210" s="194" t="s">
        <v>260</v>
      </c>
      <c r="H1210" s="195">
        <v>107.1</v>
      </c>
      <c r="I1210" s="196"/>
      <c r="J1210" s="197">
        <f>ROUND(I1210*H1210,2)</f>
        <v>0</v>
      </c>
      <c r="K1210" s="193" t="s">
        <v>185</v>
      </c>
      <c r="L1210" s="39"/>
      <c r="M1210" s="198" t="s">
        <v>1</v>
      </c>
      <c r="N1210" s="199" t="s">
        <v>47</v>
      </c>
      <c r="O1210" s="71"/>
      <c r="P1210" s="200">
        <f>O1210*H1210</f>
        <v>0</v>
      </c>
      <c r="Q1210" s="200">
        <v>5.0000000000000001E-4</v>
      </c>
      <c r="R1210" s="200">
        <f>Q1210*H1210</f>
        <v>5.355E-2</v>
      </c>
      <c r="S1210" s="200">
        <v>0</v>
      </c>
      <c r="T1210" s="201">
        <f>S1210*H1210</f>
        <v>0</v>
      </c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R1210" s="202" t="s">
        <v>297</v>
      </c>
      <c r="AT1210" s="202" t="s">
        <v>181</v>
      </c>
      <c r="AU1210" s="202" t="s">
        <v>90</v>
      </c>
      <c r="AY1210" s="17" t="s">
        <v>179</v>
      </c>
      <c r="BE1210" s="203">
        <f>IF(N1210="základní",J1210,0)</f>
        <v>0</v>
      </c>
      <c r="BF1210" s="203">
        <f>IF(N1210="snížená",J1210,0)</f>
        <v>0</v>
      </c>
      <c r="BG1210" s="203">
        <f>IF(N1210="zákl. přenesená",J1210,0)</f>
        <v>0</v>
      </c>
      <c r="BH1210" s="203">
        <f>IF(N1210="sníž. přenesená",J1210,0)</f>
        <v>0</v>
      </c>
      <c r="BI1210" s="203">
        <f>IF(N1210="nulová",J1210,0)</f>
        <v>0</v>
      </c>
      <c r="BJ1210" s="17" t="s">
        <v>21</v>
      </c>
      <c r="BK1210" s="203">
        <f>ROUND(I1210*H1210,2)</f>
        <v>0</v>
      </c>
      <c r="BL1210" s="17" t="s">
        <v>297</v>
      </c>
      <c r="BM1210" s="202" t="s">
        <v>1746</v>
      </c>
    </row>
    <row r="1211" spans="1:65" s="13" customFormat="1" ht="10.199999999999999">
      <c r="B1211" s="204"/>
      <c r="C1211" s="205"/>
      <c r="D1211" s="206" t="s">
        <v>188</v>
      </c>
      <c r="E1211" s="207" t="s">
        <v>1</v>
      </c>
      <c r="F1211" s="208" t="s">
        <v>1721</v>
      </c>
      <c r="G1211" s="205"/>
      <c r="H1211" s="207" t="s">
        <v>1</v>
      </c>
      <c r="I1211" s="209"/>
      <c r="J1211" s="205"/>
      <c r="K1211" s="205"/>
      <c r="L1211" s="210"/>
      <c r="M1211" s="211"/>
      <c r="N1211" s="212"/>
      <c r="O1211" s="212"/>
      <c r="P1211" s="212"/>
      <c r="Q1211" s="212"/>
      <c r="R1211" s="212"/>
      <c r="S1211" s="212"/>
      <c r="T1211" s="213"/>
      <c r="AT1211" s="214" t="s">
        <v>188</v>
      </c>
      <c r="AU1211" s="214" t="s">
        <v>90</v>
      </c>
      <c r="AV1211" s="13" t="s">
        <v>21</v>
      </c>
      <c r="AW1211" s="13" t="s">
        <v>40</v>
      </c>
      <c r="AX1211" s="13" t="s">
        <v>82</v>
      </c>
      <c r="AY1211" s="214" t="s">
        <v>179</v>
      </c>
    </row>
    <row r="1212" spans="1:65" s="14" customFormat="1" ht="10.199999999999999">
      <c r="B1212" s="215"/>
      <c r="C1212" s="216"/>
      <c r="D1212" s="206" t="s">
        <v>188</v>
      </c>
      <c r="E1212" s="217" t="s">
        <v>1</v>
      </c>
      <c r="F1212" s="218" t="s">
        <v>1747</v>
      </c>
      <c r="G1212" s="216"/>
      <c r="H1212" s="219">
        <v>68.5</v>
      </c>
      <c r="I1212" s="220"/>
      <c r="J1212" s="216"/>
      <c r="K1212" s="216"/>
      <c r="L1212" s="221"/>
      <c r="M1212" s="222"/>
      <c r="N1212" s="223"/>
      <c r="O1212" s="223"/>
      <c r="P1212" s="223"/>
      <c r="Q1212" s="223"/>
      <c r="R1212" s="223"/>
      <c r="S1212" s="223"/>
      <c r="T1212" s="224"/>
      <c r="AT1212" s="225" t="s">
        <v>188</v>
      </c>
      <c r="AU1212" s="225" t="s">
        <v>90</v>
      </c>
      <c r="AV1212" s="14" t="s">
        <v>90</v>
      </c>
      <c r="AW1212" s="14" t="s">
        <v>40</v>
      </c>
      <c r="AX1212" s="14" t="s">
        <v>82</v>
      </c>
      <c r="AY1212" s="225" t="s">
        <v>179</v>
      </c>
    </row>
    <row r="1213" spans="1:65" s="13" customFormat="1" ht="10.199999999999999">
      <c r="B1213" s="204"/>
      <c r="C1213" s="205"/>
      <c r="D1213" s="206" t="s">
        <v>188</v>
      </c>
      <c r="E1213" s="207" t="s">
        <v>1</v>
      </c>
      <c r="F1213" s="208" t="s">
        <v>1724</v>
      </c>
      <c r="G1213" s="205"/>
      <c r="H1213" s="207" t="s">
        <v>1</v>
      </c>
      <c r="I1213" s="209"/>
      <c r="J1213" s="205"/>
      <c r="K1213" s="205"/>
      <c r="L1213" s="210"/>
      <c r="M1213" s="211"/>
      <c r="N1213" s="212"/>
      <c r="O1213" s="212"/>
      <c r="P1213" s="212"/>
      <c r="Q1213" s="212"/>
      <c r="R1213" s="212"/>
      <c r="S1213" s="212"/>
      <c r="T1213" s="213"/>
      <c r="AT1213" s="214" t="s">
        <v>188</v>
      </c>
      <c r="AU1213" s="214" t="s">
        <v>90</v>
      </c>
      <c r="AV1213" s="13" t="s">
        <v>21</v>
      </c>
      <c r="AW1213" s="13" t="s">
        <v>40</v>
      </c>
      <c r="AX1213" s="13" t="s">
        <v>82</v>
      </c>
      <c r="AY1213" s="214" t="s">
        <v>179</v>
      </c>
    </row>
    <row r="1214" spans="1:65" s="14" customFormat="1" ht="10.199999999999999">
      <c r="B1214" s="215"/>
      <c r="C1214" s="216"/>
      <c r="D1214" s="206" t="s">
        <v>188</v>
      </c>
      <c r="E1214" s="217" t="s">
        <v>1</v>
      </c>
      <c r="F1214" s="218" t="s">
        <v>1748</v>
      </c>
      <c r="G1214" s="216"/>
      <c r="H1214" s="219">
        <v>6.6</v>
      </c>
      <c r="I1214" s="220"/>
      <c r="J1214" s="216"/>
      <c r="K1214" s="216"/>
      <c r="L1214" s="221"/>
      <c r="M1214" s="222"/>
      <c r="N1214" s="223"/>
      <c r="O1214" s="223"/>
      <c r="P1214" s="223"/>
      <c r="Q1214" s="223"/>
      <c r="R1214" s="223"/>
      <c r="S1214" s="223"/>
      <c r="T1214" s="224"/>
      <c r="AT1214" s="225" t="s">
        <v>188</v>
      </c>
      <c r="AU1214" s="225" t="s">
        <v>90</v>
      </c>
      <c r="AV1214" s="14" t="s">
        <v>90</v>
      </c>
      <c r="AW1214" s="14" t="s">
        <v>40</v>
      </c>
      <c r="AX1214" s="14" t="s">
        <v>82</v>
      </c>
      <c r="AY1214" s="225" t="s">
        <v>179</v>
      </c>
    </row>
    <row r="1215" spans="1:65" s="13" customFormat="1" ht="10.199999999999999">
      <c r="B1215" s="204"/>
      <c r="C1215" s="205"/>
      <c r="D1215" s="206" t="s">
        <v>188</v>
      </c>
      <c r="E1215" s="207" t="s">
        <v>1</v>
      </c>
      <c r="F1215" s="208" t="s">
        <v>1726</v>
      </c>
      <c r="G1215" s="205"/>
      <c r="H1215" s="207" t="s">
        <v>1</v>
      </c>
      <c r="I1215" s="209"/>
      <c r="J1215" s="205"/>
      <c r="K1215" s="205"/>
      <c r="L1215" s="210"/>
      <c r="M1215" s="211"/>
      <c r="N1215" s="212"/>
      <c r="O1215" s="212"/>
      <c r="P1215" s="212"/>
      <c r="Q1215" s="212"/>
      <c r="R1215" s="212"/>
      <c r="S1215" s="212"/>
      <c r="T1215" s="213"/>
      <c r="AT1215" s="214" t="s">
        <v>188</v>
      </c>
      <c r="AU1215" s="214" t="s">
        <v>90</v>
      </c>
      <c r="AV1215" s="13" t="s">
        <v>21</v>
      </c>
      <c r="AW1215" s="13" t="s">
        <v>40</v>
      </c>
      <c r="AX1215" s="13" t="s">
        <v>82</v>
      </c>
      <c r="AY1215" s="214" t="s">
        <v>179</v>
      </c>
    </row>
    <row r="1216" spans="1:65" s="14" customFormat="1" ht="10.199999999999999">
      <c r="B1216" s="215"/>
      <c r="C1216" s="216"/>
      <c r="D1216" s="206" t="s">
        <v>188</v>
      </c>
      <c r="E1216" s="217" t="s">
        <v>1</v>
      </c>
      <c r="F1216" s="218" t="s">
        <v>1749</v>
      </c>
      <c r="G1216" s="216"/>
      <c r="H1216" s="219">
        <v>32</v>
      </c>
      <c r="I1216" s="220"/>
      <c r="J1216" s="216"/>
      <c r="K1216" s="216"/>
      <c r="L1216" s="221"/>
      <c r="M1216" s="222"/>
      <c r="N1216" s="223"/>
      <c r="O1216" s="223"/>
      <c r="P1216" s="223"/>
      <c r="Q1216" s="223"/>
      <c r="R1216" s="223"/>
      <c r="S1216" s="223"/>
      <c r="T1216" s="224"/>
      <c r="AT1216" s="225" t="s">
        <v>188</v>
      </c>
      <c r="AU1216" s="225" t="s">
        <v>90</v>
      </c>
      <c r="AV1216" s="14" t="s">
        <v>90</v>
      </c>
      <c r="AW1216" s="14" t="s">
        <v>40</v>
      </c>
      <c r="AX1216" s="14" t="s">
        <v>82</v>
      </c>
      <c r="AY1216" s="225" t="s">
        <v>179</v>
      </c>
    </row>
    <row r="1217" spans="1:65" s="2" customFormat="1" ht="14.4" customHeight="1">
      <c r="A1217" s="34"/>
      <c r="B1217" s="35"/>
      <c r="C1217" s="191" t="s">
        <v>1750</v>
      </c>
      <c r="D1217" s="191" t="s">
        <v>181</v>
      </c>
      <c r="E1217" s="192" t="s">
        <v>1751</v>
      </c>
      <c r="F1217" s="193" t="s">
        <v>1752</v>
      </c>
      <c r="G1217" s="194" t="s">
        <v>243</v>
      </c>
      <c r="H1217" s="195">
        <v>32</v>
      </c>
      <c r="I1217" s="196"/>
      <c r="J1217" s="197">
        <f>ROUND(I1217*H1217,2)</f>
        <v>0</v>
      </c>
      <c r="K1217" s="193" t="s">
        <v>185</v>
      </c>
      <c r="L1217" s="39"/>
      <c r="M1217" s="198" t="s">
        <v>1</v>
      </c>
      <c r="N1217" s="199" t="s">
        <v>47</v>
      </c>
      <c r="O1217" s="71"/>
      <c r="P1217" s="200">
        <f>O1217*H1217</f>
        <v>0</v>
      </c>
      <c r="Q1217" s="200">
        <v>0</v>
      </c>
      <c r="R1217" s="200">
        <f>Q1217*H1217</f>
        <v>0</v>
      </c>
      <c r="S1217" s="200">
        <v>0</v>
      </c>
      <c r="T1217" s="201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2" t="s">
        <v>297</v>
      </c>
      <c r="AT1217" s="202" t="s">
        <v>181</v>
      </c>
      <c r="AU1217" s="202" t="s">
        <v>90</v>
      </c>
      <c r="AY1217" s="17" t="s">
        <v>179</v>
      </c>
      <c r="BE1217" s="203">
        <f>IF(N1217="základní",J1217,0)</f>
        <v>0</v>
      </c>
      <c r="BF1217" s="203">
        <f>IF(N1217="snížená",J1217,0)</f>
        <v>0</v>
      </c>
      <c r="BG1217" s="203">
        <f>IF(N1217="zákl. přenesená",J1217,0)</f>
        <v>0</v>
      </c>
      <c r="BH1217" s="203">
        <f>IF(N1217="sníž. přenesená",J1217,0)</f>
        <v>0</v>
      </c>
      <c r="BI1217" s="203">
        <f>IF(N1217="nulová",J1217,0)</f>
        <v>0</v>
      </c>
      <c r="BJ1217" s="17" t="s">
        <v>21</v>
      </c>
      <c r="BK1217" s="203">
        <f>ROUND(I1217*H1217,2)</f>
        <v>0</v>
      </c>
      <c r="BL1217" s="17" t="s">
        <v>297</v>
      </c>
      <c r="BM1217" s="202" t="s">
        <v>1753</v>
      </c>
    </row>
    <row r="1218" spans="1:65" s="14" customFormat="1" ht="10.199999999999999">
      <c r="B1218" s="215"/>
      <c r="C1218" s="216"/>
      <c r="D1218" s="206" t="s">
        <v>188</v>
      </c>
      <c r="E1218" s="217" t="s">
        <v>1</v>
      </c>
      <c r="F1218" s="218" t="s">
        <v>1754</v>
      </c>
      <c r="G1218" s="216"/>
      <c r="H1218" s="219">
        <v>26</v>
      </c>
      <c r="I1218" s="220"/>
      <c r="J1218" s="216"/>
      <c r="K1218" s="216"/>
      <c r="L1218" s="221"/>
      <c r="M1218" s="222"/>
      <c r="N1218" s="223"/>
      <c r="O1218" s="223"/>
      <c r="P1218" s="223"/>
      <c r="Q1218" s="223"/>
      <c r="R1218" s="223"/>
      <c r="S1218" s="223"/>
      <c r="T1218" s="224"/>
      <c r="AT1218" s="225" t="s">
        <v>188</v>
      </c>
      <c r="AU1218" s="225" t="s">
        <v>90</v>
      </c>
      <c r="AV1218" s="14" t="s">
        <v>90</v>
      </c>
      <c r="AW1218" s="14" t="s">
        <v>40</v>
      </c>
      <c r="AX1218" s="14" t="s">
        <v>82</v>
      </c>
      <c r="AY1218" s="225" t="s">
        <v>179</v>
      </c>
    </row>
    <row r="1219" spans="1:65" s="14" customFormat="1" ht="10.199999999999999">
      <c r="B1219" s="215"/>
      <c r="C1219" s="216"/>
      <c r="D1219" s="206" t="s">
        <v>188</v>
      </c>
      <c r="E1219" s="217" t="s">
        <v>1</v>
      </c>
      <c r="F1219" s="218" t="s">
        <v>1755</v>
      </c>
      <c r="G1219" s="216"/>
      <c r="H1219" s="219">
        <v>2</v>
      </c>
      <c r="I1219" s="220"/>
      <c r="J1219" s="216"/>
      <c r="K1219" s="216"/>
      <c r="L1219" s="221"/>
      <c r="M1219" s="222"/>
      <c r="N1219" s="223"/>
      <c r="O1219" s="223"/>
      <c r="P1219" s="223"/>
      <c r="Q1219" s="223"/>
      <c r="R1219" s="223"/>
      <c r="S1219" s="223"/>
      <c r="T1219" s="224"/>
      <c r="AT1219" s="225" t="s">
        <v>188</v>
      </c>
      <c r="AU1219" s="225" t="s">
        <v>90</v>
      </c>
      <c r="AV1219" s="14" t="s">
        <v>90</v>
      </c>
      <c r="AW1219" s="14" t="s">
        <v>40</v>
      </c>
      <c r="AX1219" s="14" t="s">
        <v>82</v>
      </c>
      <c r="AY1219" s="225" t="s">
        <v>179</v>
      </c>
    </row>
    <row r="1220" spans="1:65" s="14" customFormat="1" ht="10.199999999999999">
      <c r="B1220" s="215"/>
      <c r="C1220" s="216"/>
      <c r="D1220" s="206" t="s">
        <v>188</v>
      </c>
      <c r="E1220" s="217" t="s">
        <v>1</v>
      </c>
      <c r="F1220" s="218" t="s">
        <v>1756</v>
      </c>
      <c r="G1220" s="216"/>
      <c r="H1220" s="219">
        <v>4</v>
      </c>
      <c r="I1220" s="220"/>
      <c r="J1220" s="216"/>
      <c r="K1220" s="216"/>
      <c r="L1220" s="221"/>
      <c r="M1220" s="222"/>
      <c r="N1220" s="223"/>
      <c r="O1220" s="223"/>
      <c r="P1220" s="223"/>
      <c r="Q1220" s="223"/>
      <c r="R1220" s="223"/>
      <c r="S1220" s="223"/>
      <c r="T1220" s="224"/>
      <c r="AT1220" s="225" t="s">
        <v>188</v>
      </c>
      <c r="AU1220" s="225" t="s">
        <v>90</v>
      </c>
      <c r="AV1220" s="14" t="s">
        <v>90</v>
      </c>
      <c r="AW1220" s="14" t="s">
        <v>40</v>
      </c>
      <c r="AX1220" s="14" t="s">
        <v>82</v>
      </c>
      <c r="AY1220" s="225" t="s">
        <v>179</v>
      </c>
    </row>
    <row r="1221" spans="1:65" s="2" customFormat="1" ht="14.4" customHeight="1">
      <c r="A1221" s="34"/>
      <c r="B1221" s="35"/>
      <c r="C1221" s="191" t="s">
        <v>1757</v>
      </c>
      <c r="D1221" s="191" t="s">
        <v>181</v>
      </c>
      <c r="E1221" s="192" t="s">
        <v>1758</v>
      </c>
      <c r="F1221" s="193" t="s">
        <v>1759</v>
      </c>
      <c r="G1221" s="194" t="s">
        <v>243</v>
      </c>
      <c r="H1221" s="195">
        <v>18</v>
      </c>
      <c r="I1221" s="196"/>
      <c r="J1221" s="197">
        <f>ROUND(I1221*H1221,2)</f>
        <v>0</v>
      </c>
      <c r="K1221" s="193" t="s">
        <v>185</v>
      </c>
      <c r="L1221" s="39"/>
      <c r="M1221" s="198" t="s">
        <v>1</v>
      </c>
      <c r="N1221" s="199" t="s">
        <v>47</v>
      </c>
      <c r="O1221" s="71"/>
      <c r="P1221" s="200">
        <f>O1221*H1221</f>
        <v>0</v>
      </c>
      <c r="Q1221" s="200">
        <v>0</v>
      </c>
      <c r="R1221" s="200">
        <f>Q1221*H1221</f>
        <v>0</v>
      </c>
      <c r="S1221" s="200">
        <v>0</v>
      </c>
      <c r="T1221" s="201">
        <f>S1221*H1221</f>
        <v>0</v>
      </c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R1221" s="202" t="s">
        <v>297</v>
      </c>
      <c r="AT1221" s="202" t="s">
        <v>181</v>
      </c>
      <c r="AU1221" s="202" t="s">
        <v>90</v>
      </c>
      <c r="AY1221" s="17" t="s">
        <v>179</v>
      </c>
      <c r="BE1221" s="203">
        <f>IF(N1221="základní",J1221,0)</f>
        <v>0</v>
      </c>
      <c r="BF1221" s="203">
        <f>IF(N1221="snížená",J1221,0)</f>
        <v>0</v>
      </c>
      <c r="BG1221" s="203">
        <f>IF(N1221="zákl. přenesená",J1221,0)</f>
        <v>0</v>
      </c>
      <c r="BH1221" s="203">
        <f>IF(N1221="sníž. přenesená",J1221,0)</f>
        <v>0</v>
      </c>
      <c r="BI1221" s="203">
        <f>IF(N1221="nulová",J1221,0)</f>
        <v>0</v>
      </c>
      <c r="BJ1221" s="17" t="s">
        <v>21</v>
      </c>
      <c r="BK1221" s="203">
        <f>ROUND(I1221*H1221,2)</f>
        <v>0</v>
      </c>
      <c r="BL1221" s="17" t="s">
        <v>297</v>
      </c>
      <c r="BM1221" s="202" t="s">
        <v>1760</v>
      </c>
    </row>
    <row r="1222" spans="1:65" s="14" customFormat="1" ht="10.199999999999999">
      <c r="B1222" s="215"/>
      <c r="C1222" s="216"/>
      <c r="D1222" s="206" t="s">
        <v>188</v>
      </c>
      <c r="E1222" s="217" t="s">
        <v>1</v>
      </c>
      <c r="F1222" s="218" t="s">
        <v>1761</v>
      </c>
      <c r="G1222" s="216"/>
      <c r="H1222" s="219">
        <v>13</v>
      </c>
      <c r="I1222" s="220"/>
      <c r="J1222" s="216"/>
      <c r="K1222" s="216"/>
      <c r="L1222" s="221"/>
      <c r="M1222" s="222"/>
      <c r="N1222" s="223"/>
      <c r="O1222" s="223"/>
      <c r="P1222" s="223"/>
      <c r="Q1222" s="223"/>
      <c r="R1222" s="223"/>
      <c r="S1222" s="223"/>
      <c r="T1222" s="224"/>
      <c r="AT1222" s="225" t="s">
        <v>188</v>
      </c>
      <c r="AU1222" s="225" t="s">
        <v>90</v>
      </c>
      <c r="AV1222" s="14" t="s">
        <v>90</v>
      </c>
      <c r="AW1222" s="14" t="s">
        <v>40</v>
      </c>
      <c r="AX1222" s="14" t="s">
        <v>82</v>
      </c>
      <c r="AY1222" s="225" t="s">
        <v>179</v>
      </c>
    </row>
    <row r="1223" spans="1:65" s="14" customFormat="1" ht="10.199999999999999">
      <c r="B1223" s="215"/>
      <c r="C1223" s="216"/>
      <c r="D1223" s="206" t="s">
        <v>188</v>
      </c>
      <c r="E1223" s="217" t="s">
        <v>1</v>
      </c>
      <c r="F1223" s="218" t="s">
        <v>1762</v>
      </c>
      <c r="G1223" s="216"/>
      <c r="H1223" s="219">
        <v>3</v>
      </c>
      <c r="I1223" s="220"/>
      <c r="J1223" s="216"/>
      <c r="K1223" s="216"/>
      <c r="L1223" s="221"/>
      <c r="M1223" s="222"/>
      <c r="N1223" s="223"/>
      <c r="O1223" s="223"/>
      <c r="P1223" s="223"/>
      <c r="Q1223" s="223"/>
      <c r="R1223" s="223"/>
      <c r="S1223" s="223"/>
      <c r="T1223" s="224"/>
      <c r="AT1223" s="225" t="s">
        <v>188</v>
      </c>
      <c r="AU1223" s="225" t="s">
        <v>90</v>
      </c>
      <c r="AV1223" s="14" t="s">
        <v>90</v>
      </c>
      <c r="AW1223" s="14" t="s">
        <v>40</v>
      </c>
      <c r="AX1223" s="14" t="s">
        <v>82</v>
      </c>
      <c r="AY1223" s="225" t="s">
        <v>179</v>
      </c>
    </row>
    <row r="1224" spans="1:65" s="14" customFormat="1" ht="10.199999999999999">
      <c r="B1224" s="215"/>
      <c r="C1224" s="216"/>
      <c r="D1224" s="206" t="s">
        <v>188</v>
      </c>
      <c r="E1224" s="217" t="s">
        <v>1</v>
      </c>
      <c r="F1224" s="218" t="s">
        <v>1763</v>
      </c>
      <c r="G1224" s="216"/>
      <c r="H1224" s="219">
        <v>2</v>
      </c>
      <c r="I1224" s="220"/>
      <c r="J1224" s="216"/>
      <c r="K1224" s="216"/>
      <c r="L1224" s="221"/>
      <c r="M1224" s="222"/>
      <c r="N1224" s="223"/>
      <c r="O1224" s="223"/>
      <c r="P1224" s="223"/>
      <c r="Q1224" s="223"/>
      <c r="R1224" s="223"/>
      <c r="S1224" s="223"/>
      <c r="T1224" s="224"/>
      <c r="AT1224" s="225" t="s">
        <v>188</v>
      </c>
      <c r="AU1224" s="225" t="s">
        <v>90</v>
      </c>
      <c r="AV1224" s="14" t="s">
        <v>90</v>
      </c>
      <c r="AW1224" s="14" t="s">
        <v>40</v>
      </c>
      <c r="AX1224" s="14" t="s">
        <v>82</v>
      </c>
      <c r="AY1224" s="225" t="s">
        <v>179</v>
      </c>
    </row>
    <row r="1225" spans="1:65" s="2" customFormat="1" ht="14.4" customHeight="1">
      <c r="A1225" s="34"/>
      <c r="B1225" s="35"/>
      <c r="C1225" s="191" t="s">
        <v>1764</v>
      </c>
      <c r="D1225" s="191" t="s">
        <v>181</v>
      </c>
      <c r="E1225" s="192" t="s">
        <v>1765</v>
      </c>
      <c r="F1225" s="193" t="s">
        <v>1766</v>
      </c>
      <c r="G1225" s="194" t="s">
        <v>243</v>
      </c>
      <c r="H1225" s="195">
        <v>13</v>
      </c>
      <c r="I1225" s="196"/>
      <c r="J1225" s="197">
        <f>ROUND(I1225*H1225,2)</f>
        <v>0</v>
      </c>
      <c r="K1225" s="193" t="s">
        <v>185</v>
      </c>
      <c r="L1225" s="39"/>
      <c r="M1225" s="198" t="s">
        <v>1</v>
      </c>
      <c r="N1225" s="199" t="s">
        <v>47</v>
      </c>
      <c r="O1225" s="71"/>
      <c r="P1225" s="200">
        <f>O1225*H1225</f>
        <v>0</v>
      </c>
      <c r="Q1225" s="200">
        <v>0</v>
      </c>
      <c r="R1225" s="200">
        <f>Q1225*H1225</f>
        <v>0</v>
      </c>
      <c r="S1225" s="200">
        <v>0</v>
      </c>
      <c r="T1225" s="201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2" t="s">
        <v>297</v>
      </c>
      <c r="AT1225" s="202" t="s">
        <v>181</v>
      </c>
      <c r="AU1225" s="202" t="s">
        <v>90</v>
      </c>
      <c r="AY1225" s="17" t="s">
        <v>179</v>
      </c>
      <c r="BE1225" s="203">
        <f>IF(N1225="základní",J1225,0)</f>
        <v>0</v>
      </c>
      <c r="BF1225" s="203">
        <f>IF(N1225="snížená",J1225,0)</f>
        <v>0</v>
      </c>
      <c r="BG1225" s="203">
        <f>IF(N1225="zákl. přenesená",J1225,0)</f>
        <v>0</v>
      </c>
      <c r="BH1225" s="203">
        <f>IF(N1225="sníž. přenesená",J1225,0)</f>
        <v>0</v>
      </c>
      <c r="BI1225" s="203">
        <f>IF(N1225="nulová",J1225,0)</f>
        <v>0</v>
      </c>
      <c r="BJ1225" s="17" t="s">
        <v>21</v>
      </c>
      <c r="BK1225" s="203">
        <f>ROUND(I1225*H1225,2)</f>
        <v>0</v>
      </c>
      <c r="BL1225" s="17" t="s">
        <v>297</v>
      </c>
      <c r="BM1225" s="202" t="s">
        <v>1767</v>
      </c>
    </row>
    <row r="1226" spans="1:65" s="14" customFormat="1" ht="10.199999999999999">
      <c r="B1226" s="215"/>
      <c r="C1226" s="216"/>
      <c r="D1226" s="206" t="s">
        <v>188</v>
      </c>
      <c r="E1226" s="217" t="s">
        <v>1</v>
      </c>
      <c r="F1226" s="218" t="s">
        <v>1768</v>
      </c>
      <c r="G1226" s="216"/>
      <c r="H1226" s="219">
        <v>12</v>
      </c>
      <c r="I1226" s="220"/>
      <c r="J1226" s="216"/>
      <c r="K1226" s="216"/>
      <c r="L1226" s="221"/>
      <c r="M1226" s="222"/>
      <c r="N1226" s="223"/>
      <c r="O1226" s="223"/>
      <c r="P1226" s="223"/>
      <c r="Q1226" s="223"/>
      <c r="R1226" s="223"/>
      <c r="S1226" s="223"/>
      <c r="T1226" s="224"/>
      <c r="AT1226" s="225" t="s">
        <v>188</v>
      </c>
      <c r="AU1226" s="225" t="s">
        <v>90</v>
      </c>
      <c r="AV1226" s="14" t="s">
        <v>90</v>
      </c>
      <c r="AW1226" s="14" t="s">
        <v>40</v>
      </c>
      <c r="AX1226" s="14" t="s">
        <v>82</v>
      </c>
      <c r="AY1226" s="225" t="s">
        <v>179</v>
      </c>
    </row>
    <row r="1227" spans="1:65" s="14" customFormat="1" ht="10.199999999999999">
      <c r="B1227" s="215"/>
      <c r="C1227" s="216"/>
      <c r="D1227" s="206" t="s">
        <v>188</v>
      </c>
      <c r="E1227" s="217" t="s">
        <v>1</v>
      </c>
      <c r="F1227" s="218" t="s">
        <v>1310</v>
      </c>
      <c r="G1227" s="216"/>
      <c r="H1227" s="219">
        <v>1</v>
      </c>
      <c r="I1227" s="220"/>
      <c r="J1227" s="216"/>
      <c r="K1227" s="216"/>
      <c r="L1227" s="221"/>
      <c r="M1227" s="222"/>
      <c r="N1227" s="223"/>
      <c r="O1227" s="223"/>
      <c r="P1227" s="223"/>
      <c r="Q1227" s="223"/>
      <c r="R1227" s="223"/>
      <c r="S1227" s="223"/>
      <c r="T1227" s="224"/>
      <c r="AT1227" s="225" t="s">
        <v>188</v>
      </c>
      <c r="AU1227" s="225" t="s">
        <v>90</v>
      </c>
      <c r="AV1227" s="14" t="s">
        <v>90</v>
      </c>
      <c r="AW1227" s="14" t="s">
        <v>40</v>
      </c>
      <c r="AX1227" s="14" t="s">
        <v>82</v>
      </c>
      <c r="AY1227" s="225" t="s">
        <v>179</v>
      </c>
    </row>
    <row r="1228" spans="1:65" s="2" customFormat="1" ht="14.4" customHeight="1">
      <c r="A1228" s="34"/>
      <c r="B1228" s="35"/>
      <c r="C1228" s="191" t="s">
        <v>1769</v>
      </c>
      <c r="D1228" s="191" t="s">
        <v>181</v>
      </c>
      <c r="E1228" s="192" t="s">
        <v>1770</v>
      </c>
      <c r="F1228" s="193" t="s">
        <v>1771</v>
      </c>
      <c r="G1228" s="194" t="s">
        <v>200</v>
      </c>
      <c r="H1228" s="195">
        <v>2.4580000000000002</v>
      </c>
      <c r="I1228" s="196"/>
      <c r="J1228" s="197">
        <f>ROUND(I1228*H1228,2)</f>
        <v>0</v>
      </c>
      <c r="K1228" s="193" t="s">
        <v>185</v>
      </c>
      <c r="L1228" s="39"/>
      <c r="M1228" s="198" t="s">
        <v>1</v>
      </c>
      <c r="N1228" s="199" t="s">
        <v>47</v>
      </c>
      <c r="O1228" s="71"/>
      <c r="P1228" s="200">
        <f>O1228*H1228</f>
        <v>0</v>
      </c>
      <c r="Q1228" s="200">
        <v>0</v>
      </c>
      <c r="R1228" s="200">
        <f>Q1228*H1228</f>
        <v>0</v>
      </c>
      <c r="S1228" s="200">
        <v>0</v>
      </c>
      <c r="T1228" s="201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2" t="s">
        <v>297</v>
      </c>
      <c r="AT1228" s="202" t="s">
        <v>181</v>
      </c>
      <c r="AU1228" s="202" t="s">
        <v>90</v>
      </c>
      <c r="AY1228" s="17" t="s">
        <v>179</v>
      </c>
      <c r="BE1228" s="203">
        <f>IF(N1228="základní",J1228,0)</f>
        <v>0</v>
      </c>
      <c r="BF1228" s="203">
        <f>IF(N1228="snížená",J1228,0)</f>
        <v>0</v>
      </c>
      <c r="BG1228" s="203">
        <f>IF(N1228="zákl. přenesená",J1228,0)</f>
        <v>0</v>
      </c>
      <c r="BH1228" s="203">
        <f>IF(N1228="sníž. přenesená",J1228,0)</f>
        <v>0</v>
      </c>
      <c r="BI1228" s="203">
        <f>IF(N1228="nulová",J1228,0)</f>
        <v>0</v>
      </c>
      <c r="BJ1228" s="17" t="s">
        <v>21</v>
      </c>
      <c r="BK1228" s="203">
        <f>ROUND(I1228*H1228,2)</f>
        <v>0</v>
      </c>
      <c r="BL1228" s="17" t="s">
        <v>297</v>
      </c>
      <c r="BM1228" s="202" t="s">
        <v>1772</v>
      </c>
    </row>
    <row r="1229" spans="1:65" s="12" customFormat="1" ht="22.8" customHeight="1">
      <c r="B1229" s="175"/>
      <c r="C1229" s="176"/>
      <c r="D1229" s="177" t="s">
        <v>81</v>
      </c>
      <c r="E1229" s="189" t="s">
        <v>1773</v>
      </c>
      <c r="F1229" s="189" t="s">
        <v>1774</v>
      </c>
      <c r="G1229" s="176"/>
      <c r="H1229" s="176"/>
      <c r="I1229" s="179"/>
      <c r="J1229" s="190">
        <f>BK1229</f>
        <v>0</v>
      </c>
      <c r="K1229" s="176"/>
      <c r="L1229" s="181"/>
      <c r="M1229" s="182"/>
      <c r="N1229" s="183"/>
      <c r="O1229" s="183"/>
      <c r="P1229" s="184">
        <f>SUM(P1230:P1255)</f>
        <v>0</v>
      </c>
      <c r="Q1229" s="183"/>
      <c r="R1229" s="184">
        <f>SUM(R1230:R1255)</f>
        <v>0.49109109000000006</v>
      </c>
      <c r="S1229" s="183"/>
      <c r="T1229" s="185">
        <f>SUM(T1230:T1255)</f>
        <v>0</v>
      </c>
      <c r="AR1229" s="186" t="s">
        <v>90</v>
      </c>
      <c r="AT1229" s="187" t="s">
        <v>81</v>
      </c>
      <c r="AU1229" s="187" t="s">
        <v>21</v>
      </c>
      <c r="AY1229" s="186" t="s">
        <v>179</v>
      </c>
      <c r="BK1229" s="188">
        <f>SUM(BK1230:BK1255)</f>
        <v>0</v>
      </c>
    </row>
    <row r="1230" spans="1:65" s="2" customFormat="1" ht="14.4" customHeight="1">
      <c r="A1230" s="34"/>
      <c r="B1230" s="35"/>
      <c r="C1230" s="191" t="s">
        <v>1775</v>
      </c>
      <c r="D1230" s="191" t="s">
        <v>181</v>
      </c>
      <c r="E1230" s="192" t="s">
        <v>1776</v>
      </c>
      <c r="F1230" s="193" t="s">
        <v>1777</v>
      </c>
      <c r="G1230" s="194" t="s">
        <v>184</v>
      </c>
      <c r="H1230" s="195">
        <v>447.06299999999999</v>
      </c>
      <c r="I1230" s="196"/>
      <c r="J1230" s="197">
        <f>ROUND(I1230*H1230,2)</f>
        <v>0</v>
      </c>
      <c r="K1230" s="193" t="s">
        <v>185</v>
      </c>
      <c r="L1230" s="39"/>
      <c r="M1230" s="198" t="s">
        <v>1</v>
      </c>
      <c r="N1230" s="199" t="s">
        <v>47</v>
      </c>
      <c r="O1230" s="71"/>
      <c r="P1230" s="200">
        <f>O1230*H1230</f>
        <v>0</v>
      </c>
      <c r="Q1230" s="200">
        <v>1.3999999999999999E-4</v>
      </c>
      <c r="R1230" s="200">
        <f>Q1230*H1230</f>
        <v>6.2588819999999989E-2</v>
      </c>
      <c r="S1230" s="200">
        <v>0</v>
      </c>
      <c r="T1230" s="201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2" t="s">
        <v>297</v>
      </c>
      <c r="AT1230" s="202" t="s">
        <v>181</v>
      </c>
      <c r="AU1230" s="202" t="s">
        <v>90</v>
      </c>
      <c r="AY1230" s="17" t="s">
        <v>179</v>
      </c>
      <c r="BE1230" s="203">
        <f>IF(N1230="základní",J1230,0)</f>
        <v>0</v>
      </c>
      <c r="BF1230" s="203">
        <f>IF(N1230="snížená",J1230,0)</f>
        <v>0</v>
      </c>
      <c r="BG1230" s="203">
        <f>IF(N1230="zákl. přenesená",J1230,0)</f>
        <v>0</v>
      </c>
      <c r="BH1230" s="203">
        <f>IF(N1230="sníž. přenesená",J1230,0)</f>
        <v>0</v>
      </c>
      <c r="BI1230" s="203">
        <f>IF(N1230="nulová",J1230,0)</f>
        <v>0</v>
      </c>
      <c r="BJ1230" s="17" t="s">
        <v>21</v>
      </c>
      <c r="BK1230" s="203">
        <f>ROUND(I1230*H1230,2)</f>
        <v>0</v>
      </c>
      <c r="BL1230" s="17" t="s">
        <v>297</v>
      </c>
      <c r="BM1230" s="202" t="s">
        <v>1778</v>
      </c>
    </row>
    <row r="1231" spans="1:65" s="13" customFormat="1" ht="10.199999999999999">
      <c r="B1231" s="204"/>
      <c r="C1231" s="205"/>
      <c r="D1231" s="206" t="s">
        <v>188</v>
      </c>
      <c r="E1231" s="207" t="s">
        <v>1</v>
      </c>
      <c r="F1231" s="208" t="s">
        <v>1779</v>
      </c>
      <c r="G1231" s="205"/>
      <c r="H1231" s="207" t="s">
        <v>1</v>
      </c>
      <c r="I1231" s="209"/>
      <c r="J1231" s="205"/>
      <c r="K1231" s="205"/>
      <c r="L1231" s="210"/>
      <c r="M1231" s="211"/>
      <c r="N1231" s="212"/>
      <c r="O1231" s="212"/>
      <c r="P1231" s="212"/>
      <c r="Q1231" s="212"/>
      <c r="R1231" s="212"/>
      <c r="S1231" s="212"/>
      <c r="T1231" s="213"/>
      <c r="AT1231" s="214" t="s">
        <v>188</v>
      </c>
      <c r="AU1231" s="214" t="s">
        <v>90</v>
      </c>
      <c r="AV1231" s="13" t="s">
        <v>21</v>
      </c>
      <c r="AW1231" s="13" t="s">
        <v>40</v>
      </c>
      <c r="AX1231" s="13" t="s">
        <v>82</v>
      </c>
      <c r="AY1231" s="214" t="s">
        <v>179</v>
      </c>
    </row>
    <row r="1232" spans="1:65" s="14" customFormat="1" ht="10.199999999999999">
      <c r="B1232" s="215"/>
      <c r="C1232" s="216"/>
      <c r="D1232" s="206" t="s">
        <v>188</v>
      </c>
      <c r="E1232" s="217" t="s">
        <v>1</v>
      </c>
      <c r="F1232" s="218" t="s">
        <v>1780</v>
      </c>
      <c r="G1232" s="216"/>
      <c r="H1232" s="219">
        <v>60.254000000000005</v>
      </c>
      <c r="I1232" s="220"/>
      <c r="J1232" s="216"/>
      <c r="K1232" s="216"/>
      <c r="L1232" s="221"/>
      <c r="M1232" s="222"/>
      <c r="N1232" s="223"/>
      <c r="O1232" s="223"/>
      <c r="P1232" s="223"/>
      <c r="Q1232" s="223"/>
      <c r="R1232" s="223"/>
      <c r="S1232" s="223"/>
      <c r="T1232" s="224"/>
      <c r="AT1232" s="225" t="s">
        <v>188</v>
      </c>
      <c r="AU1232" s="225" t="s">
        <v>90</v>
      </c>
      <c r="AV1232" s="14" t="s">
        <v>90</v>
      </c>
      <c r="AW1232" s="14" t="s">
        <v>40</v>
      </c>
      <c r="AX1232" s="14" t="s">
        <v>82</v>
      </c>
      <c r="AY1232" s="225" t="s">
        <v>179</v>
      </c>
    </row>
    <row r="1233" spans="1:65" s="13" customFormat="1" ht="10.199999999999999">
      <c r="B1233" s="204"/>
      <c r="C1233" s="205"/>
      <c r="D1233" s="206" t="s">
        <v>188</v>
      </c>
      <c r="E1233" s="207" t="s">
        <v>1</v>
      </c>
      <c r="F1233" s="208" t="s">
        <v>1781</v>
      </c>
      <c r="G1233" s="205"/>
      <c r="H1233" s="207" t="s">
        <v>1</v>
      </c>
      <c r="I1233" s="209"/>
      <c r="J1233" s="205"/>
      <c r="K1233" s="205"/>
      <c r="L1233" s="210"/>
      <c r="M1233" s="211"/>
      <c r="N1233" s="212"/>
      <c r="O1233" s="212"/>
      <c r="P1233" s="212"/>
      <c r="Q1233" s="212"/>
      <c r="R1233" s="212"/>
      <c r="S1233" s="212"/>
      <c r="T1233" s="213"/>
      <c r="AT1233" s="214" t="s">
        <v>188</v>
      </c>
      <c r="AU1233" s="214" t="s">
        <v>90</v>
      </c>
      <c r="AV1233" s="13" t="s">
        <v>21</v>
      </c>
      <c r="AW1233" s="13" t="s">
        <v>40</v>
      </c>
      <c r="AX1233" s="13" t="s">
        <v>82</v>
      </c>
      <c r="AY1233" s="214" t="s">
        <v>179</v>
      </c>
    </row>
    <row r="1234" spans="1:65" s="14" customFormat="1" ht="10.199999999999999">
      <c r="B1234" s="215"/>
      <c r="C1234" s="216"/>
      <c r="D1234" s="206" t="s">
        <v>188</v>
      </c>
      <c r="E1234" s="217" t="s">
        <v>1</v>
      </c>
      <c r="F1234" s="218" t="s">
        <v>1782</v>
      </c>
      <c r="G1234" s="216"/>
      <c r="H1234" s="219">
        <v>20.206499999999998</v>
      </c>
      <c r="I1234" s="220"/>
      <c r="J1234" s="216"/>
      <c r="K1234" s="216"/>
      <c r="L1234" s="221"/>
      <c r="M1234" s="222"/>
      <c r="N1234" s="223"/>
      <c r="O1234" s="223"/>
      <c r="P1234" s="223"/>
      <c r="Q1234" s="223"/>
      <c r="R1234" s="223"/>
      <c r="S1234" s="223"/>
      <c r="T1234" s="224"/>
      <c r="AT1234" s="225" t="s">
        <v>188</v>
      </c>
      <c r="AU1234" s="225" t="s">
        <v>90</v>
      </c>
      <c r="AV1234" s="14" t="s">
        <v>90</v>
      </c>
      <c r="AW1234" s="14" t="s">
        <v>40</v>
      </c>
      <c r="AX1234" s="14" t="s">
        <v>82</v>
      </c>
      <c r="AY1234" s="225" t="s">
        <v>179</v>
      </c>
    </row>
    <row r="1235" spans="1:65" s="13" customFormat="1" ht="10.199999999999999">
      <c r="B1235" s="204"/>
      <c r="C1235" s="205"/>
      <c r="D1235" s="206" t="s">
        <v>188</v>
      </c>
      <c r="E1235" s="207" t="s">
        <v>1</v>
      </c>
      <c r="F1235" s="208" t="s">
        <v>1783</v>
      </c>
      <c r="G1235" s="205"/>
      <c r="H1235" s="207" t="s">
        <v>1</v>
      </c>
      <c r="I1235" s="209"/>
      <c r="J1235" s="205"/>
      <c r="K1235" s="205"/>
      <c r="L1235" s="210"/>
      <c r="M1235" s="211"/>
      <c r="N1235" s="212"/>
      <c r="O1235" s="212"/>
      <c r="P1235" s="212"/>
      <c r="Q1235" s="212"/>
      <c r="R1235" s="212"/>
      <c r="S1235" s="212"/>
      <c r="T1235" s="213"/>
      <c r="AT1235" s="214" t="s">
        <v>188</v>
      </c>
      <c r="AU1235" s="214" t="s">
        <v>90</v>
      </c>
      <c r="AV1235" s="13" t="s">
        <v>21</v>
      </c>
      <c r="AW1235" s="13" t="s">
        <v>40</v>
      </c>
      <c r="AX1235" s="13" t="s">
        <v>82</v>
      </c>
      <c r="AY1235" s="214" t="s">
        <v>179</v>
      </c>
    </row>
    <row r="1236" spans="1:65" s="14" customFormat="1" ht="10.199999999999999">
      <c r="B1236" s="215"/>
      <c r="C1236" s="216"/>
      <c r="D1236" s="206" t="s">
        <v>188</v>
      </c>
      <c r="E1236" s="217" t="s">
        <v>1</v>
      </c>
      <c r="F1236" s="218" t="s">
        <v>1784</v>
      </c>
      <c r="G1236" s="216"/>
      <c r="H1236" s="219">
        <v>333.85950000000003</v>
      </c>
      <c r="I1236" s="220"/>
      <c r="J1236" s="216"/>
      <c r="K1236" s="216"/>
      <c r="L1236" s="221"/>
      <c r="M1236" s="222"/>
      <c r="N1236" s="223"/>
      <c r="O1236" s="223"/>
      <c r="P1236" s="223"/>
      <c r="Q1236" s="223"/>
      <c r="R1236" s="223"/>
      <c r="S1236" s="223"/>
      <c r="T1236" s="224"/>
      <c r="AT1236" s="225" t="s">
        <v>188</v>
      </c>
      <c r="AU1236" s="225" t="s">
        <v>90</v>
      </c>
      <c r="AV1236" s="14" t="s">
        <v>90</v>
      </c>
      <c r="AW1236" s="14" t="s">
        <v>40</v>
      </c>
      <c r="AX1236" s="14" t="s">
        <v>82</v>
      </c>
      <c r="AY1236" s="225" t="s">
        <v>179</v>
      </c>
    </row>
    <row r="1237" spans="1:65" s="13" customFormat="1" ht="10.199999999999999">
      <c r="B1237" s="204"/>
      <c r="C1237" s="205"/>
      <c r="D1237" s="206" t="s">
        <v>188</v>
      </c>
      <c r="E1237" s="207" t="s">
        <v>1</v>
      </c>
      <c r="F1237" s="208" t="s">
        <v>1785</v>
      </c>
      <c r="G1237" s="205"/>
      <c r="H1237" s="207" t="s">
        <v>1</v>
      </c>
      <c r="I1237" s="209"/>
      <c r="J1237" s="205"/>
      <c r="K1237" s="205"/>
      <c r="L1237" s="210"/>
      <c r="M1237" s="211"/>
      <c r="N1237" s="212"/>
      <c r="O1237" s="212"/>
      <c r="P1237" s="212"/>
      <c r="Q1237" s="212"/>
      <c r="R1237" s="212"/>
      <c r="S1237" s="212"/>
      <c r="T1237" s="213"/>
      <c r="AT1237" s="214" t="s">
        <v>188</v>
      </c>
      <c r="AU1237" s="214" t="s">
        <v>90</v>
      </c>
      <c r="AV1237" s="13" t="s">
        <v>21</v>
      </c>
      <c r="AW1237" s="13" t="s">
        <v>40</v>
      </c>
      <c r="AX1237" s="13" t="s">
        <v>82</v>
      </c>
      <c r="AY1237" s="214" t="s">
        <v>179</v>
      </c>
    </row>
    <row r="1238" spans="1:65" s="13" customFormat="1" ht="10.199999999999999">
      <c r="B1238" s="204"/>
      <c r="C1238" s="205"/>
      <c r="D1238" s="206" t="s">
        <v>188</v>
      </c>
      <c r="E1238" s="207" t="s">
        <v>1</v>
      </c>
      <c r="F1238" s="208" t="s">
        <v>1022</v>
      </c>
      <c r="G1238" s="205"/>
      <c r="H1238" s="207" t="s">
        <v>1</v>
      </c>
      <c r="I1238" s="209"/>
      <c r="J1238" s="205"/>
      <c r="K1238" s="205"/>
      <c r="L1238" s="210"/>
      <c r="M1238" s="211"/>
      <c r="N1238" s="212"/>
      <c r="O1238" s="212"/>
      <c r="P1238" s="212"/>
      <c r="Q1238" s="212"/>
      <c r="R1238" s="212"/>
      <c r="S1238" s="212"/>
      <c r="T1238" s="213"/>
      <c r="AT1238" s="214" t="s">
        <v>188</v>
      </c>
      <c r="AU1238" s="214" t="s">
        <v>90</v>
      </c>
      <c r="AV1238" s="13" t="s">
        <v>21</v>
      </c>
      <c r="AW1238" s="13" t="s">
        <v>40</v>
      </c>
      <c r="AX1238" s="13" t="s">
        <v>82</v>
      </c>
      <c r="AY1238" s="214" t="s">
        <v>179</v>
      </c>
    </row>
    <row r="1239" spans="1:65" s="14" customFormat="1" ht="10.199999999999999">
      <c r="B1239" s="215"/>
      <c r="C1239" s="216"/>
      <c r="D1239" s="206" t="s">
        <v>188</v>
      </c>
      <c r="E1239" s="217" t="s">
        <v>1</v>
      </c>
      <c r="F1239" s="218" t="s">
        <v>1786</v>
      </c>
      <c r="G1239" s="216"/>
      <c r="H1239" s="219">
        <v>1.413</v>
      </c>
      <c r="I1239" s="220"/>
      <c r="J1239" s="216"/>
      <c r="K1239" s="216"/>
      <c r="L1239" s="221"/>
      <c r="M1239" s="222"/>
      <c r="N1239" s="223"/>
      <c r="O1239" s="223"/>
      <c r="P1239" s="223"/>
      <c r="Q1239" s="223"/>
      <c r="R1239" s="223"/>
      <c r="S1239" s="223"/>
      <c r="T1239" s="224"/>
      <c r="AT1239" s="225" t="s">
        <v>188</v>
      </c>
      <c r="AU1239" s="225" t="s">
        <v>90</v>
      </c>
      <c r="AV1239" s="14" t="s">
        <v>90</v>
      </c>
      <c r="AW1239" s="14" t="s">
        <v>40</v>
      </c>
      <c r="AX1239" s="14" t="s">
        <v>82</v>
      </c>
      <c r="AY1239" s="225" t="s">
        <v>179</v>
      </c>
    </row>
    <row r="1240" spans="1:65" s="13" customFormat="1" ht="10.199999999999999">
      <c r="B1240" s="204"/>
      <c r="C1240" s="205"/>
      <c r="D1240" s="206" t="s">
        <v>188</v>
      </c>
      <c r="E1240" s="207" t="s">
        <v>1</v>
      </c>
      <c r="F1240" s="208" t="s">
        <v>1787</v>
      </c>
      <c r="G1240" s="205"/>
      <c r="H1240" s="207" t="s">
        <v>1</v>
      </c>
      <c r="I1240" s="209"/>
      <c r="J1240" s="205"/>
      <c r="K1240" s="205"/>
      <c r="L1240" s="210"/>
      <c r="M1240" s="211"/>
      <c r="N1240" s="212"/>
      <c r="O1240" s="212"/>
      <c r="P1240" s="212"/>
      <c r="Q1240" s="212"/>
      <c r="R1240" s="212"/>
      <c r="S1240" s="212"/>
      <c r="T1240" s="213"/>
      <c r="AT1240" s="214" t="s">
        <v>188</v>
      </c>
      <c r="AU1240" s="214" t="s">
        <v>90</v>
      </c>
      <c r="AV1240" s="13" t="s">
        <v>21</v>
      </c>
      <c r="AW1240" s="13" t="s">
        <v>40</v>
      </c>
      <c r="AX1240" s="13" t="s">
        <v>82</v>
      </c>
      <c r="AY1240" s="214" t="s">
        <v>179</v>
      </c>
    </row>
    <row r="1241" spans="1:65" s="14" customFormat="1" ht="10.199999999999999">
      <c r="B1241" s="215"/>
      <c r="C1241" s="216"/>
      <c r="D1241" s="206" t="s">
        <v>188</v>
      </c>
      <c r="E1241" s="217" t="s">
        <v>1</v>
      </c>
      <c r="F1241" s="218" t="s">
        <v>1788</v>
      </c>
      <c r="G1241" s="216"/>
      <c r="H1241" s="219">
        <v>0.3276</v>
      </c>
      <c r="I1241" s="220"/>
      <c r="J1241" s="216"/>
      <c r="K1241" s="216"/>
      <c r="L1241" s="221"/>
      <c r="M1241" s="222"/>
      <c r="N1241" s="223"/>
      <c r="O1241" s="223"/>
      <c r="P1241" s="223"/>
      <c r="Q1241" s="223"/>
      <c r="R1241" s="223"/>
      <c r="S1241" s="223"/>
      <c r="T1241" s="224"/>
      <c r="AT1241" s="225" t="s">
        <v>188</v>
      </c>
      <c r="AU1241" s="225" t="s">
        <v>90</v>
      </c>
      <c r="AV1241" s="14" t="s">
        <v>90</v>
      </c>
      <c r="AW1241" s="14" t="s">
        <v>40</v>
      </c>
      <c r="AX1241" s="14" t="s">
        <v>82</v>
      </c>
      <c r="AY1241" s="225" t="s">
        <v>179</v>
      </c>
    </row>
    <row r="1242" spans="1:65" s="13" customFormat="1" ht="10.199999999999999">
      <c r="B1242" s="204"/>
      <c r="C1242" s="205"/>
      <c r="D1242" s="206" t="s">
        <v>188</v>
      </c>
      <c r="E1242" s="207" t="s">
        <v>1</v>
      </c>
      <c r="F1242" s="208" t="s">
        <v>1507</v>
      </c>
      <c r="G1242" s="205"/>
      <c r="H1242" s="207" t="s">
        <v>1</v>
      </c>
      <c r="I1242" s="209"/>
      <c r="J1242" s="205"/>
      <c r="K1242" s="205"/>
      <c r="L1242" s="210"/>
      <c r="M1242" s="211"/>
      <c r="N1242" s="212"/>
      <c r="O1242" s="212"/>
      <c r="P1242" s="212"/>
      <c r="Q1242" s="212"/>
      <c r="R1242" s="212"/>
      <c r="S1242" s="212"/>
      <c r="T1242" s="213"/>
      <c r="AT1242" s="214" t="s">
        <v>188</v>
      </c>
      <c r="AU1242" s="214" t="s">
        <v>90</v>
      </c>
      <c r="AV1242" s="13" t="s">
        <v>21</v>
      </c>
      <c r="AW1242" s="13" t="s">
        <v>40</v>
      </c>
      <c r="AX1242" s="13" t="s">
        <v>82</v>
      </c>
      <c r="AY1242" s="214" t="s">
        <v>179</v>
      </c>
    </row>
    <row r="1243" spans="1:65" s="14" customFormat="1" ht="10.199999999999999">
      <c r="B1243" s="215"/>
      <c r="C1243" s="216"/>
      <c r="D1243" s="206" t="s">
        <v>188</v>
      </c>
      <c r="E1243" s="217" t="s">
        <v>1</v>
      </c>
      <c r="F1243" s="218" t="s">
        <v>1789</v>
      </c>
      <c r="G1243" s="216"/>
      <c r="H1243" s="219">
        <v>9.6720000000000006</v>
      </c>
      <c r="I1243" s="220"/>
      <c r="J1243" s="216"/>
      <c r="K1243" s="216"/>
      <c r="L1243" s="221"/>
      <c r="M1243" s="222"/>
      <c r="N1243" s="223"/>
      <c r="O1243" s="223"/>
      <c r="P1243" s="223"/>
      <c r="Q1243" s="223"/>
      <c r="R1243" s="223"/>
      <c r="S1243" s="223"/>
      <c r="T1243" s="224"/>
      <c r="AT1243" s="225" t="s">
        <v>188</v>
      </c>
      <c r="AU1243" s="225" t="s">
        <v>90</v>
      </c>
      <c r="AV1243" s="14" t="s">
        <v>90</v>
      </c>
      <c r="AW1243" s="14" t="s">
        <v>40</v>
      </c>
      <c r="AX1243" s="14" t="s">
        <v>82</v>
      </c>
      <c r="AY1243" s="225" t="s">
        <v>179</v>
      </c>
    </row>
    <row r="1244" spans="1:65" s="13" customFormat="1" ht="10.199999999999999">
      <c r="B1244" s="204"/>
      <c r="C1244" s="205"/>
      <c r="D1244" s="206" t="s">
        <v>188</v>
      </c>
      <c r="E1244" s="207" t="s">
        <v>1</v>
      </c>
      <c r="F1244" s="208" t="s">
        <v>1509</v>
      </c>
      <c r="G1244" s="205"/>
      <c r="H1244" s="207" t="s">
        <v>1</v>
      </c>
      <c r="I1244" s="209"/>
      <c r="J1244" s="205"/>
      <c r="K1244" s="205"/>
      <c r="L1244" s="210"/>
      <c r="M1244" s="211"/>
      <c r="N1244" s="212"/>
      <c r="O1244" s="212"/>
      <c r="P1244" s="212"/>
      <c r="Q1244" s="212"/>
      <c r="R1244" s="212"/>
      <c r="S1244" s="212"/>
      <c r="T1244" s="213"/>
      <c r="AT1244" s="214" t="s">
        <v>188</v>
      </c>
      <c r="AU1244" s="214" t="s">
        <v>90</v>
      </c>
      <c r="AV1244" s="13" t="s">
        <v>21</v>
      </c>
      <c r="AW1244" s="13" t="s">
        <v>40</v>
      </c>
      <c r="AX1244" s="13" t="s">
        <v>82</v>
      </c>
      <c r="AY1244" s="214" t="s">
        <v>179</v>
      </c>
    </row>
    <row r="1245" spans="1:65" s="14" customFormat="1" ht="10.199999999999999">
      <c r="B1245" s="215"/>
      <c r="C1245" s="216"/>
      <c r="D1245" s="206" t="s">
        <v>188</v>
      </c>
      <c r="E1245" s="217" t="s">
        <v>1</v>
      </c>
      <c r="F1245" s="218" t="s">
        <v>1790</v>
      </c>
      <c r="G1245" s="216"/>
      <c r="H1245" s="219">
        <v>21.3306</v>
      </c>
      <c r="I1245" s="220"/>
      <c r="J1245" s="216"/>
      <c r="K1245" s="216"/>
      <c r="L1245" s="221"/>
      <c r="M1245" s="222"/>
      <c r="N1245" s="223"/>
      <c r="O1245" s="223"/>
      <c r="P1245" s="223"/>
      <c r="Q1245" s="223"/>
      <c r="R1245" s="223"/>
      <c r="S1245" s="223"/>
      <c r="T1245" s="224"/>
      <c r="AT1245" s="225" t="s">
        <v>188</v>
      </c>
      <c r="AU1245" s="225" t="s">
        <v>90</v>
      </c>
      <c r="AV1245" s="14" t="s">
        <v>90</v>
      </c>
      <c r="AW1245" s="14" t="s">
        <v>40</v>
      </c>
      <c r="AX1245" s="14" t="s">
        <v>82</v>
      </c>
      <c r="AY1245" s="225" t="s">
        <v>179</v>
      </c>
    </row>
    <row r="1246" spans="1:65" s="2" customFormat="1" ht="14.4" customHeight="1">
      <c r="A1246" s="34"/>
      <c r="B1246" s="35"/>
      <c r="C1246" s="191" t="s">
        <v>1791</v>
      </c>
      <c r="D1246" s="191" t="s">
        <v>181</v>
      </c>
      <c r="E1246" s="192" t="s">
        <v>1792</v>
      </c>
      <c r="F1246" s="193" t="s">
        <v>1793</v>
      </c>
      <c r="G1246" s="194" t="s">
        <v>184</v>
      </c>
      <c r="H1246" s="195">
        <v>447.06299999999999</v>
      </c>
      <c r="I1246" s="196"/>
      <c r="J1246" s="197">
        <f>ROUND(I1246*H1246,2)</f>
        <v>0</v>
      </c>
      <c r="K1246" s="193" t="s">
        <v>185</v>
      </c>
      <c r="L1246" s="39"/>
      <c r="M1246" s="198" t="s">
        <v>1</v>
      </c>
      <c r="N1246" s="199" t="s">
        <v>47</v>
      </c>
      <c r="O1246" s="71"/>
      <c r="P1246" s="200">
        <f>O1246*H1246</f>
        <v>0</v>
      </c>
      <c r="Q1246" s="200">
        <v>1.7000000000000001E-4</v>
      </c>
      <c r="R1246" s="200">
        <f>Q1246*H1246</f>
        <v>7.6000709999999999E-2</v>
      </c>
      <c r="S1246" s="200">
        <v>0</v>
      </c>
      <c r="T1246" s="201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2" t="s">
        <v>297</v>
      </c>
      <c r="AT1246" s="202" t="s">
        <v>181</v>
      </c>
      <c r="AU1246" s="202" t="s">
        <v>90</v>
      </c>
      <c r="AY1246" s="17" t="s">
        <v>179</v>
      </c>
      <c r="BE1246" s="203">
        <f>IF(N1246="základní",J1246,0)</f>
        <v>0</v>
      </c>
      <c r="BF1246" s="203">
        <f>IF(N1246="snížená",J1246,0)</f>
        <v>0</v>
      </c>
      <c r="BG1246" s="203">
        <f>IF(N1246="zákl. přenesená",J1246,0)</f>
        <v>0</v>
      </c>
      <c r="BH1246" s="203">
        <f>IF(N1246="sníž. přenesená",J1246,0)</f>
        <v>0</v>
      </c>
      <c r="BI1246" s="203">
        <f>IF(N1246="nulová",J1246,0)</f>
        <v>0</v>
      </c>
      <c r="BJ1246" s="17" t="s">
        <v>21</v>
      </c>
      <c r="BK1246" s="203">
        <f>ROUND(I1246*H1246,2)</f>
        <v>0</v>
      </c>
      <c r="BL1246" s="17" t="s">
        <v>297</v>
      </c>
      <c r="BM1246" s="202" t="s">
        <v>1794</v>
      </c>
    </row>
    <row r="1247" spans="1:65" s="2" customFormat="1" ht="14.4" customHeight="1">
      <c r="A1247" s="34"/>
      <c r="B1247" s="35"/>
      <c r="C1247" s="191" t="s">
        <v>1795</v>
      </c>
      <c r="D1247" s="191" t="s">
        <v>181</v>
      </c>
      <c r="E1247" s="192" t="s">
        <v>1796</v>
      </c>
      <c r="F1247" s="193" t="s">
        <v>1797</v>
      </c>
      <c r="G1247" s="194" t="s">
        <v>184</v>
      </c>
      <c r="H1247" s="195">
        <v>447.06299999999999</v>
      </c>
      <c r="I1247" s="196"/>
      <c r="J1247" s="197">
        <f>ROUND(I1247*H1247,2)</f>
        <v>0</v>
      </c>
      <c r="K1247" s="193" t="s">
        <v>185</v>
      </c>
      <c r="L1247" s="39"/>
      <c r="M1247" s="198" t="s">
        <v>1</v>
      </c>
      <c r="N1247" s="199" t="s">
        <v>47</v>
      </c>
      <c r="O1247" s="71"/>
      <c r="P1247" s="200">
        <f>O1247*H1247</f>
        <v>0</v>
      </c>
      <c r="Q1247" s="200">
        <v>1.2E-4</v>
      </c>
      <c r="R1247" s="200">
        <f>Q1247*H1247</f>
        <v>5.3647559999999997E-2</v>
      </c>
      <c r="S1247" s="200">
        <v>0</v>
      </c>
      <c r="T1247" s="201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2" t="s">
        <v>297</v>
      </c>
      <c r="AT1247" s="202" t="s">
        <v>181</v>
      </c>
      <c r="AU1247" s="202" t="s">
        <v>90</v>
      </c>
      <c r="AY1247" s="17" t="s">
        <v>179</v>
      </c>
      <c r="BE1247" s="203">
        <f>IF(N1247="základní",J1247,0)</f>
        <v>0</v>
      </c>
      <c r="BF1247" s="203">
        <f>IF(N1247="snížená",J1247,0)</f>
        <v>0</v>
      </c>
      <c r="BG1247" s="203">
        <f>IF(N1247="zákl. přenesená",J1247,0)</f>
        <v>0</v>
      </c>
      <c r="BH1247" s="203">
        <f>IF(N1247="sníž. přenesená",J1247,0)</f>
        <v>0</v>
      </c>
      <c r="BI1247" s="203">
        <f>IF(N1247="nulová",J1247,0)</f>
        <v>0</v>
      </c>
      <c r="BJ1247" s="17" t="s">
        <v>21</v>
      </c>
      <c r="BK1247" s="203">
        <f>ROUND(I1247*H1247,2)</f>
        <v>0</v>
      </c>
      <c r="BL1247" s="17" t="s">
        <v>297</v>
      </c>
      <c r="BM1247" s="202" t="s">
        <v>1798</v>
      </c>
    </row>
    <row r="1248" spans="1:65" s="2" customFormat="1" ht="14.4" customHeight="1">
      <c r="A1248" s="34"/>
      <c r="B1248" s="35"/>
      <c r="C1248" s="191" t="s">
        <v>1799</v>
      </c>
      <c r="D1248" s="191" t="s">
        <v>181</v>
      </c>
      <c r="E1248" s="192" t="s">
        <v>1800</v>
      </c>
      <c r="F1248" s="193" t="s">
        <v>1801</v>
      </c>
      <c r="G1248" s="194" t="s">
        <v>184</v>
      </c>
      <c r="H1248" s="195">
        <v>2</v>
      </c>
      <c r="I1248" s="196"/>
      <c r="J1248" s="197">
        <f>ROUND(I1248*H1248,2)</f>
        <v>0</v>
      </c>
      <c r="K1248" s="193" t="s">
        <v>185</v>
      </c>
      <c r="L1248" s="39"/>
      <c r="M1248" s="198" t="s">
        <v>1</v>
      </c>
      <c r="N1248" s="199" t="s">
        <v>47</v>
      </c>
      <c r="O1248" s="71"/>
      <c r="P1248" s="200">
        <f>O1248*H1248</f>
        <v>0</v>
      </c>
      <c r="Q1248" s="200">
        <v>1.3999999999999999E-4</v>
      </c>
      <c r="R1248" s="200">
        <f>Q1248*H1248</f>
        <v>2.7999999999999998E-4</v>
      </c>
      <c r="S1248" s="200">
        <v>0</v>
      </c>
      <c r="T1248" s="201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2" t="s">
        <v>297</v>
      </c>
      <c r="AT1248" s="202" t="s">
        <v>181</v>
      </c>
      <c r="AU1248" s="202" t="s">
        <v>90</v>
      </c>
      <c r="AY1248" s="17" t="s">
        <v>179</v>
      </c>
      <c r="BE1248" s="203">
        <f>IF(N1248="základní",J1248,0)</f>
        <v>0</v>
      </c>
      <c r="BF1248" s="203">
        <f>IF(N1248="snížená",J1248,0)</f>
        <v>0</v>
      </c>
      <c r="BG1248" s="203">
        <f>IF(N1248="zákl. přenesená",J1248,0)</f>
        <v>0</v>
      </c>
      <c r="BH1248" s="203">
        <f>IF(N1248="sníž. přenesená",J1248,0)</f>
        <v>0</v>
      </c>
      <c r="BI1248" s="203">
        <f>IF(N1248="nulová",J1248,0)</f>
        <v>0</v>
      </c>
      <c r="BJ1248" s="17" t="s">
        <v>21</v>
      </c>
      <c r="BK1248" s="203">
        <f>ROUND(I1248*H1248,2)</f>
        <v>0</v>
      </c>
      <c r="BL1248" s="17" t="s">
        <v>297</v>
      </c>
      <c r="BM1248" s="202" t="s">
        <v>1802</v>
      </c>
    </row>
    <row r="1249" spans="1:65" s="13" customFormat="1" ht="10.199999999999999">
      <c r="B1249" s="204"/>
      <c r="C1249" s="205"/>
      <c r="D1249" s="206" t="s">
        <v>188</v>
      </c>
      <c r="E1249" s="207" t="s">
        <v>1</v>
      </c>
      <c r="F1249" s="208" t="s">
        <v>1803</v>
      </c>
      <c r="G1249" s="205"/>
      <c r="H1249" s="207" t="s">
        <v>1</v>
      </c>
      <c r="I1249" s="209"/>
      <c r="J1249" s="205"/>
      <c r="K1249" s="205"/>
      <c r="L1249" s="210"/>
      <c r="M1249" s="211"/>
      <c r="N1249" s="212"/>
      <c r="O1249" s="212"/>
      <c r="P1249" s="212"/>
      <c r="Q1249" s="212"/>
      <c r="R1249" s="212"/>
      <c r="S1249" s="212"/>
      <c r="T1249" s="213"/>
      <c r="AT1249" s="214" t="s">
        <v>188</v>
      </c>
      <c r="AU1249" s="214" t="s">
        <v>90</v>
      </c>
      <c r="AV1249" s="13" t="s">
        <v>21</v>
      </c>
      <c r="AW1249" s="13" t="s">
        <v>40</v>
      </c>
      <c r="AX1249" s="13" t="s">
        <v>82</v>
      </c>
      <c r="AY1249" s="214" t="s">
        <v>179</v>
      </c>
    </row>
    <row r="1250" spans="1:65" s="14" customFormat="1" ht="10.199999999999999">
      <c r="B1250" s="215"/>
      <c r="C1250" s="216"/>
      <c r="D1250" s="206" t="s">
        <v>188</v>
      </c>
      <c r="E1250" s="217" t="s">
        <v>1</v>
      </c>
      <c r="F1250" s="218" t="s">
        <v>1804</v>
      </c>
      <c r="G1250" s="216"/>
      <c r="H1250" s="219">
        <v>2</v>
      </c>
      <c r="I1250" s="220"/>
      <c r="J1250" s="216"/>
      <c r="K1250" s="216"/>
      <c r="L1250" s="221"/>
      <c r="M1250" s="222"/>
      <c r="N1250" s="223"/>
      <c r="O1250" s="223"/>
      <c r="P1250" s="223"/>
      <c r="Q1250" s="223"/>
      <c r="R1250" s="223"/>
      <c r="S1250" s="223"/>
      <c r="T1250" s="224"/>
      <c r="AT1250" s="225" t="s">
        <v>188</v>
      </c>
      <c r="AU1250" s="225" t="s">
        <v>90</v>
      </c>
      <c r="AV1250" s="14" t="s">
        <v>90</v>
      </c>
      <c r="AW1250" s="14" t="s">
        <v>40</v>
      </c>
      <c r="AX1250" s="14" t="s">
        <v>82</v>
      </c>
      <c r="AY1250" s="225" t="s">
        <v>179</v>
      </c>
    </row>
    <row r="1251" spans="1:65" s="2" customFormat="1" ht="14.4" customHeight="1">
      <c r="A1251" s="34"/>
      <c r="B1251" s="35"/>
      <c r="C1251" s="191" t="s">
        <v>1805</v>
      </c>
      <c r="D1251" s="191" t="s">
        <v>181</v>
      </c>
      <c r="E1251" s="192" t="s">
        <v>1806</v>
      </c>
      <c r="F1251" s="193" t="s">
        <v>1807</v>
      </c>
      <c r="G1251" s="194" t="s">
        <v>184</v>
      </c>
      <c r="H1251" s="195">
        <v>2</v>
      </c>
      <c r="I1251" s="196"/>
      <c r="J1251" s="197">
        <f>ROUND(I1251*H1251,2)</f>
        <v>0</v>
      </c>
      <c r="K1251" s="193" t="s">
        <v>185</v>
      </c>
      <c r="L1251" s="39"/>
      <c r="M1251" s="198" t="s">
        <v>1</v>
      </c>
      <c r="N1251" s="199" t="s">
        <v>47</v>
      </c>
      <c r="O1251" s="71"/>
      <c r="P1251" s="200">
        <f>O1251*H1251</f>
        <v>0</v>
      </c>
      <c r="Q1251" s="200">
        <v>1.3999999999999999E-4</v>
      </c>
      <c r="R1251" s="200">
        <f>Q1251*H1251</f>
        <v>2.7999999999999998E-4</v>
      </c>
      <c r="S1251" s="200">
        <v>0</v>
      </c>
      <c r="T1251" s="201">
        <f>S1251*H1251</f>
        <v>0</v>
      </c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R1251" s="202" t="s">
        <v>297</v>
      </c>
      <c r="AT1251" s="202" t="s">
        <v>181</v>
      </c>
      <c r="AU1251" s="202" t="s">
        <v>90</v>
      </c>
      <c r="AY1251" s="17" t="s">
        <v>179</v>
      </c>
      <c r="BE1251" s="203">
        <f>IF(N1251="základní",J1251,0)</f>
        <v>0</v>
      </c>
      <c r="BF1251" s="203">
        <f>IF(N1251="snížená",J1251,0)</f>
        <v>0</v>
      </c>
      <c r="BG1251" s="203">
        <f>IF(N1251="zákl. přenesená",J1251,0)</f>
        <v>0</v>
      </c>
      <c r="BH1251" s="203">
        <f>IF(N1251="sníž. přenesená",J1251,0)</f>
        <v>0</v>
      </c>
      <c r="BI1251" s="203">
        <f>IF(N1251="nulová",J1251,0)</f>
        <v>0</v>
      </c>
      <c r="BJ1251" s="17" t="s">
        <v>21</v>
      </c>
      <c r="BK1251" s="203">
        <f>ROUND(I1251*H1251,2)</f>
        <v>0</v>
      </c>
      <c r="BL1251" s="17" t="s">
        <v>297</v>
      </c>
      <c r="BM1251" s="202" t="s">
        <v>1808</v>
      </c>
    </row>
    <row r="1252" spans="1:65" s="2" customFormat="1" ht="14.4" customHeight="1">
      <c r="A1252" s="34"/>
      <c r="B1252" s="35"/>
      <c r="C1252" s="191" t="s">
        <v>1809</v>
      </c>
      <c r="D1252" s="191" t="s">
        <v>181</v>
      </c>
      <c r="E1252" s="192" t="s">
        <v>1810</v>
      </c>
      <c r="F1252" s="193" t="s">
        <v>1811</v>
      </c>
      <c r="G1252" s="194" t="s">
        <v>184</v>
      </c>
      <c r="H1252" s="195">
        <v>2</v>
      </c>
      <c r="I1252" s="196"/>
      <c r="J1252" s="197">
        <f>ROUND(I1252*H1252,2)</f>
        <v>0</v>
      </c>
      <c r="K1252" s="193" t="s">
        <v>185</v>
      </c>
      <c r="L1252" s="39"/>
      <c r="M1252" s="198" t="s">
        <v>1</v>
      </c>
      <c r="N1252" s="199" t="s">
        <v>47</v>
      </c>
      <c r="O1252" s="71"/>
      <c r="P1252" s="200">
        <f>O1252*H1252</f>
        <v>0</v>
      </c>
      <c r="Q1252" s="200">
        <v>1.2999999999999999E-4</v>
      </c>
      <c r="R1252" s="200">
        <f>Q1252*H1252</f>
        <v>2.5999999999999998E-4</v>
      </c>
      <c r="S1252" s="200">
        <v>0</v>
      </c>
      <c r="T1252" s="201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202" t="s">
        <v>297</v>
      </c>
      <c r="AT1252" s="202" t="s">
        <v>181</v>
      </c>
      <c r="AU1252" s="202" t="s">
        <v>90</v>
      </c>
      <c r="AY1252" s="17" t="s">
        <v>179</v>
      </c>
      <c r="BE1252" s="203">
        <f>IF(N1252="základní",J1252,0)</f>
        <v>0</v>
      </c>
      <c r="BF1252" s="203">
        <f>IF(N1252="snížená",J1252,0)</f>
        <v>0</v>
      </c>
      <c r="BG1252" s="203">
        <f>IF(N1252="zákl. přenesená",J1252,0)</f>
        <v>0</v>
      </c>
      <c r="BH1252" s="203">
        <f>IF(N1252="sníž. přenesená",J1252,0)</f>
        <v>0</v>
      </c>
      <c r="BI1252" s="203">
        <f>IF(N1252="nulová",J1252,0)</f>
        <v>0</v>
      </c>
      <c r="BJ1252" s="17" t="s">
        <v>21</v>
      </c>
      <c r="BK1252" s="203">
        <f>ROUND(I1252*H1252,2)</f>
        <v>0</v>
      </c>
      <c r="BL1252" s="17" t="s">
        <v>297</v>
      </c>
      <c r="BM1252" s="202" t="s">
        <v>1812</v>
      </c>
    </row>
    <row r="1253" spans="1:65" s="2" customFormat="1" ht="14.4" customHeight="1">
      <c r="A1253" s="34"/>
      <c r="B1253" s="35"/>
      <c r="C1253" s="191" t="s">
        <v>1813</v>
      </c>
      <c r="D1253" s="191" t="s">
        <v>181</v>
      </c>
      <c r="E1253" s="192" t="s">
        <v>1814</v>
      </c>
      <c r="F1253" s="193" t="s">
        <v>1815</v>
      </c>
      <c r="G1253" s="194" t="s">
        <v>184</v>
      </c>
      <c r="H1253" s="195">
        <v>1354.7</v>
      </c>
      <c r="I1253" s="196"/>
      <c r="J1253" s="197">
        <f>ROUND(I1253*H1253,2)</f>
        <v>0</v>
      </c>
      <c r="K1253" s="193" t="s">
        <v>185</v>
      </c>
      <c r="L1253" s="39"/>
      <c r="M1253" s="198" t="s">
        <v>1</v>
      </c>
      <c r="N1253" s="199" t="s">
        <v>47</v>
      </c>
      <c r="O1253" s="71"/>
      <c r="P1253" s="200">
        <f>O1253*H1253</f>
        <v>0</v>
      </c>
      <c r="Q1253" s="200">
        <v>2.2000000000000001E-4</v>
      </c>
      <c r="R1253" s="200">
        <f>Q1253*H1253</f>
        <v>0.29803400000000002</v>
      </c>
      <c r="S1253" s="200">
        <v>0</v>
      </c>
      <c r="T1253" s="201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2" t="s">
        <v>297</v>
      </c>
      <c r="AT1253" s="202" t="s">
        <v>181</v>
      </c>
      <c r="AU1253" s="202" t="s">
        <v>90</v>
      </c>
      <c r="AY1253" s="17" t="s">
        <v>179</v>
      </c>
      <c r="BE1253" s="203">
        <f>IF(N1253="základní",J1253,0)</f>
        <v>0</v>
      </c>
      <c r="BF1253" s="203">
        <f>IF(N1253="snížená",J1253,0)</f>
        <v>0</v>
      </c>
      <c r="BG1253" s="203">
        <f>IF(N1253="zákl. přenesená",J1253,0)</f>
        <v>0</v>
      </c>
      <c r="BH1253" s="203">
        <f>IF(N1253="sníž. přenesená",J1253,0)</f>
        <v>0</v>
      </c>
      <c r="BI1253" s="203">
        <f>IF(N1253="nulová",J1253,0)</f>
        <v>0</v>
      </c>
      <c r="BJ1253" s="17" t="s">
        <v>21</v>
      </c>
      <c r="BK1253" s="203">
        <f>ROUND(I1253*H1253,2)</f>
        <v>0</v>
      </c>
      <c r="BL1253" s="17" t="s">
        <v>297</v>
      </c>
      <c r="BM1253" s="202" t="s">
        <v>1816</v>
      </c>
    </row>
    <row r="1254" spans="1:65" s="13" customFormat="1" ht="10.199999999999999">
      <c r="B1254" s="204"/>
      <c r="C1254" s="205"/>
      <c r="D1254" s="206" t="s">
        <v>188</v>
      </c>
      <c r="E1254" s="207" t="s">
        <v>1</v>
      </c>
      <c r="F1254" s="208" t="s">
        <v>1817</v>
      </c>
      <c r="G1254" s="205"/>
      <c r="H1254" s="207" t="s">
        <v>1</v>
      </c>
      <c r="I1254" s="209"/>
      <c r="J1254" s="205"/>
      <c r="K1254" s="205"/>
      <c r="L1254" s="210"/>
      <c r="M1254" s="211"/>
      <c r="N1254" s="212"/>
      <c r="O1254" s="212"/>
      <c r="P1254" s="212"/>
      <c r="Q1254" s="212"/>
      <c r="R1254" s="212"/>
      <c r="S1254" s="212"/>
      <c r="T1254" s="213"/>
      <c r="AT1254" s="214" t="s">
        <v>188</v>
      </c>
      <c r="AU1254" s="214" t="s">
        <v>90</v>
      </c>
      <c r="AV1254" s="13" t="s">
        <v>21</v>
      </c>
      <c r="AW1254" s="13" t="s">
        <v>40</v>
      </c>
      <c r="AX1254" s="13" t="s">
        <v>82</v>
      </c>
      <c r="AY1254" s="214" t="s">
        <v>179</v>
      </c>
    </row>
    <row r="1255" spans="1:65" s="14" customFormat="1" ht="10.199999999999999">
      <c r="B1255" s="215"/>
      <c r="C1255" s="216"/>
      <c r="D1255" s="206" t="s">
        <v>188</v>
      </c>
      <c r="E1255" s="217" t="s">
        <v>1</v>
      </c>
      <c r="F1255" s="218" t="s">
        <v>1818</v>
      </c>
      <c r="G1255" s="216"/>
      <c r="H1255" s="219">
        <v>1354.7</v>
      </c>
      <c r="I1255" s="220"/>
      <c r="J1255" s="216"/>
      <c r="K1255" s="216"/>
      <c r="L1255" s="221"/>
      <c r="M1255" s="222"/>
      <c r="N1255" s="223"/>
      <c r="O1255" s="223"/>
      <c r="P1255" s="223"/>
      <c r="Q1255" s="223"/>
      <c r="R1255" s="223"/>
      <c r="S1255" s="223"/>
      <c r="T1255" s="224"/>
      <c r="AT1255" s="225" t="s">
        <v>188</v>
      </c>
      <c r="AU1255" s="225" t="s">
        <v>90</v>
      </c>
      <c r="AV1255" s="14" t="s">
        <v>90</v>
      </c>
      <c r="AW1255" s="14" t="s">
        <v>40</v>
      </c>
      <c r="AX1255" s="14" t="s">
        <v>82</v>
      </c>
      <c r="AY1255" s="225" t="s">
        <v>179</v>
      </c>
    </row>
    <row r="1256" spans="1:65" s="12" customFormat="1" ht="22.8" customHeight="1">
      <c r="B1256" s="175"/>
      <c r="C1256" s="176"/>
      <c r="D1256" s="177" t="s">
        <v>81</v>
      </c>
      <c r="E1256" s="189" t="s">
        <v>1819</v>
      </c>
      <c r="F1256" s="189" t="s">
        <v>1820</v>
      </c>
      <c r="G1256" s="176"/>
      <c r="H1256" s="176"/>
      <c r="I1256" s="179"/>
      <c r="J1256" s="190">
        <f>BK1256</f>
        <v>0</v>
      </c>
      <c r="K1256" s="176"/>
      <c r="L1256" s="181"/>
      <c r="M1256" s="182"/>
      <c r="N1256" s="183"/>
      <c r="O1256" s="183"/>
      <c r="P1256" s="184">
        <f>SUM(P1257:P1333)</f>
        <v>0</v>
      </c>
      <c r="Q1256" s="183"/>
      <c r="R1256" s="184">
        <f>SUM(R1257:R1333)</f>
        <v>0.43359166000000005</v>
      </c>
      <c r="S1256" s="183"/>
      <c r="T1256" s="185">
        <f>SUM(T1257:T1333)</f>
        <v>0</v>
      </c>
      <c r="AR1256" s="186" t="s">
        <v>90</v>
      </c>
      <c r="AT1256" s="187" t="s">
        <v>81</v>
      </c>
      <c r="AU1256" s="187" t="s">
        <v>21</v>
      </c>
      <c r="AY1256" s="186" t="s">
        <v>179</v>
      </c>
      <c r="BK1256" s="188">
        <f>SUM(BK1257:BK1333)</f>
        <v>0</v>
      </c>
    </row>
    <row r="1257" spans="1:65" s="2" customFormat="1" ht="14.4" customHeight="1">
      <c r="A1257" s="34"/>
      <c r="B1257" s="35"/>
      <c r="C1257" s="191" t="s">
        <v>1821</v>
      </c>
      <c r="D1257" s="191" t="s">
        <v>181</v>
      </c>
      <c r="E1257" s="192" t="s">
        <v>1822</v>
      </c>
      <c r="F1257" s="193" t="s">
        <v>1823</v>
      </c>
      <c r="G1257" s="194" t="s">
        <v>184</v>
      </c>
      <c r="H1257" s="195">
        <v>669.39800000000002</v>
      </c>
      <c r="I1257" s="196"/>
      <c r="J1257" s="197">
        <f>ROUND(I1257*H1257,2)</f>
        <v>0</v>
      </c>
      <c r="K1257" s="193" t="s">
        <v>185</v>
      </c>
      <c r="L1257" s="39"/>
      <c r="M1257" s="198" t="s">
        <v>1</v>
      </c>
      <c r="N1257" s="199" t="s">
        <v>47</v>
      </c>
      <c r="O1257" s="71"/>
      <c r="P1257" s="200">
        <f>O1257*H1257</f>
        <v>0</v>
      </c>
      <c r="Q1257" s="200">
        <v>2.1000000000000001E-4</v>
      </c>
      <c r="R1257" s="200">
        <f>Q1257*H1257</f>
        <v>0.14057358</v>
      </c>
      <c r="S1257" s="200">
        <v>0</v>
      </c>
      <c r="T1257" s="201">
        <f>S1257*H1257</f>
        <v>0</v>
      </c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R1257" s="202" t="s">
        <v>297</v>
      </c>
      <c r="AT1257" s="202" t="s">
        <v>181</v>
      </c>
      <c r="AU1257" s="202" t="s">
        <v>90</v>
      </c>
      <c r="AY1257" s="17" t="s">
        <v>179</v>
      </c>
      <c r="BE1257" s="203">
        <f>IF(N1257="základní",J1257,0)</f>
        <v>0</v>
      </c>
      <c r="BF1257" s="203">
        <f>IF(N1257="snížená",J1257,0)</f>
        <v>0</v>
      </c>
      <c r="BG1257" s="203">
        <f>IF(N1257="zákl. přenesená",J1257,0)</f>
        <v>0</v>
      </c>
      <c r="BH1257" s="203">
        <f>IF(N1257="sníž. přenesená",J1257,0)</f>
        <v>0</v>
      </c>
      <c r="BI1257" s="203">
        <f>IF(N1257="nulová",J1257,0)</f>
        <v>0</v>
      </c>
      <c r="BJ1257" s="17" t="s">
        <v>21</v>
      </c>
      <c r="BK1257" s="203">
        <f>ROUND(I1257*H1257,2)</f>
        <v>0</v>
      </c>
      <c r="BL1257" s="17" t="s">
        <v>297</v>
      </c>
      <c r="BM1257" s="202" t="s">
        <v>1824</v>
      </c>
    </row>
    <row r="1258" spans="1:65" s="13" customFormat="1" ht="10.199999999999999">
      <c r="B1258" s="204"/>
      <c r="C1258" s="205"/>
      <c r="D1258" s="206" t="s">
        <v>188</v>
      </c>
      <c r="E1258" s="207" t="s">
        <v>1</v>
      </c>
      <c r="F1258" s="208" t="s">
        <v>202</v>
      </c>
      <c r="G1258" s="205"/>
      <c r="H1258" s="207" t="s">
        <v>1</v>
      </c>
      <c r="I1258" s="209"/>
      <c r="J1258" s="205"/>
      <c r="K1258" s="205"/>
      <c r="L1258" s="210"/>
      <c r="M1258" s="211"/>
      <c r="N1258" s="212"/>
      <c r="O1258" s="212"/>
      <c r="P1258" s="212"/>
      <c r="Q1258" s="212"/>
      <c r="R1258" s="212"/>
      <c r="S1258" s="212"/>
      <c r="T1258" s="213"/>
      <c r="AT1258" s="214" t="s">
        <v>188</v>
      </c>
      <c r="AU1258" s="214" t="s">
        <v>90</v>
      </c>
      <c r="AV1258" s="13" t="s">
        <v>21</v>
      </c>
      <c r="AW1258" s="13" t="s">
        <v>40</v>
      </c>
      <c r="AX1258" s="13" t="s">
        <v>82</v>
      </c>
      <c r="AY1258" s="214" t="s">
        <v>179</v>
      </c>
    </row>
    <row r="1259" spans="1:65" s="14" customFormat="1" ht="10.199999999999999">
      <c r="B1259" s="215"/>
      <c r="C1259" s="216"/>
      <c r="D1259" s="206" t="s">
        <v>188</v>
      </c>
      <c r="E1259" s="217" t="s">
        <v>1</v>
      </c>
      <c r="F1259" s="218" t="s">
        <v>373</v>
      </c>
      <c r="G1259" s="216"/>
      <c r="H1259" s="219">
        <v>0.42</v>
      </c>
      <c r="I1259" s="220"/>
      <c r="J1259" s="216"/>
      <c r="K1259" s="216"/>
      <c r="L1259" s="221"/>
      <c r="M1259" s="222"/>
      <c r="N1259" s="223"/>
      <c r="O1259" s="223"/>
      <c r="P1259" s="223"/>
      <c r="Q1259" s="223"/>
      <c r="R1259" s="223"/>
      <c r="S1259" s="223"/>
      <c r="T1259" s="224"/>
      <c r="AT1259" s="225" t="s">
        <v>188</v>
      </c>
      <c r="AU1259" s="225" t="s">
        <v>90</v>
      </c>
      <c r="AV1259" s="14" t="s">
        <v>90</v>
      </c>
      <c r="AW1259" s="14" t="s">
        <v>40</v>
      </c>
      <c r="AX1259" s="14" t="s">
        <v>82</v>
      </c>
      <c r="AY1259" s="225" t="s">
        <v>179</v>
      </c>
    </row>
    <row r="1260" spans="1:65" s="13" customFormat="1" ht="10.199999999999999">
      <c r="B1260" s="204"/>
      <c r="C1260" s="205"/>
      <c r="D1260" s="206" t="s">
        <v>188</v>
      </c>
      <c r="E1260" s="207" t="s">
        <v>1</v>
      </c>
      <c r="F1260" s="208" t="s">
        <v>204</v>
      </c>
      <c r="G1260" s="205"/>
      <c r="H1260" s="207" t="s">
        <v>1</v>
      </c>
      <c r="I1260" s="209"/>
      <c r="J1260" s="205"/>
      <c r="K1260" s="205"/>
      <c r="L1260" s="210"/>
      <c r="M1260" s="211"/>
      <c r="N1260" s="212"/>
      <c r="O1260" s="212"/>
      <c r="P1260" s="212"/>
      <c r="Q1260" s="212"/>
      <c r="R1260" s="212"/>
      <c r="S1260" s="212"/>
      <c r="T1260" s="213"/>
      <c r="AT1260" s="214" t="s">
        <v>188</v>
      </c>
      <c r="AU1260" s="214" t="s">
        <v>90</v>
      </c>
      <c r="AV1260" s="13" t="s">
        <v>21</v>
      </c>
      <c r="AW1260" s="13" t="s">
        <v>40</v>
      </c>
      <c r="AX1260" s="13" t="s">
        <v>82</v>
      </c>
      <c r="AY1260" s="214" t="s">
        <v>179</v>
      </c>
    </row>
    <row r="1261" spans="1:65" s="14" customFormat="1" ht="10.199999999999999">
      <c r="B1261" s="215"/>
      <c r="C1261" s="216"/>
      <c r="D1261" s="206" t="s">
        <v>188</v>
      </c>
      <c r="E1261" s="217" t="s">
        <v>1</v>
      </c>
      <c r="F1261" s="218" t="s">
        <v>374</v>
      </c>
      <c r="G1261" s="216"/>
      <c r="H1261" s="219">
        <v>1.0125</v>
      </c>
      <c r="I1261" s="220"/>
      <c r="J1261" s="216"/>
      <c r="K1261" s="216"/>
      <c r="L1261" s="221"/>
      <c r="M1261" s="222"/>
      <c r="N1261" s="223"/>
      <c r="O1261" s="223"/>
      <c r="P1261" s="223"/>
      <c r="Q1261" s="223"/>
      <c r="R1261" s="223"/>
      <c r="S1261" s="223"/>
      <c r="T1261" s="224"/>
      <c r="AT1261" s="225" t="s">
        <v>188</v>
      </c>
      <c r="AU1261" s="225" t="s">
        <v>90</v>
      </c>
      <c r="AV1261" s="14" t="s">
        <v>90</v>
      </c>
      <c r="AW1261" s="14" t="s">
        <v>40</v>
      </c>
      <c r="AX1261" s="14" t="s">
        <v>82</v>
      </c>
      <c r="AY1261" s="225" t="s">
        <v>179</v>
      </c>
    </row>
    <row r="1262" spans="1:65" s="13" customFormat="1" ht="10.199999999999999">
      <c r="B1262" s="204"/>
      <c r="C1262" s="205"/>
      <c r="D1262" s="206" t="s">
        <v>188</v>
      </c>
      <c r="E1262" s="207" t="s">
        <v>1</v>
      </c>
      <c r="F1262" s="208" t="s">
        <v>206</v>
      </c>
      <c r="G1262" s="205"/>
      <c r="H1262" s="207" t="s">
        <v>1</v>
      </c>
      <c r="I1262" s="209"/>
      <c r="J1262" s="205"/>
      <c r="K1262" s="205"/>
      <c r="L1262" s="210"/>
      <c r="M1262" s="211"/>
      <c r="N1262" s="212"/>
      <c r="O1262" s="212"/>
      <c r="P1262" s="212"/>
      <c r="Q1262" s="212"/>
      <c r="R1262" s="212"/>
      <c r="S1262" s="212"/>
      <c r="T1262" s="213"/>
      <c r="AT1262" s="214" t="s">
        <v>188</v>
      </c>
      <c r="AU1262" s="214" t="s">
        <v>90</v>
      </c>
      <c r="AV1262" s="13" t="s">
        <v>21</v>
      </c>
      <c r="AW1262" s="13" t="s">
        <v>40</v>
      </c>
      <c r="AX1262" s="13" t="s">
        <v>82</v>
      </c>
      <c r="AY1262" s="214" t="s">
        <v>179</v>
      </c>
    </row>
    <row r="1263" spans="1:65" s="14" customFormat="1" ht="10.199999999999999">
      <c r="B1263" s="215"/>
      <c r="C1263" s="216"/>
      <c r="D1263" s="206" t="s">
        <v>188</v>
      </c>
      <c r="E1263" s="217" t="s">
        <v>1</v>
      </c>
      <c r="F1263" s="218" t="s">
        <v>374</v>
      </c>
      <c r="G1263" s="216"/>
      <c r="H1263" s="219">
        <v>1.0125</v>
      </c>
      <c r="I1263" s="220"/>
      <c r="J1263" s="216"/>
      <c r="K1263" s="216"/>
      <c r="L1263" s="221"/>
      <c r="M1263" s="222"/>
      <c r="N1263" s="223"/>
      <c r="O1263" s="223"/>
      <c r="P1263" s="223"/>
      <c r="Q1263" s="223"/>
      <c r="R1263" s="223"/>
      <c r="S1263" s="223"/>
      <c r="T1263" s="224"/>
      <c r="AT1263" s="225" t="s">
        <v>188</v>
      </c>
      <c r="AU1263" s="225" t="s">
        <v>90</v>
      </c>
      <c r="AV1263" s="14" t="s">
        <v>90</v>
      </c>
      <c r="AW1263" s="14" t="s">
        <v>40</v>
      </c>
      <c r="AX1263" s="14" t="s">
        <v>82</v>
      </c>
      <c r="AY1263" s="225" t="s">
        <v>179</v>
      </c>
    </row>
    <row r="1264" spans="1:65" s="13" customFormat="1" ht="10.199999999999999">
      <c r="B1264" s="204"/>
      <c r="C1264" s="205"/>
      <c r="D1264" s="206" t="s">
        <v>188</v>
      </c>
      <c r="E1264" s="207" t="s">
        <v>1</v>
      </c>
      <c r="F1264" s="208" t="s">
        <v>375</v>
      </c>
      <c r="G1264" s="205"/>
      <c r="H1264" s="207" t="s">
        <v>1</v>
      </c>
      <c r="I1264" s="209"/>
      <c r="J1264" s="205"/>
      <c r="K1264" s="205"/>
      <c r="L1264" s="210"/>
      <c r="M1264" s="211"/>
      <c r="N1264" s="212"/>
      <c r="O1264" s="212"/>
      <c r="P1264" s="212"/>
      <c r="Q1264" s="212"/>
      <c r="R1264" s="212"/>
      <c r="S1264" s="212"/>
      <c r="T1264" s="213"/>
      <c r="AT1264" s="214" t="s">
        <v>188</v>
      </c>
      <c r="AU1264" s="214" t="s">
        <v>90</v>
      </c>
      <c r="AV1264" s="13" t="s">
        <v>21</v>
      </c>
      <c r="AW1264" s="13" t="s">
        <v>40</v>
      </c>
      <c r="AX1264" s="13" t="s">
        <v>82</v>
      </c>
      <c r="AY1264" s="214" t="s">
        <v>179</v>
      </c>
    </row>
    <row r="1265" spans="2:51" s="14" customFormat="1" ht="10.199999999999999">
      <c r="B1265" s="215"/>
      <c r="C1265" s="216"/>
      <c r="D1265" s="206" t="s">
        <v>188</v>
      </c>
      <c r="E1265" s="217" t="s">
        <v>1</v>
      </c>
      <c r="F1265" s="218" t="s">
        <v>376</v>
      </c>
      <c r="G1265" s="216"/>
      <c r="H1265" s="219">
        <v>108.5</v>
      </c>
      <c r="I1265" s="220"/>
      <c r="J1265" s="216"/>
      <c r="K1265" s="216"/>
      <c r="L1265" s="221"/>
      <c r="M1265" s="222"/>
      <c r="N1265" s="223"/>
      <c r="O1265" s="223"/>
      <c r="P1265" s="223"/>
      <c r="Q1265" s="223"/>
      <c r="R1265" s="223"/>
      <c r="S1265" s="223"/>
      <c r="T1265" s="224"/>
      <c r="AT1265" s="225" t="s">
        <v>188</v>
      </c>
      <c r="AU1265" s="225" t="s">
        <v>90</v>
      </c>
      <c r="AV1265" s="14" t="s">
        <v>90</v>
      </c>
      <c r="AW1265" s="14" t="s">
        <v>40</v>
      </c>
      <c r="AX1265" s="14" t="s">
        <v>82</v>
      </c>
      <c r="AY1265" s="225" t="s">
        <v>179</v>
      </c>
    </row>
    <row r="1266" spans="2:51" s="13" customFormat="1" ht="10.199999999999999">
      <c r="B1266" s="204"/>
      <c r="C1266" s="205"/>
      <c r="D1266" s="206" t="s">
        <v>188</v>
      </c>
      <c r="E1266" s="207" t="s">
        <v>1</v>
      </c>
      <c r="F1266" s="208" t="s">
        <v>1825</v>
      </c>
      <c r="G1266" s="205"/>
      <c r="H1266" s="207" t="s">
        <v>1</v>
      </c>
      <c r="I1266" s="209"/>
      <c r="J1266" s="205"/>
      <c r="K1266" s="205"/>
      <c r="L1266" s="210"/>
      <c r="M1266" s="211"/>
      <c r="N1266" s="212"/>
      <c r="O1266" s="212"/>
      <c r="P1266" s="212"/>
      <c r="Q1266" s="212"/>
      <c r="R1266" s="212"/>
      <c r="S1266" s="212"/>
      <c r="T1266" s="213"/>
      <c r="AT1266" s="214" t="s">
        <v>188</v>
      </c>
      <c r="AU1266" s="214" t="s">
        <v>90</v>
      </c>
      <c r="AV1266" s="13" t="s">
        <v>21</v>
      </c>
      <c r="AW1266" s="13" t="s">
        <v>40</v>
      </c>
      <c r="AX1266" s="13" t="s">
        <v>82</v>
      </c>
      <c r="AY1266" s="214" t="s">
        <v>179</v>
      </c>
    </row>
    <row r="1267" spans="2:51" s="14" customFormat="1" ht="10.199999999999999">
      <c r="B1267" s="215"/>
      <c r="C1267" s="216"/>
      <c r="D1267" s="206" t="s">
        <v>188</v>
      </c>
      <c r="E1267" s="217" t="s">
        <v>1</v>
      </c>
      <c r="F1267" s="218" t="s">
        <v>1826</v>
      </c>
      <c r="G1267" s="216"/>
      <c r="H1267" s="219">
        <v>8.5399999999999991</v>
      </c>
      <c r="I1267" s="220"/>
      <c r="J1267" s="216"/>
      <c r="K1267" s="216"/>
      <c r="L1267" s="221"/>
      <c r="M1267" s="222"/>
      <c r="N1267" s="223"/>
      <c r="O1267" s="223"/>
      <c r="P1267" s="223"/>
      <c r="Q1267" s="223"/>
      <c r="R1267" s="223"/>
      <c r="S1267" s="223"/>
      <c r="T1267" s="224"/>
      <c r="AT1267" s="225" t="s">
        <v>188</v>
      </c>
      <c r="AU1267" s="225" t="s">
        <v>90</v>
      </c>
      <c r="AV1267" s="14" t="s">
        <v>90</v>
      </c>
      <c r="AW1267" s="14" t="s">
        <v>40</v>
      </c>
      <c r="AX1267" s="14" t="s">
        <v>82</v>
      </c>
      <c r="AY1267" s="225" t="s">
        <v>179</v>
      </c>
    </row>
    <row r="1268" spans="2:51" s="13" customFormat="1" ht="10.199999999999999">
      <c r="B1268" s="204"/>
      <c r="C1268" s="205"/>
      <c r="D1268" s="206" t="s">
        <v>188</v>
      </c>
      <c r="E1268" s="207" t="s">
        <v>1</v>
      </c>
      <c r="F1268" s="208" t="s">
        <v>191</v>
      </c>
      <c r="G1268" s="205"/>
      <c r="H1268" s="207" t="s">
        <v>1</v>
      </c>
      <c r="I1268" s="209"/>
      <c r="J1268" s="205"/>
      <c r="K1268" s="205"/>
      <c r="L1268" s="210"/>
      <c r="M1268" s="211"/>
      <c r="N1268" s="212"/>
      <c r="O1268" s="212"/>
      <c r="P1268" s="212"/>
      <c r="Q1268" s="212"/>
      <c r="R1268" s="212"/>
      <c r="S1268" s="212"/>
      <c r="T1268" s="213"/>
      <c r="AT1268" s="214" t="s">
        <v>188</v>
      </c>
      <c r="AU1268" s="214" t="s">
        <v>90</v>
      </c>
      <c r="AV1268" s="13" t="s">
        <v>21</v>
      </c>
      <c r="AW1268" s="13" t="s">
        <v>40</v>
      </c>
      <c r="AX1268" s="13" t="s">
        <v>82</v>
      </c>
      <c r="AY1268" s="214" t="s">
        <v>179</v>
      </c>
    </row>
    <row r="1269" spans="2:51" s="14" customFormat="1" ht="10.199999999999999">
      <c r="B1269" s="215"/>
      <c r="C1269" s="216"/>
      <c r="D1269" s="206" t="s">
        <v>188</v>
      </c>
      <c r="E1269" s="217" t="s">
        <v>1</v>
      </c>
      <c r="F1269" s="218" t="s">
        <v>378</v>
      </c>
      <c r="G1269" s="216"/>
      <c r="H1269" s="219">
        <v>5.3999999999999995</v>
      </c>
      <c r="I1269" s="220"/>
      <c r="J1269" s="216"/>
      <c r="K1269" s="216"/>
      <c r="L1269" s="221"/>
      <c r="M1269" s="222"/>
      <c r="N1269" s="223"/>
      <c r="O1269" s="223"/>
      <c r="P1269" s="223"/>
      <c r="Q1269" s="223"/>
      <c r="R1269" s="223"/>
      <c r="S1269" s="223"/>
      <c r="T1269" s="224"/>
      <c r="AT1269" s="225" t="s">
        <v>188</v>
      </c>
      <c r="AU1269" s="225" t="s">
        <v>90</v>
      </c>
      <c r="AV1269" s="14" t="s">
        <v>90</v>
      </c>
      <c r="AW1269" s="14" t="s">
        <v>40</v>
      </c>
      <c r="AX1269" s="14" t="s">
        <v>82</v>
      </c>
      <c r="AY1269" s="225" t="s">
        <v>179</v>
      </c>
    </row>
    <row r="1270" spans="2:51" s="13" customFormat="1" ht="10.199999999999999">
      <c r="B1270" s="204"/>
      <c r="C1270" s="205"/>
      <c r="D1270" s="206" t="s">
        <v>188</v>
      </c>
      <c r="E1270" s="207" t="s">
        <v>1</v>
      </c>
      <c r="F1270" s="208" t="s">
        <v>193</v>
      </c>
      <c r="G1270" s="205"/>
      <c r="H1270" s="207" t="s">
        <v>1</v>
      </c>
      <c r="I1270" s="209"/>
      <c r="J1270" s="205"/>
      <c r="K1270" s="205"/>
      <c r="L1270" s="210"/>
      <c r="M1270" s="211"/>
      <c r="N1270" s="212"/>
      <c r="O1270" s="212"/>
      <c r="P1270" s="212"/>
      <c r="Q1270" s="212"/>
      <c r="R1270" s="212"/>
      <c r="S1270" s="212"/>
      <c r="T1270" s="213"/>
      <c r="AT1270" s="214" t="s">
        <v>188</v>
      </c>
      <c r="AU1270" s="214" t="s">
        <v>90</v>
      </c>
      <c r="AV1270" s="13" t="s">
        <v>21</v>
      </c>
      <c r="AW1270" s="13" t="s">
        <v>40</v>
      </c>
      <c r="AX1270" s="13" t="s">
        <v>82</v>
      </c>
      <c r="AY1270" s="214" t="s">
        <v>179</v>
      </c>
    </row>
    <row r="1271" spans="2:51" s="14" customFormat="1" ht="10.199999999999999">
      <c r="B1271" s="215"/>
      <c r="C1271" s="216"/>
      <c r="D1271" s="206" t="s">
        <v>188</v>
      </c>
      <c r="E1271" s="217" t="s">
        <v>1</v>
      </c>
      <c r="F1271" s="218" t="s">
        <v>1827</v>
      </c>
      <c r="G1271" s="216"/>
      <c r="H1271" s="219">
        <v>20.23</v>
      </c>
      <c r="I1271" s="220"/>
      <c r="J1271" s="216"/>
      <c r="K1271" s="216"/>
      <c r="L1271" s="221"/>
      <c r="M1271" s="222"/>
      <c r="N1271" s="223"/>
      <c r="O1271" s="223"/>
      <c r="P1271" s="223"/>
      <c r="Q1271" s="223"/>
      <c r="R1271" s="223"/>
      <c r="S1271" s="223"/>
      <c r="T1271" s="224"/>
      <c r="AT1271" s="225" t="s">
        <v>188</v>
      </c>
      <c r="AU1271" s="225" t="s">
        <v>90</v>
      </c>
      <c r="AV1271" s="14" t="s">
        <v>90</v>
      </c>
      <c r="AW1271" s="14" t="s">
        <v>40</v>
      </c>
      <c r="AX1271" s="14" t="s">
        <v>82</v>
      </c>
      <c r="AY1271" s="225" t="s">
        <v>179</v>
      </c>
    </row>
    <row r="1272" spans="2:51" s="13" customFormat="1" ht="10.199999999999999">
      <c r="B1272" s="204"/>
      <c r="C1272" s="205"/>
      <c r="D1272" s="206" t="s">
        <v>188</v>
      </c>
      <c r="E1272" s="207" t="s">
        <v>1</v>
      </c>
      <c r="F1272" s="208" t="s">
        <v>195</v>
      </c>
      <c r="G1272" s="205"/>
      <c r="H1272" s="207" t="s">
        <v>1</v>
      </c>
      <c r="I1272" s="209"/>
      <c r="J1272" s="205"/>
      <c r="K1272" s="205"/>
      <c r="L1272" s="210"/>
      <c r="M1272" s="211"/>
      <c r="N1272" s="212"/>
      <c r="O1272" s="212"/>
      <c r="P1272" s="212"/>
      <c r="Q1272" s="212"/>
      <c r="R1272" s="212"/>
      <c r="S1272" s="212"/>
      <c r="T1272" s="213"/>
      <c r="AT1272" s="214" t="s">
        <v>188</v>
      </c>
      <c r="AU1272" s="214" t="s">
        <v>90</v>
      </c>
      <c r="AV1272" s="13" t="s">
        <v>21</v>
      </c>
      <c r="AW1272" s="13" t="s">
        <v>40</v>
      </c>
      <c r="AX1272" s="13" t="s">
        <v>82</v>
      </c>
      <c r="AY1272" s="214" t="s">
        <v>179</v>
      </c>
    </row>
    <row r="1273" spans="2:51" s="14" customFormat="1" ht="10.199999999999999">
      <c r="B1273" s="215"/>
      <c r="C1273" s="216"/>
      <c r="D1273" s="206" t="s">
        <v>188</v>
      </c>
      <c r="E1273" s="217" t="s">
        <v>1</v>
      </c>
      <c r="F1273" s="218" t="s">
        <v>380</v>
      </c>
      <c r="G1273" s="216"/>
      <c r="H1273" s="219">
        <v>4.7279999999999998</v>
      </c>
      <c r="I1273" s="220"/>
      <c r="J1273" s="216"/>
      <c r="K1273" s="216"/>
      <c r="L1273" s="221"/>
      <c r="M1273" s="222"/>
      <c r="N1273" s="223"/>
      <c r="O1273" s="223"/>
      <c r="P1273" s="223"/>
      <c r="Q1273" s="223"/>
      <c r="R1273" s="223"/>
      <c r="S1273" s="223"/>
      <c r="T1273" s="224"/>
      <c r="AT1273" s="225" t="s">
        <v>188</v>
      </c>
      <c r="AU1273" s="225" t="s">
        <v>90</v>
      </c>
      <c r="AV1273" s="14" t="s">
        <v>90</v>
      </c>
      <c r="AW1273" s="14" t="s">
        <v>40</v>
      </c>
      <c r="AX1273" s="14" t="s">
        <v>82</v>
      </c>
      <c r="AY1273" s="225" t="s">
        <v>179</v>
      </c>
    </row>
    <row r="1274" spans="2:51" s="13" customFormat="1" ht="10.199999999999999">
      <c r="B1274" s="204"/>
      <c r="C1274" s="205"/>
      <c r="D1274" s="206" t="s">
        <v>188</v>
      </c>
      <c r="E1274" s="207" t="s">
        <v>1</v>
      </c>
      <c r="F1274" s="208" t="s">
        <v>193</v>
      </c>
      <c r="G1274" s="205"/>
      <c r="H1274" s="207" t="s">
        <v>1</v>
      </c>
      <c r="I1274" s="209"/>
      <c r="J1274" s="205"/>
      <c r="K1274" s="205"/>
      <c r="L1274" s="210"/>
      <c r="M1274" s="211"/>
      <c r="N1274" s="212"/>
      <c r="O1274" s="212"/>
      <c r="P1274" s="212"/>
      <c r="Q1274" s="212"/>
      <c r="R1274" s="212"/>
      <c r="S1274" s="212"/>
      <c r="T1274" s="213"/>
      <c r="AT1274" s="214" t="s">
        <v>188</v>
      </c>
      <c r="AU1274" s="214" t="s">
        <v>90</v>
      </c>
      <c r="AV1274" s="13" t="s">
        <v>21</v>
      </c>
      <c r="AW1274" s="13" t="s">
        <v>40</v>
      </c>
      <c r="AX1274" s="13" t="s">
        <v>82</v>
      </c>
      <c r="AY1274" s="214" t="s">
        <v>179</v>
      </c>
    </row>
    <row r="1275" spans="2:51" s="14" customFormat="1" ht="10.199999999999999">
      <c r="B1275" s="215"/>
      <c r="C1275" s="216"/>
      <c r="D1275" s="206" t="s">
        <v>188</v>
      </c>
      <c r="E1275" s="217" t="s">
        <v>1</v>
      </c>
      <c r="F1275" s="218" t="s">
        <v>1828</v>
      </c>
      <c r="G1275" s="216"/>
      <c r="H1275" s="219">
        <v>18.897200000000002</v>
      </c>
      <c r="I1275" s="220"/>
      <c r="J1275" s="216"/>
      <c r="K1275" s="216"/>
      <c r="L1275" s="221"/>
      <c r="M1275" s="222"/>
      <c r="N1275" s="223"/>
      <c r="O1275" s="223"/>
      <c r="P1275" s="223"/>
      <c r="Q1275" s="223"/>
      <c r="R1275" s="223"/>
      <c r="S1275" s="223"/>
      <c r="T1275" s="224"/>
      <c r="AT1275" s="225" t="s">
        <v>188</v>
      </c>
      <c r="AU1275" s="225" t="s">
        <v>90</v>
      </c>
      <c r="AV1275" s="14" t="s">
        <v>90</v>
      </c>
      <c r="AW1275" s="14" t="s">
        <v>40</v>
      </c>
      <c r="AX1275" s="14" t="s">
        <v>82</v>
      </c>
      <c r="AY1275" s="225" t="s">
        <v>179</v>
      </c>
    </row>
    <row r="1276" spans="2:51" s="13" customFormat="1" ht="10.199999999999999">
      <c r="B1276" s="204"/>
      <c r="C1276" s="205"/>
      <c r="D1276" s="206" t="s">
        <v>188</v>
      </c>
      <c r="E1276" s="207" t="s">
        <v>1</v>
      </c>
      <c r="F1276" s="208" t="s">
        <v>220</v>
      </c>
      <c r="G1276" s="205"/>
      <c r="H1276" s="207" t="s">
        <v>1</v>
      </c>
      <c r="I1276" s="209"/>
      <c r="J1276" s="205"/>
      <c r="K1276" s="205"/>
      <c r="L1276" s="210"/>
      <c r="M1276" s="211"/>
      <c r="N1276" s="212"/>
      <c r="O1276" s="212"/>
      <c r="P1276" s="212"/>
      <c r="Q1276" s="212"/>
      <c r="R1276" s="212"/>
      <c r="S1276" s="212"/>
      <c r="T1276" s="213"/>
      <c r="AT1276" s="214" t="s">
        <v>188</v>
      </c>
      <c r="AU1276" s="214" t="s">
        <v>90</v>
      </c>
      <c r="AV1276" s="13" t="s">
        <v>21</v>
      </c>
      <c r="AW1276" s="13" t="s">
        <v>40</v>
      </c>
      <c r="AX1276" s="13" t="s">
        <v>82</v>
      </c>
      <c r="AY1276" s="214" t="s">
        <v>179</v>
      </c>
    </row>
    <row r="1277" spans="2:51" s="14" customFormat="1" ht="10.199999999999999">
      <c r="B1277" s="215"/>
      <c r="C1277" s="216"/>
      <c r="D1277" s="206" t="s">
        <v>188</v>
      </c>
      <c r="E1277" s="217" t="s">
        <v>1</v>
      </c>
      <c r="F1277" s="218" t="s">
        <v>401</v>
      </c>
      <c r="G1277" s="216"/>
      <c r="H1277" s="219">
        <v>18.299999999999997</v>
      </c>
      <c r="I1277" s="220"/>
      <c r="J1277" s="216"/>
      <c r="K1277" s="216"/>
      <c r="L1277" s="221"/>
      <c r="M1277" s="222"/>
      <c r="N1277" s="223"/>
      <c r="O1277" s="223"/>
      <c r="P1277" s="223"/>
      <c r="Q1277" s="223"/>
      <c r="R1277" s="223"/>
      <c r="S1277" s="223"/>
      <c r="T1277" s="224"/>
      <c r="AT1277" s="225" t="s">
        <v>188</v>
      </c>
      <c r="AU1277" s="225" t="s">
        <v>90</v>
      </c>
      <c r="AV1277" s="14" t="s">
        <v>90</v>
      </c>
      <c r="AW1277" s="14" t="s">
        <v>40</v>
      </c>
      <c r="AX1277" s="14" t="s">
        <v>82</v>
      </c>
      <c r="AY1277" s="225" t="s">
        <v>179</v>
      </c>
    </row>
    <row r="1278" spans="2:51" s="13" customFormat="1" ht="10.199999999999999">
      <c r="B1278" s="204"/>
      <c r="C1278" s="205"/>
      <c r="D1278" s="206" t="s">
        <v>188</v>
      </c>
      <c r="E1278" s="207" t="s">
        <v>1</v>
      </c>
      <c r="F1278" s="208" t="s">
        <v>382</v>
      </c>
      <c r="G1278" s="205"/>
      <c r="H1278" s="207" t="s">
        <v>1</v>
      </c>
      <c r="I1278" s="209"/>
      <c r="J1278" s="205"/>
      <c r="K1278" s="205"/>
      <c r="L1278" s="210"/>
      <c r="M1278" s="211"/>
      <c r="N1278" s="212"/>
      <c r="O1278" s="212"/>
      <c r="P1278" s="212"/>
      <c r="Q1278" s="212"/>
      <c r="R1278" s="212"/>
      <c r="S1278" s="212"/>
      <c r="T1278" s="213"/>
      <c r="AT1278" s="214" t="s">
        <v>188</v>
      </c>
      <c r="AU1278" s="214" t="s">
        <v>90</v>
      </c>
      <c r="AV1278" s="13" t="s">
        <v>21</v>
      </c>
      <c r="AW1278" s="13" t="s">
        <v>40</v>
      </c>
      <c r="AX1278" s="13" t="s">
        <v>82</v>
      </c>
      <c r="AY1278" s="214" t="s">
        <v>179</v>
      </c>
    </row>
    <row r="1279" spans="2:51" s="14" customFormat="1" ht="10.199999999999999">
      <c r="B1279" s="215"/>
      <c r="C1279" s="216"/>
      <c r="D1279" s="206" t="s">
        <v>188</v>
      </c>
      <c r="E1279" s="217" t="s">
        <v>1</v>
      </c>
      <c r="F1279" s="218" t="s">
        <v>1829</v>
      </c>
      <c r="G1279" s="216"/>
      <c r="H1279" s="219">
        <v>294.67800000000005</v>
      </c>
      <c r="I1279" s="220"/>
      <c r="J1279" s="216"/>
      <c r="K1279" s="216"/>
      <c r="L1279" s="221"/>
      <c r="M1279" s="222"/>
      <c r="N1279" s="223"/>
      <c r="O1279" s="223"/>
      <c r="P1279" s="223"/>
      <c r="Q1279" s="223"/>
      <c r="R1279" s="223"/>
      <c r="S1279" s="223"/>
      <c r="T1279" s="224"/>
      <c r="AT1279" s="225" t="s">
        <v>188</v>
      </c>
      <c r="AU1279" s="225" t="s">
        <v>90</v>
      </c>
      <c r="AV1279" s="14" t="s">
        <v>90</v>
      </c>
      <c r="AW1279" s="14" t="s">
        <v>40</v>
      </c>
      <c r="AX1279" s="14" t="s">
        <v>82</v>
      </c>
      <c r="AY1279" s="225" t="s">
        <v>179</v>
      </c>
    </row>
    <row r="1280" spans="2:51" s="14" customFormat="1" ht="10.199999999999999">
      <c r="B1280" s="215"/>
      <c r="C1280" s="216"/>
      <c r="D1280" s="206" t="s">
        <v>188</v>
      </c>
      <c r="E1280" s="217" t="s">
        <v>1</v>
      </c>
      <c r="F1280" s="218" t="s">
        <v>1830</v>
      </c>
      <c r="G1280" s="216"/>
      <c r="H1280" s="219">
        <v>44.780000000000008</v>
      </c>
      <c r="I1280" s="220"/>
      <c r="J1280" s="216"/>
      <c r="K1280" s="216"/>
      <c r="L1280" s="221"/>
      <c r="M1280" s="222"/>
      <c r="N1280" s="223"/>
      <c r="O1280" s="223"/>
      <c r="P1280" s="223"/>
      <c r="Q1280" s="223"/>
      <c r="R1280" s="223"/>
      <c r="S1280" s="223"/>
      <c r="T1280" s="224"/>
      <c r="AT1280" s="225" t="s">
        <v>188</v>
      </c>
      <c r="AU1280" s="225" t="s">
        <v>90</v>
      </c>
      <c r="AV1280" s="14" t="s">
        <v>90</v>
      </c>
      <c r="AW1280" s="14" t="s">
        <v>40</v>
      </c>
      <c r="AX1280" s="14" t="s">
        <v>82</v>
      </c>
      <c r="AY1280" s="225" t="s">
        <v>179</v>
      </c>
    </row>
    <row r="1281" spans="1:65" s="13" customFormat="1" ht="10.199999999999999">
      <c r="B1281" s="204"/>
      <c r="C1281" s="205"/>
      <c r="D1281" s="206" t="s">
        <v>188</v>
      </c>
      <c r="E1281" s="207" t="s">
        <v>1</v>
      </c>
      <c r="F1281" s="208" t="s">
        <v>250</v>
      </c>
      <c r="G1281" s="205"/>
      <c r="H1281" s="207" t="s">
        <v>1</v>
      </c>
      <c r="I1281" s="209"/>
      <c r="J1281" s="205"/>
      <c r="K1281" s="205"/>
      <c r="L1281" s="210"/>
      <c r="M1281" s="211"/>
      <c r="N1281" s="212"/>
      <c r="O1281" s="212"/>
      <c r="P1281" s="212"/>
      <c r="Q1281" s="212"/>
      <c r="R1281" s="212"/>
      <c r="S1281" s="212"/>
      <c r="T1281" s="213"/>
      <c r="AT1281" s="214" t="s">
        <v>188</v>
      </c>
      <c r="AU1281" s="214" t="s">
        <v>90</v>
      </c>
      <c r="AV1281" s="13" t="s">
        <v>21</v>
      </c>
      <c r="AW1281" s="13" t="s">
        <v>40</v>
      </c>
      <c r="AX1281" s="13" t="s">
        <v>82</v>
      </c>
      <c r="AY1281" s="214" t="s">
        <v>179</v>
      </c>
    </row>
    <row r="1282" spans="1:65" s="14" customFormat="1" ht="10.199999999999999">
      <c r="B1282" s="215"/>
      <c r="C1282" s="216"/>
      <c r="D1282" s="206" t="s">
        <v>188</v>
      </c>
      <c r="E1282" s="217" t="s">
        <v>1</v>
      </c>
      <c r="F1282" s="218" t="s">
        <v>1831</v>
      </c>
      <c r="G1282" s="216"/>
      <c r="H1282" s="219">
        <v>63.990000000000009</v>
      </c>
      <c r="I1282" s="220"/>
      <c r="J1282" s="216"/>
      <c r="K1282" s="216"/>
      <c r="L1282" s="221"/>
      <c r="M1282" s="222"/>
      <c r="N1282" s="223"/>
      <c r="O1282" s="223"/>
      <c r="P1282" s="223"/>
      <c r="Q1282" s="223"/>
      <c r="R1282" s="223"/>
      <c r="S1282" s="223"/>
      <c r="T1282" s="224"/>
      <c r="AT1282" s="225" t="s">
        <v>188</v>
      </c>
      <c r="AU1282" s="225" t="s">
        <v>90</v>
      </c>
      <c r="AV1282" s="14" t="s">
        <v>90</v>
      </c>
      <c r="AW1282" s="14" t="s">
        <v>40</v>
      </c>
      <c r="AX1282" s="14" t="s">
        <v>82</v>
      </c>
      <c r="AY1282" s="225" t="s">
        <v>179</v>
      </c>
    </row>
    <row r="1283" spans="1:65" s="13" customFormat="1" ht="10.199999999999999">
      <c r="B1283" s="204"/>
      <c r="C1283" s="205"/>
      <c r="D1283" s="206" t="s">
        <v>188</v>
      </c>
      <c r="E1283" s="207" t="s">
        <v>1</v>
      </c>
      <c r="F1283" s="208" t="s">
        <v>391</v>
      </c>
      <c r="G1283" s="205"/>
      <c r="H1283" s="207" t="s">
        <v>1</v>
      </c>
      <c r="I1283" s="209"/>
      <c r="J1283" s="205"/>
      <c r="K1283" s="205"/>
      <c r="L1283" s="210"/>
      <c r="M1283" s="211"/>
      <c r="N1283" s="212"/>
      <c r="O1283" s="212"/>
      <c r="P1283" s="212"/>
      <c r="Q1283" s="212"/>
      <c r="R1283" s="212"/>
      <c r="S1283" s="212"/>
      <c r="T1283" s="213"/>
      <c r="AT1283" s="214" t="s">
        <v>188</v>
      </c>
      <c r="AU1283" s="214" t="s">
        <v>90</v>
      </c>
      <c r="AV1283" s="13" t="s">
        <v>21</v>
      </c>
      <c r="AW1283" s="13" t="s">
        <v>40</v>
      </c>
      <c r="AX1283" s="13" t="s">
        <v>82</v>
      </c>
      <c r="AY1283" s="214" t="s">
        <v>179</v>
      </c>
    </row>
    <row r="1284" spans="1:65" s="14" customFormat="1" ht="10.199999999999999">
      <c r="B1284" s="215"/>
      <c r="C1284" s="216"/>
      <c r="D1284" s="206" t="s">
        <v>188</v>
      </c>
      <c r="E1284" s="217" t="s">
        <v>1</v>
      </c>
      <c r="F1284" s="218" t="s">
        <v>392</v>
      </c>
      <c r="G1284" s="216"/>
      <c r="H1284" s="219">
        <v>78.910000000000011</v>
      </c>
      <c r="I1284" s="220"/>
      <c r="J1284" s="216"/>
      <c r="K1284" s="216"/>
      <c r="L1284" s="221"/>
      <c r="M1284" s="222"/>
      <c r="N1284" s="223"/>
      <c r="O1284" s="223"/>
      <c r="P1284" s="223"/>
      <c r="Q1284" s="223"/>
      <c r="R1284" s="223"/>
      <c r="S1284" s="223"/>
      <c r="T1284" s="224"/>
      <c r="AT1284" s="225" t="s">
        <v>188</v>
      </c>
      <c r="AU1284" s="225" t="s">
        <v>90</v>
      </c>
      <c r="AV1284" s="14" t="s">
        <v>90</v>
      </c>
      <c r="AW1284" s="14" t="s">
        <v>40</v>
      </c>
      <c r="AX1284" s="14" t="s">
        <v>82</v>
      </c>
      <c r="AY1284" s="225" t="s">
        <v>179</v>
      </c>
    </row>
    <row r="1285" spans="1:65" s="2" customFormat="1" ht="14.4" customHeight="1">
      <c r="A1285" s="34"/>
      <c r="B1285" s="35"/>
      <c r="C1285" s="191" t="s">
        <v>1832</v>
      </c>
      <c r="D1285" s="191" t="s">
        <v>181</v>
      </c>
      <c r="E1285" s="192" t="s">
        <v>1833</v>
      </c>
      <c r="F1285" s="193" t="s">
        <v>1834</v>
      </c>
      <c r="G1285" s="194" t="s">
        <v>184</v>
      </c>
      <c r="H1285" s="195">
        <v>1831.3630000000001</v>
      </c>
      <c r="I1285" s="196"/>
      <c r="J1285" s="197">
        <f>ROUND(I1285*H1285,2)</f>
        <v>0</v>
      </c>
      <c r="K1285" s="193" t="s">
        <v>185</v>
      </c>
      <c r="L1285" s="39"/>
      <c r="M1285" s="198" t="s">
        <v>1</v>
      </c>
      <c r="N1285" s="199" t="s">
        <v>47</v>
      </c>
      <c r="O1285" s="71"/>
      <c r="P1285" s="200">
        <f>O1285*H1285</f>
        <v>0</v>
      </c>
      <c r="Q1285" s="200">
        <v>1.6000000000000001E-4</v>
      </c>
      <c r="R1285" s="200">
        <f>Q1285*H1285</f>
        <v>0.29301808000000001</v>
      </c>
      <c r="S1285" s="200">
        <v>0</v>
      </c>
      <c r="T1285" s="201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202" t="s">
        <v>297</v>
      </c>
      <c r="AT1285" s="202" t="s">
        <v>181</v>
      </c>
      <c r="AU1285" s="202" t="s">
        <v>90</v>
      </c>
      <c r="AY1285" s="17" t="s">
        <v>179</v>
      </c>
      <c r="BE1285" s="203">
        <f>IF(N1285="základní",J1285,0)</f>
        <v>0</v>
      </c>
      <c r="BF1285" s="203">
        <f>IF(N1285="snížená",J1285,0)</f>
        <v>0</v>
      </c>
      <c r="BG1285" s="203">
        <f>IF(N1285="zákl. přenesená",J1285,0)</f>
        <v>0</v>
      </c>
      <c r="BH1285" s="203">
        <f>IF(N1285="sníž. přenesená",J1285,0)</f>
        <v>0</v>
      </c>
      <c r="BI1285" s="203">
        <f>IF(N1285="nulová",J1285,0)</f>
        <v>0</v>
      </c>
      <c r="BJ1285" s="17" t="s">
        <v>21</v>
      </c>
      <c r="BK1285" s="203">
        <f>ROUND(I1285*H1285,2)</f>
        <v>0</v>
      </c>
      <c r="BL1285" s="17" t="s">
        <v>297</v>
      </c>
      <c r="BM1285" s="202" t="s">
        <v>1835</v>
      </c>
    </row>
    <row r="1286" spans="1:65" s="13" customFormat="1" ht="10.199999999999999">
      <c r="B1286" s="204"/>
      <c r="C1286" s="205"/>
      <c r="D1286" s="206" t="s">
        <v>188</v>
      </c>
      <c r="E1286" s="207" t="s">
        <v>1</v>
      </c>
      <c r="F1286" s="208" t="s">
        <v>1836</v>
      </c>
      <c r="G1286" s="205"/>
      <c r="H1286" s="207" t="s">
        <v>1</v>
      </c>
      <c r="I1286" s="209"/>
      <c r="J1286" s="205"/>
      <c r="K1286" s="205"/>
      <c r="L1286" s="210"/>
      <c r="M1286" s="211"/>
      <c r="N1286" s="212"/>
      <c r="O1286" s="212"/>
      <c r="P1286" s="212"/>
      <c r="Q1286" s="212"/>
      <c r="R1286" s="212"/>
      <c r="S1286" s="212"/>
      <c r="T1286" s="213"/>
      <c r="AT1286" s="214" t="s">
        <v>188</v>
      </c>
      <c r="AU1286" s="214" t="s">
        <v>90</v>
      </c>
      <c r="AV1286" s="13" t="s">
        <v>21</v>
      </c>
      <c r="AW1286" s="13" t="s">
        <v>40</v>
      </c>
      <c r="AX1286" s="13" t="s">
        <v>82</v>
      </c>
      <c r="AY1286" s="214" t="s">
        <v>179</v>
      </c>
    </row>
    <row r="1287" spans="1:65" s="14" customFormat="1" ht="10.199999999999999">
      <c r="B1287" s="215"/>
      <c r="C1287" s="216"/>
      <c r="D1287" s="206" t="s">
        <v>188</v>
      </c>
      <c r="E1287" s="217" t="s">
        <v>1</v>
      </c>
      <c r="F1287" s="218" t="s">
        <v>373</v>
      </c>
      <c r="G1287" s="216"/>
      <c r="H1287" s="219">
        <v>0.42</v>
      </c>
      <c r="I1287" s="220"/>
      <c r="J1287" s="216"/>
      <c r="K1287" s="216"/>
      <c r="L1287" s="221"/>
      <c r="M1287" s="222"/>
      <c r="N1287" s="223"/>
      <c r="O1287" s="223"/>
      <c r="P1287" s="223"/>
      <c r="Q1287" s="223"/>
      <c r="R1287" s="223"/>
      <c r="S1287" s="223"/>
      <c r="T1287" s="224"/>
      <c r="AT1287" s="225" t="s">
        <v>188</v>
      </c>
      <c r="AU1287" s="225" t="s">
        <v>90</v>
      </c>
      <c r="AV1287" s="14" t="s">
        <v>90</v>
      </c>
      <c r="AW1287" s="14" t="s">
        <v>40</v>
      </c>
      <c r="AX1287" s="14" t="s">
        <v>82</v>
      </c>
      <c r="AY1287" s="225" t="s">
        <v>179</v>
      </c>
    </row>
    <row r="1288" spans="1:65" s="13" customFormat="1" ht="10.199999999999999">
      <c r="B1288" s="204"/>
      <c r="C1288" s="205"/>
      <c r="D1288" s="206" t="s">
        <v>188</v>
      </c>
      <c r="E1288" s="207" t="s">
        <v>1</v>
      </c>
      <c r="F1288" s="208" t="s">
        <v>1837</v>
      </c>
      <c r="G1288" s="205"/>
      <c r="H1288" s="207" t="s">
        <v>1</v>
      </c>
      <c r="I1288" s="209"/>
      <c r="J1288" s="205"/>
      <c r="K1288" s="205"/>
      <c r="L1288" s="210"/>
      <c r="M1288" s="211"/>
      <c r="N1288" s="212"/>
      <c r="O1288" s="212"/>
      <c r="P1288" s="212"/>
      <c r="Q1288" s="212"/>
      <c r="R1288" s="212"/>
      <c r="S1288" s="212"/>
      <c r="T1288" s="213"/>
      <c r="AT1288" s="214" t="s">
        <v>188</v>
      </c>
      <c r="AU1288" s="214" t="s">
        <v>90</v>
      </c>
      <c r="AV1288" s="13" t="s">
        <v>21</v>
      </c>
      <c r="AW1288" s="13" t="s">
        <v>40</v>
      </c>
      <c r="AX1288" s="13" t="s">
        <v>82</v>
      </c>
      <c r="AY1288" s="214" t="s">
        <v>179</v>
      </c>
    </row>
    <row r="1289" spans="1:65" s="14" customFormat="1" ht="10.199999999999999">
      <c r="B1289" s="215"/>
      <c r="C1289" s="216"/>
      <c r="D1289" s="206" t="s">
        <v>188</v>
      </c>
      <c r="E1289" s="217" t="s">
        <v>1</v>
      </c>
      <c r="F1289" s="218" t="s">
        <v>374</v>
      </c>
      <c r="G1289" s="216"/>
      <c r="H1289" s="219">
        <v>1.0125</v>
      </c>
      <c r="I1289" s="220"/>
      <c r="J1289" s="216"/>
      <c r="K1289" s="216"/>
      <c r="L1289" s="221"/>
      <c r="M1289" s="222"/>
      <c r="N1289" s="223"/>
      <c r="O1289" s="223"/>
      <c r="P1289" s="223"/>
      <c r="Q1289" s="223"/>
      <c r="R1289" s="223"/>
      <c r="S1289" s="223"/>
      <c r="T1289" s="224"/>
      <c r="AT1289" s="225" t="s">
        <v>188</v>
      </c>
      <c r="AU1289" s="225" t="s">
        <v>90</v>
      </c>
      <c r="AV1289" s="14" t="s">
        <v>90</v>
      </c>
      <c r="AW1289" s="14" t="s">
        <v>40</v>
      </c>
      <c r="AX1289" s="14" t="s">
        <v>82</v>
      </c>
      <c r="AY1289" s="225" t="s">
        <v>179</v>
      </c>
    </row>
    <row r="1290" spans="1:65" s="13" customFormat="1" ht="10.199999999999999">
      <c r="B1290" s="204"/>
      <c r="C1290" s="205"/>
      <c r="D1290" s="206" t="s">
        <v>188</v>
      </c>
      <c r="E1290" s="207" t="s">
        <v>1</v>
      </c>
      <c r="F1290" s="208" t="s">
        <v>1838</v>
      </c>
      <c r="G1290" s="205"/>
      <c r="H1290" s="207" t="s">
        <v>1</v>
      </c>
      <c r="I1290" s="209"/>
      <c r="J1290" s="205"/>
      <c r="K1290" s="205"/>
      <c r="L1290" s="210"/>
      <c r="M1290" s="211"/>
      <c r="N1290" s="212"/>
      <c r="O1290" s="212"/>
      <c r="P1290" s="212"/>
      <c r="Q1290" s="212"/>
      <c r="R1290" s="212"/>
      <c r="S1290" s="212"/>
      <c r="T1290" s="213"/>
      <c r="AT1290" s="214" t="s">
        <v>188</v>
      </c>
      <c r="AU1290" s="214" t="s">
        <v>90</v>
      </c>
      <c r="AV1290" s="13" t="s">
        <v>21</v>
      </c>
      <c r="AW1290" s="13" t="s">
        <v>40</v>
      </c>
      <c r="AX1290" s="13" t="s">
        <v>82</v>
      </c>
      <c r="AY1290" s="214" t="s">
        <v>179</v>
      </c>
    </row>
    <row r="1291" spans="1:65" s="14" customFormat="1" ht="10.199999999999999">
      <c r="B1291" s="215"/>
      <c r="C1291" s="216"/>
      <c r="D1291" s="206" t="s">
        <v>188</v>
      </c>
      <c r="E1291" s="217" t="s">
        <v>1</v>
      </c>
      <c r="F1291" s="218" t="s">
        <v>374</v>
      </c>
      <c r="G1291" s="216"/>
      <c r="H1291" s="219">
        <v>1.0125</v>
      </c>
      <c r="I1291" s="220"/>
      <c r="J1291" s="216"/>
      <c r="K1291" s="216"/>
      <c r="L1291" s="221"/>
      <c r="M1291" s="222"/>
      <c r="N1291" s="223"/>
      <c r="O1291" s="223"/>
      <c r="P1291" s="223"/>
      <c r="Q1291" s="223"/>
      <c r="R1291" s="223"/>
      <c r="S1291" s="223"/>
      <c r="T1291" s="224"/>
      <c r="AT1291" s="225" t="s">
        <v>188</v>
      </c>
      <c r="AU1291" s="225" t="s">
        <v>90</v>
      </c>
      <c r="AV1291" s="14" t="s">
        <v>90</v>
      </c>
      <c r="AW1291" s="14" t="s">
        <v>40</v>
      </c>
      <c r="AX1291" s="14" t="s">
        <v>82</v>
      </c>
      <c r="AY1291" s="225" t="s">
        <v>179</v>
      </c>
    </row>
    <row r="1292" spans="1:65" s="13" customFormat="1" ht="10.199999999999999">
      <c r="B1292" s="204"/>
      <c r="C1292" s="205"/>
      <c r="D1292" s="206" t="s">
        <v>188</v>
      </c>
      <c r="E1292" s="207" t="s">
        <v>1</v>
      </c>
      <c r="F1292" s="208" t="s">
        <v>1839</v>
      </c>
      <c r="G1292" s="205"/>
      <c r="H1292" s="207" t="s">
        <v>1</v>
      </c>
      <c r="I1292" s="209"/>
      <c r="J1292" s="205"/>
      <c r="K1292" s="205"/>
      <c r="L1292" s="210"/>
      <c r="M1292" s="211"/>
      <c r="N1292" s="212"/>
      <c r="O1292" s="212"/>
      <c r="P1292" s="212"/>
      <c r="Q1292" s="212"/>
      <c r="R1292" s="212"/>
      <c r="S1292" s="212"/>
      <c r="T1292" s="213"/>
      <c r="AT1292" s="214" t="s">
        <v>188</v>
      </c>
      <c r="AU1292" s="214" t="s">
        <v>90</v>
      </c>
      <c r="AV1292" s="13" t="s">
        <v>21</v>
      </c>
      <c r="AW1292" s="13" t="s">
        <v>40</v>
      </c>
      <c r="AX1292" s="13" t="s">
        <v>82</v>
      </c>
      <c r="AY1292" s="214" t="s">
        <v>179</v>
      </c>
    </row>
    <row r="1293" spans="1:65" s="14" customFormat="1" ht="10.199999999999999">
      <c r="B1293" s="215"/>
      <c r="C1293" s="216"/>
      <c r="D1293" s="206" t="s">
        <v>188</v>
      </c>
      <c r="E1293" s="217" t="s">
        <v>1</v>
      </c>
      <c r="F1293" s="218" t="s">
        <v>376</v>
      </c>
      <c r="G1293" s="216"/>
      <c r="H1293" s="219">
        <v>108.5</v>
      </c>
      <c r="I1293" s="220"/>
      <c r="J1293" s="216"/>
      <c r="K1293" s="216"/>
      <c r="L1293" s="221"/>
      <c r="M1293" s="222"/>
      <c r="N1293" s="223"/>
      <c r="O1293" s="223"/>
      <c r="P1293" s="223"/>
      <c r="Q1293" s="223"/>
      <c r="R1293" s="223"/>
      <c r="S1293" s="223"/>
      <c r="T1293" s="224"/>
      <c r="AT1293" s="225" t="s">
        <v>188</v>
      </c>
      <c r="AU1293" s="225" t="s">
        <v>90</v>
      </c>
      <c r="AV1293" s="14" t="s">
        <v>90</v>
      </c>
      <c r="AW1293" s="14" t="s">
        <v>40</v>
      </c>
      <c r="AX1293" s="14" t="s">
        <v>82</v>
      </c>
      <c r="AY1293" s="225" t="s">
        <v>179</v>
      </c>
    </row>
    <row r="1294" spans="1:65" s="13" customFormat="1" ht="10.199999999999999">
      <c r="B1294" s="204"/>
      <c r="C1294" s="205"/>
      <c r="D1294" s="206" t="s">
        <v>188</v>
      </c>
      <c r="E1294" s="207" t="s">
        <v>1</v>
      </c>
      <c r="F1294" s="208" t="s">
        <v>1840</v>
      </c>
      <c r="G1294" s="205"/>
      <c r="H1294" s="207" t="s">
        <v>1</v>
      </c>
      <c r="I1294" s="209"/>
      <c r="J1294" s="205"/>
      <c r="K1294" s="205"/>
      <c r="L1294" s="210"/>
      <c r="M1294" s="211"/>
      <c r="N1294" s="212"/>
      <c r="O1294" s="212"/>
      <c r="P1294" s="212"/>
      <c r="Q1294" s="212"/>
      <c r="R1294" s="212"/>
      <c r="S1294" s="212"/>
      <c r="T1294" s="213"/>
      <c r="AT1294" s="214" t="s">
        <v>188</v>
      </c>
      <c r="AU1294" s="214" t="s">
        <v>90</v>
      </c>
      <c r="AV1294" s="13" t="s">
        <v>21</v>
      </c>
      <c r="AW1294" s="13" t="s">
        <v>40</v>
      </c>
      <c r="AX1294" s="13" t="s">
        <v>82</v>
      </c>
      <c r="AY1294" s="214" t="s">
        <v>179</v>
      </c>
    </row>
    <row r="1295" spans="1:65" s="14" customFormat="1" ht="10.199999999999999">
      <c r="B1295" s="215"/>
      <c r="C1295" s="216"/>
      <c r="D1295" s="206" t="s">
        <v>188</v>
      </c>
      <c r="E1295" s="217" t="s">
        <v>1</v>
      </c>
      <c r="F1295" s="218" t="s">
        <v>1826</v>
      </c>
      <c r="G1295" s="216"/>
      <c r="H1295" s="219">
        <v>8.5399999999999991</v>
      </c>
      <c r="I1295" s="220"/>
      <c r="J1295" s="216"/>
      <c r="K1295" s="216"/>
      <c r="L1295" s="221"/>
      <c r="M1295" s="222"/>
      <c r="N1295" s="223"/>
      <c r="O1295" s="223"/>
      <c r="P1295" s="223"/>
      <c r="Q1295" s="223"/>
      <c r="R1295" s="223"/>
      <c r="S1295" s="223"/>
      <c r="T1295" s="224"/>
      <c r="AT1295" s="225" t="s">
        <v>188</v>
      </c>
      <c r="AU1295" s="225" t="s">
        <v>90</v>
      </c>
      <c r="AV1295" s="14" t="s">
        <v>90</v>
      </c>
      <c r="AW1295" s="14" t="s">
        <v>40</v>
      </c>
      <c r="AX1295" s="14" t="s">
        <v>82</v>
      </c>
      <c r="AY1295" s="225" t="s">
        <v>179</v>
      </c>
    </row>
    <row r="1296" spans="1:65" s="13" customFormat="1" ht="10.199999999999999">
      <c r="B1296" s="204"/>
      <c r="C1296" s="205"/>
      <c r="D1296" s="206" t="s">
        <v>188</v>
      </c>
      <c r="E1296" s="207" t="s">
        <v>1</v>
      </c>
      <c r="F1296" s="208" t="s">
        <v>1841</v>
      </c>
      <c r="G1296" s="205"/>
      <c r="H1296" s="207" t="s">
        <v>1</v>
      </c>
      <c r="I1296" s="209"/>
      <c r="J1296" s="205"/>
      <c r="K1296" s="205"/>
      <c r="L1296" s="210"/>
      <c r="M1296" s="211"/>
      <c r="N1296" s="212"/>
      <c r="O1296" s="212"/>
      <c r="P1296" s="212"/>
      <c r="Q1296" s="212"/>
      <c r="R1296" s="212"/>
      <c r="S1296" s="212"/>
      <c r="T1296" s="213"/>
      <c r="AT1296" s="214" t="s">
        <v>188</v>
      </c>
      <c r="AU1296" s="214" t="s">
        <v>90</v>
      </c>
      <c r="AV1296" s="13" t="s">
        <v>21</v>
      </c>
      <c r="AW1296" s="13" t="s">
        <v>40</v>
      </c>
      <c r="AX1296" s="13" t="s">
        <v>82</v>
      </c>
      <c r="AY1296" s="214" t="s">
        <v>179</v>
      </c>
    </row>
    <row r="1297" spans="2:51" s="14" customFormat="1" ht="10.199999999999999">
      <c r="B1297" s="215"/>
      <c r="C1297" s="216"/>
      <c r="D1297" s="206" t="s">
        <v>188</v>
      </c>
      <c r="E1297" s="217" t="s">
        <v>1</v>
      </c>
      <c r="F1297" s="218" t="s">
        <v>378</v>
      </c>
      <c r="G1297" s="216"/>
      <c r="H1297" s="219">
        <v>5.3999999999999995</v>
      </c>
      <c r="I1297" s="220"/>
      <c r="J1297" s="216"/>
      <c r="K1297" s="216"/>
      <c r="L1297" s="221"/>
      <c r="M1297" s="222"/>
      <c r="N1297" s="223"/>
      <c r="O1297" s="223"/>
      <c r="P1297" s="223"/>
      <c r="Q1297" s="223"/>
      <c r="R1297" s="223"/>
      <c r="S1297" s="223"/>
      <c r="T1297" s="224"/>
      <c r="AT1297" s="225" t="s">
        <v>188</v>
      </c>
      <c r="AU1297" s="225" t="s">
        <v>90</v>
      </c>
      <c r="AV1297" s="14" t="s">
        <v>90</v>
      </c>
      <c r="AW1297" s="14" t="s">
        <v>40</v>
      </c>
      <c r="AX1297" s="14" t="s">
        <v>82</v>
      </c>
      <c r="AY1297" s="225" t="s">
        <v>179</v>
      </c>
    </row>
    <row r="1298" spans="2:51" s="13" customFormat="1" ht="10.199999999999999">
      <c r="B1298" s="204"/>
      <c r="C1298" s="205"/>
      <c r="D1298" s="206" t="s">
        <v>188</v>
      </c>
      <c r="E1298" s="207" t="s">
        <v>1</v>
      </c>
      <c r="F1298" s="208" t="s">
        <v>1842</v>
      </c>
      <c r="G1298" s="205"/>
      <c r="H1298" s="207" t="s">
        <v>1</v>
      </c>
      <c r="I1298" s="209"/>
      <c r="J1298" s="205"/>
      <c r="K1298" s="205"/>
      <c r="L1298" s="210"/>
      <c r="M1298" s="211"/>
      <c r="N1298" s="212"/>
      <c r="O1298" s="212"/>
      <c r="P1298" s="212"/>
      <c r="Q1298" s="212"/>
      <c r="R1298" s="212"/>
      <c r="S1298" s="212"/>
      <c r="T1298" s="213"/>
      <c r="AT1298" s="214" t="s">
        <v>188</v>
      </c>
      <c r="AU1298" s="214" t="s">
        <v>90</v>
      </c>
      <c r="AV1298" s="13" t="s">
        <v>21</v>
      </c>
      <c r="AW1298" s="13" t="s">
        <v>40</v>
      </c>
      <c r="AX1298" s="13" t="s">
        <v>82</v>
      </c>
      <c r="AY1298" s="214" t="s">
        <v>179</v>
      </c>
    </row>
    <row r="1299" spans="2:51" s="14" customFormat="1" ht="10.199999999999999">
      <c r="B1299" s="215"/>
      <c r="C1299" s="216"/>
      <c r="D1299" s="206" t="s">
        <v>188</v>
      </c>
      <c r="E1299" s="217" t="s">
        <v>1</v>
      </c>
      <c r="F1299" s="218" t="s">
        <v>1827</v>
      </c>
      <c r="G1299" s="216"/>
      <c r="H1299" s="219">
        <v>20.23</v>
      </c>
      <c r="I1299" s="220"/>
      <c r="J1299" s="216"/>
      <c r="K1299" s="216"/>
      <c r="L1299" s="221"/>
      <c r="M1299" s="222"/>
      <c r="N1299" s="223"/>
      <c r="O1299" s="223"/>
      <c r="P1299" s="223"/>
      <c r="Q1299" s="223"/>
      <c r="R1299" s="223"/>
      <c r="S1299" s="223"/>
      <c r="T1299" s="224"/>
      <c r="AT1299" s="225" t="s">
        <v>188</v>
      </c>
      <c r="AU1299" s="225" t="s">
        <v>90</v>
      </c>
      <c r="AV1299" s="14" t="s">
        <v>90</v>
      </c>
      <c r="AW1299" s="14" t="s">
        <v>40</v>
      </c>
      <c r="AX1299" s="14" t="s">
        <v>82</v>
      </c>
      <c r="AY1299" s="225" t="s">
        <v>179</v>
      </c>
    </row>
    <row r="1300" spans="2:51" s="13" customFormat="1" ht="10.199999999999999">
      <c r="B1300" s="204"/>
      <c r="C1300" s="205"/>
      <c r="D1300" s="206" t="s">
        <v>188</v>
      </c>
      <c r="E1300" s="207" t="s">
        <v>1</v>
      </c>
      <c r="F1300" s="208" t="s">
        <v>1843</v>
      </c>
      <c r="G1300" s="205"/>
      <c r="H1300" s="207" t="s">
        <v>1</v>
      </c>
      <c r="I1300" s="209"/>
      <c r="J1300" s="205"/>
      <c r="K1300" s="205"/>
      <c r="L1300" s="210"/>
      <c r="M1300" s="211"/>
      <c r="N1300" s="212"/>
      <c r="O1300" s="212"/>
      <c r="P1300" s="212"/>
      <c r="Q1300" s="212"/>
      <c r="R1300" s="212"/>
      <c r="S1300" s="212"/>
      <c r="T1300" s="213"/>
      <c r="AT1300" s="214" t="s">
        <v>188</v>
      </c>
      <c r="AU1300" s="214" t="s">
        <v>90</v>
      </c>
      <c r="AV1300" s="13" t="s">
        <v>21</v>
      </c>
      <c r="AW1300" s="13" t="s">
        <v>40</v>
      </c>
      <c r="AX1300" s="13" t="s">
        <v>82</v>
      </c>
      <c r="AY1300" s="214" t="s">
        <v>179</v>
      </c>
    </row>
    <row r="1301" spans="2:51" s="14" customFormat="1" ht="10.199999999999999">
      <c r="B1301" s="215"/>
      <c r="C1301" s="216"/>
      <c r="D1301" s="206" t="s">
        <v>188</v>
      </c>
      <c r="E1301" s="217" t="s">
        <v>1</v>
      </c>
      <c r="F1301" s="218" t="s">
        <v>380</v>
      </c>
      <c r="G1301" s="216"/>
      <c r="H1301" s="219">
        <v>4.7279999999999998</v>
      </c>
      <c r="I1301" s="220"/>
      <c r="J1301" s="216"/>
      <c r="K1301" s="216"/>
      <c r="L1301" s="221"/>
      <c r="M1301" s="222"/>
      <c r="N1301" s="223"/>
      <c r="O1301" s="223"/>
      <c r="P1301" s="223"/>
      <c r="Q1301" s="223"/>
      <c r="R1301" s="223"/>
      <c r="S1301" s="223"/>
      <c r="T1301" s="224"/>
      <c r="AT1301" s="225" t="s">
        <v>188</v>
      </c>
      <c r="AU1301" s="225" t="s">
        <v>90</v>
      </c>
      <c r="AV1301" s="14" t="s">
        <v>90</v>
      </c>
      <c r="AW1301" s="14" t="s">
        <v>40</v>
      </c>
      <c r="AX1301" s="14" t="s">
        <v>82</v>
      </c>
      <c r="AY1301" s="225" t="s">
        <v>179</v>
      </c>
    </row>
    <row r="1302" spans="2:51" s="13" customFormat="1" ht="10.199999999999999">
      <c r="B1302" s="204"/>
      <c r="C1302" s="205"/>
      <c r="D1302" s="206" t="s">
        <v>188</v>
      </c>
      <c r="E1302" s="207" t="s">
        <v>1</v>
      </c>
      <c r="F1302" s="208" t="s">
        <v>1842</v>
      </c>
      <c r="G1302" s="205"/>
      <c r="H1302" s="207" t="s">
        <v>1</v>
      </c>
      <c r="I1302" s="209"/>
      <c r="J1302" s="205"/>
      <c r="K1302" s="205"/>
      <c r="L1302" s="210"/>
      <c r="M1302" s="211"/>
      <c r="N1302" s="212"/>
      <c r="O1302" s="212"/>
      <c r="P1302" s="212"/>
      <c r="Q1302" s="212"/>
      <c r="R1302" s="212"/>
      <c r="S1302" s="212"/>
      <c r="T1302" s="213"/>
      <c r="AT1302" s="214" t="s">
        <v>188</v>
      </c>
      <c r="AU1302" s="214" t="s">
        <v>90</v>
      </c>
      <c r="AV1302" s="13" t="s">
        <v>21</v>
      </c>
      <c r="AW1302" s="13" t="s">
        <v>40</v>
      </c>
      <c r="AX1302" s="13" t="s">
        <v>82</v>
      </c>
      <c r="AY1302" s="214" t="s">
        <v>179</v>
      </c>
    </row>
    <row r="1303" spans="2:51" s="14" customFormat="1" ht="10.199999999999999">
      <c r="B1303" s="215"/>
      <c r="C1303" s="216"/>
      <c r="D1303" s="206" t="s">
        <v>188</v>
      </c>
      <c r="E1303" s="217" t="s">
        <v>1</v>
      </c>
      <c r="F1303" s="218" t="s">
        <v>1828</v>
      </c>
      <c r="G1303" s="216"/>
      <c r="H1303" s="219">
        <v>18.897200000000002</v>
      </c>
      <c r="I1303" s="220"/>
      <c r="J1303" s="216"/>
      <c r="K1303" s="216"/>
      <c r="L1303" s="221"/>
      <c r="M1303" s="222"/>
      <c r="N1303" s="223"/>
      <c r="O1303" s="223"/>
      <c r="P1303" s="223"/>
      <c r="Q1303" s="223"/>
      <c r="R1303" s="223"/>
      <c r="S1303" s="223"/>
      <c r="T1303" s="224"/>
      <c r="AT1303" s="225" t="s">
        <v>188</v>
      </c>
      <c r="AU1303" s="225" t="s">
        <v>90</v>
      </c>
      <c r="AV1303" s="14" t="s">
        <v>90</v>
      </c>
      <c r="AW1303" s="14" t="s">
        <v>40</v>
      </c>
      <c r="AX1303" s="14" t="s">
        <v>82</v>
      </c>
      <c r="AY1303" s="225" t="s">
        <v>179</v>
      </c>
    </row>
    <row r="1304" spans="2:51" s="13" customFormat="1" ht="10.199999999999999">
      <c r="B1304" s="204"/>
      <c r="C1304" s="205"/>
      <c r="D1304" s="206" t="s">
        <v>188</v>
      </c>
      <c r="E1304" s="207" t="s">
        <v>1</v>
      </c>
      <c r="F1304" s="208" t="s">
        <v>1844</v>
      </c>
      <c r="G1304" s="205"/>
      <c r="H1304" s="207" t="s">
        <v>1</v>
      </c>
      <c r="I1304" s="209"/>
      <c r="J1304" s="205"/>
      <c r="K1304" s="205"/>
      <c r="L1304" s="210"/>
      <c r="M1304" s="211"/>
      <c r="N1304" s="212"/>
      <c r="O1304" s="212"/>
      <c r="P1304" s="212"/>
      <c r="Q1304" s="212"/>
      <c r="R1304" s="212"/>
      <c r="S1304" s="212"/>
      <c r="T1304" s="213"/>
      <c r="AT1304" s="214" t="s">
        <v>188</v>
      </c>
      <c r="AU1304" s="214" t="s">
        <v>90</v>
      </c>
      <c r="AV1304" s="13" t="s">
        <v>21</v>
      </c>
      <c r="AW1304" s="13" t="s">
        <v>40</v>
      </c>
      <c r="AX1304" s="13" t="s">
        <v>82</v>
      </c>
      <c r="AY1304" s="214" t="s">
        <v>179</v>
      </c>
    </row>
    <row r="1305" spans="2:51" s="14" customFormat="1" ht="10.199999999999999">
      <c r="B1305" s="215"/>
      <c r="C1305" s="216"/>
      <c r="D1305" s="206" t="s">
        <v>188</v>
      </c>
      <c r="E1305" s="217" t="s">
        <v>1</v>
      </c>
      <c r="F1305" s="218" t="s">
        <v>401</v>
      </c>
      <c r="G1305" s="216"/>
      <c r="H1305" s="219">
        <v>18.299999999999997</v>
      </c>
      <c r="I1305" s="220"/>
      <c r="J1305" s="216"/>
      <c r="K1305" s="216"/>
      <c r="L1305" s="221"/>
      <c r="M1305" s="222"/>
      <c r="N1305" s="223"/>
      <c r="O1305" s="223"/>
      <c r="P1305" s="223"/>
      <c r="Q1305" s="223"/>
      <c r="R1305" s="223"/>
      <c r="S1305" s="223"/>
      <c r="T1305" s="224"/>
      <c r="AT1305" s="225" t="s">
        <v>188</v>
      </c>
      <c r="AU1305" s="225" t="s">
        <v>90</v>
      </c>
      <c r="AV1305" s="14" t="s">
        <v>90</v>
      </c>
      <c r="AW1305" s="14" t="s">
        <v>40</v>
      </c>
      <c r="AX1305" s="14" t="s">
        <v>82</v>
      </c>
      <c r="AY1305" s="225" t="s">
        <v>179</v>
      </c>
    </row>
    <row r="1306" spans="2:51" s="13" customFormat="1" ht="10.199999999999999">
      <c r="B1306" s="204"/>
      <c r="C1306" s="205"/>
      <c r="D1306" s="206" t="s">
        <v>188</v>
      </c>
      <c r="E1306" s="207" t="s">
        <v>1</v>
      </c>
      <c r="F1306" s="208" t="s">
        <v>1845</v>
      </c>
      <c r="G1306" s="205"/>
      <c r="H1306" s="207" t="s">
        <v>1</v>
      </c>
      <c r="I1306" s="209"/>
      <c r="J1306" s="205"/>
      <c r="K1306" s="205"/>
      <c r="L1306" s="210"/>
      <c r="M1306" s="211"/>
      <c r="N1306" s="212"/>
      <c r="O1306" s="212"/>
      <c r="P1306" s="212"/>
      <c r="Q1306" s="212"/>
      <c r="R1306" s="212"/>
      <c r="S1306" s="212"/>
      <c r="T1306" s="213"/>
      <c r="AT1306" s="214" t="s">
        <v>188</v>
      </c>
      <c r="AU1306" s="214" t="s">
        <v>90</v>
      </c>
      <c r="AV1306" s="13" t="s">
        <v>21</v>
      </c>
      <c r="AW1306" s="13" t="s">
        <v>40</v>
      </c>
      <c r="AX1306" s="13" t="s">
        <v>82</v>
      </c>
      <c r="AY1306" s="214" t="s">
        <v>179</v>
      </c>
    </row>
    <row r="1307" spans="2:51" s="14" customFormat="1" ht="10.199999999999999">
      <c r="B1307" s="215"/>
      <c r="C1307" s="216"/>
      <c r="D1307" s="206" t="s">
        <v>188</v>
      </c>
      <c r="E1307" s="217" t="s">
        <v>1</v>
      </c>
      <c r="F1307" s="218" t="s">
        <v>1829</v>
      </c>
      <c r="G1307" s="216"/>
      <c r="H1307" s="219">
        <v>294.67800000000005</v>
      </c>
      <c r="I1307" s="220"/>
      <c r="J1307" s="216"/>
      <c r="K1307" s="216"/>
      <c r="L1307" s="221"/>
      <c r="M1307" s="222"/>
      <c r="N1307" s="223"/>
      <c r="O1307" s="223"/>
      <c r="P1307" s="223"/>
      <c r="Q1307" s="223"/>
      <c r="R1307" s="223"/>
      <c r="S1307" s="223"/>
      <c r="T1307" s="224"/>
      <c r="AT1307" s="225" t="s">
        <v>188</v>
      </c>
      <c r="AU1307" s="225" t="s">
        <v>90</v>
      </c>
      <c r="AV1307" s="14" t="s">
        <v>90</v>
      </c>
      <c r="AW1307" s="14" t="s">
        <v>40</v>
      </c>
      <c r="AX1307" s="14" t="s">
        <v>82</v>
      </c>
      <c r="AY1307" s="225" t="s">
        <v>179</v>
      </c>
    </row>
    <row r="1308" spans="2:51" s="14" customFormat="1" ht="10.199999999999999">
      <c r="B1308" s="215"/>
      <c r="C1308" s="216"/>
      <c r="D1308" s="206" t="s">
        <v>188</v>
      </c>
      <c r="E1308" s="217" t="s">
        <v>1</v>
      </c>
      <c r="F1308" s="218" t="s">
        <v>1830</v>
      </c>
      <c r="G1308" s="216"/>
      <c r="H1308" s="219">
        <v>44.780000000000008</v>
      </c>
      <c r="I1308" s="220"/>
      <c r="J1308" s="216"/>
      <c r="K1308" s="216"/>
      <c r="L1308" s="221"/>
      <c r="M1308" s="222"/>
      <c r="N1308" s="223"/>
      <c r="O1308" s="223"/>
      <c r="P1308" s="223"/>
      <c r="Q1308" s="223"/>
      <c r="R1308" s="223"/>
      <c r="S1308" s="223"/>
      <c r="T1308" s="224"/>
      <c r="AT1308" s="225" t="s">
        <v>188</v>
      </c>
      <c r="AU1308" s="225" t="s">
        <v>90</v>
      </c>
      <c r="AV1308" s="14" t="s">
        <v>90</v>
      </c>
      <c r="AW1308" s="14" t="s">
        <v>40</v>
      </c>
      <c r="AX1308" s="14" t="s">
        <v>82</v>
      </c>
      <c r="AY1308" s="225" t="s">
        <v>179</v>
      </c>
    </row>
    <row r="1309" spans="2:51" s="13" customFormat="1" ht="10.199999999999999">
      <c r="B1309" s="204"/>
      <c r="C1309" s="205"/>
      <c r="D1309" s="206" t="s">
        <v>188</v>
      </c>
      <c r="E1309" s="207" t="s">
        <v>1</v>
      </c>
      <c r="F1309" s="208" t="s">
        <v>1846</v>
      </c>
      <c r="G1309" s="205"/>
      <c r="H1309" s="207" t="s">
        <v>1</v>
      </c>
      <c r="I1309" s="209"/>
      <c r="J1309" s="205"/>
      <c r="K1309" s="205"/>
      <c r="L1309" s="210"/>
      <c r="M1309" s="211"/>
      <c r="N1309" s="212"/>
      <c r="O1309" s="212"/>
      <c r="P1309" s="212"/>
      <c r="Q1309" s="212"/>
      <c r="R1309" s="212"/>
      <c r="S1309" s="212"/>
      <c r="T1309" s="213"/>
      <c r="AT1309" s="214" t="s">
        <v>188</v>
      </c>
      <c r="AU1309" s="214" t="s">
        <v>90</v>
      </c>
      <c r="AV1309" s="13" t="s">
        <v>21</v>
      </c>
      <c r="AW1309" s="13" t="s">
        <v>40</v>
      </c>
      <c r="AX1309" s="13" t="s">
        <v>82</v>
      </c>
      <c r="AY1309" s="214" t="s">
        <v>179</v>
      </c>
    </row>
    <row r="1310" spans="2:51" s="14" customFormat="1" ht="10.199999999999999">
      <c r="B1310" s="215"/>
      <c r="C1310" s="216"/>
      <c r="D1310" s="206" t="s">
        <v>188</v>
      </c>
      <c r="E1310" s="217" t="s">
        <v>1</v>
      </c>
      <c r="F1310" s="218" t="s">
        <v>1831</v>
      </c>
      <c r="G1310" s="216"/>
      <c r="H1310" s="219">
        <v>63.990000000000009</v>
      </c>
      <c r="I1310" s="220"/>
      <c r="J1310" s="216"/>
      <c r="K1310" s="216"/>
      <c r="L1310" s="221"/>
      <c r="M1310" s="222"/>
      <c r="N1310" s="223"/>
      <c r="O1310" s="223"/>
      <c r="P1310" s="223"/>
      <c r="Q1310" s="223"/>
      <c r="R1310" s="223"/>
      <c r="S1310" s="223"/>
      <c r="T1310" s="224"/>
      <c r="AT1310" s="225" t="s">
        <v>188</v>
      </c>
      <c r="AU1310" s="225" t="s">
        <v>90</v>
      </c>
      <c r="AV1310" s="14" t="s">
        <v>90</v>
      </c>
      <c r="AW1310" s="14" t="s">
        <v>40</v>
      </c>
      <c r="AX1310" s="14" t="s">
        <v>82</v>
      </c>
      <c r="AY1310" s="225" t="s">
        <v>179</v>
      </c>
    </row>
    <row r="1311" spans="2:51" s="13" customFormat="1" ht="10.199999999999999">
      <c r="B1311" s="204"/>
      <c r="C1311" s="205"/>
      <c r="D1311" s="206" t="s">
        <v>188</v>
      </c>
      <c r="E1311" s="207" t="s">
        <v>1</v>
      </c>
      <c r="F1311" s="208" t="s">
        <v>1847</v>
      </c>
      <c r="G1311" s="205"/>
      <c r="H1311" s="207" t="s">
        <v>1</v>
      </c>
      <c r="I1311" s="209"/>
      <c r="J1311" s="205"/>
      <c r="K1311" s="205"/>
      <c r="L1311" s="210"/>
      <c r="M1311" s="211"/>
      <c r="N1311" s="212"/>
      <c r="O1311" s="212"/>
      <c r="P1311" s="212"/>
      <c r="Q1311" s="212"/>
      <c r="R1311" s="212"/>
      <c r="S1311" s="212"/>
      <c r="T1311" s="213"/>
      <c r="AT1311" s="214" t="s">
        <v>188</v>
      </c>
      <c r="AU1311" s="214" t="s">
        <v>90</v>
      </c>
      <c r="AV1311" s="13" t="s">
        <v>21</v>
      </c>
      <c r="AW1311" s="13" t="s">
        <v>40</v>
      </c>
      <c r="AX1311" s="13" t="s">
        <v>82</v>
      </c>
      <c r="AY1311" s="214" t="s">
        <v>179</v>
      </c>
    </row>
    <row r="1312" spans="2:51" s="14" customFormat="1" ht="10.199999999999999">
      <c r="B1312" s="215"/>
      <c r="C1312" s="216"/>
      <c r="D1312" s="206" t="s">
        <v>188</v>
      </c>
      <c r="E1312" s="217" t="s">
        <v>1</v>
      </c>
      <c r="F1312" s="218" t="s">
        <v>392</v>
      </c>
      <c r="G1312" s="216"/>
      <c r="H1312" s="219">
        <v>78.910000000000011</v>
      </c>
      <c r="I1312" s="220"/>
      <c r="J1312" s="216"/>
      <c r="K1312" s="216"/>
      <c r="L1312" s="221"/>
      <c r="M1312" s="222"/>
      <c r="N1312" s="223"/>
      <c r="O1312" s="223"/>
      <c r="P1312" s="223"/>
      <c r="Q1312" s="223"/>
      <c r="R1312" s="223"/>
      <c r="S1312" s="223"/>
      <c r="T1312" s="224"/>
      <c r="AT1312" s="225" t="s">
        <v>188</v>
      </c>
      <c r="AU1312" s="225" t="s">
        <v>90</v>
      </c>
      <c r="AV1312" s="14" t="s">
        <v>90</v>
      </c>
      <c r="AW1312" s="14" t="s">
        <v>40</v>
      </c>
      <c r="AX1312" s="14" t="s">
        <v>82</v>
      </c>
      <c r="AY1312" s="225" t="s">
        <v>179</v>
      </c>
    </row>
    <row r="1313" spans="2:51" s="13" customFormat="1" ht="10.199999999999999">
      <c r="B1313" s="204"/>
      <c r="C1313" s="205"/>
      <c r="D1313" s="206" t="s">
        <v>188</v>
      </c>
      <c r="E1313" s="207" t="s">
        <v>1</v>
      </c>
      <c r="F1313" s="208" t="s">
        <v>1848</v>
      </c>
      <c r="G1313" s="205"/>
      <c r="H1313" s="207" t="s">
        <v>1</v>
      </c>
      <c r="I1313" s="209"/>
      <c r="J1313" s="205"/>
      <c r="K1313" s="205"/>
      <c r="L1313" s="210"/>
      <c r="M1313" s="211"/>
      <c r="N1313" s="212"/>
      <c r="O1313" s="212"/>
      <c r="P1313" s="212"/>
      <c r="Q1313" s="212"/>
      <c r="R1313" s="212"/>
      <c r="S1313" s="212"/>
      <c r="T1313" s="213"/>
      <c r="AT1313" s="214" t="s">
        <v>188</v>
      </c>
      <c r="AU1313" s="214" t="s">
        <v>90</v>
      </c>
      <c r="AV1313" s="13" t="s">
        <v>21</v>
      </c>
      <c r="AW1313" s="13" t="s">
        <v>40</v>
      </c>
      <c r="AX1313" s="13" t="s">
        <v>82</v>
      </c>
      <c r="AY1313" s="214" t="s">
        <v>179</v>
      </c>
    </row>
    <row r="1314" spans="2:51" s="13" customFormat="1" ht="10.199999999999999">
      <c r="B1314" s="204"/>
      <c r="C1314" s="205"/>
      <c r="D1314" s="206" t="s">
        <v>188</v>
      </c>
      <c r="E1314" s="207" t="s">
        <v>1</v>
      </c>
      <c r="F1314" s="208" t="s">
        <v>1093</v>
      </c>
      <c r="G1314" s="205"/>
      <c r="H1314" s="207" t="s">
        <v>1</v>
      </c>
      <c r="I1314" s="209"/>
      <c r="J1314" s="205"/>
      <c r="K1314" s="205"/>
      <c r="L1314" s="210"/>
      <c r="M1314" s="211"/>
      <c r="N1314" s="212"/>
      <c r="O1314" s="212"/>
      <c r="P1314" s="212"/>
      <c r="Q1314" s="212"/>
      <c r="R1314" s="212"/>
      <c r="S1314" s="212"/>
      <c r="T1314" s="213"/>
      <c r="AT1314" s="214" t="s">
        <v>188</v>
      </c>
      <c r="AU1314" s="214" t="s">
        <v>90</v>
      </c>
      <c r="AV1314" s="13" t="s">
        <v>21</v>
      </c>
      <c r="AW1314" s="13" t="s">
        <v>40</v>
      </c>
      <c r="AX1314" s="13" t="s">
        <v>82</v>
      </c>
      <c r="AY1314" s="214" t="s">
        <v>179</v>
      </c>
    </row>
    <row r="1315" spans="2:51" s="14" customFormat="1" ht="10.199999999999999">
      <c r="B1315" s="215"/>
      <c r="C1315" s="216"/>
      <c r="D1315" s="206" t="s">
        <v>188</v>
      </c>
      <c r="E1315" s="217" t="s">
        <v>1</v>
      </c>
      <c r="F1315" s="218" t="s">
        <v>1094</v>
      </c>
      <c r="G1315" s="216"/>
      <c r="H1315" s="219">
        <v>91.455000000000013</v>
      </c>
      <c r="I1315" s="220"/>
      <c r="J1315" s="216"/>
      <c r="K1315" s="216"/>
      <c r="L1315" s="221"/>
      <c r="M1315" s="222"/>
      <c r="N1315" s="223"/>
      <c r="O1315" s="223"/>
      <c r="P1315" s="223"/>
      <c r="Q1315" s="223"/>
      <c r="R1315" s="223"/>
      <c r="S1315" s="223"/>
      <c r="T1315" s="224"/>
      <c r="AT1315" s="225" t="s">
        <v>188</v>
      </c>
      <c r="AU1315" s="225" t="s">
        <v>90</v>
      </c>
      <c r="AV1315" s="14" t="s">
        <v>90</v>
      </c>
      <c r="AW1315" s="14" t="s">
        <v>40</v>
      </c>
      <c r="AX1315" s="14" t="s">
        <v>82</v>
      </c>
      <c r="AY1315" s="225" t="s">
        <v>179</v>
      </c>
    </row>
    <row r="1316" spans="2:51" s="13" customFormat="1" ht="10.199999999999999">
      <c r="B1316" s="204"/>
      <c r="C1316" s="205"/>
      <c r="D1316" s="206" t="s">
        <v>188</v>
      </c>
      <c r="E1316" s="207" t="s">
        <v>1</v>
      </c>
      <c r="F1316" s="208" t="s">
        <v>1096</v>
      </c>
      <c r="G1316" s="205"/>
      <c r="H1316" s="207" t="s">
        <v>1</v>
      </c>
      <c r="I1316" s="209"/>
      <c r="J1316" s="205"/>
      <c r="K1316" s="205"/>
      <c r="L1316" s="210"/>
      <c r="M1316" s="211"/>
      <c r="N1316" s="212"/>
      <c r="O1316" s="212"/>
      <c r="P1316" s="212"/>
      <c r="Q1316" s="212"/>
      <c r="R1316" s="212"/>
      <c r="S1316" s="212"/>
      <c r="T1316" s="213"/>
      <c r="AT1316" s="214" t="s">
        <v>188</v>
      </c>
      <c r="AU1316" s="214" t="s">
        <v>90</v>
      </c>
      <c r="AV1316" s="13" t="s">
        <v>21</v>
      </c>
      <c r="AW1316" s="13" t="s">
        <v>40</v>
      </c>
      <c r="AX1316" s="13" t="s">
        <v>82</v>
      </c>
      <c r="AY1316" s="214" t="s">
        <v>179</v>
      </c>
    </row>
    <row r="1317" spans="2:51" s="14" customFormat="1" ht="10.199999999999999">
      <c r="B1317" s="215"/>
      <c r="C1317" s="216"/>
      <c r="D1317" s="206" t="s">
        <v>188</v>
      </c>
      <c r="E1317" s="217" t="s">
        <v>1</v>
      </c>
      <c r="F1317" s="218" t="s">
        <v>1849</v>
      </c>
      <c r="G1317" s="216"/>
      <c r="H1317" s="219">
        <v>169</v>
      </c>
      <c r="I1317" s="220"/>
      <c r="J1317" s="216"/>
      <c r="K1317" s="216"/>
      <c r="L1317" s="221"/>
      <c r="M1317" s="222"/>
      <c r="N1317" s="223"/>
      <c r="O1317" s="223"/>
      <c r="P1317" s="223"/>
      <c r="Q1317" s="223"/>
      <c r="R1317" s="223"/>
      <c r="S1317" s="223"/>
      <c r="T1317" s="224"/>
      <c r="AT1317" s="225" t="s">
        <v>188</v>
      </c>
      <c r="AU1317" s="225" t="s">
        <v>90</v>
      </c>
      <c r="AV1317" s="14" t="s">
        <v>90</v>
      </c>
      <c r="AW1317" s="14" t="s">
        <v>40</v>
      </c>
      <c r="AX1317" s="14" t="s">
        <v>82</v>
      </c>
      <c r="AY1317" s="225" t="s">
        <v>179</v>
      </c>
    </row>
    <row r="1318" spans="2:51" s="13" customFormat="1" ht="10.199999999999999">
      <c r="B1318" s="204"/>
      <c r="C1318" s="205"/>
      <c r="D1318" s="206" t="s">
        <v>188</v>
      </c>
      <c r="E1318" s="207" t="s">
        <v>1</v>
      </c>
      <c r="F1318" s="208" t="s">
        <v>1099</v>
      </c>
      <c r="G1318" s="205"/>
      <c r="H1318" s="207" t="s">
        <v>1</v>
      </c>
      <c r="I1318" s="209"/>
      <c r="J1318" s="205"/>
      <c r="K1318" s="205"/>
      <c r="L1318" s="210"/>
      <c r="M1318" s="211"/>
      <c r="N1318" s="212"/>
      <c r="O1318" s="212"/>
      <c r="P1318" s="212"/>
      <c r="Q1318" s="212"/>
      <c r="R1318" s="212"/>
      <c r="S1318" s="212"/>
      <c r="T1318" s="213"/>
      <c r="AT1318" s="214" t="s">
        <v>188</v>
      </c>
      <c r="AU1318" s="214" t="s">
        <v>90</v>
      </c>
      <c r="AV1318" s="13" t="s">
        <v>21</v>
      </c>
      <c r="AW1318" s="13" t="s">
        <v>40</v>
      </c>
      <c r="AX1318" s="13" t="s">
        <v>82</v>
      </c>
      <c r="AY1318" s="214" t="s">
        <v>179</v>
      </c>
    </row>
    <row r="1319" spans="2:51" s="14" customFormat="1" ht="10.199999999999999">
      <c r="B1319" s="215"/>
      <c r="C1319" s="216"/>
      <c r="D1319" s="206" t="s">
        <v>188</v>
      </c>
      <c r="E1319" s="217" t="s">
        <v>1</v>
      </c>
      <c r="F1319" s="218" t="s">
        <v>1850</v>
      </c>
      <c r="G1319" s="216"/>
      <c r="H1319" s="219">
        <v>185.22399999999999</v>
      </c>
      <c r="I1319" s="220"/>
      <c r="J1319" s="216"/>
      <c r="K1319" s="216"/>
      <c r="L1319" s="221"/>
      <c r="M1319" s="222"/>
      <c r="N1319" s="223"/>
      <c r="O1319" s="223"/>
      <c r="P1319" s="223"/>
      <c r="Q1319" s="223"/>
      <c r="R1319" s="223"/>
      <c r="S1319" s="223"/>
      <c r="T1319" s="224"/>
      <c r="AT1319" s="225" t="s">
        <v>188</v>
      </c>
      <c r="AU1319" s="225" t="s">
        <v>90</v>
      </c>
      <c r="AV1319" s="14" t="s">
        <v>90</v>
      </c>
      <c r="AW1319" s="14" t="s">
        <v>40</v>
      </c>
      <c r="AX1319" s="14" t="s">
        <v>82</v>
      </c>
      <c r="AY1319" s="225" t="s">
        <v>179</v>
      </c>
    </row>
    <row r="1320" spans="2:51" s="13" customFormat="1" ht="10.199999999999999">
      <c r="B1320" s="204"/>
      <c r="C1320" s="205"/>
      <c r="D1320" s="206" t="s">
        <v>188</v>
      </c>
      <c r="E1320" s="207" t="s">
        <v>1</v>
      </c>
      <c r="F1320" s="208" t="s">
        <v>1101</v>
      </c>
      <c r="G1320" s="205"/>
      <c r="H1320" s="207" t="s">
        <v>1</v>
      </c>
      <c r="I1320" s="209"/>
      <c r="J1320" s="205"/>
      <c r="K1320" s="205"/>
      <c r="L1320" s="210"/>
      <c r="M1320" s="211"/>
      <c r="N1320" s="212"/>
      <c r="O1320" s="212"/>
      <c r="P1320" s="212"/>
      <c r="Q1320" s="212"/>
      <c r="R1320" s="212"/>
      <c r="S1320" s="212"/>
      <c r="T1320" s="213"/>
      <c r="AT1320" s="214" t="s">
        <v>188</v>
      </c>
      <c r="AU1320" s="214" t="s">
        <v>90</v>
      </c>
      <c r="AV1320" s="13" t="s">
        <v>21</v>
      </c>
      <c r="AW1320" s="13" t="s">
        <v>40</v>
      </c>
      <c r="AX1320" s="13" t="s">
        <v>82</v>
      </c>
      <c r="AY1320" s="214" t="s">
        <v>179</v>
      </c>
    </row>
    <row r="1321" spans="2:51" s="14" customFormat="1" ht="10.199999999999999">
      <c r="B1321" s="215"/>
      <c r="C1321" s="216"/>
      <c r="D1321" s="206" t="s">
        <v>188</v>
      </c>
      <c r="E1321" s="217" t="s">
        <v>1</v>
      </c>
      <c r="F1321" s="218" t="s">
        <v>1851</v>
      </c>
      <c r="G1321" s="216"/>
      <c r="H1321" s="219">
        <v>-32.400000000000006</v>
      </c>
      <c r="I1321" s="220"/>
      <c r="J1321" s="216"/>
      <c r="K1321" s="216"/>
      <c r="L1321" s="221"/>
      <c r="M1321" s="222"/>
      <c r="N1321" s="223"/>
      <c r="O1321" s="223"/>
      <c r="P1321" s="223"/>
      <c r="Q1321" s="223"/>
      <c r="R1321" s="223"/>
      <c r="S1321" s="223"/>
      <c r="T1321" s="224"/>
      <c r="AT1321" s="225" t="s">
        <v>188</v>
      </c>
      <c r="AU1321" s="225" t="s">
        <v>90</v>
      </c>
      <c r="AV1321" s="14" t="s">
        <v>90</v>
      </c>
      <c r="AW1321" s="14" t="s">
        <v>40</v>
      </c>
      <c r="AX1321" s="14" t="s">
        <v>82</v>
      </c>
      <c r="AY1321" s="225" t="s">
        <v>179</v>
      </c>
    </row>
    <row r="1322" spans="2:51" s="13" customFormat="1" ht="10.199999999999999">
      <c r="B1322" s="204"/>
      <c r="C1322" s="205"/>
      <c r="D1322" s="206" t="s">
        <v>188</v>
      </c>
      <c r="E1322" s="207" t="s">
        <v>1</v>
      </c>
      <c r="F1322" s="208" t="s">
        <v>1852</v>
      </c>
      <c r="G1322" s="205"/>
      <c r="H1322" s="207" t="s">
        <v>1</v>
      </c>
      <c r="I1322" s="209"/>
      <c r="J1322" s="205"/>
      <c r="K1322" s="205"/>
      <c r="L1322" s="210"/>
      <c r="M1322" s="211"/>
      <c r="N1322" s="212"/>
      <c r="O1322" s="212"/>
      <c r="P1322" s="212"/>
      <c r="Q1322" s="212"/>
      <c r="R1322" s="212"/>
      <c r="S1322" s="212"/>
      <c r="T1322" s="213"/>
      <c r="AT1322" s="214" t="s">
        <v>188</v>
      </c>
      <c r="AU1322" s="214" t="s">
        <v>90</v>
      </c>
      <c r="AV1322" s="13" t="s">
        <v>21</v>
      </c>
      <c r="AW1322" s="13" t="s">
        <v>40</v>
      </c>
      <c r="AX1322" s="13" t="s">
        <v>82</v>
      </c>
      <c r="AY1322" s="214" t="s">
        <v>179</v>
      </c>
    </row>
    <row r="1323" spans="2:51" s="14" customFormat="1" ht="10.199999999999999">
      <c r="B1323" s="215"/>
      <c r="C1323" s="216"/>
      <c r="D1323" s="206" t="s">
        <v>188</v>
      </c>
      <c r="E1323" s="217" t="s">
        <v>1</v>
      </c>
      <c r="F1323" s="218" t="s">
        <v>1124</v>
      </c>
      <c r="G1323" s="216"/>
      <c r="H1323" s="219">
        <v>31.980000000000004</v>
      </c>
      <c r="I1323" s="220"/>
      <c r="J1323" s="216"/>
      <c r="K1323" s="216"/>
      <c r="L1323" s="221"/>
      <c r="M1323" s="222"/>
      <c r="N1323" s="223"/>
      <c r="O1323" s="223"/>
      <c r="P1323" s="223"/>
      <c r="Q1323" s="223"/>
      <c r="R1323" s="223"/>
      <c r="S1323" s="223"/>
      <c r="T1323" s="224"/>
      <c r="AT1323" s="225" t="s">
        <v>188</v>
      </c>
      <c r="AU1323" s="225" t="s">
        <v>90</v>
      </c>
      <c r="AV1323" s="14" t="s">
        <v>90</v>
      </c>
      <c r="AW1323" s="14" t="s">
        <v>40</v>
      </c>
      <c r="AX1323" s="14" t="s">
        <v>82</v>
      </c>
      <c r="AY1323" s="225" t="s">
        <v>179</v>
      </c>
    </row>
    <row r="1324" spans="2:51" s="14" customFormat="1" ht="10.199999999999999">
      <c r="B1324" s="215"/>
      <c r="C1324" s="216"/>
      <c r="D1324" s="206" t="s">
        <v>188</v>
      </c>
      <c r="E1324" s="217" t="s">
        <v>1</v>
      </c>
      <c r="F1324" s="218" t="s">
        <v>1126</v>
      </c>
      <c r="G1324" s="216"/>
      <c r="H1324" s="219">
        <v>20.150000000000002</v>
      </c>
      <c r="I1324" s="220"/>
      <c r="J1324" s="216"/>
      <c r="K1324" s="216"/>
      <c r="L1324" s="221"/>
      <c r="M1324" s="222"/>
      <c r="N1324" s="223"/>
      <c r="O1324" s="223"/>
      <c r="P1324" s="223"/>
      <c r="Q1324" s="223"/>
      <c r="R1324" s="223"/>
      <c r="S1324" s="223"/>
      <c r="T1324" s="224"/>
      <c r="AT1324" s="225" t="s">
        <v>188</v>
      </c>
      <c r="AU1324" s="225" t="s">
        <v>90</v>
      </c>
      <c r="AV1324" s="14" t="s">
        <v>90</v>
      </c>
      <c r="AW1324" s="14" t="s">
        <v>40</v>
      </c>
      <c r="AX1324" s="14" t="s">
        <v>82</v>
      </c>
      <c r="AY1324" s="225" t="s">
        <v>179</v>
      </c>
    </row>
    <row r="1325" spans="2:51" s="14" customFormat="1" ht="10.199999999999999">
      <c r="B1325" s="215"/>
      <c r="C1325" s="216"/>
      <c r="D1325" s="206" t="s">
        <v>188</v>
      </c>
      <c r="E1325" s="217" t="s">
        <v>1</v>
      </c>
      <c r="F1325" s="218" t="s">
        <v>1127</v>
      </c>
      <c r="G1325" s="216"/>
      <c r="H1325" s="219">
        <v>25.22</v>
      </c>
      <c r="I1325" s="220"/>
      <c r="J1325" s="216"/>
      <c r="K1325" s="216"/>
      <c r="L1325" s="221"/>
      <c r="M1325" s="222"/>
      <c r="N1325" s="223"/>
      <c r="O1325" s="223"/>
      <c r="P1325" s="223"/>
      <c r="Q1325" s="223"/>
      <c r="R1325" s="223"/>
      <c r="S1325" s="223"/>
      <c r="T1325" s="224"/>
      <c r="AT1325" s="225" t="s">
        <v>188</v>
      </c>
      <c r="AU1325" s="225" t="s">
        <v>90</v>
      </c>
      <c r="AV1325" s="14" t="s">
        <v>90</v>
      </c>
      <c r="AW1325" s="14" t="s">
        <v>40</v>
      </c>
      <c r="AX1325" s="14" t="s">
        <v>82</v>
      </c>
      <c r="AY1325" s="225" t="s">
        <v>179</v>
      </c>
    </row>
    <row r="1326" spans="2:51" s="14" customFormat="1" ht="10.199999999999999">
      <c r="B1326" s="215"/>
      <c r="C1326" s="216"/>
      <c r="D1326" s="206" t="s">
        <v>188</v>
      </c>
      <c r="E1326" s="217" t="s">
        <v>1</v>
      </c>
      <c r="F1326" s="218" t="s">
        <v>1128</v>
      </c>
      <c r="G1326" s="216"/>
      <c r="H1326" s="219">
        <v>-6</v>
      </c>
      <c r="I1326" s="220"/>
      <c r="J1326" s="216"/>
      <c r="K1326" s="216"/>
      <c r="L1326" s="221"/>
      <c r="M1326" s="222"/>
      <c r="N1326" s="223"/>
      <c r="O1326" s="223"/>
      <c r="P1326" s="223"/>
      <c r="Q1326" s="223"/>
      <c r="R1326" s="223"/>
      <c r="S1326" s="223"/>
      <c r="T1326" s="224"/>
      <c r="AT1326" s="225" t="s">
        <v>188</v>
      </c>
      <c r="AU1326" s="225" t="s">
        <v>90</v>
      </c>
      <c r="AV1326" s="14" t="s">
        <v>90</v>
      </c>
      <c r="AW1326" s="14" t="s">
        <v>40</v>
      </c>
      <c r="AX1326" s="14" t="s">
        <v>82</v>
      </c>
      <c r="AY1326" s="225" t="s">
        <v>179</v>
      </c>
    </row>
    <row r="1327" spans="2:51" s="14" customFormat="1" ht="10.199999999999999">
      <c r="B1327" s="215"/>
      <c r="C1327" s="216"/>
      <c r="D1327" s="206" t="s">
        <v>188</v>
      </c>
      <c r="E1327" s="217" t="s">
        <v>1</v>
      </c>
      <c r="F1327" s="218" t="s">
        <v>1129</v>
      </c>
      <c r="G1327" s="216"/>
      <c r="H1327" s="219">
        <v>8.0860000000000003</v>
      </c>
      <c r="I1327" s="220"/>
      <c r="J1327" s="216"/>
      <c r="K1327" s="216"/>
      <c r="L1327" s="221"/>
      <c r="M1327" s="222"/>
      <c r="N1327" s="223"/>
      <c r="O1327" s="223"/>
      <c r="P1327" s="223"/>
      <c r="Q1327" s="223"/>
      <c r="R1327" s="223"/>
      <c r="S1327" s="223"/>
      <c r="T1327" s="224"/>
      <c r="AT1327" s="225" t="s">
        <v>188</v>
      </c>
      <c r="AU1327" s="225" t="s">
        <v>90</v>
      </c>
      <c r="AV1327" s="14" t="s">
        <v>90</v>
      </c>
      <c r="AW1327" s="14" t="s">
        <v>40</v>
      </c>
      <c r="AX1327" s="14" t="s">
        <v>82</v>
      </c>
      <c r="AY1327" s="225" t="s">
        <v>179</v>
      </c>
    </row>
    <row r="1328" spans="2:51" s="13" customFormat="1" ht="10.199999999999999">
      <c r="B1328" s="204"/>
      <c r="C1328" s="205"/>
      <c r="D1328" s="206" t="s">
        <v>188</v>
      </c>
      <c r="E1328" s="207" t="s">
        <v>1</v>
      </c>
      <c r="F1328" s="208" t="s">
        <v>1853</v>
      </c>
      <c r="G1328" s="205"/>
      <c r="H1328" s="207" t="s">
        <v>1</v>
      </c>
      <c r="I1328" s="209"/>
      <c r="J1328" s="205"/>
      <c r="K1328" s="205"/>
      <c r="L1328" s="210"/>
      <c r="M1328" s="211"/>
      <c r="N1328" s="212"/>
      <c r="O1328" s="212"/>
      <c r="P1328" s="212"/>
      <c r="Q1328" s="212"/>
      <c r="R1328" s="212"/>
      <c r="S1328" s="212"/>
      <c r="T1328" s="213"/>
      <c r="AT1328" s="214" t="s">
        <v>188</v>
      </c>
      <c r="AU1328" s="214" t="s">
        <v>90</v>
      </c>
      <c r="AV1328" s="13" t="s">
        <v>21</v>
      </c>
      <c r="AW1328" s="13" t="s">
        <v>40</v>
      </c>
      <c r="AX1328" s="13" t="s">
        <v>82</v>
      </c>
      <c r="AY1328" s="214" t="s">
        <v>179</v>
      </c>
    </row>
    <row r="1329" spans="1:51" s="14" customFormat="1" ht="10.199999999999999">
      <c r="B1329" s="215"/>
      <c r="C1329" s="216"/>
      <c r="D1329" s="206" t="s">
        <v>188</v>
      </c>
      <c r="E1329" s="217" t="s">
        <v>1</v>
      </c>
      <c r="F1329" s="218" t="s">
        <v>1854</v>
      </c>
      <c r="G1329" s="216"/>
      <c r="H1329" s="219">
        <v>542.66700000000003</v>
      </c>
      <c r="I1329" s="220"/>
      <c r="J1329" s="216"/>
      <c r="K1329" s="216"/>
      <c r="L1329" s="221"/>
      <c r="M1329" s="222"/>
      <c r="N1329" s="223"/>
      <c r="O1329" s="223"/>
      <c r="P1329" s="223"/>
      <c r="Q1329" s="223"/>
      <c r="R1329" s="223"/>
      <c r="S1329" s="223"/>
      <c r="T1329" s="224"/>
      <c r="AT1329" s="225" t="s">
        <v>188</v>
      </c>
      <c r="AU1329" s="225" t="s">
        <v>90</v>
      </c>
      <c r="AV1329" s="14" t="s">
        <v>90</v>
      </c>
      <c r="AW1329" s="14" t="s">
        <v>40</v>
      </c>
      <c r="AX1329" s="14" t="s">
        <v>82</v>
      </c>
      <c r="AY1329" s="225" t="s">
        <v>179</v>
      </c>
    </row>
    <row r="1330" spans="1:51" s="13" customFormat="1" ht="10.199999999999999">
      <c r="B1330" s="204"/>
      <c r="C1330" s="205"/>
      <c r="D1330" s="206" t="s">
        <v>188</v>
      </c>
      <c r="E1330" s="207" t="s">
        <v>1</v>
      </c>
      <c r="F1330" s="208" t="s">
        <v>900</v>
      </c>
      <c r="G1330" s="205"/>
      <c r="H1330" s="207" t="s">
        <v>1</v>
      </c>
      <c r="I1330" s="209"/>
      <c r="J1330" s="205"/>
      <c r="K1330" s="205"/>
      <c r="L1330" s="210"/>
      <c r="M1330" s="211"/>
      <c r="N1330" s="212"/>
      <c r="O1330" s="212"/>
      <c r="P1330" s="212"/>
      <c r="Q1330" s="212"/>
      <c r="R1330" s="212"/>
      <c r="S1330" s="212"/>
      <c r="T1330" s="213"/>
      <c r="AT1330" s="214" t="s">
        <v>188</v>
      </c>
      <c r="AU1330" s="214" t="s">
        <v>90</v>
      </c>
      <c r="AV1330" s="13" t="s">
        <v>21</v>
      </c>
      <c r="AW1330" s="13" t="s">
        <v>40</v>
      </c>
      <c r="AX1330" s="13" t="s">
        <v>82</v>
      </c>
      <c r="AY1330" s="214" t="s">
        <v>179</v>
      </c>
    </row>
    <row r="1331" spans="1:51" s="14" customFormat="1" ht="10.199999999999999">
      <c r="B1331" s="215"/>
      <c r="C1331" s="216"/>
      <c r="D1331" s="206" t="s">
        <v>188</v>
      </c>
      <c r="E1331" s="217" t="s">
        <v>1</v>
      </c>
      <c r="F1331" s="218" t="s">
        <v>901</v>
      </c>
      <c r="G1331" s="216"/>
      <c r="H1331" s="219">
        <v>88.88</v>
      </c>
      <c r="I1331" s="220"/>
      <c r="J1331" s="216"/>
      <c r="K1331" s="216"/>
      <c r="L1331" s="221"/>
      <c r="M1331" s="222"/>
      <c r="N1331" s="223"/>
      <c r="O1331" s="223"/>
      <c r="P1331" s="223"/>
      <c r="Q1331" s="223"/>
      <c r="R1331" s="223"/>
      <c r="S1331" s="223"/>
      <c r="T1331" s="224"/>
      <c r="AT1331" s="225" t="s">
        <v>188</v>
      </c>
      <c r="AU1331" s="225" t="s">
        <v>90</v>
      </c>
      <c r="AV1331" s="14" t="s">
        <v>90</v>
      </c>
      <c r="AW1331" s="14" t="s">
        <v>40</v>
      </c>
      <c r="AX1331" s="14" t="s">
        <v>82</v>
      </c>
      <c r="AY1331" s="225" t="s">
        <v>179</v>
      </c>
    </row>
    <row r="1332" spans="1:51" s="13" customFormat="1" ht="10.199999999999999">
      <c r="B1332" s="204"/>
      <c r="C1332" s="205"/>
      <c r="D1332" s="206" t="s">
        <v>188</v>
      </c>
      <c r="E1332" s="207" t="s">
        <v>1</v>
      </c>
      <c r="F1332" s="208" t="s">
        <v>1187</v>
      </c>
      <c r="G1332" s="205"/>
      <c r="H1332" s="207" t="s">
        <v>1</v>
      </c>
      <c r="I1332" s="209"/>
      <c r="J1332" s="205"/>
      <c r="K1332" s="205"/>
      <c r="L1332" s="210"/>
      <c r="M1332" s="211"/>
      <c r="N1332" s="212"/>
      <c r="O1332" s="212"/>
      <c r="P1332" s="212"/>
      <c r="Q1332" s="212"/>
      <c r="R1332" s="212"/>
      <c r="S1332" s="212"/>
      <c r="T1332" s="213"/>
      <c r="AT1332" s="214" t="s">
        <v>188</v>
      </c>
      <c r="AU1332" s="214" t="s">
        <v>90</v>
      </c>
      <c r="AV1332" s="13" t="s">
        <v>21</v>
      </c>
      <c r="AW1332" s="13" t="s">
        <v>40</v>
      </c>
      <c r="AX1332" s="13" t="s">
        <v>82</v>
      </c>
      <c r="AY1332" s="214" t="s">
        <v>179</v>
      </c>
    </row>
    <row r="1333" spans="1:51" s="14" customFormat="1" ht="10.199999999999999">
      <c r="B1333" s="215"/>
      <c r="C1333" s="216"/>
      <c r="D1333" s="206" t="s">
        <v>188</v>
      </c>
      <c r="E1333" s="217" t="s">
        <v>1</v>
      </c>
      <c r="F1333" s="218" t="s">
        <v>1188</v>
      </c>
      <c r="G1333" s="216"/>
      <c r="H1333" s="219">
        <v>37.703000000000003</v>
      </c>
      <c r="I1333" s="220"/>
      <c r="J1333" s="216"/>
      <c r="K1333" s="216"/>
      <c r="L1333" s="221"/>
      <c r="M1333" s="240"/>
      <c r="N1333" s="241"/>
      <c r="O1333" s="241"/>
      <c r="P1333" s="241"/>
      <c r="Q1333" s="241"/>
      <c r="R1333" s="241"/>
      <c r="S1333" s="241"/>
      <c r="T1333" s="242"/>
      <c r="AT1333" s="225" t="s">
        <v>188</v>
      </c>
      <c r="AU1333" s="225" t="s">
        <v>90</v>
      </c>
      <c r="AV1333" s="14" t="s">
        <v>90</v>
      </c>
      <c r="AW1333" s="14" t="s">
        <v>40</v>
      </c>
      <c r="AX1333" s="14" t="s">
        <v>82</v>
      </c>
      <c r="AY1333" s="225" t="s">
        <v>179</v>
      </c>
    </row>
    <row r="1334" spans="1:51" s="2" customFormat="1" ht="6.9" customHeight="1">
      <c r="A1334" s="34"/>
      <c r="B1334" s="54"/>
      <c r="C1334" s="55"/>
      <c r="D1334" s="55"/>
      <c r="E1334" s="55"/>
      <c r="F1334" s="55"/>
      <c r="G1334" s="55"/>
      <c r="H1334" s="55"/>
      <c r="I1334" s="55"/>
      <c r="J1334" s="55"/>
      <c r="K1334" s="55"/>
      <c r="L1334" s="39"/>
      <c r="M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</row>
  </sheetData>
  <sheetProtection password="CC35" sheet="1" objects="1" scenarios="1" formatColumns="0" formatRows="0" autoFilter="0"/>
  <autoFilter ref="C145:K1333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18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101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s="1" customFormat="1" ht="12" customHeight="1">
      <c r="B8" s="20"/>
      <c r="D8" s="119" t="s">
        <v>128</v>
      </c>
      <c r="L8" s="20"/>
    </row>
    <row r="9" spans="1:46" s="2" customFormat="1" ht="14.4" customHeight="1">
      <c r="A9" s="34"/>
      <c r="B9" s="39"/>
      <c r="C9" s="34"/>
      <c r="D9" s="34"/>
      <c r="E9" s="309" t="s">
        <v>1855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130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312" t="s">
        <v>1856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.199999999999999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19</v>
      </c>
      <c r="E13" s="34"/>
      <c r="F13" s="110" t="s">
        <v>1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16. 6. 2022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28</v>
      </c>
      <c r="E16" s="34"/>
      <c r="F16" s="34"/>
      <c r="G16" s="34"/>
      <c r="H16" s="34"/>
      <c r="I16" s="119" t="s">
        <v>29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30</v>
      </c>
      <c r="F17" s="34"/>
      <c r="G17" s="34"/>
      <c r="H17" s="34"/>
      <c r="I17" s="119" t="s">
        <v>31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32</v>
      </c>
      <c r="E19" s="34"/>
      <c r="F19" s="34"/>
      <c r="G19" s="34"/>
      <c r="H19" s="34"/>
      <c r="I19" s="119" t="s">
        <v>29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31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34</v>
      </c>
      <c r="E22" s="34"/>
      <c r="F22" s="34"/>
      <c r="G22" s="34"/>
      <c r="H22" s="34"/>
      <c r="I22" s="119" t="s">
        <v>29</v>
      </c>
      <c r="J22" s="110" t="s">
        <v>35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36</v>
      </c>
      <c r="F23" s="34"/>
      <c r="G23" s="34"/>
      <c r="H23" s="34"/>
      <c r="I23" s="119" t="s">
        <v>31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29</v>
      </c>
      <c r="J25" s="110" t="str">
        <f>IF('Rekapitulace stavby'!AN19="","",'Rekapitulace stavby'!AN19)</f>
        <v>66373611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31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41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42</v>
      </c>
      <c r="E32" s="34"/>
      <c r="F32" s="34"/>
      <c r="G32" s="34"/>
      <c r="H32" s="34"/>
      <c r="I32" s="34"/>
      <c r="J32" s="126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27" t="s">
        <v>44</v>
      </c>
      <c r="G34" s="34"/>
      <c r="H34" s="34"/>
      <c r="I34" s="127" t="s">
        <v>43</v>
      </c>
      <c r="J34" s="127" t="s">
        <v>45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28" t="s">
        <v>46</v>
      </c>
      <c r="E35" s="119" t="s">
        <v>47</v>
      </c>
      <c r="F35" s="129">
        <f>ROUND((SUM(BE131:BE417)),  2)</f>
        <v>0</v>
      </c>
      <c r="G35" s="34"/>
      <c r="H35" s="34"/>
      <c r="I35" s="130">
        <v>0.21</v>
      </c>
      <c r="J35" s="129">
        <f>ROUND(((SUM(BE131:BE417))*I35),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9" t="s">
        <v>48</v>
      </c>
      <c r="F36" s="129">
        <f>ROUND((SUM(BF131:BF417)),  2)</f>
        <v>0</v>
      </c>
      <c r="G36" s="34"/>
      <c r="H36" s="34"/>
      <c r="I36" s="130">
        <v>0.15</v>
      </c>
      <c r="J36" s="129">
        <f>ROUND(((SUM(BF131:BF417))*I36),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9" t="s">
        <v>49</v>
      </c>
      <c r="F37" s="129">
        <f>ROUND((SUM(BG131:BG417)),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19" t="s">
        <v>50</v>
      </c>
      <c r="F38" s="129">
        <f>ROUND((SUM(BH131:BH417)),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51</v>
      </c>
      <c r="F39" s="129">
        <f>ROUND((SUM(BI131:BI417)),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316" t="s">
        <v>1855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268" t="str">
        <f>E11</f>
        <v>D.1.4.1a2 - Kanalizace a vodovod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K. Vary, Šmeralova 15</v>
      </c>
      <c r="G91" s="36"/>
      <c r="H91" s="36"/>
      <c r="I91" s="29" t="s">
        <v>24</v>
      </c>
      <c r="J91" s="66" t="str">
        <f>IF(J14="","",J14)</f>
        <v>16. 6. 2022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6.4" customHeight="1">
      <c r="A93" s="34"/>
      <c r="B93" s="35"/>
      <c r="C93" s="29" t="s">
        <v>28</v>
      </c>
      <c r="D93" s="36"/>
      <c r="E93" s="36"/>
      <c r="F93" s="27" t="str">
        <f>E17</f>
        <v>Statutární město Karlovy Vary</v>
      </c>
      <c r="G93" s="36"/>
      <c r="H93" s="36"/>
      <c r="I93" s="29" t="s">
        <v>34</v>
      </c>
      <c r="J93" s="32" t="str">
        <f>E23</f>
        <v>Projektová kancelář PS, Oto Szakoš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32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134</v>
      </c>
      <c r="D96" s="150"/>
      <c r="E96" s="150"/>
      <c r="F96" s="150"/>
      <c r="G96" s="150"/>
      <c r="H96" s="150"/>
      <c r="I96" s="150"/>
      <c r="J96" s="151" t="s">
        <v>135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52" t="s">
        <v>136</v>
      </c>
      <c r="D98" s="36"/>
      <c r="E98" s="36"/>
      <c r="F98" s="36"/>
      <c r="G98" s="36"/>
      <c r="H98" s="36"/>
      <c r="I98" s="36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137</v>
      </c>
    </row>
    <row r="99" spans="1:47" s="9" customFormat="1" ht="24.9" customHeight="1">
      <c r="B99" s="153"/>
      <c r="C99" s="154"/>
      <c r="D99" s="155" t="s">
        <v>138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47" s="10" customFormat="1" ht="19.95" customHeight="1">
      <c r="B100" s="159"/>
      <c r="C100" s="104"/>
      <c r="D100" s="160" t="s">
        <v>1857</v>
      </c>
      <c r="E100" s="161"/>
      <c r="F100" s="161"/>
      <c r="G100" s="161"/>
      <c r="H100" s="161"/>
      <c r="I100" s="161"/>
      <c r="J100" s="162">
        <f>J133</f>
        <v>0</v>
      </c>
      <c r="K100" s="104"/>
      <c r="L100" s="163"/>
    </row>
    <row r="101" spans="1:47" s="10" customFormat="1" ht="19.95" customHeight="1">
      <c r="B101" s="159"/>
      <c r="C101" s="104"/>
      <c r="D101" s="160" t="s">
        <v>1858</v>
      </c>
      <c r="E101" s="161"/>
      <c r="F101" s="161"/>
      <c r="G101" s="161"/>
      <c r="H101" s="161"/>
      <c r="I101" s="161"/>
      <c r="J101" s="162">
        <f>J144</f>
        <v>0</v>
      </c>
      <c r="K101" s="104"/>
      <c r="L101" s="163"/>
    </row>
    <row r="102" spans="1:47" s="9" customFormat="1" ht="24.9" customHeight="1">
      <c r="B102" s="153"/>
      <c r="C102" s="154"/>
      <c r="D102" s="155" t="s">
        <v>151</v>
      </c>
      <c r="E102" s="156"/>
      <c r="F102" s="156"/>
      <c r="G102" s="156"/>
      <c r="H102" s="156"/>
      <c r="I102" s="156"/>
      <c r="J102" s="157">
        <f>J146</f>
        <v>0</v>
      </c>
      <c r="K102" s="154"/>
      <c r="L102" s="158"/>
    </row>
    <row r="103" spans="1:47" s="10" customFormat="1" ht="19.95" customHeight="1">
      <c r="B103" s="159"/>
      <c r="C103" s="104"/>
      <c r="D103" s="160" t="s">
        <v>1859</v>
      </c>
      <c r="E103" s="161"/>
      <c r="F103" s="161"/>
      <c r="G103" s="161"/>
      <c r="H103" s="161"/>
      <c r="I103" s="161"/>
      <c r="J103" s="162">
        <f>J147</f>
        <v>0</v>
      </c>
      <c r="K103" s="104"/>
      <c r="L103" s="163"/>
    </row>
    <row r="104" spans="1:47" s="10" customFormat="1" ht="19.95" customHeight="1">
      <c r="B104" s="159"/>
      <c r="C104" s="104"/>
      <c r="D104" s="160" t="s">
        <v>1860</v>
      </c>
      <c r="E104" s="161"/>
      <c r="F104" s="161"/>
      <c r="G104" s="161"/>
      <c r="H104" s="161"/>
      <c r="I104" s="161"/>
      <c r="J104" s="162">
        <f>J177</f>
        <v>0</v>
      </c>
      <c r="K104" s="104"/>
      <c r="L104" s="163"/>
    </row>
    <row r="105" spans="1:47" s="10" customFormat="1" ht="19.95" customHeight="1">
      <c r="B105" s="159"/>
      <c r="C105" s="104"/>
      <c r="D105" s="160" t="s">
        <v>1861</v>
      </c>
      <c r="E105" s="161"/>
      <c r="F105" s="161"/>
      <c r="G105" s="161"/>
      <c r="H105" s="161"/>
      <c r="I105" s="161"/>
      <c r="J105" s="162">
        <f>J238</f>
        <v>0</v>
      </c>
      <c r="K105" s="104"/>
      <c r="L105" s="163"/>
    </row>
    <row r="106" spans="1:47" s="10" customFormat="1" ht="19.95" customHeight="1">
      <c r="B106" s="159"/>
      <c r="C106" s="104"/>
      <c r="D106" s="160" t="s">
        <v>1862</v>
      </c>
      <c r="E106" s="161"/>
      <c r="F106" s="161"/>
      <c r="G106" s="161"/>
      <c r="H106" s="161"/>
      <c r="I106" s="161"/>
      <c r="J106" s="162">
        <f>J307</f>
        <v>0</v>
      </c>
      <c r="K106" s="104"/>
      <c r="L106" s="163"/>
    </row>
    <row r="107" spans="1:47" s="10" customFormat="1" ht="19.95" customHeight="1">
      <c r="B107" s="159"/>
      <c r="C107" s="104"/>
      <c r="D107" s="160" t="s">
        <v>1863</v>
      </c>
      <c r="E107" s="161"/>
      <c r="F107" s="161"/>
      <c r="G107" s="161"/>
      <c r="H107" s="161"/>
      <c r="I107" s="161"/>
      <c r="J107" s="162">
        <f>J389</f>
        <v>0</v>
      </c>
      <c r="K107" s="104"/>
      <c r="L107" s="163"/>
    </row>
    <row r="108" spans="1:47" s="10" customFormat="1" ht="19.95" customHeight="1">
      <c r="B108" s="159"/>
      <c r="C108" s="104"/>
      <c r="D108" s="160" t="s">
        <v>1864</v>
      </c>
      <c r="E108" s="161"/>
      <c r="F108" s="161"/>
      <c r="G108" s="161"/>
      <c r="H108" s="161"/>
      <c r="I108" s="161"/>
      <c r="J108" s="162">
        <f>J405</f>
        <v>0</v>
      </c>
      <c r="K108" s="104"/>
      <c r="L108" s="163"/>
    </row>
    <row r="109" spans="1:47" s="9" customFormat="1" ht="24.9" customHeight="1">
      <c r="B109" s="153"/>
      <c r="C109" s="154"/>
      <c r="D109" s="155" t="s">
        <v>1865</v>
      </c>
      <c r="E109" s="156"/>
      <c r="F109" s="156"/>
      <c r="G109" s="156"/>
      <c r="H109" s="156"/>
      <c r="I109" s="156"/>
      <c r="J109" s="157">
        <f>J416</f>
        <v>0</v>
      </c>
      <c r="K109" s="154"/>
      <c r="L109" s="158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" customHeight="1">
      <c r="A116" s="34"/>
      <c r="B116" s="35"/>
      <c r="C116" s="23" t="s">
        <v>164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4.4" customHeight="1">
      <c r="A119" s="34"/>
      <c r="B119" s="35"/>
      <c r="C119" s="36"/>
      <c r="D119" s="36"/>
      <c r="E119" s="316" t="str">
        <f>E7</f>
        <v>ZŠ a ZUŠ Šmeralova - půdní vestavba, Karlovy Vary</v>
      </c>
      <c r="F119" s="317"/>
      <c r="G119" s="317"/>
      <c r="H119" s="317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128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pans="1:31" s="2" customFormat="1" ht="14.4" customHeight="1">
      <c r="A121" s="34"/>
      <c r="B121" s="35"/>
      <c r="C121" s="36"/>
      <c r="D121" s="36"/>
      <c r="E121" s="316" t="s">
        <v>1855</v>
      </c>
      <c r="F121" s="318"/>
      <c r="G121" s="318"/>
      <c r="H121" s="318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130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5.6" customHeight="1">
      <c r="A123" s="34"/>
      <c r="B123" s="35"/>
      <c r="C123" s="36"/>
      <c r="D123" s="36"/>
      <c r="E123" s="268" t="str">
        <f>E11</f>
        <v>D.1.4.1a2 - Kanalizace a vodovod</v>
      </c>
      <c r="F123" s="318"/>
      <c r="G123" s="318"/>
      <c r="H123" s="318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22</v>
      </c>
      <c r="D125" s="36"/>
      <c r="E125" s="36"/>
      <c r="F125" s="27" t="str">
        <f>F14</f>
        <v>K. Vary, Šmeralova 15</v>
      </c>
      <c r="G125" s="36"/>
      <c r="H125" s="36"/>
      <c r="I125" s="29" t="s">
        <v>24</v>
      </c>
      <c r="J125" s="66" t="str">
        <f>IF(J14="","",J14)</f>
        <v>16. 6. 2022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6.4" customHeight="1">
      <c r="A127" s="34"/>
      <c r="B127" s="35"/>
      <c r="C127" s="29" t="s">
        <v>28</v>
      </c>
      <c r="D127" s="36"/>
      <c r="E127" s="36"/>
      <c r="F127" s="27" t="str">
        <f>E17</f>
        <v>Statutární město Karlovy Vary</v>
      </c>
      <c r="G127" s="36"/>
      <c r="H127" s="36"/>
      <c r="I127" s="29" t="s">
        <v>34</v>
      </c>
      <c r="J127" s="32" t="str">
        <f>E23</f>
        <v>Projektová kancelář PS, Oto Szakoš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6" customHeight="1">
      <c r="A128" s="34"/>
      <c r="B128" s="35"/>
      <c r="C128" s="29" t="s">
        <v>32</v>
      </c>
      <c r="D128" s="36"/>
      <c r="E128" s="36"/>
      <c r="F128" s="27" t="str">
        <f>IF(E20="","",E20)</f>
        <v>Vyplň údaj</v>
      </c>
      <c r="G128" s="36"/>
      <c r="H128" s="36"/>
      <c r="I128" s="29" t="s">
        <v>37</v>
      </c>
      <c r="J128" s="32" t="str">
        <f>E26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4"/>
      <c r="B130" s="165"/>
      <c r="C130" s="166" t="s">
        <v>165</v>
      </c>
      <c r="D130" s="167" t="s">
        <v>67</v>
      </c>
      <c r="E130" s="167" t="s">
        <v>63</v>
      </c>
      <c r="F130" s="167" t="s">
        <v>64</v>
      </c>
      <c r="G130" s="167" t="s">
        <v>166</v>
      </c>
      <c r="H130" s="167" t="s">
        <v>167</v>
      </c>
      <c r="I130" s="167" t="s">
        <v>168</v>
      </c>
      <c r="J130" s="167" t="s">
        <v>135</v>
      </c>
      <c r="K130" s="168" t="s">
        <v>169</v>
      </c>
      <c r="L130" s="169"/>
      <c r="M130" s="75" t="s">
        <v>1</v>
      </c>
      <c r="N130" s="76" t="s">
        <v>46</v>
      </c>
      <c r="O130" s="76" t="s">
        <v>170</v>
      </c>
      <c r="P130" s="76" t="s">
        <v>171</v>
      </c>
      <c r="Q130" s="76" t="s">
        <v>172</v>
      </c>
      <c r="R130" s="76" t="s">
        <v>173</v>
      </c>
      <c r="S130" s="76" t="s">
        <v>174</v>
      </c>
      <c r="T130" s="77" t="s">
        <v>175</v>
      </c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</row>
    <row r="131" spans="1:65" s="2" customFormat="1" ht="22.8" customHeight="1">
      <c r="A131" s="34"/>
      <c r="B131" s="35"/>
      <c r="C131" s="82" t="s">
        <v>176</v>
      </c>
      <c r="D131" s="36"/>
      <c r="E131" s="36"/>
      <c r="F131" s="36"/>
      <c r="G131" s="36"/>
      <c r="H131" s="36"/>
      <c r="I131" s="36"/>
      <c r="J131" s="170">
        <f>BK131</f>
        <v>0</v>
      </c>
      <c r="K131" s="36"/>
      <c r="L131" s="39"/>
      <c r="M131" s="78"/>
      <c r="N131" s="171"/>
      <c r="O131" s="79"/>
      <c r="P131" s="172">
        <f>P132+P146+P416</f>
        <v>0</v>
      </c>
      <c r="Q131" s="79"/>
      <c r="R131" s="172">
        <f>R132+R146+R416</f>
        <v>0.62009999999999998</v>
      </c>
      <c r="S131" s="79"/>
      <c r="T131" s="173">
        <f>T132+T146+T416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81</v>
      </c>
      <c r="AU131" s="17" t="s">
        <v>137</v>
      </c>
      <c r="BK131" s="174">
        <f>BK132+BK146+BK416</f>
        <v>0</v>
      </c>
    </row>
    <row r="132" spans="1:65" s="12" customFormat="1" ht="25.95" customHeight="1">
      <c r="B132" s="175"/>
      <c r="C132" s="176"/>
      <c r="D132" s="177" t="s">
        <v>81</v>
      </c>
      <c r="E132" s="178" t="s">
        <v>177</v>
      </c>
      <c r="F132" s="178" t="s">
        <v>178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P133+P144</f>
        <v>0</v>
      </c>
      <c r="Q132" s="183"/>
      <c r="R132" s="184">
        <f>R133+R144</f>
        <v>0.12870000000000001</v>
      </c>
      <c r="S132" s="183"/>
      <c r="T132" s="185">
        <f>T133+T144</f>
        <v>0</v>
      </c>
      <c r="AR132" s="186" t="s">
        <v>21</v>
      </c>
      <c r="AT132" s="187" t="s">
        <v>81</v>
      </c>
      <c r="AU132" s="187" t="s">
        <v>82</v>
      </c>
      <c r="AY132" s="186" t="s">
        <v>179</v>
      </c>
      <c r="BK132" s="188">
        <f>BK133+BK144</f>
        <v>0</v>
      </c>
    </row>
    <row r="133" spans="1:65" s="12" customFormat="1" ht="22.8" customHeight="1">
      <c r="B133" s="175"/>
      <c r="C133" s="176"/>
      <c r="D133" s="177" t="s">
        <v>81</v>
      </c>
      <c r="E133" s="189" t="s">
        <v>246</v>
      </c>
      <c r="F133" s="189" t="s">
        <v>1866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SUM(P134:P143)</f>
        <v>0</v>
      </c>
      <c r="Q133" s="183"/>
      <c r="R133" s="184">
        <f>SUM(R134:R143)</f>
        <v>0.12870000000000001</v>
      </c>
      <c r="S133" s="183"/>
      <c r="T133" s="185">
        <f>SUM(T134:T143)</f>
        <v>0</v>
      </c>
      <c r="AR133" s="186" t="s">
        <v>21</v>
      </c>
      <c r="AT133" s="187" t="s">
        <v>81</v>
      </c>
      <c r="AU133" s="187" t="s">
        <v>21</v>
      </c>
      <c r="AY133" s="186" t="s">
        <v>179</v>
      </c>
      <c r="BK133" s="188">
        <f>SUM(BK134:BK143)</f>
        <v>0</v>
      </c>
    </row>
    <row r="134" spans="1:65" s="2" customFormat="1" ht="14.4" customHeight="1">
      <c r="A134" s="34"/>
      <c r="B134" s="35"/>
      <c r="C134" s="191" t="s">
        <v>21</v>
      </c>
      <c r="D134" s="191" t="s">
        <v>181</v>
      </c>
      <c r="E134" s="192" t="s">
        <v>1867</v>
      </c>
      <c r="F134" s="193" t="s">
        <v>1868</v>
      </c>
      <c r="G134" s="194" t="s">
        <v>709</v>
      </c>
      <c r="H134" s="195">
        <v>20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186</v>
      </c>
      <c r="AT134" s="202" t="s">
        <v>181</v>
      </c>
      <c r="AU134" s="202" t="s">
        <v>90</v>
      </c>
      <c r="AY134" s="17" t="s">
        <v>179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21</v>
      </c>
      <c r="BK134" s="203">
        <f>ROUND(I134*H134,2)</f>
        <v>0</v>
      </c>
      <c r="BL134" s="17" t="s">
        <v>186</v>
      </c>
      <c r="BM134" s="202" t="s">
        <v>90</v>
      </c>
    </row>
    <row r="135" spans="1:65" s="14" customFormat="1" ht="10.199999999999999">
      <c r="B135" s="215"/>
      <c r="C135" s="216"/>
      <c r="D135" s="206" t="s">
        <v>188</v>
      </c>
      <c r="E135" s="217" t="s">
        <v>1</v>
      </c>
      <c r="F135" s="218" t="s">
        <v>1869</v>
      </c>
      <c r="G135" s="216"/>
      <c r="H135" s="219">
        <v>20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188</v>
      </c>
      <c r="AU135" s="225" t="s">
        <v>90</v>
      </c>
      <c r="AV135" s="14" t="s">
        <v>90</v>
      </c>
      <c r="AW135" s="14" t="s">
        <v>40</v>
      </c>
      <c r="AX135" s="14" t="s">
        <v>82</v>
      </c>
      <c r="AY135" s="225" t="s">
        <v>179</v>
      </c>
    </row>
    <row r="136" spans="1:65" s="15" customFormat="1" ht="10.199999999999999">
      <c r="B136" s="243"/>
      <c r="C136" s="244"/>
      <c r="D136" s="206" t="s">
        <v>188</v>
      </c>
      <c r="E136" s="245" t="s">
        <v>1</v>
      </c>
      <c r="F136" s="246" t="s">
        <v>1870</v>
      </c>
      <c r="G136" s="244"/>
      <c r="H136" s="247">
        <v>20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188</v>
      </c>
      <c r="AU136" s="253" t="s">
        <v>90</v>
      </c>
      <c r="AV136" s="15" t="s">
        <v>186</v>
      </c>
      <c r="AW136" s="15" t="s">
        <v>40</v>
      </c>
      <c r="AX136" s="15" t="s">
        <v>21</v>
      </c>
      <c r="AY136" s="253" t="s">
        <v>179</v>
      </c>
    </row>
    <row r="137" spans="1:65" s="2" customFormat="1" ht="14.4" customHeight="1">
      <c r="A137" s="34"/>
      <c r="B137" s="35"/>
      <c r="C137" s="226" t="s">
        <v>90</v>
      </c>
      <c r="D137" s="226" t="s">
        <v>207</v>
      </c>
      <c r="E137" s="227" t="s">
        <v>1871</v>
      </c>
      <c r="F137" s="228" t="s">
        <v>1872</v>
      </c>
      <c r="G137" s="229" t="s">
        <v>709</v>
      </c>
      <c r="H137" s="230">
        <v>12</v>
      </c>
      <c r="I137" s="231"/>
      <c r="J137" s="232">
        <f>ROUND(I137*H137,2)</f>
        <v>0</v>
      </c>
      <c r="K137" s="228" t="s">
        <v>1</v>
      </c>
      <c r="L137" s="233"/>
      <c r="M137" s="234" t="s">
        <v>1</v>
      </c>
      <c r="N137" s="235" t="s">
        <v>47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210</v>
      </c>
      <c r="AT137" s="202" t="s">
        <v>207</v>
      </c>
      <c r="AU137" s="202" t="s">
        <v>90</v>
      </c>
      <c r="AY137" s="17" t="s">
        <v>179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21</v>
      </c>
      <c r="BK137" s="203">
        <f>ROUND(I137*H137,2)</f>
        <v>0</v>
      </c>
      <c r="BL137" s="17" t="s">
        <v>186</v>
      </c>
      <c r="BM137" s="202" t="s">
        <v>186</v>
      </c>
    </row>
    <row r="138" spans="1:65" s="2" customFormat="1" ht="14.4" customHeight="1">
      <c r="A138" s="34"/>
      <c r="B138" s="35"/>
      <c r="C138" s="226" t="s">
        <v>110</v>
      </c>
      <c r="D138" s="226" t="s">
        <v>207</v>
      </c>
      <c r="E138" s="227" t="s">
        <v>1873</v>
      </c>
      <c r="F138" s="228" t="s">
        <v>1874</v>
      </c>
      <c r="G138" s="229" t="s">
        <v>709</v>
      </c>
      <c r="H138" s="230">
        <v>8</v>
      </c>
      <c r="I138" s="231"/>
      <c r="J138" s="232">
        <f>ROUND(I138*H138,2)</f>
        <v>0</v>
      </c>
      <c r="K138" s="228" t="s">
        <v>1</v>
      </c>
      <c r="L138" s="233"/>
      <c r="M138" s="234" t="s">
        <v>1</v>
      </c>
      <c r="N138" s="235" t="s">
        <v>47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210</v>
      </c>
      <c r="AT138" s="202" t="s">
        <v>207</v>
      </c>
      <c r="AU138" s="202" t="s">
        <v>90</v>
      </c>
      <c r="AY138" s="17" t="s">
        <v>179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21</v>
      </c>
      <c r="BK138" s="203">
        <f>ROUND(I138*H138,2)</f>
        <v>0</v>
      </c>
      <c r="BL138" s="17" t="s">
        <v>186</v>
      </c>
      <c r="BM138" s="202" t="s">
        <v>229</v>
      </c>
    </row>
    <row r="139" spans="1:65" s="2" customFormat="1" ht="14.4" customHeight="1">
      <c r="A139" s="34"/>
      <c r="B139" s="35"/>
      <c r="C139" s="226" t="s">
        <v>186</v>
      </c>
      <c r="D139" s="226" t="s">
        <v>207</v>
      </c>
      <c r="E139" s="227" t="s">
        <v>1875</v>
      </c>
      <c r="F139" s="228" t="s">
        <v>1876</v>
      </c>
      <c r="G139" s="229" t="s">
        <v>709</v>
      </c>
      <c r="H139" s="230">
        <v>10</v>
      </c>
      <c r="I139" s="231"/>
      <c r="J139" s="232">
        <f>ROUND(I139*H139,2)</f>
        <v>0</v>
      </c>
      <c r="K139" s="228" t="s">
        <v>1</v>
      </c>
      <c r="L139" s="233"/>
      <c r="M139" s="234" t="s">
        <v>1</v>
      </c>
      <c r="N139" s="235" t="s">
        <v>47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210</v>
      </c>
      <c r="AT139" s="202" t="s">
        <v>207</v>
      </c>
      <c r="AU139" s="202" t="s">
        <v>90</v>
      </c>
      <c r="AY139" s="17" t="s">
        <v>179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21</v>
      </c>
      <c r="BK139" s="203">
        <f>ROUND(I139*H139,2)</f>
        <v>0</v>
      </c>
      <c r="BL139" s="17" t="s">
        <v>186</v>
      </c>
      <c r="BM139" s="202" t="s">
        <v>210</v>
      </c>
    </row>
    <row r="140" spans="1:65" s="2" customFormat="1" ht="14.4" customHeight="1">
      <c r="A140" s="34"/>
      <c r="B140" s="35"/>
      <c r="C140" s="191" t="s">
        <v>222</v>
      </c>
      <c r="D140" s="191" t="s">
        <v>181</v>
      </c>
      <c r="E140" s="192" t="s">
        <v>1877</v>
      </c>
      <c r="F140" s="193" t="s">
        <v>1878</v>
      </c>
      <c r="G140" s="194" t="s">
        <v>243</v>
      </c>
      <c r="H140" s="195">
        <v>11</v>
      </c>
      <c r="I140" s="196"/>
      <c r="J140" s="197">
        <f>ROUND(I140*H140,2)</f>
        <v>0</v>
      </c>
      <c r="K140" s="193" t="s">
        <v>185</v>
      </c>
      <c r="L140" s="39"/>
      <c r="M140" s="198" t="s">
        <v>1</v>
      </c>
      <c r="N140" s="199" t="s">
        <v>47</v>
      </c>
      <c r="O140" s="71"/>
      <c r="P140" s="200">
        <f>O140*H140</f>
        <v>0</v>
      </c>
      <c r="Q140" s="200">
        <v>1.17E-2</v>
      </c>
      <c r="R140" s="200">
        <f>Q140*H140</f>
        <v>0.12870000000000001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186</v>
      </c>
      <c r="AT140" s="202" t="s">
        <v>181</v>
      </c>
      <c r="AU140" s="202" t="s">
        <v>90</v>
      </c>
      <c r="AY140" s="17" t="s">
        <v>179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21</v>
      </c>
      <c r="BK140" s="203">
        <f>ROUND(I140*H140,2)</f>
        <v>0</v>
      </c>
      <c r="BL140" s="17" t="s">
        <v>186</v>
      </c>
      <c r="BM140" s="202" t="s">
        <v>26</v>
      </c>
    </row>
    <row r="141" spans="1:65" s="14" customFormat="1" ht="10.199999999999999">
      <c r="B141" s="215"/>
      <c r="C141" s="216"/>
      <c r="D141" s="206" t="s">
        <v>188</v>
      </c>
      <c r="E141" s="217" t="s">
        <v>1</v>
      </c>
      <c r="F141" s="218" t="s">
        <v>1879</v>
      </c>
      <c r="G141" s="216"/>
      <c r="H141" s="219">
        <v>11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188</v>
      </c>
      <c r="AU141" s="225" t="s">
        <v>90</v>
      </c>
      <c r="AV141" s="14" t="s">
        <v>90</v>
      </c>
      <c r="AW141" s="14" t="s">
        <v>40</v>
      </c>
      <c r="AX141" s="14" t="s">
        <v>82</v>
      </c>
      <c r="AY141" s="225" t="s">
        <v>179</v>
      </c>
    </row>
    <row r="142" spans="1:65" s="15" customFormat="1" ht="10.199999999999999">
      <c r="B142" s="243"/>
      <c r="C142" s="244"/>
      <c r="D142" s="206" t="s">
        <v>188</v>
      </c>
      <c r="E142" s="245" t="s">
        <v>1</v>
      </c>
      <c r="F142" s="246" t="s">
        <v>1870</v>
      </c>
      <c r="G142" s="244"/>
      <c r="H142" s="247">
        <v>11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188</v>
      </c>
      <c r="AU142" s="253" t="s">
        <v>90</v>
      </c>
      <c r="AV142" s="15" t="s">
        <v>186</v>
      </c>
      <c r="AW142" s="15" t="s">
        <v>40</v>
      </c>
      <c r="AX142" s="15" t="s">
        <v>21</v>
      </c>
      <c r="AY142" s="253" t="s">
        <v>179</v>
      </c>
    </row>
    <row r="143" spans="1:65" s="2" customFormat="1" ht="14.4" customHeight="1">
      <c r="A143" s="34"/>
      <c r="B143" s="35"/>
      <c r="C143" s="226" t="s">
        <v>229</v>
      </c>
      <c r="D143" s="226" t="s">
        <v>207</v>
      </c>
      <c r="E143" s="227" t="s">
        <v>1880</v>
      </c>
      <c r="F143" s="228" t="s">
        <v>1881</v>
      </c>
      <c r="G143" s="229" t="s">
        <v>1882</v>
      </c>
      <c r="H143" s="230">
        <v>2</v>
      </c>
      <c r="I143" s="231"/>
      <c r="J143" s="232">
        <f>ROUND(I143*H143,2)</f>
        <v>0</v>
      </c>
      <c r="K143" s="228" t="s">
        <v>1</v>
      </c>
      <c r="L143" s="233"/>
      <c r="M143" s="234" t="s">
        <v>1</v>
      </c>
      <c r="N143" s="235" t="s">
        <v>47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210</v>
      </c>
      <c r="AT143" s="202" t="s">
        <v>207</v>
      </c>
      <c r="AU143" s="202" t="s">
        <v>90</v>
      </c>
      <c r="AY143" s="17" t="s">
        <v>179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21</v>
      </c>
      <c r="BK143" s="203">
        <f>ROUND(I143*H143,2)</f>
        <v>0</v>
      </c>
      <c r="BL143" s="17" t="s">
        <v>186</v>
      </c>
      <c r="BM143" s="202" t="s">
        <v>265</v>
      </c>
    </row>
    <row r="144" spans="1:65" s="12" customFormat="1" ht="22.8" customHeight="1">
      <c r="B144" s="175"/>
      <c r="C144" s="176"/>
      <c r="D144" s="177" t="s">
        <v>81</v>
      </c>
      <c r="E144" s="189" t="s">
        <v>784</v>
      </c>
      <c r="F144" s="189" t="s">
        <v>1883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P145</f>
        <v>0</v>
      </c>
      <c r="Q144" s="183"/>
      <c r="R144" s="184">
        <f>R145</f>
        <v>0</v>
      </c>
      <c r="S144" s="183"/>
      <c r="T144" s="185">
        <f>T145</f>
        <v>0</v>
      </c>
      <c r="AR144" s="186" t="s">
        <v>21</v>
      </c>
      <c r="AT144" s="187" t="s">
        <v>81</v>
      </c>
      <c r="AU144" s="187" t="s">
        <v>21</v>
      </c>
      <c r="AY144" s="186" t="s">
        <v>179</v>
      </c>
      <c r="BK144" s="188">
        <f>BK145</f>
        <v>0</v>
      </c>
    </row>
    <row r="145" spans="1:65" s="2" customFormat="1" ht="14.4" customHeight="1">
      <c r="A145" s="34"/>
      <c r="B145" s="35"/>
      <c r="C145" s="191" t="s">
        <v>234</v>
      </c>
      <c r="D145" s="191" t="s">
        <v>181</v>
      </c>
      <c r="E145" s="192" t="s">
        <v>888</v>
      </c>
      <c r="F145" s="193" t="s">
        <v>889</v>
      </c>
      <c r="G145" s="194" t="s">
        <v>200</v>
      </c>
      <c r="H145" s="195">
        <v>0.13600000000000001</v>
      </c>
      <c r="I145" s="196"/>
      <c r="J145" s="197">
        <f>ROUND(I145*H145,2)</f>
        <v>0</v>
      </c>
      <c r="K145" s="193" t="s">
        <v>185</v>
      </c>
      <c r="L145" s="39"/>
      <c r="M145" s="198" t="s">
        <v>1</v>
      </c>
      <c r="N145" s="199" t="s">
        <v>47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186</v>
      </c>
      <c r="AT145" s="202" t="s">
        <v>181</v>
      </c>
      <c r="AU145" s="202" t="s">
        <v>90</v>
      </c>
      <c r="AY145" s="17" t="s">
        <v>179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21</v>
      </c>
      <c r="BK145" s="203">
        <f>ROUND(I145*H145,2)</f>
        <v>0</v>
      </c>
      <c r="BL145" s="17" t="s">
        <v>186</v>
      </c>
      <c r="BM145" s="202" t="s">
        <v>286</v>
      </c>
    </row>
    <row r="146" spans="1:65" s="12" customFormat="1" ht="25.95" customHeight="1">
      <c r="B146" s="175"/>
      <c r="C146" s="176"/>
      <c r="D146" s="177" t="s">
        <v>81</v>
      </c>
      <c r="E146" s="178" t="s">
        <v>891</v>
      </c>
      <c r="F146" s="178" t="s">
        <v>892</v>
      </c>
      <c r="G146" s="176"/>
      <c r="H146" s="176"/>
      <c r="I146" s="179"/>
      <c r="J146" s="180">
        <f>BK146</f>
        <v>0</v>
      </c>
      <c r="K146" s="176"/>
      <c r="L146" s="181"/>
      <c r="M146" s="182"/>
      <c r="N146" s="183"/>
      <c r="O146" s="183"/>
      <c r="P146" s="184">
        <f>P147+P177+P238+P307+P389+P405</f>
        <v>0</v>
      </c>
      <c r="Q146" s="183"/>
      <c r="R146" s="184">
        <f>R147+R177+R238+R307+R389+R405</f>
        <v>0.4914</v>
      </c>
      <c r="S146" s="183"/>
      <c r="T146" s="185">
        <f>T147+T177+T238+T307+T389+T405</f>
        <v>0</v>
      </c>
      <c r="AR146" s="186" t="s">
        <v>90</v>
      </c>
      <c r="AT146" s="187" t="s">
        <v>81</v>
      </c>
      <c r="AU146" s="187" t="s">
        <v>82</v>
      </c>
      <c r="AY146" s="186" t="s">
        <v>179</v>
      </c>
      <c r="BK146" s="188">
        <f>BK147+BK177+BK238+BK307+BK389+BK405</f>
        <v>0</v>
      </c>
    </row>
    <row r="147" spans="1:65" s="12" customFormat="1" ht="22.8" customHeight="1">
      <c r="B147" s="175"/>
      <c r="C147" s="176"/>
      <c r="D147" s="177" t="s">
        <v>81</v>
      </c>
      <c r="E147" s="189" t="s">
        <v>893</v>
      </c>
      <c r="F147" s="189" t="s">
        <v>1884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SUM(P148:P176)</f>
        <v>0</v>
      </c>
      <c r="Q147" s="183"/>
      <c r="R147" s="184">
        <f>SUM(R148:R176)</f>
        <v>0</v>
      </c>
      <c r="S147" s="183"/>
      <c r="T147" s="185">
        <f>SUM(T148:T176)</f>
        <v>0</v>
      </c>
      <c r="AR147" s="186" t="s">
        <v>90</v>
      </c>
      <c r="AT147" s="187" t="s">
        <v>81</v>
      </c>
      <c r="AU147" s="187" t="s">
        <v>21</v>
      </c>
      <c r="AY147" s="186" t="s">
        <v>179</v>
      </c>
      <c r="BK147" s="188">
        <f>SUM(BK148:BK176)</f>
        <v>0</v>
      </c>
    </row>
    <row r="148" spans="1:65" s="2" customFormat="1" ht="14.4" customHeight="1">
      <c r="A148" s="34"/>
      <c r="B148" s="35"/>
      <c r="C148" s="191" t="s">
        <v>210</v>
      </c>
      <c r="D148" s="191" t="s">
        <v>181</v>
      </c>
      <c r="E148" s="192" t="s">
        <v>1885</v>
      </c>
      <c r="F148" s="193" t="s">
        <v>1886</v>
      </c>
      <c r="G148" s="194" t="s">
        <v>260</v>
      </c>
      <c r="H148" s="195">
        <v>7.5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47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297</v>
      </c>
      <c r="AT148" s="202" t="s">
        <v>181</v>
      </c>
      <c r="AU148" s="202" t="s">
        <v>90</v>
      </c>
      <c r="AY148" s="17" t="s">
        <v>179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21</v>
      </c>
      <c r="BK148" s="203">
        <f>ROUND(I148*H148,2)</f>
        <v>0</v>
      </c>
      <c r="BL148" s="17" t="s">
        <v>297</v>
      </c>
      <c r="BM148" s="202" t="s">
        <v>297</v>
      </c>
    </row>
    <row r="149" spans="1:65" s="14" customFormat="1" ht="10.199999999999999">
      <c r="B149" s="215"/>
      <c r="C149" s="216"/>
      <c r="D149" s="206" t="s">
        <v>188</v>
      </c>
      <c r="E149" s="217" t="s">
        <v>1</v>
      </c>
      <c r="F149" s="218" t="s">
        <v>1887</v>
      </c>
      <c r="G149" s="216"/>
      <c r="H149" s="219">
        <v>7.5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188</v>
      </c>
      <c r="AU149" s="225" t="s">
        <v>90</v>
      </c>
      <c r="AV149" s="14" t="s">
        <v>90</v>
      </c>
      <c r="AW149" s="14" t="s">
        <v>40</v>
      </c>
      <c r="AX149" s="14" t="s">
        <v>82</v>
      </c>
      <c r="AY149" s="225" t="s">
        <v>179</v>
      </c>
    </row>
    <row r="150" spans="1:65" s="15" customFormat="1" ht="10.199999999999999">
      <c r="B150" s="243"/>
      <c r="C150" s="244"/>
      <c r="D150" s="206" t="s">
        <v>188</v>
      </c>
      <c r="E150" s="245" t="s">
        <v>1</v>
      </c>
      <c r="F150" s="246" t="s">
        <v>1870</v>
      </c>
      <c r="G150" s="244"/>
      <c r="H150" s="247">
        <v>7.5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188</v>
      </c>
      <c r="AU150" s="253" t="s">
        <v>90</v>
      </c>
      <c r="AV150" s="15" t="s">
        <v>186</v>
      </c>
      <c r="AW150" s="15" t="s">
        <v>40</v>
      </c>
      <c r="AX150" s="15" t="s">
        <v>21</v>
      </c>
      <c r="AY150" s="253" t="s">
        <v>179</v>
      </c>
    </row>
    <row r="151" spans="1:65" s="2" customFormat="1" ht="14.4" customHeight="1">
      <c r="A151" s="34"/>
      <c r="B151" s="35"/>
      <c r="C151" s="226" t="s">
        <v>246</v>
      </c>
      <c r="D151" s="226" t="s">
        <v>207</v>
      </c>
      <c r="E151" s="227" t="s">
        <v>1888</v>
      </c>
      <c r="F151" s="228" t="s">
        <v>1889</v>
      </c>
      <c r="G151" s="229" t="s">
        <v>260</v>
      </c>
      <c r="H151" s="230">
        <v>7.5</v>
      </c>
      <c r="I151" s="231"/>
      <c r="J151" s="232">
        <f>ROUND(I151*H151,2)</f>
        <v>0</v>
      </c>
      <c r="K151" s="228" t="s">
        <v>1</v>
      </c>
      <c r="L151" s="233"/>
      <c r="M151" s="234" t="s">
        <v>1</v>
      </c>
      <c r="N151" s="235" t="s">
        <v>47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397</v>
      </c>
      <c r="AT151" s="202" t="s">
        <v>207</v>
      </c>
      <c r="AU151" s="202" t="s">
        <v>90</v>
      </c>
      <c r="AY151" s="17" t="s">
        <v>179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21</v>
      </c>
      <c r="BK151" s="203">
        <f>ROUND(I151*H151,2)</f>
        <v>0</v>
      </c>
      <c r="BL151" s="17" t="s">
        <v>297</v>
      </c>
      <c r="BM151" s="202" t="s">
        <v>309</v>
      </c>
    </row>
    <row r="152" spans="1:65" s="2" customFormat="1" ht="14.4" customHeight="1">
      <c r="A152" s="34"/>
      <c r="B152" s="35"/>
      <c r="C152" s="191" t="s">
        <v>26</v>
      </c>
      <c r="D152" s="191" t="s">
        <v>181</v>
      </c>
      <c r="E152" s="192" t="s">
        <v>1890</v>
      </c>
      <c r="F152" s="193" t="s">
        <v>1891</v>
      </c>
      <c r="G152" s="194" t="s">
        <v>260</v>
      </c>
      <c r="H152" s="195">
        <v>123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47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297</v>
      </c>
      <c r="AT152" s="202" t="s">
        <v>181</v>
      </c>
      <c r="AU152" s="202" t="s">
        <v>90</v>
      </c>
      <c r="AY152" s="17" t="s">
        <v>179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21</v>
      </c>
      <c r="BK152" s="203">
        <f>ROUND(I152*H152,2)</f>
        <v>0</v>
      </c>
      <c r="BL152" s="17" t="s">
        <v>297</v>
      </c>
      <c r="BM152" s="202" t="s">
        <v>321</v>
      </c>
    </row>
    <row r="153" spans="1:65" s="14" customFormat="1" ht="10.199999999999999">
      <c r="B153" s="215"/>
      <c r="C153" s="216"/>
      <c r="D153" s="206" t="s">
        <v>188</v>
      </c>
      <c r="E153" s="217" t="s">
        <v>1</v>
      </c>
      <c r="F153" s="218" t="s">
        <v>1892</v>
      </c>
      <c r="G153" s="216"/>
      <c r="H153" s="219">
        <v>123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188</v>
      </c>
      <c r="AU153" s="225" t="s">
        <v>90</v>
      </c>
      <c r="AV153" s="14" t="s">
        <v>90</v>
      </c>
      <c r="AW153" s="14" t="s">
        <v>40</v>
      </c>
      <c r="AX153" s="14" t="s">
        <v>82</v>
      </c>
      <c r="AY153" s="225" t="s">
        <v>179</v>
      </c>
    </row>
    <row r="154" spans="1:65" s="15" customFormat="1" ht="10.199999999999999">
      <c r="B154" s="243"/>
      <c r="C154" s="244"/>
      <c r="D154" s="206" t="s">
        <v>188</v>
      </c>
      <c r="E154" s="245" t="s">
        <v>1</v>
      </c>
      <c r="F154" s="246" t="s">
        <v>1870</v>
      </c>
      <c r="G154" s="244"/>
      <c r="H154" s="247">
        <v>123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188</v>
      </c>
      <c r="AU154" s="253" t="s">
        <v>90</v>
      </c>
      <c r="AV154" s="15" t="s">
        <v>186</v>
      </c>
      <c r="AW154" s="15" t="s">
        <v>40</v>
      </c>
      <c r="AX154" s="15" t="s">
        <v>21</v>
      </c>
      <c r="AY154" s="253" t="s">
        <v>179</v>
      </c>
    </row>
    <row r="155" spans="1:65" s="2" customFormat="1" ht="14.4" customHeight="1">
      <c r="A155" s="34"/>
      <c r="B155" s="35"/>
      <c r="C155" s="226" t="s">
        <v>257</v>
      </c>
      <c r="D155" s="226" t="s">
        <v>207</v>
      </c>
      <c r="E155" s="227" t="s">
        <v>1893</v>
      </c>
      <c r="F155" s="228" t="s">
        <v>1894</v>
      </c>
      <c r="G155" s="229" t="s">
        <v>260</v>
      </c>
      <c r="H155" s="230">
        <v>50</v>
      </c>
      <c r="I155" s="231"/>
      <c r="J155" s="232">
        <f>ROUND(I155*H155,2)</f>
        <v>0</v>
      </c>
      <c r="K155" s="228" t="s">
        <v>1</v>
      </c>
      <c r="L155" s="233"/>
      <c r="M155" s="234" t="s">
        <v>1</v>
      </c>
      <c r="N155" s="235" t="s">
        <v>47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397</v>
      </c>
      <c r="AT155" s="202" t="s">
        <v>207</v>
      </c>
      <c r="AU155" s="202" t="s">
        <v>90</v>
      </c>
      <c r="AY155" s="17" t="s">
        <v>179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21</v>
      </c>
      <c r="BK155" s="203">
        <f>ROUND(I155*H155,2)</f>
        <v>0</v>
      </c>
      <c r="BL155" s="17" t="s">
        <v>297</v>
      </c>
      <c r="BM155" s="202" t="s">
        <v>330</v>
      </c>
    </row>
    <row r="156" spans="1:65" s="2" customFormat="1" ht="14.4" customHeight="1">
      <c r="A156" s="34"/>
      <c r="B156" s="35"/>
      <c r="C156" s="226" t="s">
        <v>265</v>
      </c>
      <c r="D156" s="226" t="s">
        <v>207</v>
      </c>
      <c r="E156" s="227" t="s">
        <v>1895</v>
      </c>
      <c r="F156" s="228" t="s">
        <v>1896</v>
      </c>
      <c r="G156" s="229" t="s">
        <v>260</v>
      </c>
      <c r="H156" s="230">
        <v>25.5</v>
      </c>
      <c r="I156" s="231"/>
      <c r="J156" s="232">
        <f>ROUND(I156*H156,2)</f>
        <v>0</v>
      </c>
      <c r="K156" s="228" t="s">
        <v>1</v>
      </c>
      <c r="L156" s="233"/>
      <c r="M156" s="234" t="s">
        <v>1</v>
      </c>
      <c r="N156" s="235" t="s">
        <v>47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397</v>
      </c>
      <c r="AT156" s="202" t="s">
        <v>207</v>
      </c>
      <c r="AU156" s="202" t="s">
        <v>90</v>
      </c>
      <c r="AY156" s="17" t="s">
        <v>179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21</v>
      </c>
      <c r="BK156" s="203">
        <f>ROUND(I156*H156,2)</f>
        <v>0</v>
      </c>
      <c r="BL156" s="17" t="s">
        <v>297</v>
      </c>
      <c r="BM156" s="202" t="s">
        <v>341</v>
      </c>
    </row>
    <row r="157" spans="1:65" s="2" customFormat="1" ht="14.4" customHeight="1">
      <c r="A157" s="34"/>
      <c r="B157" s="35"/>
      <c r="C157" s="226" t="s">
        <v>278</v>
      </c>
      <c r="D157" s="226" t="s">
        <v>207</v>
      </c>
      <c r="E157" s="227" t="s">
        <v>1897</v>
      </c>
      <c r="F157" s="228" t="s">
        <v>1898</v>
      </c>
      <c r="G157" s="229" t="s">
        <v>260</v>
      </c>
      <c r="H157" s="230">
        <v>47.5</v>
      </c>
      <c r="I157" s="231"/>
      <c r="J157" s="232">
        <f>ROUND(I157*H157,2)</f>
        <v>0</v>
      </c>
      <c r="K157" s="228" t="s">
        <v>1</v>
      </c>
      <c r="L157" s="233"/>
      <c r="M157" s="234" t="s">
        <v>1</v>
      </c>
      <c r="N157" s="235" t="s">
        <v>47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397</v>
      </c>
      <c r="AT157" s="202" t="s">
        <v>207</v>
      </c>
      <c r="AU157" s="202" t="s">
        <v>90</v>
      </c>
      <c r="AY157" s="17" t="s">
        <v>179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21</v>
      </c>
      <c r="BK157" s="203">
        <f>ROUND(I157*H157,2)</f>
        <v>0</v>
      </c>
      <c r="BL157" s="17" t="s">
        <v>297</v>
      </c>
      <c r="BM157" s="202" t="s">
        <v>351</v>
      </c>
    </row>
    <row r="158" spans="1:65" s="14" customFormat="1" ht="10.199999999999999">
      <c r="B158" s="215"/>
      <c r="C158" s="216"/>
      <c r="D158" s="206" t="s">
        <v>188</v>
      </c>
      <c r="E158" s="217" t="s">
        <v>1</v>
      </c>
      <c r="F158" s="218" t="s">
        <v>1899</v>
      </c>
      <c r="G158" s="216"/>
      <c r="H158" s="219">
        <v>47.5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188</v>
      </c>
      <c r="AU158" s="225" t="s">
        <v>90</v>
      </c>
      <c r="AV158" s="14" t="s">
        <v>90</v>
      </c>
      <c r="AW158" s="14" t="s">
        <v>40</v>
      </c>
      <c r="AX158" s="14" t="s">
        <v>82</v>
      </c>
      <c r="AY158" s="225" t="s">
        <v>179</v>
      </c>
    </row>
    <row r="159" spans="1:65" s="15" customFormat="1" ht="10.199999999999999">
      <c r="B159" s="243"/>
      <c r="C159" s="244"/>
      <c r="D159" s="206" t="s">
        <v>188</v>
      </c>
      <c r="E159" s="245" t="s">
        <v>1</v>
      </c>
      <c r="F159" s="246" t="s">
        <v>1870</v>
      </c>
      <c r="G159" s="244"/>
      <c r="H159" s="247">
        <v>47.5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188</v>
      </c>
      <c r="AU159" s="253" t="s">
        <v>90</v>
      </c>
      <c r="AV159" s="15" t="s">
        <v>186</v>
      </c>
      <c r="AW159" s="15" t="s">
        <v>40</v>
      </c>
      <c r="AX159" s="15" t="s">
        <v>21</v>
      </c>
      <c r="AY159" s="253" t="s">
        <v>179</v>
      </c>
    </row>
    <row r="160" spans="1:65" s="2" customFormat="1" ht="14.4" customHeight="1">
      <c r="A160" s="34"/>
      <c r="B160" s="35"/>
      <c r="C160" s="191" t="s">
        <v>286</v>
      </c>
      <c r="D160" s="191" t="s">
        <v>181</v>
      </c>
      <c r="E160" s="192" t="s">
        <v>1900</v>
      </c>
      <c r="F160" s="193" t="s">
        <v>1901</v>
      </c>
      <c r="G160" s="194" t="s">
        <v>260</v>
      </c>
      <c r="H160" s="195">
        <v>44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47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297</v>
      </c>
      <c r="AT160" s="202" t="s">
        <v>181</v>
      </c>
      <c r="AU160" s="202" t="s">
        <v>90</v>
      </c>
      <c r="AY160" s="17" t="s">
        <v>179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21</v>
      </c>
      <c r="BK160" s="203">
        <f>ROUND(I160*H160,2)</f>
        <v>0</v>
      </c>
      <c r="BL160" s="17" t="s">
        <v>297</v>
      </c>
      <c r="BM160" s="202" t="s">
        <v>362</v>
      </c>
    </row>
    <row r="161" spans="1:65" s="14" customFormat="1" ht="10.199999999999999">
      <c r="B161" s="215"/>
      <c r="C161" s="216"/>
      <c r="D161" s="206" t="s">
        <v>188</v>
      </c>
      <c r="E161" s="217" t="s">
        <v>1</v>
      </c>
      <c r="F161" s="218" t="s">
        <v>1902</v>
      </c>
      <c r="G161" s="216"/>
      <c r="H161" s="219">
        <v>44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188</v>
      </c>
      <c r="AU161" s="225" t="s">
        <v>90</v>
      </c>
      <c r="AV161" s="14" t="s">
        <v>90</v>
      </c>
      <c r="AW161" s="14" t="s">
        <v>40</v>
      </c>
      <c r="AX161" s="14" t="s">
        <v>82</v>
      </c>
      <c r="AY161" s="225" t="s">
        <v>179</v>
      </c>
    </row>
    <row r="162" spans="1:65" s="15" customFormat="1" ht="10.199999999999999">
      <c r="B162" s="243"/>
      <c r="C162" s="244"/>
      <c r="D162" s="206" t="s">
        <v>188</v>
      </c>
      <c r="E162" s="245" t="s">
        <v>1</v>
      </c>
      <c r="F162" s="246" t="s">
        <v>1870</v>
      </c>
      <c r="G162" s="244"/>
      <c r="H162" s="247">
        <v>44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188</v>
      </c>
      <c r="AU162" s="253" t="s">
        <v>90</v>
      </c>
      <c r="AV162" s="15" t="s">
        <v>186</v>
      </c>
      <c r="AW162" s="15" t="s">
        <v>40</v>
      </c>
      <c r="AX162" s="15" t="s">
        <v>21</v>
      </c>
      <c r="AY162" s="253" t="s">
        <v>179</v>
      </c>
    </row>
    <row r="163" spans="1:65" s="2" customFormat="1" ht="14.4" customHeight="1">
      <c r="A163" s="34"/>
      <c r="B163" s="35"/>
      <c r="C163" s="226" t="s">
        <v>8</v>
      </c>
      <c r="D163" s="226" t="s">
        <v>207</v>
      </c>
      <c r="E163" s="227" t="s">
        <v>1903</v>
      </c>
      <c r="F163" s="228" t="s">
        <v>1904</v>
      </c>
      <c r="G163" s="229" t="s">
        <v>260</v>
      </c>
      <c r="H163" s="230">
        <v>20</v>
      </c>
      <c r="I163" s="231"/>
      <c r="J163" s="232">
        <f t="shared" ref="J163:J176" si="0">ROUND(I163*H163,2)</f>
        <v>0</v>
      </c>
      <c r="K163" s="228" t="s">
        <v>1</v>
      </c>
      <c r="L163" s="233"/>
      <c r="M163" s="234" t="s">
        <v>1</v>
      </c>
      <c r="N163" s="235" t="s">
        <v>47</v>
      </c>
      <c r="O163" s="71"/>
      <c r="P163" s="200">
        <f t="shared" ref="P163:P176" si="1">O163*H163</f>
        <v>0</v>
      </c>
      <c r="Q163" s="200">
        <v>0</v>
      </c>
      <c r="R163" s="200">
        <f t="shared" ref="R163:R176" si="2">Q163*H163</f>
        <v>0</v>
      </c>
      <c r="S163" s="200">
        <v>0</v>
      </c>
      <c r="T163" s="201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397</v>
      </c>
      <c r="AT163" s="202" t="s">
        <v>207</v>
      </c>
      <c r="AU163" s="202" t="s">
        <v>90</v>
      </c>
      <c r="AY163" s="17" t="s">
        <v>179</v>
      </c>
      <c r="BE163" s="203">
        <f t="shared" ref="BE163:BE176" si="4">IF(N163="základní",J163,0)</f>
        <v>0</v>
      </c>
      <c r="BF163" s="203">
        <f t="shared" ref="BF163:BF176" si="5">IF(N163="snížená",J163,0)</f>
        <v>0</v>
      </c>
      <c r="BG163" s="203">
        <f t="shared" ref="BG163:BG176" si="6">IF(N163="zákl. přenesená",J163,0)</f>
        <v>0</v>
      </c>
      <c r="BH163" s="203">
        <f t="shared" ref="BH163:BH176" si="7">IF(N163="sníž. přenesená",J163,0)</f>
        <v>0</v>
      </c>
      <c r="BI163" s="203">
        <f t="shared" ref="BI163:BI176" si="8">IF(N163="nulová",J163,0)</f>
        <v>0</v>
      </c>
      <c r="BJ163" s="17" t="s">
        <v>21</v>
      </c>
      <c r="BK163" s="203">
        <f t="shared" ref="BK163:BK176" si="9">ROUND(I163*H163,2)</f>
        <v>0</v>
      </c>
      <c r="BL163" s="17" t="s">
        <v>297</v>
      </c>
      <c r="BM163" s="202" t="s">
        <v>387</v>
      </c>
    </row>
    <row r="164" spans="1:65" s="2" customFormat="1" ht="14.4" customHeight="1">
      <c r="A164" s="34"/>
      <c r="B164" s="35"/>
      <c r="C164" s="226" t="s">
        <v>297</v>
      </c>
      <c r="D164" s="226" t="s">
        <v>207</v>
      </c>
      <c r="E164" s="227" t="s">
        <v>1905</v>
      </c>
      <c r="F164" s="228" t="s">
        <v>1906</v>
      </c>
      <c r="G164" s="229" t="s">
        <v>260</v>
      </c>
      <c r="H164" s="230">
        <v>15.5</v>
      </c>
      <c r="I164" s="231"/>
      <c r="J164" s="232">
        <f t="shared" si="0"/>
        <v>0</v>
      </c>
      <c r="K164" s="228" t="s">
        <v>1</v>
      </c>
      <c r="L164" s="233"/>
      <c r="M164" s="234" t="s">
        <v>1</v>
      </c>
      <c r="N164" s="235" t="s">
        <v>47</v>
      </c>
      <c r="O164" s="71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397</v>
      </c>
      <c r="AT164" s="202" t="s">
        <v>207</v>
      </c>
      <c r="AU164" s="202" t="s">
        <v>90</v>
      </c>
      <c r="AY164" s="17" t="s">
        <v>179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7" t="s">
        <v>21</v>
      </c>
      <c r="BK164" s="203">
        <f t="shared" si="9"/>
        <v>0</v>
      </c>
      <c r="BL164" s="17" t="s">
        <v>297</v>
      </c>
      <c r="BM164" s="202" t="s">
        <v>397</v>
      </c>
    </row>
    <row r="165" spans="1:65" s="2" customFormat="1" ht="14.4" customHeight="1">
      <c r="A165" s="34"/>
      <c r="B165" s="35"/>
      <c r="C165" s="226" t="s">
        <v>303</v>
      </c>
      <c r="D165" s="226" t="s">
        <v>207</v>
      </c>
      <c r="E165" s="227" t="s">
        <v>1907</v>
      </c>
      <c r="F165" s="228" t="s">
        <v>1908</v>
      </c>
      <c r="G165" s="229" t="s">
        <v>260</v>
      </c>
      <c r="H165" s="230">
        <v>8.5</v>
      </c>
      <c r="I165" s="231"/>
      <c r="J165" s="232">
        <f t="shared" si="0"/>
        <v>0</v>
      </c>
      <c r="K165" s="228" t="s">
        <v>1</v>
      </c>
      <c r="L165" s="233"/>
      <c r="M165" s="234" t="s">
        <v>1</v>
      </c>
      <c r="N165" s="235" t="s">
        <v>47</v>
      </c>
      <c r="O165" s="71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397</v>
      </c>
      <c r="AT165" s="202" t="s">
        <v>207</v>
      </c>
      <c r="AU165" s="202" t="s">
        <v>90</v>
      </c>
      <c r="AY165" s="17" t="s">
        <v>179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7" t="s">
        <v>21</v>
      </c>
      <c r="BK165" s="203">
        <f t="shared" si="9"/>
        <v>0</v>
      </c>
      <c r="BL165" s="17" t="s">
        <v>297</v>
      </c>
      <c r="BM165" s="202" t="s">
        <v>406</v>
      </c>
    </row>
    <row r="166" spans="1:65" s="2" customFormat="1" ht="14.4" customHeight="1">
      <c r="A166" s="34"/>
      <c r="B166" s="35"/>
      <c r="C166" s="191" t="s">
        <v>309</v>
      </c>
      <c r="D166" s="191" t="s">
        <v>181</v>
      </c>
      <c r="E166" s="192" t="s">
        <v>1909</v>
      </c>
      <c r="F166" s="193" t="s">
        <v>1910</v>
      </c>
      <c r="G166" s="194" t="s">
        <v>260</v>
      </c>
      <c r="H166" s="195">
        <v>3.5</v>
      </c>
      <c r="I166" s="196"/>
      <c r="J166" s="197">
        <f t="shared" si="0"/>
        <v>0</v>
      </c>
      <c r="K166" s="193" t="s">
        <v>1</v>
      </c>
      <c r="L166" s="39"/>
      <c r="M166" s="198" t="s">
        <v>1</v>
      </c>
      <c r="N166" s="199" t="s">
        <v>47</v>
      </c>
      <c r="O166" s="71"/>
      <c r="P166" s="200">
        <f t="shared" si="1"/>
        <v>0</v>
      </c>
      <c r="Q166" s="200">
        <v>0</v>
      </c>
      <c r="R166" s="200">
        <f t="shared" si="2"/>
        <v>0</v>
      </c>
      <c r="S166" s="200">
        <v>0</v>
      </c>
      <c r="T166" s="201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297</v>
      </c>
      <c r="AT166" s="202" t="s">
        <v>181</v>
      </c>
      <c r="AU166" s="202" t="s">
        <v>90</v>
      </c>
      <c r="AY166" s="17" t="s">
        <v>179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7" t="s">
        <v>21</v>
      </c>
      <c r="BK166" s="203">
        <f t="shared" si="9"/>
        <v>0</v>
      </c>
      <c r="BL166" s="17" t="s">
        <v>297</v>
      </c>
      <c r="BM166" s="202" t="s">
        <v>418</v>
      </c>
    </row>
    <row r="167" spans="1:65" s="2" customFormat="1" ht="14.4" customHeight="1">
      <c r="A167" s="34"/>
      <c r="B167" s="35"/>
      <c r="C167" s="226" t="s">
        <v>315</v>
      </c>
      <c r="D167" s="226" t="s">
        <v>207</v>
      </c>
      <c r="E167" s="227" t="s">
        <v>1911</v>
      </c>
      <c r="F167" s="228" t="s">
        <v>1912</v>
      </c>
      <c r="G167" s="229" t="s">
        <v>260</v>
      </c>
      <c r="H167" s="230">
        <v>3.5</v>
      </c>
      <c r="I167" s="231"/>
      <c r="J167" s="232">
        <f t="shared" si="0"/>
        <v>0</v>
      </c>
      <c r="K167" s="228" t="s">
        <v>1</v>
      </c>
      <c r="L167" s="233"/>
      <c r="M167" s="234" t="s">
        <v>1</v>
      </c>
      <c r="N167" s="235" t="s">
        <v>47</v>
      </c>
      <c r="O167" s="71"/>
      <c r="P167" s="200">
        <f t="shared" si="1"/>
        <v>0</v>
      </c>
      <c r="Q167" s="200">
        <v>0</v>
      </c>
      <c r="R167" s="200">
        <f t="shared" si="2"/>
        <v>0</v>
      </c>
      <c r="S167" s="200">
        <v>0</v>
      </c>
      <c r="T167" s="201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397</v>
      </c>
      <c r="AT167" s="202" t="s">
        <v>207</v>
      </c>
      <c r="AU167" s="202" t="s">
        <v>90</v>
      </c>
      <c r="AY167" s="17" t="s">
        <v>179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7" t="s">
        <v>21</v>
      </c>
      <c r="BK167" s="203">
        <f t="shared" si="9"/>
        <v>0</v>
      </c>
      <c r="BL167" s="17" t="s">
        <v>297</v>
      </c>
      <c r="BM167" s="202" t="s">
        <v>429</v>
      </c>
    </row>
    <row r="168" spans="1:65" s="2" customFormat="1" ht="14.4" customHeight="1">
      <c r="A168" s="34"/>
      <c r="B168" s="35"/>
      <c r="C168" s="191" t="s">
        <v>321</v>
      </c>
      <c r="D168" s="191" t="s">
        <v>181</v>
      </c>
      <c r="E168" s="192" t="s">
        <v>1913</v>
      </c>
      <c r="F168" s="193" t="s">
        <v>1914</v>
      </c>
      <c r="G168" s="194" t="s">
        <v>260</v>
      </c>
      <c r="H168" s="195">
        <v>17</v>
      </c>
      <c r="I168" s="196"/>
      <c r="J168" s="197">
        <f t="shared" si="0"/>
        <v>0</v>
      </c>
      <c r="K168" s="193" t="s">
        <v>1</v>
      </c>
      <c r="L168" s="39"/>
      <c r="M168" s="198" t="s">
        <v>1</v>
      </c>
      <c r="N168" s="199" t="s">
        <v>47</v>
      </c>
      <c r="O168" s="71"/>
      <c r="P168" s="200">
        <f t="shared" si="1"/>
        <v>0</v>
      </c>
      <c r="Q168" s="200">
        <v>0</v>
      </c>
      <c r="R168" s="200">
        <f t="shared" si="2"/>
        <v>0</v>
      </c>
      <c r="S168" s="200">
        <v>0</v>
      </c>
      <c r="T168" s="201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297</v>
      </c>
      <c r="AT168" s="202" t="s">
        <v>181</v>
      </c>
      <c r="AU168" s="202" t="s">
        <v>90</v>
      </c>
      <c r="AY168" s="17" t="s">
        <v>179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7" t="s">
        <v>21</v>
      </c>
      <c r="BK168" s="203">
        <f t="shared" si="9"/>
        <v>0</v>
      </c>
      <c r="BL168" s="17" t="s">
        <v>297</v>
      </c>
      <c r="BM168" s="202" t="s">
        <v>447</v>
      </c>
    </row>
    <row r="169" spans="1:65" s="2" customFormat="1" ht="14.4" customHeight="1">
      <c r="A169" s="34"/>
      <c r="B169" s="35"/>
      <c r="C169" s="226" t="s">
        <v>7</v>
      </c>
      <c r="D169" s="226" t="s">
        <v>207</v>
      </c>
      <c r="E169" s="227" t="s">
        <v>1915</v>
      </c>
      <c r="F169" s="228" t="s">
        <v>1916</v>
      </c>
      <c r="G169" s="229" t="s">
        <v>260</v>
      </c>
      <c r="H169" s="230">
        <v>17</v>
      </c>
      <c r="I169" s="231"/>
      <c r="J169" s="232">
        <f t="shared" si="0"/>
        <v>0</v>
      </c>
      <c r="K169" s="228" t="s">
        <v>1</v>
      </c>
      <c r="L169" s="233"/>
      <c r="M169" s="234" t="s">
        <v>1</v>
      </c>
      <c r="N169" s="235" t="s">
        <v>47</v>
      </c>
      <c r="O169" s="71"/>
      <c r="P169" s="200">
        <f t="shared" si="1"/>
        <v>0</v>
      </c>
      <c r="Q169" s="200">
        <v>0</v>
      </c>
      <c r="R169" s="200">
        <f t="shared" si="2"/>
        <v>0</v>
      </c>
      <c r="S169" s="200">
        <v>0</v>
      </c>
      <c r="T169" s="201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397</v>
      </c>
      <c r="AT169" s="202" t="s">
        <v>207</v>
      </c>
      <c r="AU169" s="202" t="s">
        <v>90</v>
      </c>
      <c r="AY169" s="17" t="s">
        <v>179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7" t="s">
        <v>21</v>
      </c>
      <c r="BK169" s="203">
        <f t="shared" si="9"/>
        <v>0</v>
      </c>
      <c r="BL169" s="17" t="s">
        <v>297</v>
      </c>
      <c r="BM169" s="202" t="s">
        <v>458</v>
      </c>
    </row>
    <row r="170" spans="1:65" s="2" customFormat="1" ht="14.4" customHeight="1">
      <c r="A170" s="34"/>
      <c r="B170" s="35"/>
      <c r="C170" s="191" t="s">
        <v>330</v>
      </c>
      <c r="D170" s="191" t="s">
        <v>181</v>
      </c>
      <c r="E170" s="192" t="s">
        <v>1917</v>
      </c>
      <c r="F170" s="193" t="s">
        <v>1918</v>
      </c>
      <c r="G170" s="194" t="s">
        <v>260</v>
      </c>
      <c r="H170" s="195">
        <v>4.5</v>
      </c>
      <c r="I170" s="196"/>
      <c r="J170" s="197">
        <f t="shared" si="0"/>
        <v>0</v>
      </c>
      <c r="K170" s="193" t="s">
        <v>1</v>
      </c>
      <c r="L170" s="39"/>
      <c r="M170" s="198" t="s">
        <v>1</v>
      </c>
      <c r="N170" s="199" t="s">
        <v>47</v>
      </c>
      <c r="O170" s="71"/>
      <c r="P170" s="200">
        <f t="shared" si="1"/>
        <v>0</v>
      </c>
      <c r="Q170" s="200">
        <v>0</v>
      </c>
      <c r="R170" s="200">
        <f t="shared" si="2"/>
        <v>0</v>
      </c>
      <c r="S170" s="200">
        <v>0</v>
      </c>
      <c r="T170" s="201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297</v>
      </c>
      <c r="AT170" s="202" t="s">
        <v>181</v>
      </c>
      <c r="AU170" s="202" t="s">
        <v>90</v>
      </c>
      <c r="AY170" s="17" t="s">
        <v>179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7" t="s">
        <v>21</v>
      </c>
      <c r="BK170" s="203">
        <f t="shared" si="9"/>
        <v>0</v>
      </c>
      <c r="BL170" s="17" t="s">
        <v>297</v>
      </c>
      <c r="BM170" s="202" t="s">
        <v>470</v>
      </c>
    </row>
    <row r="171" spans="1:65" s="2" customFormat="1" ht="14.4" customHeight="1">
      <c r="A171" s="34"/>
      <c r="B171" s="35"/>
      <c r="C171" s="226" t="s">
        <v>335</v>
      </c>
      <c r="D171" s="226" t="s">
        <v>207</v>
      </c>
      <c r="E171" s="227" t="s">
        <v>1919</v>
      </c>
      <c r="F171" s="228" t="s">
        <v>1920</v>
      </c>
      <c r="G171" s="229" t="s">
        <v>260</v>
      </c>
      <c r="H171" s="230">
        <v>4.5</v>
      </c>
      <c r="I171" s="231"/>
      <c r="J171" s="232">
        <f t="shared" si="0"/>
        <v>0</v>
      </c>
      <c r="K171" s="228" t="s">
        <v>1</v>
      </c>
      <c r="L171" s="233"/>
      <c r="M171" s="234" t="s">
        <v>1</v>
      </c>
      <c r="N171" s="235" t="s">
        <v>47</v>
      </c>
      <c r="O171" s="71"/>
      <c r="P171" s="200">
        <f t="shared" si="1"/>
        <v>0</v>
      </c>
      <c r="Q171" s="200">
        <v>0</v>
      </c>
      <c r="R171" s="200">
        <f t="shared" si="2"/>
        <v>0</v>
      </c>
      <c r="S171" s="200">
        <v>0</v>
      </c>
      <c r="T171" s="201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397</v>
      </c>
      <c r="AT171" s="202" t="s">
        <v>207</v>
      </c>
      <c r="AU171" s="202" t="s">
        <v>90</v>
      </c>
      <c r="AY171" s="17" t="s">
        <v>179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17" t="s">
        <v>21</v>
      </c>
      <c r="BK171" s="203">
        <f t="shared" si="9"/>
        <v>0</v>
      </c>
      <c r="BL171" s="17" t="s">
        <v>297</v>
      </c>
      <c r="BM171" s="202" t="s">
        <v>480</v>
      </c>
    </row>
    <row r="172" spans="1:65" s="2" customFormat="1" ht="14.4" customHeight="1">
      <c r="A172" s="34"/>
      <c r="B172" s="35"/>
      <c r="C172" s="191" t="s">
        <v>341</v>
      </c>
      <c r="D172" s="191" t="s">
        <v>181</v>
      </c>
      <c r="E172" s="192" t="s">
        <v>1921</v>
      </c>
      <c r="F172" s="193" t="s">
        <v>1922</v>
      </c>
      <c r="G172" s="194" t="s">
        <v>260</v>
      </c>
      <c r="H172" s="195">
        <v>4.5</v>
      </c>
      <c r="I172" s="196"/>
      <c r="J172" s="197">
        <f t="shared" si="0"/>
        <v>0</v>
      </c>
      <c r="K172" s="193" t="s">
        <v>1</v>
      </c>
      <c r="L172" s="39"/>
      <c r="M172" s="198" t="s">
        <v>1</v>
      </c>
      <c r="N172" s="199" t="s">
        <v>47</v>
      </c>
      <c r="O172" s="71"/>
      <c r="P172" s="200">
        <f t="shared" si="1"/>
        <v>0</v>
      </c>
      <c r="Q172" s="200">
        <v>0</v>
      </c>
      <c r="R172" s="200">
        <f t="shared" si="2"/>
        <v>0</v>
      </c>
      <c r="S172" s="200">
        <v>0</v>
      </c>
      <c r="T172" s="201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297</v>
      </c>
      <c r="AT172" s="202" t="s">
        <v>181</v>
      </c>
      <c r="AU172" s="202" t="s">
        <v>90</v>
      </c>
      <c r="AY172" s="17" t="s">
        <v>179</v>
      </c>
      <c r="BE172" s="203">
        <f t="shared" si="4"/>
        <v>0</v>
      </c>
      <c r="BF172" s="203">
        <f t="shared" si="5"/>
        <v>0</v>
      </c>
      <c r="BG172" s="203">
        <f t="shared" si="6"/>
        <v>0</v>
      </c>
      <c r="BH172" s="203">
        <f t="shared" si="7"/>
        <v>0</v>
      </c>
      <c r="BI172" s="203">
        <f t="shared" si="8"/>
        <v>0</v>
      </c>
      <c r="BJ172" s="17" t="s">
        <v>21</v>
      </c>
      <c r="BK172" s="203">
        <f t="shared" si="9"/>
        <v>0</v>
      </c>
      <c r="BL172" s="17" t="s">
        <v>297</v>
      </c>
      <c r="BM172" s="202" t="s">
        <v>493</v>
      </c>
    </row>
    <row r="173" spans="1:65" s="2" customFormat="1" ht="14.4" customHeight="1">
      <c r="A173" s="34"/>
      <c r="B173" s="35"/>
      <c r="C173" s="226" t="s">
        <v>347</v>
      </c>
      <c r="D173" s="226" t="s">
        <v>207</v>
      </c>
      <c r="E173" s="227" t="s">
        <v>1923</v>
      </c>
      <c r="F173" s="228" t="s">
        <v>1924</v>
      </c>
      <c r="G173" s="229" t="s">
        <v>260</v>
      </c>
      <c r="H173" s="230">
        <v>4.5</v>
      </c>
      <c r="I173" s="231"/>
      <c r="J173" s="232">
        <f t="shared" si="0"/>
        <v>0</v>
      </c>
      <c r="K173" s="228" t="s">
        <v>1</v>
      </c>
      <c r="L173" s="233"/>
      <c r="M173" s="234" t="s">
        <v>1</v>
      </c>
      <c r="N173" s="235" t="s">
        <v>47</v>
      </c>
      <c r="O173" s="71"/>
      <c r="P173" s="200">
        <f t="shared" si="1"/>
        <v>0</v>
      </c>
      <c r="Q173" s="200">
        <v>0</v>
      </c>
      <c r="R173" s="200">
        <f t="shared" si="2"/>
        <v>0</v>
      </c>
      <c r="S173" s="200">
        <v>0</v>
      </c>
      <c r="T173" s="201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397</v>
      </c>
      <c r="AT173" s="202" t="s">
        <v>207</v>
      </c>
      <c r="AU173" s="202" t="s">
        <v>90</v>
      </c>
      <c r="AY173" s="17" t="s">
        <v>179</v>
      </c>
      <c r="BE173" s="203">
        <f t="shared" si="4"/>
        <v>0</v>
      </c>
      <c r="BF173" s="203">
        <f t="shared" si="5"/>
        <v>0</v>
      </c>
      <c r="BG173" s="203">
        <f t="shared" si="6"/>
        <v>0</v>
      </c>
      <c r="BH173" s="203">
        <f t="shared" si="7"/>
        <v>0</v>
      </c>
      <c r="BI173" s="203">
        <f t="shared" si="8"/>
        <v>0</v>
      </c>
      <c r="BJ173" s="17" t="s">
        <v>21</v>
      </c>
      <c r="BK173" s="203">
        <f t="shared" si="9"/>
        <v>0</v>
      </c>
      <c r="BL173" s="17" t="s">
        <v>297</v>
      </c>
      <c r="BM173" s="202" t="s">
        <v>504</v>
      </c>
    </row>
    <row r="174" spans="1:65" s="2" customFormat="1" ht="14.4" customHeight="1">
      <c r="A174" s="34"/>
      <c r="B174" s="35"/>
      <c r="C174" s="191" t="s">
        <v>351</v>
      </c>
      <c r="D174" s="191" t="s">
        <v>181</v>
      </c>
      <c r="E174" s="192" t="s">
        <v>1925</v>
      </c>
      <c r="F174" s="193" t="s">
        <v>1926</v>
      </c>
      <c r="G174" s="194" t="s">
        <v>260</v>
      </c>
      <c r="H174" s="195">
        <v>4.5</v>
      </c>
      <c r="I174" s="196"/>
      <c r="J174" s="197">
        <f t="shared" si="0"/>
        <v>0</v>
      </c>
      <c r="K174" s="193" t="s">
        <v>1</v>
      </c>
      <c r="L174" s="39"/>
      <c r="M174" s="198" t="s">
        <v>1</v>
      </c>
      <c r="N174" s="199" t="s">
        <v>47</v>
      </c>
      <c r="O174" s="71"/>
      <c r="P174" s="200">
        <f t="shared" si="1"/>
        <v>0</v>
      </c>
      <c r="Q174" s="200">
        <v>0</v>
      </c>
      <c r="R174" s="200">
        <f t="shared" si="2"/>
        <v>0</v>
      </c>
      <c r="S174" s="200">
        <v>0</v>
      </c>
      <c r="T174" s="201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297</v>
      </c>
      <c r="AT174" s="202" t="s">
        <v>181</v>
      </c>
      <c r="AU174" s="202" t="s">
        <v>90</v>
      </c>
      <c r="AY174" s="17" t="s">
        <v>179</v>
      </c>
      <c r="BE174" s="203">
        <f t="shared" si="4"/>
        <v>0</v>
      </c>
      <c r="BF174" s="203">
        <f t="shared" si="5"/>
        <v>0</v>
      </c>
      <c r="BG174" s="203">
        <f t="shared" si="6"/>
        <v>0</v>
      </c>
      <c r="BH174" s="203">
        <f t="shared" si="7"/>
        <v>0</v>
      </c>
      <c r="BI174" s="203">
        <f t="shared" si="8"/>
        <v>0</v>
      </c>
      <c r="BJ174" s="17" t="s">
        <v>21</v>
      </c>
      <c r="BK174" s="203">
        <f t="shared" si="9"/>
        <v>0</v>
      </c>
      <c r="BL174" s="17" t="s">
        <v>297</v>
      </c>
      <c r="BM174" s="202" t="s">
        <v>516</v>
      </c>
    </row>
    <row r="175" spans="1:65" s="2" customFormat="1" ht="14.4" customHeight="1">
      <c r="A175" s="34"/>
      <c r="B175" s="35"/>
      <c r="C175" s="226" t="s">
        <v>357</v>
      </c>
      <c r="D175" s="226" t="s">
        <v>207</v>
      </c>
      <c r="E175" s="227" t="s">
        <v>1927</v>
      </c>
      <c r="F175" s="228" t="s">
        <v>1928</v>
      </c>
      <c r="G175" s="229" t="s">
        <v>260</v>
      </c>
      <c r="H175" s="230">
        <v>4.5</v>
      </c>
      <c r="I175" s="231"/>
      <c r="J175" s="232">
        <f t="shared" si="0"/>
        <v>0</v>
      </c>
      <c r="K175" s="228" t="s">
        <v>1</v>
      </c>
      <c r="L175" s="233"/>
      <c r="M175" s="234" t="s">
        <v>1</v>
      </c>
      <c r="N175" s="235" t="s">
        <v>47</v>
      </c>
      <c r="O175" s="71"/>
      <c r="P175" s="200">
        <f t="shared" si="1"/>
        <v>0</v>
      </c>
      <c r="Q175" s="200">
        <v>0</v>
      </c>
      <c r="R175" s="200">
        <f t="shared" si="2"/>
        <v>0</v>
      </c>
      <c r="S175" s="200">
        <v>0</v>
      </c>
      <c r="T175" s="201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397</v>
      </c>
      <c r="AT175" s="202" t="s">
        <v>207</v>
      </c>
      <c r="AU175" s="202" t="s">
        <v>90</v>
      </c>
      <c r="AY175" s="17" t="s">
        <v>179</v>
      </c>
      <c r="BE175" s="203">
        <f t="shared" si="4"/>
        <v>0</v>
      </c>
      <c r="BF175" s="203">
        <f t="shared" si="5"/>
        <v>0</v>
      </c>
      <c r="BG175" s="203">
        <f t="shared" si="6"/>
        <v>0</v>
      </c>
      <c r="BH175" s="203">
        <f t="shared" si="7"/>
        <v>0</v>
      </c>
      <c r="BI175" s="203">
        <f t="shared" si="8"/>
        <v>0</v>
      </c>
      <c r="BJ175" s="17" t="s">
        <v>21</v>
      </c>
      <c r="BK175" s="203">
        <f t="shared" si="9"/>
        <v>0</v>
      </c>
      <c r="BL175" s="17" t="s">
        <v>297</v>
      </c>
      <c r="BM175" s="202" t="s">
        <v>527</v>
      </c>
    </row>
    <row r="176" spans="1:65" s="2" customFormat="1" ht="14.4" customHeight="1">
      <c r="A176" s="34"/>
      <c r="B176" s="35"/>
      <c r="C176" s="191" t="s">
        <v>362</v>
      </c>
      <c r="D176" s="191" t="s">
        <v>181</v>
      </c>
      <c r="E176" s="192" t="s">
        <v>929</v>
      </c>
      <c r="F176" s="193" t="s">
        <v>930</v>
      </c>
      <c r="G176" s="194" t="s">
        <v>200</v>
      </c>
      <c r="H176" s="195">
        <v>4.1000000000000002E-2</v>
      </c>
      <c r="I176" s="196"/>
      <c r="J176" s="197">
        <f t="shared" si="0"/>
        <v>0</v>
      </c>
      <c r="K176" s="193" t="s">
        <v>185</v>
      </c>
      <c r="L176" s="39"/>
      <c r="M176" s="198" t="s">
        <v>1</v>
      </c>
      <c r="N176" s="199" t="s">
        <v>47</v>
      </c>
      <c r="O176" s="71"/>
      <c r="P176" s="200">
        <f t="shared" si="1"/>
        <v>0</v>
      </c>
      <c r="Q176" s="200">
        <v>0</v>
      </c>
      <c r="R176" s="200">
        <f t="shared" si="2"/>
        <v>0</v>
      </c>
      <c r="S176" s="200">
        <v>0</v>
      </c>
      <c r="T176" s="201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297</v>
      </c>
      <c r="AT176" s="202" t="s">
        <v>181</v>
      </c>
      <c r="AU176" s="202" t="s">
        <v>90</v>
      </c>
      <c r="AY176" s="17" t="s">
        <v>179</v>
      </c>
      <c r="BE176" s="203">
        <f t="shared" si="4"/>
        <v>0</v>
      </c>
      <c r="BF176" s="203">
        <f t="shared" si="5"/>
        <v>0</v>
      </c>
      <c r="BG176" s="203">
        <f t="shared" si="6"/>
        <v>0</v>
      </c>
      <c r="BH176" s="203">
        <f t="shared" si="7"/>
        <v>0</v>
      </c>
      <c r="BI176" s="203">
        <f t="shared" si="8"/>
        <v>0</v>
      </c>
      <c r="BJ176" s="17" t="s">
        <v>21</v>
      </c>
      <c r="BK176" s="203">
        <f t="shared" si="9"/>
        <v>0</v>
      </c>
      <c r="BL176" s="17" t="s">
        <v>297</v>
      </c>
      <c r="BM176" s="202" t="s">
        <v>538</v>
      </c>
    </row>
    <row r="177" spans="1:65" s="12" customFormat="1" ht="22.8" customHeight="1">
      <c r="B177" s="175"/>
      <c r="C177" s="176"/>
      <c r="D177" s="177" t="s">
        <v>81</v>
      </c>
      <c r="E177" s="189" t="s">
        <v>1929</v>
      </c>
      <c r="F177" s="189" t="s">
        <v>1930</v>
      </c>
      <c r="G177" s="176"/>
      <c r="H177" s="176"/>
      <c r="I177" s="179"/>
      <c r="J177" s="190">
        <f>BK177</f>
        <v>0</v>
      </c>
      <c r="K177" s="176"/>
      <c r="L177" s="181"/>
      <c r="M177" s="182"/>
      <c r="N177" s="183"/>
      <c r="O177" s="183"/>
      <c r="P177" s="184">
        <f>SUM(P178:P237)</f>
        <v>0</v>
      </c>
      <c r="Q177" s="183"/>
      <c r="R177" s="184">
        <f>SUM(R178:R237)</f>
        <v>0.17309999999999998</v>
      </c>
      <c r="S177" s="183"/>
      <c r="T177" s="185">
        <f>SUM(T178:T237)</f>
        <v>0</v>
      </c>
      <c r="AR177" s="186" t="s">
        <v>90</v>
      </c>
      <c r="AT177" s="187" t="s">
        <v>81</v>
      </c>
      <c r="AU177" s="187" t="s">
        <v>21</v>
      </c>
      <c r="AY177" s="186" t="s">
        <v>179</v>
      </c>
      <c r="BK177" s="188">
        <f>SUM(BK178:BK237)</f>
        <v>0</v>
      </c>
    </row>
    <row r="178" spans="1:65" s="2" customFormat="1" ht="14.4" customHeight="1">
      <c r="A178" s="34"/>
      <c r="B178" s="35"/>
      <c r="C178" s="191" t="s">
        <v>369</v>
      </c>
      <c r="D178" s="191" t="s">
        <v>181</v>
      </c>
      <c r="E178" s="192" t="s">
        <v>1931</v>
      </c>
      <c r="F178" s="193" t="s">
        <v>1932</v>
      </c>
      <c r="G178" s="194" t="s">
        <v>243</v>
      </c>
      <c r="H178" s="195">
        <v>7</v>
      </c>
      <c r="I178" s="196"/>
      <c r="J178" s="197">
        <f>ROUND(I178*H178,2)</f>
        <v>0</v>
      </c>
      <c r="K178" s="193" t="s">
        <v>1</v>
      </c>
      <c r="L178" s="39"/>
      <c r="M178" s="198" t="s">
        <v>1</v>
      </c>
      <c r="N178" s="199" t="s">
        <v>47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297</v>
      </c>
      <c r="AT178" s="202" t="s">
        <v>181</v>
      </c>
      <c r="AU178" s="202" t="s">
        <v>90</v>
      </c>
      <c r="AY178" s="17" t="s">
        <v>179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21</v>
      </c>
      <c r="BK178" s="203">
        <f>ROUND(I178*H178,2)</f>
        <v>0</v>
      </c>
      <c r="BL178" s="17" t="s">
        <v>297</v>
      </c>
      <c r="BM178" s="202" t="s">
        <v>547</v>
      </c>
    </row>
    <row r="179" spans="1:65" s="14" customFormat="1" ht="10.199999999999999">
      <c r="B179" s="215"/>
      <c r="C179" s="216"/>
      <c r="D179" s="206" t="s">
        <v>188</v>
      </c>
      <c r="E179" s="217" t="s">
        <v>1</v>
      </c>
      <c r="F179" s="218" t="s">
        <v>1933</v>
      </c>
      <c r="G179" s="216"/>
      <c r="H179" s="219">
        <v>7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188</v>
      </c>
      <c r="AU179" s="225" t="s">
        <v>90</v>
      </c>
      <c r="AV179" s="14" t="s">
        <v>90</v>
      </c>
      <c r="AW179" s="14" t="s">
        <v>40</v>
      </c>
      <c r="AX179" s="14" t="s">
        <v>82</v>
      </c>
      <c r="AY179" s="225" t="s">
        <v>179</v>
      </c>
    </row>
    <row r="180" spans="1:65" s="15" customFormat="1" ht="10.199999999999999">
      <c r="B180" s="243"/>
      <c r="C180" s="244"/>
      <c r="D180" s="206" t="s">
        <v>188</v>
      </c>
      <c r="E180" s="245" t="s">
        <v>1</v>
      </c>
      <c r="F180" s="246" t="s">
        <v>1870</v>
      </c>
      <c r="G180" s="244"/>
      <c r="H180" s="247">
        <v>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188</v>
      </c>
      <c r="AU180" s="253" t="s">
        <v>90</v>
      </c>
      <c r="AV180" s="15" t="s">
        <v>186</v>
      </c>
      <c r="AW180" s="15" t="s">
        <v>40</v>
      </c>
      <c r="AX180" s="15" t="s">
        <v>21</v>
      </c>
      <c r="AY180" s="253" t="s">
        <v>179</v>
      </c>
    </row>
    <row r="181" spans="1:65" s="2" customFormat="1" ht="14.4" customHeight="1">
      <c r="A181" s="34"/>
      <c r="B181" s="35"/>
      <c r="C181" s="191" t="s">
        <v>387</v>
      </c>
      <c r="D181" s="191" t="s">
        <v>181</v>
      </c>
      <c r="E181" s="192" t="s">
        <v>1934</v>
      </c>
      <c r="F181" s="193" t="s">
        <v>1935</v>
      </c>
      <c r="G181" s="194" t="s">
        <v>243</v>
      </c>
      <c r="H181" s="195">
        <v>5</v>
      </c>
      <c r="I181" s="196"/>
      <c r="J181" s="197">
        <f>ROUND(I181*H181,2)</f>
        <v>0</v>
      </c>
      <c r="K181" s="193" t="s">
        <v>1</v>
      </c>
      <c r="L181" s="39"/>
      <c r="M181" s="198" t="s">
        <v>1</v>
      </c>
      <c r="N181" s="199" t="s">
        <v>47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297</v>
      </c>
      <c r="AT181" s="202" t="s">
        <v>181</v>
      </c>
      <c r="AU181" s="202" t="s">
        <v>90</v>
      </c>
      <c r="AY181" s="17" t="s">
        <v>179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21</v>
      </c>
      <c r="BK181" s="203">
        <f>ROUND(I181*H181,2)</f>
        <v>0</v>
      </c>
      <c r="BL181" s="17" t="s">
        <v>297</v>
      </c>
      <c r="BM181" s="202" t="s">
        <v>559</v>
      </c>
    </row>
    <row r="182" spans="1:65" s="2" customFormat="1" ht="14.4" customHeight="1">
      <c r="A182" s="34"/>
      <c r="B182" s="35"/>
      <c r="C182" s="191" t="s">
        <v>393</v>
      </c>
      <c r="D182" s="191" t="s">
        <v>181</v>
      </c>
      <c r="E182" s="192" t="s">
        <v>1936</v>
      </c>
      <c r="F182" s="193" t="s">
        <v>1937</v>
      </c>
      <c r="G182" s="194" t="s">
        <v>260</v>
      </c>
      <c r="H182" s="195">
        <v>23.5</v>
      </c>
      <c r="I182" s="196"/>
      <c r="J182" s="197">
        <f>ROUND(I182*H182,2)</f>
        <v>0</v>
      </c>
      <c r="K182" s="193" t="s">
        <v>1</v>
      </c>
      <c r="L182" s="39"/>
      <c r="M182" s="198" t="s">
        <v>1</v>
      </c>
      <c r="N182" s="199" t="s">
        <v>47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297</v>
      </c>
      <c r="AT182" s="202" t="s">
        <v>181</v>
      </c>
      <c r="AU182" s="202" t="s">
        <v>90</v>
      </c>
      <c r="AY182" s="17" t="s">
        <v>179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21</v>
      </c>
      <c r="BK182" s="203">
        <f>ROUND(I182*H182,2)</f>
        <v>0</v>
      </c>
      <c r="BL182" s="17" t="s">
        <v>297</v>
      </c>
      <c r="BM182" s="202" t="s">
        <v>570</v>
      </c>
    </row>
    <row r="183" spans="1:65" s="14" customFormat="1" ht="10.199999999999999">
      <c r="B183" s="215"/>
      <c r="C183" s="216"/>
      <c r="D183" s="206" t="s">
        <v>188</v>
      </c>
      <c r="E183" s="217" t="s">
        <v>1</v>
      </c>
      <c r="F183" s="218" t="s">
        <v>1938</v>
      </c>
      <c r="G183" s="216"/>
      <c r="H183" s="219">
        <v>23.5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188</v>
      </c>
      <c r="AU183" s="225" t="s">
        <v>90</v>
      </c>
      <c r="AV183" s="14" t="s">
        <v>90</v>
      </c>
      <c r="AW183" s="14" t="s">
        <v>40</v>
      </c>
      <c r="AX183" s="14" t="s">
        <v>82</v>
      </c>
      <c r="AY183" s="225" t="s">
        <v>179</v>
      </c>
    </row>
    <row r="184" spans="1:65" s="15" customFormat="1" ht="10.199999999999999">
      <c r="B184" s="243"/>
      <c r="C184" s="244"/>
      <c r="D184" s="206" t="s">
        <v>188</v>
      </c>
      <c r="E184" s="245" t="s">
        <v>1</v>
      </c>
      <c r="F184" s="246" t="s">
        <v>1870</v>
      </c>
      <c r="G184" s="244"/>
      <c r="H184" s="247">
        <v>23.5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188</v>
      </c>
      <c r="AU184" s="253" t="s">
        <v>90</v>
      </c>
      <c r="AV184" s="15" t="s">
        <v>186</v>
      </c>
      <c r="AW184" s="15" t="s">
        <v>40</v>
      </c>
      <c r="AX184" s="15" t="s">
        <v>21</v>
      </c>
      <c r="AY184" s="253" t="s">
        <v>179</v>
      </c>
    </row>
    <row r="185" spans="1:65" s="2" customFormat="1" ht="14.4" customHeight="1">
      <c r="A185" s="34"/>
      <c r="B185" s="35"/>
      <c r="C185" s="191" t="s">
        <v>397</v>
      </c>
      <c r="D185" s="191" t="s">
        <v>181</v>
      </c>
      <c r="E185" s="192" t="s">
        <v>1939</v>
      </c>
      <c r="F185" s="193" t="s">
        <v>1940</v>
      </c>
      <c r="G185" s="194" t="s">
        <v>260</v>
      </c>
      <c r="H185" s="195">
        <v>13.5</v>
      </c>
      <c r="I185" s="196"/>
      <c r="J185" s="197">
        <f>ROUND(I185*H185,2)</f>
        <v>0</v>
      </c>
      <c r="K185" s="193" t="s">
        <v>1</v>
      </c>
      <c r="L185" s="39"/>
      <c r="M185" s="198" t="s">
        <v>1</v>
      </c>
      <c r="N185" s="199" t="s">
        <v>47</v>
      </c>
      <c r="O185" s="7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297</v>
      </c>
      <c r="AT185" s="202" t="s">
        <v>181</v>
      </c>
      <c r="AU185" s="202" t="s">
        <v>90</v>
      </c>
      <c r="AY185" s="17" t="s">
        <v>179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21</v>
      </c>
      <c r="BK185" s="203">
        <f>ROUND(I185*H185,2)</f>
        <v>0</v>
      </c>
      <c r="BL185" s="17" t="s">
        <v>297</v>
      </c>
      <c r="BM185" s="202" t="s">
        <v>456</v>
      </c>
    </row>
    <row r="186" spans="1:65" s="14" customFormat="1" ht="10.199999999999999">
      <c r="B186" s="215"/>
      <c r="C186" s="216"/>
      <c r="D186" s="206" t="s">
        <v>188</v>
      </c>
      <c r="E186" s="217" t="s">
        <v>1</v>
      </c>
      <c r="F186" s="218" t="s">
        <v>1941</v>
      </c>
      <c r="G186" s="216"/>
      <c r="H186" s="219">
        <v>13.5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188</v>
      </c>
      <c r="AU186" s="225" t="s">
        <v>90</v>
      </c>
      <c r="AV186" s="14" t="s">
        <v>90</v>
      </c>
      <c r="AW186" s="14" t="s">
        <v>40</v>
      </c>
      <c r="AX186" s="14" t="s">
        <v>82</v>
      </c>
      <c r="AY186" s="225" t="s">
        <v>179</v>
      </c>
    </row>
    <row r="187" spans="1:65" s="15" customFormat="1" ht="10.199999999999999">
      <c r="B187" s="243"/>
      <c r="C187" s="244"/>
      <c r="D187" s="206" t="s">
        <v>188</v>
      </c>
      <c r="E187" s="245" t="s">
        <v>1</v>
      </c>
      <c r="F187" s="246" t="s">
        <v>1870</v>
      </c>
      <c r="G187" s="244"/>
      <c r="H187" s="247">
        <v>13.5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188</v>
      </c>
      <c r="AU187" s="253" t="s">
        <v>90</v>
      </c>
      <c r="AV187" s="15" t="s">
        <v>186</v>
      </c>
      <c r="AW187" s="15" t="s">
        <v>40</v>
      </c>
      <c r="AX187" s="15" t="s">
        <v>21</v>
      </c>
      <c r="AY187" s="253" t="s">
        <v>179</v>
      </c>
    </row>
    <row r="188" spans="1:65" s="2" customFormat="1" ht="14.4" customHeight="1">
      <c r="A188" s="34"/>
      <c r="B188" s="35"/>
      <c r="C188" s="226" t="s">
        <v>402</v>
      </c>
      <c r="D188" s="226" t="s">
        <v>207</v>
      </c>
      <c r="E188" s="227" t="s">
        <v>1942</v>
      </c>
      <c r="F188" s="228" t="s">
        <v>1943</v>
      </c>
      <c r="G188" s="229" t="s">
        <v>709</v>
      </c>
      <c r="H188" s="230">
        <v>4</v>
      </c>
      <c r="I188" s="231"/>
      <c r="J188" s="232">
        <f>ROUND(I188*H188,2)</f>
        <v>0</v>
      </c>
      <c r="K188" s="228" t="s">
        <v>185</v>
      </c>
      <c r="L188" s="233"/>
      <c r="M188" s="234" t="s">
        <v>1</v>
      </c>
      <c r="N188" s="235" t="s">
        <v>47</v>
      </c>
      <c r="O188" s="71"/>
      <c r="P188" s="200">
        <f>O188*H188</f>
        <v>0</v>
      </c>
      <c r="Q188" s="200">
        <v>1.0999999999999999E-2</v>
      </c>
      <c r="R188" s="200">
        <f>Q188*H188</f>
        <v>4.3999999999999997E-2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397</v>
      </c>
      <c r="AT188" s="202" t="s">
        <v>207</v>
      </c>
      <c r="AU188" s="202" t="s">
        <v>90</v>
      </c>
      <c r="AY188" s="17" t="s">
        <v>179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21</v>
      </c>
      <c r="BK188" s="203">
        <f>ROUND(I188*H188,2)</f>
        <v>0</v>
      </c>
      <c r="BL188" s="17" t="s">
        <v>297</v>
      </c>
      <c r="BM188" s="202" t="s">
        <v>589</v>
      </c>
    </row>
    <row r="189" spans="1:65" s="2" customFormat="1" ht="14.4" customHeight="1">
      <c r="A189" s="34"/>
      <c r="B189" s="35"/>
      <c r="C189" s="226" t="s">
        <v>406</v>
      </c>
      <c r="D189" s="226" t="s">
        <v>207</v>
      </c>
      <c r="E189" s="227" t="s">
        <v>1944</v>
      </c>
      <c r="F189" s="228" t="s">
        <v>1945</v>
      </c>
      <c r="G189" s="229" t="s">
        <v>709</v>
      </c>
      <c r="H189" s="230">
        <v>7</v>
      </c>
      <c r="I189" s="231"/>
      <c r="J189" s="232">
        <f>ROUND(I189*H189,2)</f>
        <v>0</v>
      </c>
      <c r="K189" s="228" t="s">
        <v>185</v>
      </c>
      <c r="L189" s="233"/>
      <c r="M189" s="234" t="s">
        <v>1</v>
      </c>
      <c r="N189" s="235" t="s">
        <v>47</v>
      </c>
      <c r="O189" s="71"/>
      <c r="P189" s="200">
        <f>O189*H189</f>
        <v>0</v>
      </c>
      <c r="Q189" s="200">
        <v>7.1999999999999998E-3</v>
      </c>
      <c r="R189" s="200">
        <f>Q189*H189</f>
        <v>5.04E-2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397</v>
      </c>
      <c r="AT189" s="202" t="s">
        <v>207</v>
      </c>
      <c r="AU189" s="202" t="s">
        <v>90</v>
      </c>
      <c r="AY189" s="17" t="s">
        <v>179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21</v>
      </c>
      <c r="BK189" s="203">
        <f>ROUND(I189*H189,2)</f>
        <v>0</v>
      </c>
      <c r="BL189" s="17" t="s">
        <v>297</v>
      </c>
      <c r="BM189" s="202" t="s">
        <v>597</v>
      </c>
    </row>
    <row r="190" spans="1:65" s="2" customFormat="1" ht="14.4" customHeight="1">
      <c r="A190" s="34"/>
      <c r="B190" s="35"/>
      <c r="C190" s="191" t="s">
        <v>410</v>
      </c>
      <c r="D190" s="191" t="s">
        <v>181</v>
      </c>
      <c r="E190" s="192" t="s">
        <v>1946</v>
      </c>
      <c r="F190" s="193" t="s">
        <v>1947</v>
      </c>
      <c r="G190" s="194" t="s">
        <v>260</v>
      </c>
      <c r="H190" s="195">
        <v>24.5</v>
      </c>
      <c r="I190" s="196"/>
      <c r="J190" s="197">
        <f>ROUND(I190*H190,2)</f>
        <v>0</v>
      </c>
      <c r="K190" s="193" t="s">
        <v>185</v>
      </c>
      <c r="L190" s="39"/>
      <c r="M190" s="198" t="s">
        <v>1</v>
      </c>
      <c r="N190" s="199" t="s">
        <v>47</v>
      </c>
      <c r="O190" s="71"/>
      <c r="P190" s="200">
        <f>O190*H190</f>
        <v>0</v>
      </c>
      <c r="Q190" s="200">
        <v>5.9000000000000003E-4</v>
      </c>
      <c r="R190" s="200">
        <f>Q190*H190</f>
        <v>1.4455000000000001E-2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297</v>
      </c>
      <c r="AT190" s="202" t="s">
        <v>181</v>
      </c>
      <c r="AU190" s="202" t="s">
        <v>90</v>
      </c>
      <c r="AY190" s="17" t="s">
        <v>179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21</v>
      </c>
      <c r="BK190" s="203">
        <f>ROUND(I190*H190,2)</f>
        <v>0</v>
      </c>
      <c r="BL190" s="17" t="s">
        <v>297</v>
      </c>
      <c r="BM190" s="202" t="s">
        <v>605</v>
      </c>
    </row>
    <row r="191" spans="1:65" s="2" customFormat="1" ht="19.2">
      <c r="A191" s="34"/>
      <c r="B191" s="35"/>
      <c r="C191" s="36"/>
      <c r="D191" s="206" t="s">
        <v>462</v>
      </c>
      <c r="E191" s="36"/>
      <c r="F191" s="236" t="s">
        <v>1948</v>
      </c>
      <c r="G191" s="36"/>
      <c r="H191" s="36"/>
      <c r="I191" s="237"/>
      <c r="J191" s="36"/>
      <c r="K191" s="36"/>
      <c r="L191" s="39"/>
      <c r="M191" s="238"/>
      <c r="N191" s="23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462</v>
      </c>
      <c r="AU191" s="17" t="s">
        <v>90</v>
      </c>
    </row>
    <row r="192" spans="1:65" s="14" customFormat="1" ht="10.199999999999999">
      <c r="B192" s="215"/>
      <c r="C192" s="216"/>
      <c r="D192" s="206" t="s">
        <v>188</v>
      </c>
      <c r="E192" s="217" t="s">
        <v>1</v>
      </c>
      <c r="F192" s="218" t="s">
        <v>1949</v>
      </c>
      <c r="G192" s="216"/>
      <c r="H192" s="219">
        <v>24.5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188</v>
      </c>
      <c r="AU192" s="225" t="s">
        <v>90</v>
      </c>
      <c r="AV192" s="14" t="s">
        <v>90</v>
      </c>
      <c r="AW192" s="14" t="s">
        <v>40</v>
      </c>
      <c r="AX192" s="14" t="s">
        <v>82</v>
      </c>
      <c r="AY192" s="225" t="s">
        <v>179</v>
      </c>
    </row>
    <row r="193" spans="1:65" s="15" customFormat="1" ht="10.199999999999999">
      <c r="B193" s="243"/>
      <c r="C193" s="244"/>
      <c r="D193" s="206" t="s">
        <v>188</v>
      </c>
      <c r="E193" s="245" t="s">
        <v>1</v>
      </c>
      <c r="F193" s="246" t="s">
        <v>1870</v>
      </c>
      <c r="G193" s="244"/>
      <c r="H193" s="247">
        <v>24.5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188</v>
      </c>
      <c r="AU193" s="253" t="s">
        <v>90</v>
      </c>
      <c r="AV193" s="15" t="s">
        <v>186</v>
      </c>
      <c r="AW193" s="15" t="s">
        <v>40</v>
      </c>
      <c r="AX193" s="15" t="s">
        <v>21</v>
      </c>
      <c r="AY193" s="253" t="s">
        <v>179</v>
      </c>
    </row>
    <row r="194" spans="1:65" s="2" customFormat="1" ht="14.4" customHeight="1">
      <c r="A194" s="34"/>
      <c r="B194" s="35"/>
      <c r="C194" s="191" t="s">
        <v>418</v>
      </c>
      <c r="D194" s="191" t="s">
        <v>181</v>
      </c>
      <c r="E194" s="192" t="s">
        <v>1950</v>
      </c>
      <c r="F194" s="193" t="s">
        <v>1951</v>
      </c>
      <c r="G194" s="194" t="s">
        <v>260</v>
      </c>
      <c r="H194" s="195">
        <v>24.5</v>
      </c>
      <c r="I194" s="196"/>
      <c r="J194" s="197">
        <f>ROUND(I194*H194,2)</f>
        <v>0</v>
      </c>
      <c r="K194" s="193" t="s">
        <v>185</v>
      </c>
      <c r="L194" s="39"/>
      <c r="M194" s="198" t="s">
        <v>1</v>
      </c>
      <c r="N194" s="199" t="s">
        <v>47</v>
      </c>
      <c r="O194" s="71"/>
      <c r="P194" s="200">
        <f>O194*H194</f>
        <v>0</v>
      </c>
      <c r="Q194" s="200">
        <v>2.0100000000000001E-3</v>
      </c>
      <c r="R194" s="200">
        <f>Q194*H194</f>
        <v>4.9245000000000004E-2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297</v>
      </c>
      <c r="AT194" s="202" t="s">
        <v>181</v>
      </c>
      <c r="AU194" s="202" t="s">
        <v>90</v>
      </c>
      <c r="AY194" s="17" t="s">
        <v>179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21</v>
      </c>
      <c r="BK194" s="203">
        <f>ROUND(I194*H194,2)</f>
        <v>0</v>
      </c>
      <c r="BL194" s="17" t="s">
        <v>297</v>
      </c>
      <c r="BM194" s="202" t="s">
        <v>628</v>
      </c>
    </row>
    <row r="195" spans="1:65" s="2" customFormat="1" ht="19.2">
      <c r="A195" s="34"/>
      <c r="B195" s="35"/>
      <c r="C195" s="36"/>
      <c r="D195" s="206" t="s">
        <v>462</v>
      </c>
      <c r="E195" s="36"/>
      <c r="F195" s="236" t="s">
        <v>1952</v>
      </c>
      <c r="G195" s="36"/>
      <c r="H195" s="36"/>
      <c r="I195" s="237"/>
      <c r="J195" s="36"/>
      <c r="K195" s="36"/>
      <c r="L195" s="39"/>
      <c r="M195" s="238"/>
      <c r="N195" s="23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462</v>
      </c>
      <c r="AU195" s="17" t="s">
        <v>90</v>
      </c>
    </row>
    <row r="196" spans="1:65" s="14" customFormat="1" ht="10.199999999999999">
      <c r="B196" s="215"/>
      <c r="C196" s="216"/>
      <c r="D196" s="206" t="s">
        <v>188</v>
      </c>
      <c r="E196" s="217" t="s">
        <v>1</v>
      </c>
      <c r="F196" s="218" t="s">
        <v>1953</v>
      </c>
      <c r="G196" s="216"/>
      <c r="H196" s="219">
        <v>24.5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188</v>
      </c>
      <c r="AU196" s="225" t="s">
        <v>90</v>
      </c>
      <c r="AV196" s="14" t="s">
        <v>90</v>
      </c>
      <c r="AW196" s="14" t="s">
        <v>40</v>
      </c>
      <c r="AX196" s="14" t="s">
        <v>82</v>
      </c>
      <c r="AY196" s="225" t="s">
        <v>179</v>
      </c>
    </row>
    <row r="197" spans="1:65" s="15" customFormat="1" ht="10.199999999999999">
      <c r="B197" s="243"/>
      <c r="C197" s="244"/>
      <c r="D197" s="206" t="s">
        <v>188</v>
      </c>
      <c r="E197" s="245" t="s">
        <v>1</v>
      </c>
      <c r="F197" s="246" t="s">
        <v>1870</v>
      </c>
      <c r="G197" s="244"/>
      <c r="H197" s="247">
        <v>24.5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188</v>
      </c>
      <c r="AU197" s="253" t="s">
        <v>90</v>
      </c>
      <c r="AV197" s="15" t="s">
        <v>186</v>
      </c>
      <c r="AW197" s="15" t="s">
        <v>40</v>
      </c>
      <c r="AX197" s="15" t="s">
        <v>21</v>
      </c>
      <c r="AY197" s="253" t="s">
        <v>179</v>
      </c>
    </row>
    <row r="198" spans="1:65" s="2" customFormat="1" ht="14.4" customHeight="1">
      <c r="A198" s="34"/>
      <c r="B198" s="35"/>
      <c r="C198" s="191" t="s">
        <v>423</v>
      </c>
      <c r="D198" s="191" t="s">
        <v>181</v>
      </c>
      <c r="E198" s="192" t="s">
        <v>1954</v>
      </c>
      <c r="F198" s="193" t="s">
        <v>1955</v>
      </c>
      <c r="G198" s="194" t="s">
        <v>260</v>
      </c>
      <c r="H198" s="195">
        <v>1.5</v>
      </c>
      <c r="I198" s="196"/>
      <c r="J198" s="197">
        <f>ROUND(I198*H198,2)</f>
        <v>0</v>
      </c>
      <c r="K198" s="193" t="s">
        <v>185</v>
      </c>
      <c r="L198" s="39"/>
      <c r="M198" s="198" t="s">
        <v>1</v>
      </c>
      <c r="N198" s="199" t="s">
        <v>47</v>
      </c>
      <c r="O198" s="71"/>
      <c r="P198" s="200">
        <f>O198*H198</f>
        <v>0</v>
      </c>
      <c r="Q198" s="200">
        <v>4.0000000000000002E-4</v>
      </c>
      <c r="R198" s="200">
        <f>Q198*H198</f>
        <v>6.0000000000000006E-4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297</v>
      </c>
      <c r="AT198" s="202" t="s">
        <v>181</v>
      </c>
      <c r="AU198" s="202" t="s">
        <v>90</v>
      </c>
      <c r="AY198" s="17" t="s">
        <v>179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21</v>
      </c>
      <c r="BK198" s="203">
        <f>ROUND(I198*H198,2)</f>
        <v>0</v>
      </c>
      <c r="BL198" s="17" t="s">
        <v>297</v>
      </c>
      <c r="BM198" s="202" t="s">
        <v>637</v>
      </c>
    </row>
    <row r="199" spans="1:65" s="2" customFormat="1" ht="19.2">
      <c r="A199" s="34"/>
      <c r="B199" s="35"/>
      <c r="C199" s="36"/>
      <c r="D199" s="206" t="s">
        <v>462</v>
      </c>
      <c r="E199" s="36"/>
      <c r="F199" s="236" t="s">
        <v>1956</v>
      </c>
      <c r="G199" s="36"/>
      <c r="H199" s="36"/>
      <c r="I199" s="237"/>
      <c r="J199" s="36"/>
      <c r="K199" s="36"/>
      <c r="L199" s="39"/>
      <c r="M199" s="238"/>
      <c r="N199" s="239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462</v>
      </c>
      <c r="AU199" s="17" t="s">
        <v>90</v>
      </c>
    </row>
    <row r="200" spans="1:65" s="2" customFormat="1" ht="14.4" customHeight="1">
      <c r="A200" s="34"/>
      <c r="B200" s="35"/>
      <c r="C200" s="191" t="s">
        <v>429</v>
      </c>
      <c r="D200" s="191" t="s">
        <v>181</v>
      </c>
      <c r="E200" s="192" t="s">
        <v>1957</v>
      </c>
      <c r="F200" s="193" t="s">
        <v>1958</v>
      </c>
      <c r="G200" s="194" t="s">
        <v>260</v>
      </c>
      <c r="H200" s="195">
        <v>20.5</v>
      </c>
      <c r="I200" s="196"/>
      <c r="J200" s="197">
        <f>ROUND(I200*H200,2)</f>
        <v>0</v>
      </c>
      <c r="K200" s="193" t="s">
        <v>185</v>
      </c>
      <c r="L200" s="39"/>
      <c r="M200" s="198" t="s">
        <v>1</v>
      </c>
      <c r="N200" s="199" t="s">
        <v>47</v>
      </c>
      <c r="O200" s="71"/>
      <c r="P200" s="200">
        <f>O200*H200</f>
        <v>0</v>
      </c>
      <c r="Q200" s="200">
        <v>4.0999999999999999E-4</v>
      </c>
      <c r="R200" s="200">
        <f>Q200*H200</f>
        <v>8.4049999999999993E-3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297</v>
      </c>
      <c r="AT200" s="202" t="s">
        <v>181</v>
      </c>
      <c r="AU200" s="202" t="s">
        <v>90</v>
      </c>
      <c r="AY200" s="17" t="s">
        <v>179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21</v>
      </c>
      <c r="BK200" s="203">
        <f>ROUND(I200*H200,2)</f>
        <v>0</v>
      </c>
      <c r="BL200" s="17" t="s">
        <v>297</v>
      </c>
      <c r="BM200" s="202" t="s">
        <v>646</v>
      </c>
    </row>
    <row r="201" spans="1:65" s="2" customFormat="1" ht="19.2">
      <c r="A201" s="34"/>
      <c r="B201" s="35"/>
      <c r="C201" s="36"/>
      <c r="D201" s="206" t="s">
        <v>462</v>
      </c>
      <c r="E201" s="36"/>
      <c r="F201" s="236" t="s">
        <v>1959</v>
      </c>
      <c r="G201" s="36"/>
      <c r="H201" s="36"/>
      <c r="I201" s="237"/>
      <c r="J201" s="36"/>
      <c r="K201" s="36"/>
      <c r="L201" s="39"/>
      <c r="M201" s="238"/>
      <c r="N201" s="23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462</v>
      </c>
      <c r="AU201" s="17" t="s">
        <v>90</v>
      </c>
    </row>
    <row r="202" spans="1:65" s="14" customFormat="1" ht="10.199999999999999">
      <c r="B202" s="215"/>
      <c r="C202" s="216"/>
      <c r="D202" s="206" t="s">
        <v>188</v>
      </c>
      <c r="E202" s="217" t="s">
        <v>1</v>
      </c>
      <c r="F202" s="218" t="s">
        <v>1960</v>
      </c>
      <c r="G202" s="216"/>
      <c r="H202" s="219">
        <v>9.5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188</v>
      </c>
      <c r="AU202" s="225" t="s">
        <v>90</v>
      </c>
      <c r="AV202" s="14" t="s">
        <v>90</v>
      </c>
      <c r="AW202" s="14" t="s">
        <v>40</v>
      </c>
      <c r="AX202" s="14" t="s">
        <v>82</v>
      </c>
      <c r="AY202" s="225" t="s">
        <v>179</v>
      </c>
    </row>
    <row r="203" spans="1:65" s="14" customFormat="1" ht="10.199999999999999">
      <c r="B203" s="215"/>
      <c r="C203" s="216"/>
      <c r="D203" s="206" t="s">
        <v>188</v>
      </c>
      <c r="E203" s="217" t="s">
        <v>1</v>
      </c>
      <c r="F203" s="218" t="s">
        <v>1961</v>
      </c>
      <c r="G203" s="216"/>
      <c r="H203" s="219">
        <v>11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188</v>
      </c>
      <c r="AU203" s="225" t="s">
        <v>90</v>
      </c>
      <c r="AV203" s="14" t="s">
        <v>90</v>
      </c>
      <c r="AW203" s="14" t="s">
        <v>40</v>
      </c>
      <c r="AX203" s="14" t="s">
        <v>82</v>
      </c>
      <c r="AY203" s="225" t="s">
        <v>179</v>
      </c>
    </row>
    <row r="204" spans="1:65" s="15" customFormat="1" ht="10.199999999999999">
      <c r="B204" s="243"/>
      <c r="C204" s="244"/>
      <c r="D204" s="206" t="s">
        <v>188</v>
      </c>
      <c r="E204" s="245" t="s">
        <v>1</v>
      </c>
      <c r="F204" s="246" t="s">
        <v>1870</v>
      </c>
      <c r="G204" s="244"/>
      <c r="H204" s="247">
        <v>20.5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188</v>
      </c>
      <c r="AU204" s="253" t="s">
        <v>90</v>
      </c>
      <c r="AV204" s="15" t="s">
        <v>186</v>
      </c>
      <c r="AW204" s="15" t="s">
        <v>40</v>
      </c>
      <c r="AX204" s="15" t="s">
        <v>21</v>
      </c>
      <c r="AY204" s="253" t="s">
        <v>179</v>
      </c>
    </row>
    <row r="205" spans="1:65" s="2" customFormat="1" ht="14.4" customHeight="1">
      <c r="A205" s="34"/>
      <c r="B205" s="35"/>
      <c r="C205" s="191" t="s">
        <v>437</v>
      </c>
      <c r="D205" s="191" t="s">
        <v>181</v>
      </c>
      <c r="E205" s="192" t="s">
        <v>1962</v>
      </c>
      <c r="F205" s="193" t="s">
        <v>1963</v>
      </c>
      <c r="G205" s="194" t="s">
        <v>260</v>
      </c>
      <c r="H205" s="195">
        <v>11.5</v>
      </c>
      <c r="I205" s="196"/>
      <c r="J205" s="197">
        <f>ROUND(I205*H205,2)</f>
        <v>0</v>
      </c>
      <c r="K205" s="193" t="s">
        <v>185</v>
      </c>
      <c r="L205" s="39"/>
      <c r="M205" s="198" t="s">
        <v>1</v>
      </c>
      <c r="N205" s="199" t="s">
        <v>47</v>
      </c>
      <c r="O205" s="71"/>
      <c r="P205" s="200">
        <f>O205*H205</f>
        <v>0</v>
      </c>
      <c r="Q205" s="200">
        <v>4.8000000000000001E-4</v>
      </c>
      <c r="R205" s="200">
        <f>Q205*H205</f>
        <v>5.5199999999999997E-3</v>
      </c>
      <c r="S205" s="200">
        <v>0</v>
      </c>
      <c r="T205" s="20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297</v>
      </c>
      <c r="AT205" s="202" t="s">
        <v>181</v>
      </c>
      <c r="AU205" s="202" t="s">
        <v>90</v>
      </c>
      <c r="AY205" s="17" t="s">
        <v>179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21</v>
      </c>
      <c r="BK205" s="203">
        <f>ROUND(I205*H205,2)</f>
        <v>0</v>
      </c>
      <c r="BL205" s="17" t="s">
        <v>297</v>
      </c>
      <c r="BM205" s="202" t="s">
        <v>654</v>
      </c>
    </row>
    <row r="206" spans="1:65" s="2" customFormat="1" ht="19.2">
      <c r="A206" s="34"/>
      <c r="B206" s="35"/>
      <c r="C206" s="36"/>
      <c r="D206" s="206" t="s">
        <v>462</v>
      </c>
      <c r="E206" s="36"/>
      <c r="F206" s="236" t="s">
        <v>1964</v>
      </c>
      <c r="G206" s="36"/>
      <c r="H206" s="36"/>
      <c r="I206" s="237"/>
      <c r="J206" s="36"/>
      <c r="K206" s="36"/>
      <c r="L206" s="39"/>
      <c r="M206" s="238"/>
      <c r="N206" s="23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462</v>
      </c>
      <c r="AU206" s="17" t="s">
        <v>90</v>
      </c>
    </row>
    <row r="207" spans="1:65" s="14" customFormat="1" ht="10.199999999999999">
      <c r="B207" s="215"/>
      <c r="C207" s="216"/>
      <c r="D207" s="206" t="s">
        <v>188</v>
      </c>
      <c r="E207" s="217" t="s">
        <v>1</v>
      </c>
      <c r="F207" s="218" t="s">
        <v>1965</v>
      </c>
      <c r="G207" s="216"/>
      <c r="H207" s="219">
        <v>11.5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188</v>
      </c>
      <c r="AU207" s="225" t="s">
        <v>90</v>
      </c>
      <c r="AV207" s="14" t="s">
        <v>90</v>
      </c>
      <c r="AW207" s="14" t="s">
        <v>40</v>
      </c>
      <c r="AX207" s="14" t="s">
        <v>82</v>
      </c>
      <c r="AY207" s="225" t="s">
        <v>179</v>
      </c>
    </row>
    <row r="208" spans="1:65" s="15" customFormat="1" ht="10.199999999999999">
      <c r="B208" s="243"/>
      <c r="C208" s="244"/>
      <c r="D208" s="206" t="s">
        <v>188</v>
      </c>
      <c r="E208" s="245" t="s">
        <v>1</v>
      </c>
      <c r="F208" s="246" t="s">
        <v>1870</v>
      </c>
      <c r="G208" s="244"/>
      <c r="H208" s="247">
        <v>11.5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188</v>
      </c>
      <c r="AU208" s="253" t="s">
        <v>90</v>
      </c>
      <c r="AV208" s="15" t="s">
        <v>186</v>
      </c>
      <c r="AW208" s="15" t="s">
        <v>40</v>
      </c>
      <c r="AX208" s="15" t="s">
        <v>21</v>
      </c>
      <c r="AY208" s="253" t="s">
        <v>179</v>
      </c>
    </row>
    <row r="209" spans="1:65" s="2" customFormat="1" ht="14.4" customHeight="1">
      <c r="A209" s="34"/>
      <c r="B209" s="35"/>
      <c r="C209" s="191" t="s">
        <v>447</v>
      </c>
      <c r="D209" s="191" t="s">
        <v>181</v>
      </c>
      <c r="E209" s="192" t="s">
        <v>1966</v>
      </c>
      <c r="F209" s="193" t="s">
        <v>1967</v>
      </c>
      <c r="G209" s="194" t="s">
        <v>260</v>
      </c>
      <c r="H209" s="195">
        <v>2.5</v>
      </c>
      <c r="I209" s="196"/>
      <c r="J209" s="197">
        <f>ROUND(I209*H209,2)</f>
        <v>0</v>
      </c>
      <c r="K209" s="193" t="s">
        <v>1</v>
      </c>
      <c r="L209" s="39"/>
      <c r="M209" s="198" t="s">
        <v>1</v>
      </c>
      <c r="N209" s="199" t="s">
        <v>47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297</v>
      </c>
      <c r="AT209" s="202" t="s">
        <v>181</v>
      </c>
      <c r="AU209" s="202" t="s">
        <v>90</v>
      </c>
      <c r="AY209" s="17" t="s">
        <v>179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21</v>
      </c>
      <c r="BK209" s="203">
        <f>ROUND(I209*H209,2)</f>
        <v>0</v>
      </c>
      <c r="BL209" s="17" t="s">
        <v>297</v>
      </c>
      <c r="BM209" s="202" t="s">
        <v>663</v>
      </c>
    </row>
    <row r="210" spans="1:65" s="13" customFormat="1" ht="10.199999999999999">
      <c r="B210" s="204"/>
      <c r="C210" s="205"/>
      <c r="D210" s="206" t="s">
        <v>188</v>
      </c>
      <c r="E210" s="207" t="s">
        <v>1</v>
      </c>
      <c r="F210" s="208" t="s">
        <v>1968</v>
      </c>
      <c r="G210" s="205"/>
      <c r="H210" s="207" t="s">
        <v>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188</v>
      </c>
      <c r="AU210" s="214" t="s">
        <v>90</v>
      </c>
      <c r="AV210" s="13" t="s">
        <v>21</v>
      </c>
      <c r="AW210" s="13" t="s">
        <v>40</v>
      </c>
      <c r="AX210" s="13" t="s">
        <v>82</v>
      </c>
      <c r="AY210" s="214" t="s">
        <v>179</v>
      </c>
    </row>
    <row r="211" spans="1:65" s="14" customFormat="1" ht="10.199999999999999">
      <c r="B211" s="215"/>
      <c r="C211" s="216"/>
      <c r="D211" s="206" t="s">
        <v>188</v>
      </c>
      <c r="E211" s="217" t="s">
        <v>1</v>
      </c>
      <c r="F211" s="218" t="s">
        <v>1969</v>
      </c>
      <c r="G211" s="216"/>
      <c r="H211" s="219">
        <v>2.5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188</v>
      </c>
      <c r="AU211" s="225" t="s">
        <v>90</v>
      </c>
      <c r="AV211" s="14" t="s">
        <v>90</v>
      </c>
      <c r="AW211" s="14" t="s">
        <v>40</v>
      </c>
      <c r="AX211" s="14" t="s">
        <v>82</v>
      </c>
      <c r="AY211" s="225" t="s">
        <v>179</v>
      </c>
    </row>
    <row r="212" spans="1:65" s="15" customFormat="1" ht="10.199999999999999">
      <c r="B212" s="243"/>
      <c r="C212" s="244"/>
      <c r="D212" s="206" t="s">
        <v>188</v>
      </c>
      <c r="E212" s="245" t="s">
        <v>1</v>
      </c>
      <c r="F212" s="246" t="s">
        <v>1870</v>
      </c>
      <c r="G212" s="244"/>
      <c r="H212" s="247">
        <v>2.5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188</v>
      </c>
      <c r="AU212" s="253" t="s">
        <v>90</v>
      </c>
      <c r="AV212" s="15" t="s">
        <v>186</v>
      </c>
      <c r="AW212" s="15" t="s">
        <v>40</v>
      </c>
      <c r="AX212" s="15" t="s">
        <v>21</v>
      </c>
      <c r="AY212" s="253" t="s">
        <v>179</v>
      </c>
    </row>
    <row r="213" spans="1:65" s="2" customFormat="1" ht="14.4" customHeight="1">
      <c r="A213" s="34"/>
      <c r="B213" s="35"/>
      <c r="C213" s="226" t="s">
        <v>454</v>
      </c>
      <c r="D213" s="226" t="s">
        <v>207</v>
      </c>
      <c r="E213" s="227" t="s">
        <v>1970</v>
      </c>
      <c r="F213" s="228" t="s">
        <v>1971</v>
      </c>
      <c r="G213" s="229" t="s">
        <v>709</v>
      </c>
      <c r="H213" s="230">
        <v>1</v>
      </c>
      <c r="I213" s="231"/>
      <c r="J213" s="232">
        <f t="shared" ref="J213:J218" si="10">ROUND(I213*H213,2)</f>
        <v>0</v>
      </c>
      <c r="K213" s="228" t="s">
        <v>1</v>
      </c>
      <c r="L213" s="233"/>
      <c r="M213" s="234" t="s">
        <v>1</v>
      </c>
      <c r="N213" s="235" t="s">
        <v>47</v>
      </c>
      <c r="O213" s="71"/>
      <c r="P213" s="200">
        <f t="shared" ref="P213:P218" si="11">O213*H213</f>
        <v>0</v>
      </c>
      <c r="Q213" s="200">
        <v>0</v>
      </c>
      <c r="R213" s="200">
        <f t="shared" ref="R213:R218" si="12">Q213*H213</f>
        <v>0</v>
      </c>
      <c r="S213" s="200">
        <v>0</v>
      </c>
      <c r="T213" s="201">
        <f t="shared" ref="T213:T218" si="13"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397</v>
      </c>
      <c r="AT213" s="202" t="s">
        <v>207</v>
      </c>
      <c r="AU213" s="202" t="s">
        <v>90</v>
      </c>
      <c r="AY213" s="17" t="s">
        <v>179</v>
      </c>
      <c r="BE213" s="203">
        <f t="shared" ref="BE213:BE218" si="14">IF(N213="základní",J213,0)</f>
        <v>0</v>
      </c>
      <c r="BF213" s="203">
        <f t="shared" ref="BF213:BF218" si="15">IF(N213="snížená",J213,0)</f>
        <v>0</v>
      </c>
      <c r="BG213" s="203">
        <f t="shared" ref="BG213:BG218" si="16">IF(N213="zákl. přenesená",J213,0)</f>
        <v>0</v>
      </c>
      <c r="BH213" s="203">
        <f t="shared" ref="BH213:BH218" si="17">IF(N213="sníž. přenesená",J213,0)</f>
        <v>0</v>
      </c>
      <c r="BI213" s="203">
        <f t="shared" ref="BI213:BI218" si="18">IF(N213="nulová",J213,0)</f>
        <v>0</v>
      </c>
      <c r="BJ213" s="17" t="s">
        <v>21</v>
      </c>
      <c r="BK213" s="203">
        <f t="shared" ref="BK213:BK218" si="19">ROUND(I213*H213,2)</f>
        <v>0</v>
      </c>
      <c r="BL213" s="17" t="s">
        <v>297</v>
      </c>
      <c r="BM213" s="202" t="s">
        <v>686</v>
      </c>
    </row>
    <row r="214" spans="1:65" s="2" customFormat="1" ht="14.4" customHeight="1">
      <c r="A214" s="34"/>
      <c r="B214" s="35"/>
      <c r="C214" s="226" t="s">
        <v>458</v>
      </c>
      <c r="D214" s="226" t="s">
        <v>207</v>
      </c>
      <c r="E214" s="227" t="s">
        <v>1972</v>
      </c>
      <c r="F214" s="228" t="s">
        <v>1973</v>
      </c>
      <c r="G214" s="229" t="s">
        <v>709</v>
      </c>
      <c r="H214" s="230">
        <v>4</v>
      </c>
      <c r="I214" s="231"/>
      <c r="J214" s="232">
        <f t="shared" si="10"/>
        <v>0</v>
      </c>
      <c r="K214" s="228" t="s">
        <v>1</v>
      </c>
      <c r="L214" s="233"/>
      <c r="M214" s="234" t="s">
        <v>1</v>
      </c>
      <c r="N214" s="235" t="s">
        <v>47</v>
      </c>
      <c r="O214" s="71"/>
      <c r="P214" s="200">
        <f t="shared" si="11"/>
        <v>0</v>
      </c>
      <c r="Q214" s="200">
        <v>0</v>
      </c>
      <c r="R214" s="200">
        <f t="shared" si="12"/>
        <v>0</v>
      </c>
      <c r="S214" s="200">
        <v>0</v>
      </c>
      <c r="T214" s="201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397</v>
      </c>
      <c r="AT214" s="202" t="s">
        <v>207</v>
      </c>
      <c r="AU214" s="202" t="s">
        <v>90</v>
      </c>
      <c r="AY214" s="17" t="s">
        <v>179</v>
      </c>
      <c r="BE214" s="203">
        <f t="shared" si="14"/>
        <v>0</v>
      </c>
      <c r="BF214" s="203">
        <f t="shared" si="15"/>
        <v>0</v>
      </c>
      <c r="BG214" s="203">
        <f t="shared" si="16"/>
        <v>0</v>
      </c>
      <c r="BH214" s="203">
        <f t="shared" si="17"/>
        <v>0</v>
      </c>
      <c r="BI214" s="203">
        <f t="shared" si="18"/>
        <v>0</v>
      </c>
      <c r="BJ214" s="17" t="s">
        <v>21</v>
      </c>
      <c r="BK214" s="203">
        <f t="shared" si="19"/>
        <v>0</v>
      </c>
      <c r="BL214" s="17" t="s">
        <v>297</v>
      </c>
      <c r="BM214" s="202" t="s">
        <v>696</v>
      </c>
    </row>
    <row r="215" spans="1:65" s="2" customFormat="1" ht="14.4" customHeight="1">
      <c r="A215" s="34"/>
      <c r="B215" s="35"/>
      <c r="C215" s="226" t="s">
        <v>466</v>
      </c>
      <c r="D215" s="226" t="s">
        <v>207</v>
      </c>
      <c r="E215" s="227" t="s">
        <v>1974</v>
      </c>
      <c r="F215" s="228" t="s">
        <v>1975</v>
      </c>
      <c r="G215" s="229" t="s">
        <v>709</v>
      </c>
      <c r="H215" s="230">
        <v>1</v>
      </c>
      <c r="I215" s="231"/>
      <c r="J215" s="232">
        <f t="shared" si="10"/>
        <v>0</v>
      </c>
      <c r="K215" s="228" t="s">
        <v>1</v>
      </c>
      <c r="L215" s="233"/>
      <c r="M215" s="234" t="s">
        <v>1</v>
      </c>
      <c r="N215" s="235" t="s">
        <v>47</v>
      </c>
      <c r="O215" s="71"/>
      <c r="P215" s="200">
        <f t="shared" si="11"/>
        <v>0</v>
      </c>
      <c r="Q215" s="200">
        <v>0</v>
      </c>
      <c r="R215" s="200">
        <f t="shared" si="12"/>
        <v>0</v>
      </c>
      <c r="S215" s="200">
        <v>0</v>
      </c>
      <c r="T215" s="201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397</v>
      </c>
      <c r="AT215" s="202" t="s">
        <v>207</v>
      </c>
      <c r="AU215" s="202" t="s">
        <v>90</v>
      </c>
      <c r="AY215" s="17" t="s">
        <v>179</v>
      </c>
      <c r="BE215" s="203">
        <f t="shared" si="14"/>
        <v>0</v>
      </c>
      <c r="BF215" s="203">
        <f t="shared" si="15"/>
        <v>0</v>
      </c>
      <c r="BG215" s="203">
        <f t="shared" si="16"/>
        <v>0</v>
      </c>
      <c r="BH215" s="203">
        <f t="shared" si="17"/>
        <v>0</v>
      </c>
      <c r="BI215" s="203">
        <f t="shared" si="18"/>
        <v>0</v>
      </c>
      <c r="BJ215" s="17" t="s">
        <v>21</v>
      </c>
      <c r="BK215" s="203">
        <f t="shared" si="19"/>
        <v>0</v>
      </c>
      <c r="BL215" s="17" t="s">
        <v>297</v>
      </c>
      <c r="BM215" s="202" t="s">
        <v>706</v>
      </c>
    </row>
    <row r="216" spans="1:65" s="2" customFormat="1" ht="14.4" customHeight="1">
      <c r="A216" s="34"/>
      <c r="B216" s="35"/>
      <c r="C216" s="226" t="s">
        <v>470</v>
      </c>
      <c r="D216" s="226" t="s">
        <v>207</v>
      </c>
      <c r="E216" s="227" t="s">
        <v>1976</v>
      </c>
      <c r="F216" s="228" t="s">
        <v>1977</v>
      </c>
      <c r="G216" s="229" t="s">
        <v>709</v>
      </c>
      <c r="H216" s="230">
        <v>4</v>
      </c>
      <c r="I216" s="231"/>
      <c r="J216" s="232">
        <f t="shared" si="10"/>
        <v>0</v>
      </c>
      <c r="K216" s="228" t="s">
        <v>1</v>
      </c>
      <c r="L216" s="233"/>
      <c r="M216" s="234" t="s">
        <v>1</v>
      </c>
      <c r="N216" s="235" t="s">
        <v>47</v>
      </c>
      <c r="O216" s="71"/>
      <c r="P216" s="200">
        <f t="shared" si="11"/>
        <v>0</v>
      </c>
      <c r="Q216" s="200">
        <v>0</v>
      </c>
      <c r="R216" s="200">
        <f t="shared" si="12"/>
        <v>0</v>
      </c>
      <c r="S216" s="200">
        <v>0</v>
      </c>
      <c r="T216" s="201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397</v>
      </c>
      <c r="AT216" s="202" t="s">
        <v>207</v>
      </c>
      <c r="AU216" s="202" t="s">
        <v>90</v>
      </c>
      <c r="AY216" s="17" t="s">
        <v>179</v>
      </c>
      <c r="BE216" s="203">
        <f t="shared" si="14"/>
        <v>0</v>
      </c>
      <c r="BF216" s="203">
        <f t="shared" si="15"/>
        <v>0</v>
      </c>
      <c r="BG216" s="203">
        <f t="shared" si="16"/>
        <v>0</v>
      </c>
      <c r="BH216" s="203">
        <f t="shared" si="17"/>
        <v>0</v>
      </c>
      <c r="BI216" s="203">
        <f t="shared" si="18"/>
        <v>0</v>
      </c>
      <c r="BJ216" s="17" t="s">
        <v>21</v>
      </c>
      <c r="BK216" s="203">
        <f t="shared" si="19"/>
        <v>0</v>
      </c>
      <c r="BL216" s="17" t="s">
        <v>297</v>
      </c>
      <c r="BM216" s="202" t="s">
        <v>716</v>
      </c>
    </row>
    <row r="217" spans="1:65" s="2" customFormat="1" ht="14.4" customHeight="1">
      <c r="A217" s="34"/>
      <c r="B217" s="35"/>
      <c r="C217" s="191" t="s">
        <v>474</v>
      </c>
      <c r="D217" s="191" t="s">
        <v>181</v>
      </c>
      <c r="E217" s="192" t="s">
        <v>1978</v>
      </c>
      <c r="F217" s="193" t="s">
        <v>1979</v>
      </c>
      <c r="G217" s="194" t="s">
        <v>243</v>
      </c>
      <c r="H217" s="195">
        <v>1</v>
      </c>
      <c r="I217" s="196"/>
      <c r="J217" s="197">
        <f t="shared" si="10"/>
        <v>0</v>
      </c>
      <c r="K217" s="193" t="s">
        <v>185</v>
      </c>
      <c r="L217" s="39"/>
      <c r="M217" s="198" t="s">
        <v>1</v>
      </c>
      <c r="N217" s="199" t="s">
        <v>47</v>
      </c>
      <c r="O217" s="71"/>
      <c r="P217" s="200">
        <f t="shared" si="11"/>
        <v>0</v>
      </c>
      <c r="Q217" s="200">
        <v>0</v>
      </c>
      <c r="R217" s="200">
        <f t="shared" si="12"/>
        <v>0</v>
      </c>
      <c r="S217" s="200">
        <v>0</v>
      </c>
      <c r="T217" s="201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297</v>
      </c>
      <c r="AT217" s="202" t="s">
        <v>181</v>
      </c>
      <c r="AU217" s="202" t="s">
        <v>90</v>
      </c>
      <c r="AY217" s="17" t="s">
        <v>179</v>
      </c>
      <c r="BE217" s="203">
        <f t="shared" si="14"/>
        <v>0</v>
      </c>
      <c r="BF217" s="203">
        <f t="shared" si="15"/>
        <v>0</v>
      </c>
      <c r="BG217" s="203">
        <f t="shared" si="16"/>
        <v>0</v>
      </c>
      <c r="BH217" s="203">
        <f t="shared" si="17"/>
        <v>0</v>
      </c>
      <c r="BI217" s="203">
        <f t="shared" si="18"/>
        <v>0</v>
      </c>
      <c r="BJ217" s="17" t="s">
        <v>21</v>
      </c>
      <c r="BK217" s="203">
        <f t="shared" si="19"/>
        <v>0</v>
      </c>
      <c r="BL217" s="17" t="s">
        <v>297</v>
      </c>
      <c r="BM217" s="202" t="s">
        <v>726</v>
      </c>
    </row>
    <row r="218" spans="1:65" s="2" customFormat="1" ht="14.4" customHeight="1">
      <c r="A218" s="34"/>
      <c r="B218" s="35"/>
      <c r="C218" s="191" t="s">
        <v>480</v>
      </c>
      <c r="D218" s="191" t="s">
        <v>181</v>
      </c>
      <c r="E218" s="192" t="s">
        <v>1980</v>
      </c>
      <c r="F218" s="193" t="s">
        <v>1981</v>
      </c>
      <c r="G218" s="194" t="s">
        <v>243</v>
      </c>
      <c r="H218" s="195">
        <v>15</v>
      </c>
      <c r="I218" s="196"/>
      <c r="J218" s="197">
        <f t="shared" si="10"/>
        <v>0</v>
      </c>
      <c r="K218" s="193" t="s">
        <v>185</v>
      </c>
      <c r="L218" s="39"/>
      <c r="M218" s="198" t="s">
        <v>1</v>
      </c>
      <c r="N218" s="199" t="s">
        <v>47</v>
      </c>
      <c r="O218" s="71"/>
      <c r="P218" s="200">
        <f t="shared" si="11"/>
        <v>0</v>
      </c>
      <c r="Q218" s="200">
        <v>0</v>
      </c>
      <c r="R218" s="200">
        <f t="shared" si="12"/>
        <v>0</v>
      </c>
      <c r="S218" s="200">
        <v>0</v>
      </c>
      <c r="T218" s="201">
        <f t="shared" si="1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297</v>
      </c>
      <c r="AT218" s="202" t="s">
        <v>181</v>
      </c>
      <c r="AU218" s="202" t="s">
        <v>90</v>
      </c>
      <c r="AY218" s="17" t="s">
        <v>179</v>
      </c>
      <c r="BE218" s="203">
        <f t="shared" si="14"/>
        <v>0</v>
      </c>
      <c r="BF218" s="203">
        <f t="shared" si="15"/>
        <v>0</v>
      </c>
      <c r="BG218" s="203">
        <f t="shared" si="16"/>
        <v>0</v>
      </c>
      <c r="BH218" s="203">
        <f t="shared" si="17"/>
        <v>0</v>
      </c>
      <c r="BI218" s="203">
        <f t="shared" si="18"/>
        <v>0</v>
      </c>
      <c r="BJ218" s="17" t="s">
        <v>21</v>
      </c>
      <c r="BK218" s="203">
        <f t="shared" si="19"/>
        <v>0</v>
      </c>
      <c r="BL218" s="17" t="s">
        <v>297</v>
      </c>
      <c r="BM218" s="202" t="s">
        <v>748</v>
      </c>
    </row>
    <row r="219" spans="1:65" s="14" customFormat="1" ht="10.199999999999999">
      <c r="B219" s="215"/>
      <c r="C219" s="216"/>
      <c r="D219" s="206" t="s">
        <v>188</v>
      </c>
      <c r="E219" s="217" t="s">
        <v>1</v>
      </c>
      <c r="F219" s="218" t="s">
        <v>1982</v>
      </c>
      <c r="G219" s="216"/>
      <c r="H219" s="219">
        <v>15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188</v>
      </c>
      <c r="AU219" s="225" t="s">
        <v>90</v>
      </c>
      <c r="AV219" s="14" t="s">
        <v>90</v>
      </c>
      <c r="AW219" s="14" t="s">
        <v>40</v>
      </c>
      <c r="AX219" s="14" t="s">
        <v>82</v>
      </c>
      <c r="AY219" s="225" t="s">
        <v>179</v>
      </c>
    </row>
    <row r="220" spans="1:65" s="15" customFormat="1" ht="10.199999999999999">
      <c r="B220" s="243"/>
      <c r="C220" s="244"/>
      <c r="D220" s="206" t="s">
        <v>188</v>
      </c>
      <c r="E220" s="245" t="s">
        <v>1</v>
      </c>
      <c r="F220" s="246" t="s">
        <v>1870</v>
      </c>
      <c r="G220" s="244"/>
      <c r="H220" s="247">
        <v>15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188</v>
      </c>
      <c r="AU220" s="253" t="s">
        <v>90</v>
      </c>
      <c r="AV220" s="15" t="s">
        <v>186</v>
      </c>
      <c r="AW220" s="15" t="s">
        <v>40</v>
      </c>
      <c r="AX220" s="15" t="s">
        <v>21</v>
      </c>
      <c r="AY220" s="253" t="s">
        <v>179</v>
      </c>
    </row>
    <row r="221" spans="1:65" s="2" customFormat="1" ht="14.4" customHeight="1">
      <c r="A221" s="34"/>
      <c r="B221" s="35"/>
      <c r="C221" s="191" t="s">
        <v>486</v>
      </c>
      <c r="D221" s="191" t="s">
        <v>181</v>
      </c>
      <c r="E221" s="192" t="s">
        <v>1983</v>
      </c>
      <c r="F221" s="193" t="s">
        <v>1984</v>
      </c>
      <c r="G221" s="194" t="s">
        <v>243</v>
      </c>
      <c r="H221" s="195">
        <v>4</v>
      </c>
      <c r="I221" s="196"/>
      <c r="J221" s="197">
        <f>ROUND(I221*H221,2)</f>
        <v>0</v>
      </c>
      <c r="K221" s="193" t="s">
        <v>185</v>
      </c>
      <c r="L221" s="39"/>
      <c r="M221" s="198" t="s">
        <v>1</v>
      </c>
      <c r="N221" s="199" t="s">
        <v>47</v>
      </c>
      <c r="O221" s="7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297</v>
      </c>
      <c r="AT221" s="202" t="s">
        <v>181</v>
      </c>
      <c r="AU221" s="202" t="s">
        <v>90</v>
      </c>
      <c r="AY221" s="17" t="s">
        <v>179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21</v>
      </c>
      <c r="BK221" s="203">
        <f>ROUND(I221*H221,2)</f>
        <v>0</v>
      </c>
      <c r="BL221" s="17" t="s">
        <v>297</v>
      </c>
      <c r="BM221" s="202" t="s">
        <v>626</v>
      </c>
    </row>
    <row r="222" spans="1:65" s="14" customFormat="1" ht="10.199999999999999">
      <c r="B222" s="215"/>
      <c r="C222" s="216"/>
      <c r="D222" s="206" t="s">
        <v>188</v>
      </c>
      <c r="E222" s="217" t="s">
        <v>1</v>
      </c>
      <c r="F222" s="218" t="s">
        <v>1985</v>
      </c>
      <c r="G222" s="216"/>
      <c r="H222" s="219">
        <v>4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188</v>
      </c>
      <c r="AU222" s="225" t="s">
        <v>90</v>
      </c>
      <c r="AV222" s="14" t="s">
        <v>90</v>
      </c>
      <c r="AW222" s="14" t="s">
        <v>40</v>
      </c>
      <c r="AX222" s="14" t="s">
        <v>82</v>
      </c>
      <c r="AY222" s="225" t="s">
        <v>179</v>
      </c>
    </row>
    <row r="223" spans="1:65" s="15" customFormat="1" ht="10.199999999999999">
      <c r="B223" s="243"/>
      <c r="C223" s="244"/>
      <c r="D223" s="206" t="s">
        <v>188</v>
      </c>
      <c r="E223" s="245" t="s">
        <v>1</v>
      </c>
      <c r="F223" s="246" t="s">
        <v>1870</v>
      </c>
      <c r="G223" s="244"/>
      <c r="H223" s="247">
        <v>4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188</v>
      </c>
      <c r="AU223" s="253" t="s">
        <v>90</v>
      </c>
      <c r="AV223" s="15" t="s">
        <v>186</v>
      </c>
      <c r="AW223" s="15" t="s">
        <v>40</v>
      </c>
      <c r="AX223" s="15" t="s">
        <v>21</v>
      </c>
      <c r="AY223" s="253" t="s">
        <v>179</v>
      </c>
    </row>
    <row r="224" spans="1:65" s="2" customFormat="1" ht="14.4" customHeight="1">
      <c r="A224" s="34"/>
      <c r="B224" s="35"/>
      <c r="C224" s="191" t="s">
        <v>493</v>
      </c>
      <c r="D224" s="191" t="s">
        <v>181</v>
      </c>
      <c r="E224" s="192" t="s">
        <v>1986</v>
      </c>
      <c r="F224" s="193" t="s">
        <v>1987</v>
      </c>
      <c r="G224" s="194" t="s">
        <v>243</v>
      </c>
      <c r="H224" s="195">
        <v>7</v>
      </c>
      <c r="I224" s="196"/>
      <c r="J224" s="197">
        <f>ROUND(I224*H224,2)</f>
        <v>0</v>
      </c>
      <c r="K224" s="193" t="s">
        <v>185</v>
      </c>
      <c r="L224" s="39"/>
      <c r="M224" s="198" t="s">
        <v>1</v>
      </c>
      <c r="N224" s="199" t="s">
        <v>47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297</v>
      </c>
      <c r="AT224" s="202" t="s">
        <v>181</v>
      </c>
      <c r="AU224" s="202" t="s">
        <v>90</v>
      </c>
      <c r="AY224" s="17" t="s">
        <v>179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21</v>
      </c>
      <c r="BK224" s="203">
        <f>ROUND(I224*H224,2)</f>
        <v>0</v>
      </c>
      <c r="BL224" s="17" t="s">
        <v>297</v>
      </c>
      <c r="BM224" s="202" t="s">
        <v>724</v>
      </c>
    </row>
    <row r="225" spans="1:65" s="14" customFormat="1" ht="10.199999999999999">
      <c r="B225" s="215"/>
      <c r="C225" s="216"/>
      <c r="D225" s="206" t="s">
        <v>188</v>
      </c>
      <c r="E225" s="217" t="s">
        <v>1</v>
      </c>
      <c r="F225" s="218" t="s">
        <v>1988</v>
      </c>
      <c r="G225" s="216"/>
      <c r="H225" s="219">
        <v>7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188</v>
      </c>
      <c r="AU225" s="225" t="s">
        <v>90</v>
      </c>
      <c r="AV225" s="14" t="s">
        <v>90</v>
      </c>
      <c r="AW225" s="14" t="s">
        <v>40</v>
      </c>
      <c r="AX225" s="14" t="s">
        <v>82</v>
      </c>
      <c r="AY225" s="225" t="s">
        <v>179</v>
      </c>
    </row>
    <row r="226" spans="1:65" s="15" customFormat="1" ht="10.199999999999999">
      <c r="B226" s="243"/>
      <c r="C226" s="244"/>
      <c r="D226" s="206" t="s">
        <v>188</v>
      </c>
      <c r="E226" s="245" t="s">
        <v>1</v>
      </c>
      <c r="F226" s="246" t="s">
        <v>1870</v>
      </c>
      <c r="G226" s="244"/>
      <c r="H226" s="247">
        <v>7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188</v>
      </c>
      <c r="AU226" s="253" t="s">
        <v>90</v>
      </c>
      <c r="AV226" s="15" t="s">
        <v>186</v>
      </c>
      <c r="AW226" s="15" t="s">
        <v>40</v>
      </c>
      <c r="AX226" s="15" t="s">
        <v>21</v>
      </c>
      <c r="AY226" s="253" t="s">
        <v>179</v>
      </c>
    </row>
    <row r="227" spans="1:65" s="2" customFormat="1" ht="14.4" customHeight="1">
      <c r="A227" s="34"/>
      <c r="B227" s="35"/>
      <c r="C227" s="191" t="s">
        <v>498</v>
      </c>
      <c r="D227" s="191" t="s">
        <v>181</v>
      </c>
      <c r="E227" s="192" t="s">
        <v>1989</v>
      </c>
      <c r="F227" s="193" t="s">
        <v>1990</v>
      </c>
      <c r="G227" s="194" t="s">
        <v>709</v>
      </c>
      <c r="H227" s="195">
        <v>1</v>
      </c>
      <c r="I227" s="196"/>
      <c r="J227" s="197">
        <f t="shared" ref="J227:J233" si="20">ROUND(I227*H227,2)</f>
        <v>0</v>
      </c>
      <c r="K227" s="193" t="s">
        <v>1</v>
      </c>
      <c r="L227" s="39"/>
      <c r="M227" s="198" t="s">
        <v>1</v>
      </c>
      <c r="N227" s="199" t="s">
        <v>47</v>
      </c>
      <c r="O227" s="71"/>
      <c r="P227" s="200">
        <f t="shared" ref="P227:P233" si="21">O227*H227</f>
        <v>0</v>
      </c>
      <c r="Q227" s="200">
        <v>0</v>
      </c>
      <c r="R227" s="200">
        <f t="shared" ref="R227:R233" si="22">Q227*H227</f>
        <v>0</v>
      </c>
      <c r="S227" s="200">
        <v>0</v>
      </c>
      <c r="T227" s="201">
        <f t="shared" ref="T227:T233" si="23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297</v>
      </c>
      <c r="AT227" s="202" t="s">
        <v>181</v>
      </c>
      <c r="AU227" s="202" t="s">
        <v>90</v>
      </c>
      <c r="AY227" s="17" t="s">
        <v>179</v>
      </c>
      <c r="BE227" s="203">
        <f t="shared" ref="BE227:BE233" si="24">IF(N227="základní",J227,0)</f>
        <v>0</v>
      </c>
      <c r="BF227" s="203">
        <f t="shared" ref="BF227:BF233" si="25">IF(N227="snížená",J227,0)</f>
        <v>0</v>
      </c>
      <c r="BG227" s="203">
        <f t="shared" ref="BG227:BG233" si="26">IF(N227="zákl. přenesená",J227,0)</f>
        <v>0</v>
      </c>
      <c r="BH227" s="203">
        <f t="shared" ref="BH227:BH233" si="27">IF(N227="sníž. přenesená",J227,0)</f>
        <v>0</v>
      </c>
      <c r="BI227" s="203">
        <f t="shared" ref="BI227:BI233" si="28">IF(N227="nulová",J227,0)</f>
        <v>0</v>
      </c>
      <c r="BJ227" s="17" t="s">
        <v>21</v>
      </c>
      <c r="BK227" s="203">
        <f t="shared" ref="BK227:BK233" si="29">ROUND(I227*H227,2)</f>
        <v>0</v>
      </c>
      <c r="BL227" s="17" t="s">
        <v>297</v>
      </c>
      <c r="BM227" s="202" t="s">
        <v>779</v>
      </c>
    </row>
    <row r="228" spans="1:65" s="2" customFormat="1" ht="14.4" customHeight="1">
      <c r="A228" s="34"/>
      <c r="B228" s="35"/>
      <c r="C228" s="226" t="s">
        <v>504</v>
      </c>
      <c r="D228" s="226" t="s">
        <v>207</v>
      </c>
      <c r="E228" s="227" t="s">
        <v>1991</v>
      </c>
      <c r="F228" s="228" t="s">
        <v>1992</v>
      </c>
      <c r="G228" s="229" t="s">
        <v>709</v>
      </c>
      <c r="H228" s="230">
        <v>1</v>
      </c>
      <c r="I228" s="231"/>
      <c r="J228" s="232">
        <f t="shared" si="20"/>
        <v>0</v>
      </c>
      <c r="K228" s="228" t="s">
        <v>1</v>
      </c>
      <c r="L228" s="233"/>
      <c r="M228" s="234" t="s">
        <v>1</v>
      </c>
      <c r="N228" s="235" t="s">
        <v>47</v>
      </c>
      <c r="O228" s="71"/>
      <c r="P228" s="200">
        <f t="shared" si="21"/>
        <v>0</v>
      </c>
      <c r="Q228" s="200">
        <v>0</v>
      </c>
      <c r="R228" s="200">
        <f t="shared" si="22"/>
        <v>0</v>
      </c>
      <c r="S228" s="200">
        <v>0</v>
      </c>
      <c r="T228" s="201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397</v>
      </c>
      <c r="AT228" s="202" t="s">
        <v>207</v>
      </c>
      <c r="AU228" s="202" t="s">
        <v>90</v>
      </c>
      <c r="AY228" s="17" t="s">
        <v>179</v>
      </c>
      <c r="BE228" s="203">
        <f t="shared" si="24"/>
        <v>0</v>
      </c>
      <c r="BF228" s="203">
        <f t="shared" si="25"/>
        <v>0</v>
      </c>
      <c r="BG228" s="203">
        <f t="shared" si="26"/>
        <v>0</v>
      </c>
      <c r="BH228" s="203">
        <f t="shared" si="27"/>
        <v>0</v>
      </c>
      <c r="BI228" s="203">
        <f t="shared" si="28"/>
        <v>0</v>
      </c>
      <c r="BJ228" s="17" t="s">
        <v>21</v>
      </c>
      <c r="BK228" s="203">
        <f t="shared" si="29"/>
        <v>0</v>
      </c>
      <c r="BL228" s="17" t="s">
        <v>297</v>
      </c>
      <c r="BM228" s="202" t="s">
        <v>27</v>
      </c>
    </row>
    <row r="229" spans="1:65" s="2" customFormat="1" ht="14.4" customHeight="1">
      <c r="A229" s="34"/>
      <c r="B229" s="35"/>
      <c r="C229" s="191" t="s">
        <v>511</v>
      </c>
      <c r="D229" s="191" t="s">
        <v>181</v>
      </c>
      <c r="E229" s="192" t="s">
        <v>1993</v>
      </c>
      <c r="F229" s="193" t="s">
        <v>1994</v>
      </c>
      <c r="G229" s="194" t="s">
        <v>243</v>
      </c>
      <c r="H229" s="195">
        <v>1</v>
      </c>
      <c r="I229" s="196"/>
      <c r="J229" s="197">
        <f t="shared" si="20"/>
        <v>0</v>
      </c>
      <c r="K229" s="193" t="s">
        <v>1</v>
      </c>
      <c r="L229" s="39"/>
      <c r="M229" s="198" t="s">
        <v>1</v>
      </c>
      <c r="N229" s="199" t="s">
        <v>47</v>
      </c>
      <c r="O229" s="71"/>
      <c r="P229" s="200">
        <f t="shared" si="21"/>
        <v>0</v>
      </c>
      <c r="Q229" s="200">
        <v>0</v>
      </c>
      <c r="R229" s="200">
        <f t="shared" si="22"/>
        <v>0</v>
      </c>
      <c r="S229" s="200">
        <v>0</v>
      </c>
      <c r="T229" s="201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297</v>
      </c>
      <c r="AT229" s="202" t="s">
        <v>181</v>
      </c>
      <c r="AU229" s="202" t="s">
        <v>90</v>
      </c>
      <c r="AY229" s="17" t="s">
        <v>179</v>
      </c>
      <c r="BE229" s="203">
        <f t="shared" si="24"/>
        <v>0</v>
      </c>
      <c r="BF229" s="203">
        <f t="shared" si="25"/>
        <v>0</v>
      </c>
      <c r="BG229" s="203">
        <f t="shared" si="26"/>
        <v>0</v>
      </c>
      <c r="BH229" s="203">
        <f t="shared" si="27"/>
        <v>0</v>
      </c>
      <c r="BI229" s="203">
        <f t="shared" si="28"/>
        <v>0</v>
      </c>
      <c r="BJ229" s="17" t="s">
        <v>21</v>
      </c>
      <c r="BK229" s="203">
        <f t="shared" si="29"/>
        <v>0</v>
      </c>
      <c r="BL229" s="17" t="s">
        <v>297</v>
      </c>
      <c r="BM229" s="202" t="s">
        <v>803</v>
      </c>
    </row>
    <row r="230" spans="1:65" s="2" customFormat="1" ht="14.4" customHeight="1">
      <c r="A230" s="34"/>
      <c r="B230" s="35"/>
      <c r="C230" s="226" t="s">
        <v>516</v>
      </c>
      <c r="D230" s="226" t="s">
        <v>207</v>
      </c>
      <c r="E230" s="227" t="s">
        <v>1995</v>
      </c>
      <c r="F230" s="228" t="s">
        <v>1996</v>
      </c>
      <c r="G230" s="229" t="s">
        <v>709</v>
      </c>
      <c r="H230" s="230">
        <v>1</v>
      </c>
      <c r="I230" s="231"/>
      <c r="J230" s="232">
        <f t="shared" si="20"/>
        <v>0</v>
      </c>
      <c r="K230" s="228" t="s">
        <v>1</v>
      </c>
      <c r="L230" s="233"/>
      <c r="M230" s="234" t="s">
        <v>1</v>
      </c>
      <c r="N230" s="235" t="s">
        <v>47</v>
      </c>
      <c r="O230" s="71"/>
      <c r="P230" s="200">
        <f t="shared" si="21"/>
        <v>0</v>
      </c>
      <c r="Q230" s="200">
        <v>0</v>
      </c>
      <c r="R230" s="200">
        <f t="shared" si="22"/>
        <v>0</v>
      </c>
      <c r="S230" s="200">
        <v>0</v>
      </c>
      <c r="T230" s="201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397</v>
      </c>
      <c r="AT230" s="202" t="s">
        <v>207</v>
      </c>
      <c r="AU230" s="202" t="s">
        <v>90</v>
      </c>
      <c r="AY230" s="17" t="s">
        <v>179</v>
      </c>
      <c r="BE230" s="203">
        <f t="shared" si="24"/>
        <v>0</v>
      </c>
      <c r="BF230" s="203">
        <f t="shared" si="25"/>
        <v>0</v>
      </c>
      <c r="BG230" s="203">
        <f t="shared" si="26"/>
        <v>0</v>
      </c>
      <c r="BH230" s="203">
        <f t="shared" si="27"/>
        <v>0</v>
      </c>
      <c r="BI230" s="203">
        <f t="shared" si="28"/>
        <v>0</v>
      </c>
      <c r="BJ230" s="17" t="s">
        <v>21</v>
      </c>
      <c r="BK230" s="203">
        <f t="shared" si="29"/>
        <v>0</v>
      </c>
      <c r="BL230" s="17" t="s">
        <v>297</v>
      </c>
      <c r="BM230" s="202" t="s">
        <v>818</v>
      </c>
    </row>
    <row r="231" spans="1:65" s="2" customFormat="1" ht="14.4" customHeight="1">
      <c r="A231" s="34"/>
      <c r="B231" s="35"/>
      <c r="C231" s="191" t="s">
        <v>522</v>
      </c>
      <c r="D231" s="191" t="s">
        <v>181</v>
      </c>
      <c r="E231" s="192" t="s">
        <v>1997</v>
      </c>
      <c r="F231" s="193" t="s">
        <v>1998</v>
      </c>
      <c r="G231" s="194" t="s">
        <v>243</v>
      </c>
      <c r="H231" s="195">
        <v>4</v>
      </c>
      <c r="I231" s="196"/>
      <c r="J231" s="197">
        <f t="shared" si="20"/>
        <v>0</v>
      </c>
      <c r="K231" s="193" t="s">
        <v>1</v>
      </c>
      <c r="L231" s="39"/>
      <c r="M231" s="198" t="s">
        <v>1</v>
      </c>
      <c r="N231" s="199" t="s">
        <v>47</v>
      </c>
      <c r="O231" s="71"/>
      <c r="P231" s="200">
        <f t="shared" si="21"/>
        <v>0</v>
      </c>
      <c r="Q231" s="200">
        <v>0</v>
      </c>
      <c r="R231" s="200">
        <f t="shared" si="22"/>
        <v>0</v>
      </c>
      <c r="S231" s="200">
        <v>0</v>
      </c>
      <c r="T231" s="201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297</v>
      </c>
      <c r="AT231" s="202" t="s">
        <v>181</v>
      </c>
      <c r="AU231" s="202" t="s">
        <v>90</v>
      </c>
      <c r="AY231" s="17" t="s">
        <v>179</v>
      </c>
      <c r="BE231" s="203">
        <f t="shared" si="24"/>
        <v>0</v>
      </c>
      <c r="BF231" s="203">
        <f t="shared" si="25"/>
        <v>0</v>
      </c>
      <c r="BG231" s="203">
        <f t="shared" si="26"/>
        <v>0</v>
      </c>
      <c r="BH231" s="203">
        <f t="shared" si="27"/>
        <v>0</v>
      </c>
      <c r="BI231" s="203">
        <f t="shared" si="28"/>
        <v>0</v>
      </c>
      <c r="BJ231" s="17" t="s">
        <v>21</v>
      </c>
      <c r="BK231" s="203">
        <f t="shared" si="29"/>
        <v>0</v>
      </c>
      <c r="BL231" s="17" t="s">
        <v>297</v>
      </c>
      <c r="BM231" s="202" t="s">
        <v>829</v>
      </c>
    </row>
    <row r="232" spans="1:65" s="2" customFormat="1" ht="14.4" customHeight="1">
      <c r="A232" s="34"/>
      <c r="B232" s="35"/>
      <c r="C232" s="191" t="s">
        <v>527</v>
      </c>
      <c r="D232" s="191" t="s">
        <v>181</v>
      </c>
      <c r="E232" s="192" t="s">
        <v>1999</v>
      </c>
      <c r="F232" s="193" t="s">
        <v>2000</v>
      </c>
      <c r="G232" s="194" t="s">
        <v>709</v>
      </c>
      <c r="H232" s="195">
        <v>6</v>
      </c>
      <c r="I232" s="196"/>
      <c r="J232" s="197">
        <f t="shared" si="20"/>
        <v>0</v>
      </c>
      <c r="K232" s="193" t="s">
        <v>1</v>
      </c>
      <c r="L232" s="39"/>
      <c r="M232" s="198" t="s">
        <v>1</v>
      </c>
      <c r="N232" s="199" t="s">
        <v>47</v>
      </c>
      <c r="O232" s="71"/>
      <c r="P232" s="200">
        <f t="shared" si="21"/>
        <v>0</v>
      </c>
      <c r="Q232" s="200">
        <v>0</v>
      </c>
      <c r="R232" s="200">
        <f t="shared" si="22"/>
        <v>0</v>
      </c>
      <c r="S232" s="200">
        <v>0</v>
      </c>
      <c r="T232" s="201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297</v>
      </c>
      <c r="AT232" s="202" t="s">
        <v>181</v>
      </c>
      <c r="AU232" s="202" t="s">
        <v>90</v>
      </c>
      <c r="AY232" s="17" t="s">
        <v>179</v>
      </c>
      <c r="BE232" s="203">
        <f t="shared" si="24"/>
        <v>0</v>
      </c>
      <c r="BF232" s="203">
        <f t="shared" si="25"/>
        <v>0</v>
      </c>
      <c r="BG232" s="203">
        <f t="shared" si="26"/>
        <v>0</v>
      </c>
      <c r="BH232" s="203">
        <f t="shared" si="27"/>
        <v>0</v>
      </c>
      <c r="BI232" s="203">
        <f t="shared" si="28"/>
        <v>0</v>
      </c>
      <c r="BJ232" s="17" t="s">
        <v>21</v>
      </c>
      <c r="BK232" s="203">
        <f t="shared" si="29"/>
        <v>0</v>
      </c>
      <c r="BL232" s="17" t="s">
        <v>297</v>
      </c>
      <c r="BM232" s="202" t="s">
        <v>842</v>
      </c>
    </row>
    <row r="233" spans="1:65" s="2" customFormat="1" ht="14.4" customHeight="1">
      <c r="A233" s="34"/>
      <c r="B233" s="35"/>
      <c r="C233" s="191" t="s">
        <v>531</v>
      </c>
      <c r="D233" s="191" t="s">
        <v>181</v>
      </c>
      <c r="E233" s="192" t="s">
        <v>2001</v>
      </c>
      <c r="F233" s="193" t="s">
        <v>2002</v>
      </c>
      <c r="G233" s="194" t="s">
        <v>260</v>
      </c>
      <c r="H233" s="195">
        <v>108</v>
      </c>
      <c r="I233" s="196"/>
      <c r="J233" s="197">
        <f t="shared" si="20"/>
        <v>0</v>
      </c>
      <c r="K233" s="193" t="s">
        <v>185</v>
      </c>
      <c r="L233" s="39"/>
      <c r="M233" s="198" t="s">
        <v>1</v>
      </c>
      <c r="N233" s="199" t="s">
        <v>47</v>
      </c>
      <c r="O233" s="71"/>
      <c r="P233" s="200">
        <f t="shared" si="21"/>
        <v>0</v>
      </c>
      <c r="Q233" s="200">
        <v>0</v>
      </c>
      <c r="R233" s="200">
        <f t="shared" si="22"/>
        <v>0</v>
      </c>
      <c r="S233" s="200">
        <v>0</v>
      </c>
      <c r="T233" s="201">
        <f t="shared" si="2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297</v>
      </c>
      <c r="AT233" s="202" t="s">
        <v>181</v>
      </c>
      <c r="AU233" s="202" t="s">
        <v>90</v>
      </c>
      <c r="AY233" s="17" t="s">
        <v>179</v>
      </c>
      <c r="BE233" s="203">
        <f t="shared" si="24"/>
        <v>0</v>
      </c>
      <c r="BF233" s="203">
        <f t="shared" si="25"/>
        <v>0</v>
      </c>
      <c r="BG233" s="203">
        <f t="shared" si="26"/>
        <v>0</v>
      </c>
      <c r="BH233" s="203">
        <f t="shared" si="27"/>
        <v>0</v>
      </c>
      <c r="BI233" s="203">
        <f t="shared" si="28"/>
        <v>0</v>
      </c>
      <c r="BJ233" s="17" t="s">
        <v>21</v>
      </c>
      <c r="BK233" s="203">
        <f t="shared" si="29"/>
        <v>0</v>
      </c>
      <c r="BL233" s="17" t="s">
        <v>297</v>
      </c>
      <c r="BM233" s="202" t="s">
        <v>852</v>
      </c>
    </row>
    <row r="234" spans="1:65" s="14" customFormat="1" ht="10.199999999999999">
      <c r="B234" s="215"/>
      <c r="C234" s="216"/>
      <c r="D234" s="206" t="s">
        <v>188</v>
      </c>
      <c r="E234" s="217" t="s">
        <v>1</v>
      </c>
      <c r="F234" s="218" t="s">
        <v>2003</v>
      </c>
      <c r="G234" s="216"/>
      <c r="H234" s="219">
        <v>108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188</v>
      </c>
      <c r="AU234" s="225" t="s">
        <v>90</v>
      </c>
      <c r="AV234" s="14" t="s">
        <v>90</v>
      </c>
      <c r="AW234" s="14" t="s">
        <v>40</v>
      </c>
      <c r="AX234" s="14" t="s">
        <v>82</v>
      </c>
      <c r="AY234" s="225" t="s">
        <v>179</v>
      </c>
    </row>
    <row r="235" spans="1:65" s="15" customFormat="1" ht="10.199999999999999">
      <c r="B235" s="243"/>
      <c r="C235" s="244"/>
      <c r="D235" s="206" t="s">
        <v>188</v>
      </c>
      <c r="E235" s="245" t="s">
        <v>1</v>
      </c>
      <c r="F235" s="246" t="s">
        <v>1870</v>
      </c>
      <c r="G235" s="244"/>
      <c r="H235" s="247">
        <v>108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188</v>
      </c>
      <c r="AU235" s="253" t="s">
        <v>90</v>
      </c>
      <c r="AV235" s="15" t="s">
        <v>186</v>
      </c>
      <c r="AW235" s="15" t="s">
        <v>40</v>
      </c>
      <c r="AX235" s="15" t="s">
        <v>21</v>
      </c>
      <c r="AY235" s="253" t="s">
        <v>179</v>
      </c>
    </row>
    <row r="236" spans="1:65" s="2" customFormat="1" ht="14.4" customHeight="1">
      <c r="A236" s="34"/>
      <c r="B236" s="35"/>
      <c r="C236" s="191" t="s">
        <v>538</v>
      </c>
      <c r="D236" s="191" t="s">
        <v>181</v>
      </c>
      <c r="E236" s="192" t="s">
        <v>2004</v>
      </c>
      <c r="F236" s="193" t="s">
        <v>2005</v>
      </c>
      <c r="G236" s="194" t="s">
        <v>260</v>
      </c>
      <c r="H236" s="195">
        <v>2.5</v>
      </c>
      <c r="I236" s="196"/>
      <c r="J236" s="197">
        <f>ROUND(I236*H236,2)</f>
        <v>0</v>
      </c>
      <c r="K236" s="193" t="s">
        <v>185</v>
      </c>
      <c r="L236" s="39"/>
      <c r="M236" s="198" t="s">
        <v>1</v>
      </c>
      <c r="N236" s="199" t="s">
        <v>47</v>
      </c>
      <c r="O236" s="71"/>
      <c r="P236" s="200">
        <f>O236*H236</f>
        <v>0</v>
      </c>
      <c r="Q236" s="200">
        <v>1.9000000000000001E-4</v>
      </c>
      <c r="R236" s="200">
        <f>Q236*H236</f>
        <v>4.7500000000000005E-4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297</v>
      </c>
      <c r="AT236" s="202" t="s">
        <v>181</v>
      </c>
      <c r="AU236" s="202" t="s">
        <v>90</v>
      </c>
      <c r="AY236" s="17" t="s">
        <v>179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21</v>
      </c>
      <c r="BK236" s="203">
        <f>ROUND(I236*H236,2)</f>
        <v>0</v>
      </c>
      <c r="BL236" s="17" t="s">
        <v>297</v>
      </c>
      <c r="BM236" s="202" t="s">
        <v>862</v>
      </c>
    </row>
    <row r="237" spans="1:65" s="2" customFormat="1" ht="14.4" customHeight="1">
      <c r="A237" s="34"/>
      <c r="B237" s="35"/>
      <c r="C237" s="191" t="s">
        <v>543</v>
      </c>
      <c r="D237" s="191" t="s">
        <v>181</v>
      </c>
      <c r="E237" s="192" t="s">
        <v>2006</v>
      </c>
      <c r="F237" s="193" t="s">
        <v>2007</v>
      </c>
      <c r="G237" s="194" t="s">
        <v>200</v>
      </c>
      <c r="H237" s="195">
        <v>1.974</v>
      </c>
      <c r="I237" s="196"/>
      <c r="J237" s="197">
        <f>ROUND(I237*H237,2)</f>
        <v>0</v>
      </c>
      <c r="K237" s="193" t="s">
        <v>185</v>
      </c>
      <c r="L237" s="39"/>
      <c r="M237" s="198" t="s">
        <v>1</v>
      </c>
      <c r="N237" s="199" t="s">
        <v>47</v>
      </c>
      <c r="O237" s="71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297</v>
      </c>
      <c r="AT237" s="202" t="s">
        <v>181</v>
      </c>
      <c r="AU237" s="202" t="s">
        <v>90</v>
      </c>
      <c r="AY237" s="17" t="s">
        <v>179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21</v>
      </c>
      <c r="BK237" s="203">
        <f>ROUND(I237*H237,2)</f>
        <v>0</v>
      </c>
      <c r="BL237" s="17" t="s">
        <v>297</v>
      </c>
      <c r="BM237" s="202" t="s">
        <v>872</v>
      </c>
    </row>
    <row r="238" spans="1:65" s="12" customFormat="1" ht="22.8" customHeight="1">
      <c r="B238" s="175"/>
      <c r="C238" s="176"/>
      <c r="D238" s="177" t="s">
        <v>81</v>
      </c>
      <c r="E238" s="189" t="s">
        <v>2008</v>
      </c>
      <c r="F238" s="189" t="s">
        <v>2009</v>
      </c>
      <c r="G238" s="176"/>
      <c r="H238" s="176"/>
      <c r="I238" s="179"/>
      <c r="J238" s="190">
        <f>BK238</f>
        <v>0</v>
      </c>
      <c r="K238" s="176"/>
      <c r="L238" s="181"/>
      <c r="M238" s="182"/>
      <c r="N238" s="183"/>
      <c r="O238" s="183"/>
      <c r="P238" s="184">
        <f>SUM(P239:P306)</f>
        <v>0</v>
      </c>
      <c r="Q238" s="183"/>
      <c r="R238" s="184">
        <f>SUM(R239:R306)</f>
        <v>1.026E-2</v>
      </c>
      <c r="S238" s="183"/>
      <c r="T238" s="185">
        <f>SUM(T239:T306)</f>
        <v>0</v>
      </c>
      <c r="AR238" s="186" t="s">
        <v>90</v>
      </c>
      <c r="AT238" s="187" t="s">
        <v>81</v>
      </c>
      <c r="AU238" s="187" t="s">
        <v>21</v>
      </c>
      <c r="AY238" s="186" t="s">
        <v>179</v>
      </c>
      <c r="BK238" s="188">
        <f>SUM(BK239:BK306)</f>
        <v>0</v>
      </c>
    </row>
    <row r="239" spans="1:65" s="2" customFormat="1" ht="14.4" customHeight="1">
      <c r="A239" s="34"/>
      <c r="B239" s="35"/>
      <c r="C239" s="191" t="s">
        <v>547</v>
      </c>
      <c r="D239" s="191" t="s">
        <v>181</v>
      </c>
      <c r="E239" s="192" t="s">
        <v>2010</v>
      </c>
      <c r="F239" s="193" t="s">
        <v>2011</v>
      </c>
      <c r="G239" s="194" t="s">
        <v>243</v>
      </c>
      <c r="H239" s="195">
        <v>11</v>
      </c>
      <c r="I239" s="196"/>
      <c r="J239" s="197">
        <f>ROUND(I239*H239,2)</f>
        <v>0</v>
      </c>
      <c r="K239" s="193" t="s">
        <v>1</v>
      </c>
      <c r="L239" s="39"/>
      <c r="M239" s="198" t="s">
        <v>1</v>
      </c>
      <c r="N239" s="199" t="s">
        <v>47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297</v>
      </c>
      <c r="AT239" s="202" t="s">
        <v>181</v>
      </c>
      <c r="AU239" s="202" t="s">
        <v>90</v>
      </c>
      <c r="AY239" s="17" t="s">
        <v>179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21</v>
      </c>
      <c r="BK239" s="203">
        <f>ROUND(I239*H239,2)</f>
        <v>0</v>
      </c>
      <c r="BL239" s="17" t="s">
        <v>297</v>
      </c>
      <c r="BM239" s="202" t="s">
        <v>887</v>
      </c>
    </row>
    <row r="240" spans="1:65" s="14" customFormat="1" ht="10.199999999999999">
      <c r="B240" s="215"/>
      <c r="C240" s="216"/>
      <c r="D240" s="206" t="s">
        <v>188</v>
      </c>
      <c r="E240" s="217" t="s">
        <v>1</v>
      </c>
      <c r="F240" s="218" t="s">
        <v>2012</v>
      </c>
      <c r="G240" s="216"/>
      <c r="H240" s="219">
        <v>11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188</v>
      </c>
      <c r="AU240" s="225" t="s">
        <v>90</v>
      </c>
      <c r="AV240" s="14" t="s">
        <v>90</v>
      </c>
      <c r="AW240" s="14" t="s">
        <v>40</v>
      </c>
      <c r="AX240" s="14" t="s">
        <v>82</v>
      </c>
      <c r="AY240" s="225" t="s">
        <v>179</v>
      </c>
    </row>
    <row r="241" spans="1:65" s="15" customFormat="1" ht="10.199999999999999">
      <c r="B241" s="243"/>
      <c r="C241" s="244"/>
      <c r="D241" s="206" t="s">
        <v>188</v>
      </c>
      <c r="E241" s="245" t="s">
        <v>1</v>
      </c>
      <c r="F241" s="246" t="s">
        <v>1870</v>
      </c>
      <c r="G241" s="244"/>
      <c r="H241" s="247">
        <v>11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188</v>
      </c>
      <c r="AU241" s="253" t="s">
        <v>90</v>
      </c>
      <c r="AV241" s="15" t="s">
        <v>186</v>
      </c>
      <c r="AW241" s="15" t="s">
        <v>40</v>
      </c>
      <c r="AX241" s="15" t="s">
        <v>21</v>
      </c>
      <c r="AY241" s="253" t="s">
        <v>179</v>
      </c>
    </row>
    <row r="242" spans="1:65" s="2" customFormat="1" ht="14.4" customHeight="1">
      <c r="A242" s="34"/>
      <c r="B242" s="35"/>
      <c r="C242" s="191" t="s">
        <v>551</v>
      </c>
      <c r="D242" s="191" t="s">
        <v>181</v>
      </c>
      <c r="E242" s="192" t="s">
        <v>2013</v>
      </c>
      <c r="F242" s="193" t="s">
        <v>2014</v>
      </c>
      <c r="G242" s="194" t="s">
        <v>243</v>
      </c>
      <c r="H242" s="195">
        <v>1</v>
      </c>
      <c r="I242" s="196"/>
      <c r="J242" s="197">
        <f>ROUND(I242*H242,2)</f>
        <v>0</v>
      </c>
      <c r="K242" s="193" t="s">
        <v>1</v>
      </c>
      <c r="L242" s="39"/>
      <c r="M242" s="198" t="s">
        <v>1</v>
      </c>
      <c r="N242" s="199" t="s">
        <v>47</v>
      </c>
      <c r="O242" s="7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297</v>
      </c>
      <c r="AT242" s="202" t="s">
        <v>181</v>
      </c>
      <c r="AU242" s="202" t="s">
        <v>90</v>
      </c>
      <c r="AY242" s="17" t="s">
        <v>179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21</v>
      </c>
      <c r="BK242" s="203">
        <f>ROUND(I242*H242,2)</f>
        <v>0</v>
      </c>
      <c r="BL242" s="17" t="s">
        <v>297</v>
      </c>
      <c r="BM242" s="202" t="s">
        <v>904</v>
      </c>
    </row>
    <row r="243" spans="1:65" s="2" customFormat="1" ht="14.4" customHeight="1">
      <c r="A243" s="34"/>
      <c r="B243" s="35"/>
      <c r="C243" s="191" t="s">
        <v>559</v>
      </c>
      <c r="D243" s="191" t="s">
        <v>181</v>
      </c>
      <c r="E243" s="192" t="s">
        <v>2015</v>
      </c>
      <c r="F243" s="193" t="s">
        <v>2016</v>
      </c>
      <c r="G243" s="194" t="s">
        <v>260</v>
      </c>
      <c r="H243" s="195">
        <v>17</v>
      </c>
      <c r="I243" s="196"/>
      <c r="J243" s="197">
        <f>ROUND(I243*H243,2)</f>
        <v>0</v>
      </c>
      <c r="K243" s="193" t="s">
        <v>1</v>
      </c>
      <c r="L243" s="39"/>
      <c r="M243" s="198" t="s">
        <v>1</v>
      </c>
      <c r="N243" s="199" t="s">
        <v>47</v>
      </c>
      <c r="O243" s="71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297</v>
      </c>
      <c r="AT243" s="202" t="s">
        <v>181</v>
      </c>
      <c r="AU243" s="202" t="s">
        <v>90</v>
      </c>
      <c r="AY243" s="17" t="s">
        <v>179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21</v>
      </c>
      <c r="BK243" s="203">
        <f>ROUND(I243*H243,2)</f>
        <v>0</v>
      </c>
      <c r="BL243" s="17" t="s">
        <v>297</v>
      </c>
      <c r="BM243" s="202" t="s">
        <v>918</v>
      </c>
    </row>
    <row r="244" spans="1:65" s="2" customFormat="1" ht="14.4" customHeight="1">
      <c r="A244" s="34"/>
      <c r="B244" s="35"/>
      <c r="C244" s="191" t="s">
        <v>367</v>
      </c>
      <c r="D244" s="191" t="s">
        <v>181</v>
      </c>
      <c r="E244" s="192" t="s">
        <v>2017</v>
      </c>
      <c r="F244" s="193" t="s">
        <v>2018</v>
      </c>
      <c r="G244" s="194" t="s">
        <v>260</v>
      </c>
      <c r="H244" s="195">
        <v>50</v>
      </c>
      <c r="I244" s="196"/>
      <c r="J244" s="197">
        <f>ROUND(I244*H244,2)</f>
        <v>0</v>
      </c>
      <c r="K244" s="193" t="s">
        <v>1</v>
      </c>
      <c r="L244" s="39"/>
      <c r="M244" s="198" t="s">
        <v>1</v>
      </c>
      <c r="N244" s="199" t="s">
        <v>47</v>
      </c>
      <c r="O244" s="7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297</v>
      </c>
      <c r="AT244" s="202" t="s">
        <v>181</v>
      </c>
      <c r="AU244" s="202" t="s">
        <v>90</v>
      </c>
      <c r="AY244" s="17" t="s">
        <v>179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21</v>
      </c>
      <c r="BK244" s="203">
        <f>ROUND(I244*H244,2)</f>
        <v>0</v>
      </c>
      <c r="BL244" s="17" t="s">
        <v>297</v>
      </c>
      <c r="BM244" s="202" t="s">
        <v>928</v>
      </c>
    </row>
    <row r="245" spans="1:65" s="13" customFormat="1" ht="10.199999999999999">
      <c r="B245" s="204"/>
      <c r="C245" s="205"/>
      <c r="D245" s="206" t="s">
        <v>188</v>
      </c>
      <c r="E245" s="207" t="s">
        <v>1</v>
      </c>
      <c r="F245" s="208" t="s">
        <v>2019</v>
      </c>
      <c r="G245" s="205"/>
      <c r="H245" s="207" t="s">
        <v>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188</v>
      </c>
      <c r="AU245" s="214" t="s">
        <v>90</v>
      </c>
      <c r="AV245" s="13" t="s">
        <v>21</v>
      </c>
      <c r="AW245" s="13" t="s">
        <v>40</v>
      </c>
      <c r="AX245" s="13" t="s">
        <v>82</v>
      </c>
      <c r="AY245" s="214" t="s">
        <v>179</v>
      </c>
    </row>
    <row r="246" spans="1:65" s="14" customFormat="1" ht="10.199999999999999">
      <c r="B246" s="215"/>
      <c r="C246" s="216"/>
      <c r="D246" s="206" t="s">
        <v>188</v>
      </c>
      <c r="E246" s="217" t="s">
        <v>1</v>
      </c>
      <c r="F246" s="218" t="s">
        <v>2020</v>
      </c>
      <c r="G246" s="216"/>
      <c r="H246" s="219">
        <v>31.5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188</v>
      </c>
      <c r="AU246" s="225" t="s">
        <v>90</v>
      </c>
      <c r="AV246" s="14" t="s">
        <v>90</v>
      </c>
      <c r="AW246" s="14" t="s">
        <v>40</v>
      </c>
      <c r="AX246" s="14" t="s">
        <v>82</v>
      </c>
      <c r="AY246" s="225" t="s">
        <v>179</v>
      </c>
    </row>
    <row r="247" spans="1:65" s="13" customFormat="1" ht="10.199999999999999">
      <c r="B247" s="204"/>
      <c r="C247" s="205"/>
      <c r="D247" s="206" t="s">
        <v>188</v>
      </c>
      <c r="E247" s="207" t="s">
        <v>1</v>
      </c>
      <c r="F247" s="208" t="s">
        <v>2021</v>
      </c>
      <c r="G247" s="205"/>
      <c r="H247" s="207" t="s">
        <v>1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188</v>
      </c>
      <c r="AU247" s="214" t="s">
        <v>90</v>
      </c>
      <c r="AV247" s="13" t="s">
        <v>21</v>
      </c>
      <c r="AW247" s="13" t="s">
        <v>40</v>
      </c>
      <c r="AX247" s="13" t="s">
        <v>82</v>
      </c>
      <c r="AY247" s="214" t="s">
        <v>179</v>
      </c>
    </row>
    <row r="248" spans="1:65" s="14" customFormat="1" ht="10.199999999999999">
      <c r="B248" s="215"/>
      <c r="C248" s="216"/>
      <c r="D248" s="206" t="s">
        <v>188</v>
      </c>
      <c r="E248" s="217" t="s">
        <v>1</v>
      </c>
      <c r="F248" s="218" t="s">
        <v>2022</v>
      </c>
      <c r="G248" s="216"/>
      <c r="H248" s="219">
        <v>18.5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188</v>
      </c>
      <c r="AU248" s="225" t="s">
        <v>90</v>
      </c>
      <c r="AV248" s="14" t="s">
        <v>90</v>
      </c>
      <c r="AW248" s="14" t="s">
        <v>40</v>
      </c>
      <c r="AX248" s="14" t="s">
        <v>82</v>
      </c>
      <c r="AY248" s="225" t="s">
        <v>179</v>
      </c>
    </row>
    <row r="249" spans="1:65" s="15" customFormat="1" ht="10.199999999999999">
      <c r="B249" s="243"/>
      <c r="C249" s="244"/>
      <c r="D249" s="206" t="s">
        <v>188</v>
      </c>
      <c r="E249" s="245" t="s">
        <v>1</v>
      </c>
      <c r="F249" s="246" t="s">
        <v>1870</v>
      </c>
      <c r="G249" s="244"/>
      <c r="H249" s="247">
        <v>50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188</v>
      </c>
      <c r="AU249" s="253" t="s">
        <v>90</v>
      </c>
      <c r="AV249" s="15" t="s">
        <v>186</v>
      </c>
      <c r="AW249" s="15" t="s">
        <v>40</v>
      </c>
      <c r="AX249" s="15" t="s">
        <v>21</v>
      </c>
      <c r="AY249" s="253" t="s">
        <v>179</v>
      </c>
    </row>
    <row r="250" spans="1:65" s="2" customFormat="1" ht="14.4" customHeight="1">
      <c r="A250" s="34"/>
      <c r="B250" s="35"/>
      <c r="C250" s="191" t="s">
        <v>570</v>
      </c>
      <c r="D250" s="191" t="s">
        <v>181</v>
      </c>
      <c r="E250" s="192" t="s">
        <v>1966</v>
      </c>
      <c r="F250" s="193" t="s">
        <v>1967</v>
      </c>
      <c r="G250" s="194" t="s">
        <v>260</v>
      </c>
      <c r="H250" s="195">
        <v>20</v>
      </c>
      <c r="I250" s="196"/>
      <c r="J250" s="197">
        <f>ROUND(I250*H250,2)</f>
        <v>0</v>
      </c>
      <c r="K250" s="193" t="s">
        <v>1</v>
      </c>
      <c r="L250" s="39"/>
      <c r="M250" s="198" t="s">
        <v>1</v>
      </c>
      <c r="N250" s="199" t="s">
        <v>47</v>
      </c>
      <c r="O250" s="7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297</v>
      </c>
      <c r="AT250" s="202" t="s">
        <v>181</v>
      </c>
      <c r="AU250" s="202" t="s">
        <v>90</v>
      </c>
      <c r="AY250" s="17" t="s">
        <v>179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21</v>
      </c>
      <c r="BK250" s="203">
        <f>ROUND(I250*H250,2)</f>
        <v>0</v>
      </c>
      <c r="BL250" s="17" t="s">
        <v>297</v>
      </c>
      <c r="BM250" s="202" t="s">
        <v>939</v>
      </c>
    </row>
    <row r="251" spans="1:65" s="13" customFormat="1" ht="10.199999999999999">
      <c r="B251" s="204"/>
      <c r="C251" s="205"/>
      <c r="D251" s="206" t="s">
        <v>188</v>
      </c>
      <c r="E251" s="207" t="s">
        <v>1</v>
      </c>
      <c r="F251" s="208" t="s">
        <v>2019</v>
      </c>
      <c r="G251" s="205"/>
      <c r="H251" s="207" t="s">
        <v>1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188</v>
      </c>
      <c r="AU251" s="214" t="s">
        <v>90</v>
      </c>
      <c r="AV251" s="13" t="s">
        <v>21</v>
      </c>
      <c r="AW251" s="13" t="s">
        <v>40</v>
      </c>
      <c r="AX251" s="13" t="s">
        <v>82</v>
      </c>
      <c r="AY251" s="214" t="s">
        <v>179</v>
      </c>
    </row>
    <row r="252" spans="1:65" s="14" customFormat="1" ht="10.199999999999999">
      <c r="B252" s="215"/>
      <c r="C252" s="216"/>
      <c r="D252" s="206" t="s">
        <v>188</v>
      </c>
      <c r="E252" s="217" t="s">
        <v>1</v>
      </c>
      <c r="F252" s="218" t="s">
        <v>2023</v>
      </c>
      <c r="G252" s="216"/>
      <c r="H252" s="219">
        <v>11.5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188</v>
      </c>
      <c r="AU252" s="225" t="s">
        <v>90</v>
      </c>
      <c r="AV252" s="14" t="s">
        <v>90</v>
      </c>
      <c r="AW252" s="14" t="s">
        <v>40</v>
      </c>
      <c r="AX252" s="14" t="s">
        <v>82</v>
      </c>
      <c r="AY252" s="225" t="s">
        <v>179</v>
      </c>
    </row>
    <row r="253" spans="1:65" s="13" customFormat="1" ht="10.199999999999999">
      <c r="B253" s="204"/>
      <c r="C253" s="205"/>
      <c r="D253" s="206" t="s">
        <v>188</v>
      </c>
      <c r="E253" s="207" t="s">
        <v>1</v>
      </c>
      <c r="F253" s="208" t="s">
        <v>2021</v>
      </c>
      <c r="G253" s="205"/>
      <c r="H253" s="207" t="s">
        <v>1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188</v>
      </c>
      <c r="AU253" s="214" t="s">
        <v>90</v>
      </c>
      <c r="AV253" s="13" t="s">
        <v>21</v>
      </c>
      <c r="AW253" s="13" t="s">
        <v>40</v>
      </c>
      <c r="AX253" s="13" t="s">
        <v>82</v>
      </c>
      <c r="AY253" s="214" t="s">
        <v>179</v>
      </c>
    </row>
    <row r="254" spans="1:65" s="14" customFormat="1" ht="10.199999999999999">
      <c r="B254" s="215"/>
      <c r="C254" s="216"/>
      <c r="D254" s="206" t="s">
        <v>188</v>
      </c>
      <c r="E254" s="217" t="s">
        <v>1</v>
      </c>
      <c r="F254" s="218" t="s">
        <v>2024</v>
      </c>
      <c r="G254" s="216"/>
      <c r="H254" s="219">
        <v>8.5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188</v>
      </c>
      <c r="AU254" s="225" t="s">
        <v>90</v>
      </c>
      <c r="AV254" s="14" t="s">
        <v>90</v>
      </c>
      <c r="AW254" s="14" t="s">
        <v>40</v>
      </c>
      <c r="AX254" s="14" t="s">
        <v>82</v>
      </c>
      <c r="AY254" s="225" t="s">
        <v>179</v>
      </c>
    </row>
    <row r="255" spans="1:65" s="15" customFormat="1" ht="10.199999999999999">
      <c r="B255" s="243"/>
      <c r="C255" s="244"/>
      <c r="D255" s="206" t="s">
        <v>188</v>
      </c>
      <c r="E255" s="245" t="s">
        <v>1</v>
      </c>
      <c r="F255" s="246" t="s">
        <v>1870</v>
      </c>
      <c r="G255" s="244"/>
      <c r="H255" s="247">
        <v>20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188</v>
      </c>
      <c r="AU255" s="253" t="s">
        <v>90</v>
      </c>
      <c r="AV255" s="15" t="s">
        <v>186</v>
      </c>
      <c r="AW255" s="15" t="s">
        <v>40</v>
      </c>
      <c r="AX255" s="15" t="s">
        <v>21</v>
      </c>
      <c r="AY255" s="253" t="s">
        <v>179</v>
      </c>
    </row>
    <row r="256" spans="1:65" s="2" customFormat="1" ht="14.4" customHeight="1">
      <c r="A256" s="34"/>
      <c r="B256" s="35"/>
      <c r="C256" s="191" t="s">
        <v>427</v>
      </c>
      <c r="D256" s="191" t="s">
        <v>181</v>
      </c>
      <c r="E256" s="192" t="s">
        <v>2025</v>
      </c>
      <c r="F256" s="193" t="s">
        <v>2026</v>
      </c>
      <c r="G256" s="194" t="s">
        <v>260</v>
      </c>
      <c r="H256" s="195">
        <v>3.5</v>
      </c>
      <c r="I256" s="196"/>
      <c r="J256" s="197">
        <f>ROUND(I256*H256,2)</f>
        <v>0</v>
      </c>
      <c r="K256" s="193" t="s">
        <v>1</v>
      </c>
      <c r="L256" s="39"/>
      <c r="M256" s="198" t="s">
        <v>1</v>
      </c>
      <c r="N256" s="199" t="s">
        <v>47</v>
      </c>
      <c r="O256" s="7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297</v>
      </c>
      <c r="AT256" s="202" t="s">
        <v>181</v>
      </c>
      <c r="AU256" s="202" t="s">
        <v>90</v>
      </c>
      <c r="AY256" s="17" t="s">
        <v>179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21</v>
      </c>
      <c r="BK256" s="203">
        <f>ROUND(I256*H256,2)</f>
        <v>0</v>
      </c>
      <c r="BL256" s="17" t="s">
        <v>297</v>
      </c>
      <c r="BM256" s="202" t="s">
        <v>949</v>
      </c>
    </row>
    <row r="257" spans="1:65" s="13" customFormat="1" ht="10.199999999999999">
      <c r="B257" s="204"/>
      <c r="C257" s="205"/>
      <c r="D257" s="206" t="s">
        <v>188</v>
      </c>
      <c r="E257" s="207" t="s">
        <v>1</v>
      </c>
      <c r="F257" s="208" t="s">
        <v>2027</v>
      </c>
      <c r="G257" s="205"/>
      <c r="H257" s="207" t="s">
        <v>1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188</v>
      </c>
      <c r="AU257" s="214" t="s">
        <v>90</v>
      </c>
      <c r="AV257" s="13" t="s">
        <v>21</v>
      </c>
      <c r="AW257" s="13" t="s">
        <v>40</v>
      </c>
      <c r="AX257" s="13" t="s">
        <v>82</v>
      </c>
      <c r="AY257" s="214" t="s">
        <v>179</v>
      </c>
    </row>
    <row r="258" spans="1:65" s="14" customFormat="1" ht="10.199999999999999">
      <c r="B258" s="215"/>
      <c r="C258" s="216"/>
      <c r="D258" s="206" t="s">
        <v>188</v>
      </c>
      <c r="E258" s="217" t="s">
        <v>1</v>
      </c>
      <c r="F258" s="218" t="s">
        <v>2028</v>
      </c>
      <c r="G258" s="216"/>
      <c r="H258" s="219">
        <v>3.5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188</v>
      </c>
      <c r="AU258" s="225" t="s">
        <v>90</v>
      </c>
      <c r="AV258" s="14" t="s">
        <v>90</v>
      </c>
      <c r="AW258" s="14" t="s">
        <v>40</v>
      </c>
      <c r="AX258" s="14" t="s">
        <v>82</v>
      </c>
      <c r="AY258" s="225" t="s">
        <v>179</v>
      </c>
    </row>
    <row r="259" spans="1:65" s="15" customFormat="1" ht="10.199999999999999">
      <c r="B259" s="243"/>
      <c r="C259" s="244"/>
      <c r="D259" s="206" t="s">
        <v>188</v>
      </c>
      <c r="E259" s="245" t="s">
        <v>1</v>
      </c>
      <c r="F259" s="246" t="s">
        <v>1870</v>
      </c>
      <c r="G259" s="244"/>
      <c r="H259" s="247">
        <v>3.5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AT259" s="253" t="s">
        <v>188</v>
      </c>
      <c r="AU259" s="253" t="s">
        <v>90</v>
      </c>
      <c r="AV259" s="15" t="s">
        <v>186</v>
      </c>
      <c r="AW259" s="15" t="s">
        <v>40</v>
      </c>
      <c r="AX259" s="15" t="s">
        <v>21</v>
      </c>
      <c r="AY259" s="253" t="s">
        <v>179</v>
      </c>
    </row>
    <row r="260" spans="1:65" s="2" customFormat="1" ht="14.4" customHeight="1">
      <c r="A260" s="34"/>
      <c r="B260" s="35"/>
      <c r="C260" s="191" t="s">
        <v>456</v>
      </c>
      <c r="D260" s="191" t="s">
        <v>181</v>
      </c>
      <c r="E260" s="192" t="s">
        <v>2029</v>
      </c>
      <c r="F260" s="193" t="s">
        <v>2030</v>
      </c>
      <c r="G260" s="194" t="s">
        <v>260</v>
      </c>
      <c r="H260" s="195">
        <v>4.5</v>
      </c>
      <c r="I260" s="196"/>
      <c r="J260" s="197">
        <f>ROUND(I260*H260,2)</f>
        <v>0</v>
      </c>
      <c r="K260" s="193" t="s">
        <v>1</v>
      </c>
      <c r="L260" s="39"/>
      <c r="M260" s="198" t="s">
        <v>1</v>
      </c>
      <c r="N260" s="199" t="s">
        <v>47</v>
      </c>
      <c r="O260" s="71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297</v>
      </c>
      <c r="AT260" s="202" t="s">
        <v>181</v>
      </c>
      <c r="AU260" s="202" t="s">
        <v>90</v>
      </c>
      <c r="AY260" s="17" t="s">
        <v>179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21</v>
      </c>
      <c r="BK260" s="203">
        <f>ROUND(I260*H260,2)</f>
        <v>0</v>
      </c>
      <c r="BL260" s="17" t="s">
        <v>297</v>
      </c>
      <c r="BM260" s="202" t="s">
        <v>961</v>
      </c>
    </row>
    <row r="261" spans="1:65" s="13" customFormat="1" ht="10.199999999999999">
      <c r="B261" s="204"/>
      <c r="C261" s="205"/>
      <c r="D261" s="206" t="s">
        <v>188</v>
      </c>
      <c r="E261" s="207" t="s">
        <v>1</v>
      </c>
      <c r="F261" s="208" t="s">
        <v>2031</v>
      </c>
      <c r="G261" s="205"/>
      <c r="H261" s="207" t="s">
        <v>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188</v>
      </c>
      <c r="AU261" s="214" t="s">
        <v>90</v>
      </c>
      <c r="AV261" s="13" t="s">
        <v>21</v>
      </c>
      <c r="AW261" s="13" t="s">
        <v>40</v>
      </c>
      <c r="AX261" s="13" t="s">
        <v>82</v>
      </c>
      <c r="AY261" s="214" t="s">
        <v>179</v>
      </c>
    </row>
    <row r="262" spans="1:65" s="14" customFormat="1" ht="10.199999999999999">
      <c r="B262" s="215"/>
      <c r="C262" s="216"/>
      <c r="D262" s="206" t="s">
        <v>188</v>
      </c>
      <c r="E262" s="217" t="s">
        <v>1</v>
      </c>
      <c r="F262" s="218" t="s">
        <v>2032</v>
      </c>
      <c r="G262" s="216"/>
      <c r="H262" s="219">
        <v>4.5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188</v>
      </c>
      <c r="AU262" s="225" t="s">
        <v>90</v>
      </c>
      <c r="AV262" s="14" t="s">
        <v>90</v>
      </c>
      <c r="AW262" s="14" t="s">
        <v>40</v>
      </c>
      <c r="AX262" s="14" t="s">
        <v>82</v>
      </c>
      <c r="AY262" s="225" t="s">
        <v>179</v>
      </c>
    </row>
    <row r="263" spans="1:65" s="15" customFormat="1" ht="10.199999999999999">
      <c r="B263" s="243"/>
      <c r="C263" s="244"/>
      <c r="D263" s="206" t="s">
        <v>188</v>
      </c>
      <c r="E263" s="245" t="s">
        <v>1</v>
      </c>
      <c r="F263" s="246" t="s">
        <v>1870</v>
      </c>
      <c r="G263" s="244"/>
      <c r="H263" s="247">
        <v>4.5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188</v>
      </c>
      <c r="AU263" s="253" t="s">
        <v>90</v>
      </c>
      <c r="AV263" s="15" t="s">
        <v>186</v>
      </c>
      <c r="AW263" s="15" t="s">
        <v>40</v>
      </c>
      <c r="AX263" s="15" t="s">
        <v>21</v>
      </c>
      <c r="AY263" s="253" t="s">
        <v>179</v>
      </c>
    </row>
    <row r="264" spans="1:65" s="2" customFormat="1" ht="14.4" customHeight="1">
      <c r="A264" s="34"/>
      <c r="B264" s="35"/>
      <c r="C264" s="191" t="s">
        <v>585</v>
      </c>
      <c r="D264" s="191" t="s">
        <v>181</v>
      </c>
      <c r="E264" s="192" t="s">
        <v>2033</v>
      </c>
      <c r="F264" s="193" t="s">
        <v>2034</v>
      </c>
      <c r="G264" s="194" t="s">
        <v>260</v>
      </c>
      <c r="H264" s="195">
        <v>77.5</v>
      </c>
      <c r="I264" s="196"/>
      <c r="J264" s="197">
        <f>ROUND(I264*H264,2)</f>
        <v>0</v>
      </c>
      <c r="K264" s="193" t="s">
        <v>1</v>
      </c>
      <c r="L264" s="39"/>
      <c r="M264" s="198" t="s">
        <v>1</v>
      </c>
      <c r="N264" s="199" t="s">
        <v>47</v>
      </c>
      <c r="O264" s="7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297</v>
      </c>
      <c r="AT264" s="202" t="s">
        <v>181</v>
      </c>
      <c r="AU264" s="202" t="s">
        <v>90</v>
      </c>
      <c r="AY264" s="17" t="s">
        <v>179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21</v>
      </c>
      <c r="BK264" s="203">
        <f>ROUND(I264*H264,2)</f>
        <v>0</v>
      </c>
      <c r="BL264" s="17" t="s">
        <v>297</v>
      </c>
      <c r="BM264" s="202" t="s">
        <v>973</v>
      </c>
    </row>
    <row r="265" spans="1:65" s="13" customFormat="1" ht="10.199999999999999">
      <c r="B265" s="204"/>
      <c r="C265" s="205"/>
      <c r="D265" s="206" t="s">
        <v>188</v>
      </c>
      <c r="E265" s="207" t="s">
        <v>1</v>
      </c>
      <c r="F265" s="208" t="s">
        <v>2035</v>
      </c>
      <c r="G265" s="205"/>
      <c r="H265" s="207" t="s">
        <v>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188</v>
      </c>
      <c r="AU265" s="214" t="s">
        <v>90</v>
      </c>
      <c r="AV265" s="13" t="s">
        <v>21</v>
      </c>
      <c r="AW265" s="13" t="s">
        <v>40</v>
      </c>
      <c r="AX265" s="13" t="s">
        <v>82</v>
      </c>
      <c r="AY265" s="214" t="s">
        <v>179</v>
      </c>
    </row>
    <row r="266" spans="1:65" s="14" customFormat="1" ht="10.199999999999999">
      <c r="B266" s="215"/>
      <c r="C266" s="216"/>
      <c r="D266" s="206" t="s">
        <v>188</v>
      </c>
      <c r="E266" s="217" t="s">
        <v>1</v>
      </c>
      <c r="F266" s="218" t="s">
        <v>2036</v>
      </c>
      <c r="G266" s="216"/>
      <c r="H266" s="219">
        <v>25.5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188</v>
      </c>
      <c r="AU266" s="225" t="s">
        <v>90</v>
      </c>
      <c r="AV266" s="14" t="s">
        <v>90</v>
      </c>
      <c r="AW266" s="14" t="s">
        <v>40</v>
      </c>
      <c r="AX266" s="14" t="s">
        <v>82</v>
      </c>
      <c r="AY266" s="225" t="s">
        <v>179</v>
      </c>
    </row>
    <row r="267" spans="1:65" s="13" customFormat="1" ht="10.199999999999999">
      <c r="B267" s="204"/>
      <c r="C267" s="205"/>
      <c r="D267" s="206" t="s">
        <v>188</v>
      </c>
      <c r="E267" s="207" t="s">
        <v>1</v>
      </c>
      <c r="F267" s="208" t="s">
        <v>2037</v>
      </c>
      <c r="G267" s="205"/>
      <c r="H267" s="207" t="s">
        <v>1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188</v>
      </c>
      <c r="AU267" s="214" t="s">
        <v>90</v>
      </c>
      <c r="AV267" s="13" t="s">
        <v>21</v>
      </c>
      <c r="AW267" s="13" t="s">
        <v>40</v>
      </c>
      <c r="AX267" s="13" t="s">
        <v>82</v>
      </c>
      <c r="AY267" s="214" t="s">
        <v>179</v>
      </c>
    </row>
    <row r="268" spans="1:65" s="14" customFormat="1" ht="10.199999999999999">
      <c r="B268" s="215"/>
      <c r="C268" s="216"/>
      <c r="D268" s="206" t="s">
        <v>188</v>
      </c>
      <c r="E268" s="217" t="s">
        <v>1</v>
      </c>
      <c r="F268" s="218" t="s">
        <v>2022</v>
      </c>
      <c r="G268" s="216"/>
      <c r="H268" s="219">
        <v>18.5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188</v>
      </c>
      <c r="AU268" s="225" t="s">
        <v>90</v>
      </c>
      <c r="AV268" s="14" t="s">
        <v>90</v>
      </c>
      <c r="AW268" s="14" t="s">
        <v>40</v>
      </c>
      <c r="AX268" s="14" t="s">
        <v>82</v>
      </c>
      <c r="AY268" s="225" t="s">
        <v>179</v>
      </c>
    </row>
    <row r="269" spans="1:65" s="13" customFormat="1" ht="10.199999999999999">
      <c r="B269" s="204"/>
      <c r="C269" s="205"/>
      <c r="D269" s="206" t="s">
        <v>188</v>
      </c>
      <c r="E269" s="207" t="s">
        <v>1</v>
      </c>
      <c r="F269" s="208" t="s">
        <v>2038</v>
      </c>
      <c r="G269" s="205"/>
      <c r="H269" s="207" t="s">
        <v>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188</v>
      </c>
      <c r="AU269" s="214" t="s">
        <v>90</v>
      </c>
      <c r="AV269" s="13" t="s">
        <v>21</v>
      </c>
      <c r="AW269" s="13" t="s">
        <v>40</v>
      </c>
      <c r="AX269" s="13" t="s">
        <v>82</v>
      </c>
      <c r="AY269" s="214" t="s">
        <v>179</v>
      </c>
    </row>
    <row r="270" spans="1:65" s="14" customFormat="1" ht="10.199999999999999">
      <c r="B270" s="215"/>
      <c r="C270" s="216"/>
      <c r="D270" s="206" t="s">
        <v>188</v>
      </c>
      <c r="E270" s="217" t="s">
        <v>1</v>
      </c>
      <c r="F270" s="218" t="s">
        <v>2039</v>
      </c>
      <c r="G270" s="216"/>
      <c r="H270" s="219">
        <v>29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188</v>
      </c>
      <c r="AU270" s="225" t="s">
        <v>90</v>
      </c>
      <c r="AV270" s="14" t="s">
        <v>90</v>
      </c>
      <c r="AW270" s="14" t="s">
        <v>40</v>
      </c>
      <c r="AX270" s="14" t="s">
        <v>82</v>
      </c>
      <c r="AY270" s="225" t="s">
        <v>179</v>
      </c>
    </row>
    <row r="271" spans="1:65" s="13" customFormat="1" ht="10.199999999999999">
      <c r="B271" s="204"/>
      <c r="C271" s="205"/>
      <c r="D271" s="206" t="s">
        <v>188</v>
      </c>
      <c r="E271" s="207" t="s">
        <v>1</v>
      </c>
      <c r="F271" s="208" t="s">
        <v>2040</v>
      </c>
      <c r="G271" s="205"/>
      <c r="H271" s="207" t="s">
        <v>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188</v>
      </c>
      <c r="AU271" s="214" t="s">
        <v>90</v>
      </c>
      <c r="AV271" s="13" t="s">
        <v>21</v>
      </c>
      <c r="AW271" s="13" t="s">
        <v>40</v>
      </c>
      <c r="AX271" s="13" t="s">
        <v>82</v>
      </c>
      <c r="AY271" s="214" t="s">
        <v>179</v>
      </c>
    </row>
    <row r="272" spans="1:65" s="14" customFormat="1" ht="10.199999999999999">
      <c r="B272" s="215"/>
      <c r="C272" s="216"/>
      <c r="D272" s="206" t="s">
        <v>188</v>
      </c>
      <c r="E272" s="217" t="s">
        <v>1</v>
      </c>
      <c r="F272" s="218" t="s">
        <v>2032</v>
      </c>
      <c r="G272" s="216"/>
      <c r="H272" s="219">
        <v>4.5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188</v>
      </c>
      <c r="AU272" s="225" t="s">
        <v>90</v>
      </c>
      <c r="AV272" s="14" t="s">
        <v>90</v>
      </c>
      <c r="AW272" s="14" t="s">
        <v>40</v>
      </c>
      <c r="AX272" s="14" t="s">
        <v>82</v>
      </c>
      <c r="AY272" s="225" t="s">
        <v>179</v>
      </c>
    </row>
    <row r="273" spans="1:65" s="15" customFormat="1" ht="10.199999999999999">
      <c r="B273" s="243"/>
      <c r="C273" s="244"/>
      <c r="D273" s="206" t="s">
        <v>188</v>
      </c>
      <c r="E273" s="245" t="s">
        <v>1</v>
      </c>
      <c r="F273" s="246" t="s">
        <v>1870</v>
      </c>
      <c r="G273" s="244"/>
      <c r="H273" s="247">
        <v>77.5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188</v>
      </c>
      <c r="AU273" s="253" t="s">
        <v>90</v>
      </c>
      <c r="AV273" s="15" t="s">
        <v>186</v>
      </c>
      <c r="AW273" s="15" t="s">
        <v>40</v>
      </c>
      <c r="AX273" s="15" t="s">
        <v>21</v>
      </c>
      <c r="AY273" s="253" t="s">
        <v>179</v>
      </c>
    </row>
    <row r="274" spans="1:65" s="2" customFormat="1" ht="14.4" customHeight="1">
      <c r="A274" s="34"/>
      <c r="B274" s="35"/>
      <c r="C274" s="191" t="s">
        <v>589</v>
      </c>
      <c r="D274" s="191" t="s">
        <v>181</v>
      </c>
      <c r="E274" s="192" t="s">
        <v>2041</v>
      </c>
      <c r="F274" s="193" t="s">
        <v>2042</v>
      </c>
      <c r="G274" s="194" t="s">
        <v>260</v>
      </c>
      <c r="H274" s="195">
        <v>24</v>
      </c>
      <c r="I274" s="196"/>
      <c r="J274" s="197">
        <f>ROUND(I274*H274,2)</f>
        <v>0</v>
      </c>
      <c r="K274" s="193" t="s">
        <v>1</v>
      </c>
      <c r="L274" s="39"/>
      <c r="M274" s="198" t="s">
        <v>1</v>
      </c>
      <c r="N274" s="199" t="s">
        <v>47</v>
      </c>
      <c r="O274" s="71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297</v>
      </c>
      <c r="AT274" s="202" t="s">
        <v>181</v>
      </c>
      <c r="AU274" s="202" t="s">
        <v>90</v>
      </c>
      <c r="AY274" s="17" t="s">
        <v>179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21</v>
      </c>
      <c r="BK274" s="203">
        <f>ROUND(I274*H274,2)</f>
        <v>0</v>
      </c>
      <c r="BL274" s="17" t="s">
        <v>297</v>
      </c>
      <c r="BM274" s="202" t="s">
        <v>985</v>
      </c>
    </row>
    <row r="275" spans="1:65" s="13" customFormat="1" ht="10.199999999999999">
      <c r="B275" s="204"/>
      <c r="C275" s="205"/>
      <c r="D275" s="206" t="s">
        <v>188</v>
      </c>
      <c r="E275" s="207" t="s">
        <v>1</v>
      </c>
      <c r="F275" s="208" t="s">
        <v>2035</v>
      </c>
      <c r="G275" s="205"/>
      <c r="H275" s="207" t="s">
        <v>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188</v>
      </c>
      <c r="AU275" s="214" t="s">
        <v>90</v>
      </c>
      <c r="AV275" s="13" t="s">
        <v>21</v>
      </c>
      <c r="AW275" s="13" t="s">
        <v>40</v>
      </c>
      <c r="AX275" s="13" t="s">
        <v>82</v>
      </c>
      <c r="AY275" s="214" t="s">
        <v>179</v>
      </c>
    </row>
    <row r="276" spans="1:65" s="14" customFormat="1" ht="10.199999999999999">
      <c r="B276" s="215"/>
      <c r="C276" s="216"/>
      <c r="D276" s="206" t="s">
        <v>188</v>
      </c>
      <c r="E276" s="217" t="s">
        <v>1</v>
      </c>
      <c r="F276" s="218" t="s">
        <v>2043</v>
      </c>
      <c r="G276" s="216"/>
      <c r="H276" s="219">
        <v>15.5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188</v>
      </c>
      <c r="AU276" s="225" t="s">
        <v>90</v>
      </c>
      <c r="AV276" s="14" t="s">
        <v>90</v>
      </c>
      <c r="AW276" s="14" t="s">
        <v>40</v>
      </c>
      <c r="AX276" s="14" t="s">
        <v>82</v>
      </c>
      <c r="AY276" s="225" t="s">
        <v>179</v>
      </c>
    </row>
    <row r="277" spans="1:65" s="13" customFormat="1" ht="10.199999999999999">
      <c r="B277" s="204"/>
      <c r="C277" s="205"/>
      <c r="D277" s="206" t="s">
        <v>188</v>
      </c>
      <c r="E277" s="207" t="s">
        <v>1</v>
      </c>
      <c r="F277" s="208" t="s">
        <v>2037</v>
      </c>
      <c r="G277" s="205"/>
      <c r="H277" s="207" t="s">
        <v>1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188</v>
      </c>
      <c r="AU277" s="214" t="s">
        <v>90</v>
      </c>
      <c r="AV277" s="13" t="s">
        <v>21</v>
      </c>
      <c r="AW277" s="13" t="s">
        <v>40</v>
      </c>
      <c r="AX277" s="13" t="s">
        <v>82</v>
      </c>
      <c r="AY277" s="214" t="s">
        <v>179</v>
      </c>
    </row>
    <row r="278" spans="1:65" s="14" customFormat="1" ht="10.199999999999999">
      <c r="B278" s="215"/>
      <c r="C278" s="216"/>
      <c r="D278" s="206" t="s">
        <v>188</v>
      </c>
      <c r="E278" s="217" t="s">
        <v>1</v>
      </c>
      <c r="F278" s="218" t="s">
        <v>2044</v>
      </c>
      <c r="G278" s="216"/>
      <c r="H278" s="219">
        <v>8.5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188</v>
      </c>
      <c r="AU278" s="225" t="s">
        <v>90</v>
      </c>
      <c r="AV278" s="14" t="s">
        <v>90</v>
      </c>
      <c r="AW278" s="14" t="s">
        <v>40</v>
      </c>
      <c r="AX278" s="14" t="s">
        <v>82</v>
      </c>
      <c r="AY278" s="225" t="s">
        <v>179</v>
      </c>
    </row>
    <row r="279" spans="1:65" s="15" customFormat="1" ht="10.199999999999999">
      <c r="B279" s="243"/>
      <c r="C279" s="244"/>
      <c r="D279" s="206" t="s">
        <v>188</v>
      </c>
      <c r="E279" s="245" t="s">
        <v>1</v>
      </c>
      <c r="F279" s="246" t="s">
        <v>1870</v>
      </c>
      <c r="G279" s="244"/>
      <c r="H279" s="247">
        <v>24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188</v>
      </c>
      <c r="AU279" s="253" t="s">
        <v>90</v>
      </c>
      <c r="AV279" s="15" t="s">
        <v>186</v>
      </c>
      <c r="AW279" s="15" t="s">
        <v>40</v>
      </c>
      <c r="AX279" s="15" t="s">
        <v>21</v>
      </c>
      <c r="AY279" s="253" t="s">
        <v>179</v>
      </c>
    </row>
    <row r="280" spans="1:65" s="2" customFormat="1" ht="14.4" customHeight="1">
      <c r="A280" s="34"/>
      <c r="B280" s="35"/>
      <c r="C280" s="191" t="s">
        <v>593</v>
      </c>
      <c r="D280" s="191" t="s">
        <v>181</v>
      </c>
      <c r="E280" s="192" t="s">
        <v>2045</v>
      </c>
      <c r="F280" s="193" t="s">
        <v>2046</v>
      </c>
      <c r="G280" s="194" t="s">
        <v>260</v>
      </c>
      <c r="H280" s="195">
        <v>4.5</v>
      </c>
      <c r="I280" s="196"/>
      <c r="J280" s="197">
        <f>ROUND(I280*H280,2)</f>
        <v>0</v>
      </c>
      <c r="K280" s="193" t="s">
        <v>1</v>
      </c>
      <c r="L280" s="39"/>
      <c r="M280" s="198" t="s">
        <v>1</v>
      </c>
      <c r="N280" s="199" t="s">
        <v>47</v>
      </c>
      <c r="O280" s="71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297</v>
      </c>
      <c r="AT280" s="202" t="s">
        <v>181</v>
      </c>
      <c r="AU280" s="202" t="s">
        <v>90</v>
      </c>
      <c r="AY280" s="17" t="s">
        <v>179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21</v>
      </c>
      <c r="BK280" s="203">
        <f>ROUND(I280*H280,2)</f>
        <v>0</v>
      </c>
      <c r="BL280" s="17" t="s">
        <v>297</v>
      </c>
      <c r="BM280" s="202" t="s">
        <v>997</v>
      </c>
    </row>
    <row r="281" spans="1:65" s="13" customFormat="1" ht="10.199999999999999">
      <c r="B281" s="204"/>
      <c r="C281" s="205"/>
      <c r="D281" s="206" t="s">
        <v>188</v>
      </c>
      <c r="E281" s="207" t="s">
        <v>1</v>
      </c>
      <c r="F281" s="208" t="s">
        <v>2047</v>
      </c>
      <c r="G281" s="205"/>
      <c r="H281" s="207" t="s">
        <v>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188</v>
      </c>
      <c r="AU281" s="214" t="s">
        <v>90</v>
      </c>
      <c r="AV281" s="13" t="s">
        <v>21</v>
      </c>
      <c r="AW281" s="13" t="s">
        <v>40</v>
      </c>
      <c r="AX281" s="13" t="s">
        <v>82</v>
      </c>
      <c r="AY281" s="214" t="s">
        <v>179</v>
      </c>
    </row>
    <row r="282" spans="1:65" s="14" customFormat="1" ht="10.199999999999999">
      <c r="B282" s="215"/>
      <c r="C282" s="216"/>
      <c r="D282" s="206" t="s">
        <v>188</v>
      </c>
      <c r="E282" s="217" t="s">
        <v>1</v>
      </c>
      <c r="F282" s="218" t="s">
        <v>2032</v>
      </c>
      <c r="G282" s="216"/>
      <c r="H282" s="219">
        <v>4.5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188</v>
      </c>
      <c r="AU282" s="225" t="s">
        <v>90</v>
      </c>
      <c r="AV282" s="14" t="s">
        <v>90</v>
      </c>
      <c r="AW282" s="14" t="s">
        <v>40</v>
      </c>
      <c r="AX282" s="14" t="s">
        <v>82</v>
      </c>
      <c r="AY282" s="225" t="s">
        <v>179</v>
      </c>
    </row>
    <row r="283" spans="1:65" s="15" customFormat="1" ht="10.199999999999999">
      <c r="B283" s="243"/>
      <c r="C283" s="244"/>
      <c r="D283" s="206" t="s">
        <v>188</v>
      </c>
      <c r="E283" s="245" t="s">
        <v>1</v>
      </c>
      <c r="F283" s="246" t="s">
        <v>1870</v>
      </c>
      <c r="G283" s="244"/>
      <c r="H283" s="247">
        <v>4.5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188</v>
      </c>
      <c r="AU283" s="253" t="s">
        <v>90</v>
      </c>
      <c r="AV283" s="15" t="s">
        <v>186</v>
      </c>
      <c r="AW283" s="15" t="s">
        <v>40</v>
      </c>
      <c r="AX283" s="15" t="s">
        <v>21</v>
      </c>
      <c r="AY283" s="253" t="s">
        <v>179</v>
      </c>
    </row>
    <row r="284" spans="1:65" s="2" customFormat="1" ht="14.4" customHeight="1">
      <c r="A284" s="34"/>
      <c r="B284" s="35"/>
      <c r="C284" s="191" t="s">
        <v>597</v>
      </c>
      <c r="D284" s="191" t="s">
        <v>181</v>
      </c>
      <c r="E284" s="192" t="s">
        <v>2048</v>
      </c>
      <c r="F284" s="193" t="s">
        <v>2049</v>
      </c>
      <c r="G284" s="194" t="s">
        <v>243</v>
      </c>
      <c r="H284" s="195">
        <v>43</v>
      </c>
      <c r="I284" s="196"/>
      <c r="J284" s="197">
        <f>ROUND(I284*H284,2)</f>
        <v>0</v>
      </c>
      <c r="K284" s="193" t="s">
        <v>185</v>
      </c>
      <c r="L284" s="39"/>
      <c r="M284" s="198" t="s">
        <v>1</v>
      </c>
      <c r="N284" s="199" t="s">
        <v>47</v>
      </c>
      <c r="O284" s="71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297</v>
      </c>
      <c r="AT284" s="202" t="s">
        <v>181</v>
      </c>
      <c r="AU284" s="202" t="s">
        <v>90</v>
      </c>
      <c r="AY284" s="17" t="s">
        <v>179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21</v>
      </c>
      <c r="BK284" s="203">
        <f>ROUND(I284*H284,2)</f>
        <v>0</v>
      </c>
      <c r="BL284" s="17" t="s">
        <v>297</v>
      </c>
      <c r="BM284" s="202" t="s">
        <v>1010</v>
      </c>
    </row>
    <row r="285" spans="1:65" s="14" customFormat="1" ht="10.199999999999999">
      <c r="B285" s="215"/>
      <c r="C285" s="216"/>
      <c r="D285" s="206" t="s">
        <v>188</v>
      </c>
      <c r="E285" s="217" t="s">
        <v>1</v>
      </c>
      <c r="F285" s="218" t="s">
        <v>2050</v>
      </c>
      <c r="G285" s="216"/>
      <c r="H285" s="219">
        <v>43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188</v>
      </c>
      <c r="AU285" s="225" t="s">
        <v>90</v>
      </c>
      <c r="AV285" s="14" t="s">
        <v>90</v>
      </c>
      <c r="AW285" s="14" t="s">
        <v>40</v>
      </c>
      <c r="AX285" s="14" t="s">
        <v>82</v>
      </c>
      <c r="AY285" s="225" t="s">
        <v>179</v>
      </c>
    </row>
    <row r="286" spans="1:65" s="15" customFormat="1" ht="10.199999999999999">
      <c r="B286" s="243"/>
      <c r="C286" s="244"/>
      <c r="D286" s="206" t="s">
        <v>188</v>
      </c>
      <c r="E286" s="245" t="s">
        <v>1</v>
      </c>
      <c r="F286" s="246" t="s">
        <v>1870</v>
      </c>
      <c r="G286" s="244"/>
      <c r="H286" s="247">
        <v>43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188</v>
      </c>
      <c r="AU286" s="253" t="s">
        <v>90</v>
      </c>
      <c r="AV286" s="15" t="s">
        <v>186</v>
      </c>
      <c r="AW286" s="15" t="s">
        <v>40</v>
      </c>
      <c r="AX286" s="15" t="s">
        <v>21</v>
      </c>
      <c r="AY286" s="253" t="s">
        <v>179</v>
      </c>
    </row>
    <row r="287" spans="1:65" s="2" customFormat="1" ht="14.4" customHeight="1">
      <c r="A287" s="34"/>
      <c r="B287" s="35"/>
      <c r="C287" s="191" t="s">
        <v>601</v>
      </c>
      <c r="D287" s="191" t="s">
        <v>181</v>
      </c>
      <c r="E287" s="192" t="s">
        <v>2051</v>
      </c>
      <c r="F287" s="193" t="s">
        <v>2052</v>
      </c>
      <c r="G287" s="194" t="s">
        <v>243</v>
      </c>
      <c r="H287" s="195">
        <v>9</v>
      </c>
      <c r="I287" s="196"/>
      <c r="J287" s="197">
        <f>ROUND(I287*H287,2)</f>
        <v>0</v>
      </c>
      <c r="K287" s="193" t="s">
        <v>185</v>
      </c>
      <c r="L287" s="39"/>
      <c r="M287" s="198" t="s">
        <v>1</v>
      </c>
      <c r="N287" s="199" t="s">
        <v>47</v>
      </c>
      <c r="O287" s="71"/>
      <c r="P287" s="200">
        <f>O287*H287</f>
        <v>0</v>
      </c>
      <c r="Q287" s="200">
        <v>1.2999999999999999E-4</v>
      </c>
      <c r="R287" s="200">
        <f>Q287*H287</f>
        <v>1.1699999999999998E-3</v>
      </c>
      <c r="S287" s="200">
        <v>0</v>
      </c>
      <c r="T287" s="20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2" t="s">
        <v>297</v>
      </c>
      <c r="AT287" s="202" t="s">
        <v>181</v>
      </c>
      <c r="AU287" s="202" t="s">
        <v>90</v>
      </c>
      <c r="AY287" s="17" t="s">
        <v>179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21</v>
      </c>
      <c r="BK287" s="203">
        <f>ROUND(I287*H287,2)</f>
        <v>0</v>
      </c>
      <c r="BL287" s="17" t="s">
        <v>297</v>
      </c>
      <c r="BM287" s="202" t="s">
        <v>1024</v>
      </c>
    </row>
    <row r="288" spans="1:65" s="14" customFormat="1" ht="10.199999999999999">
      <c r="B288" s="215"/>
      <c r="C288" s="216"/>
      <c r="D288" s="206" t="s">
        <v>188</v>
      </c>
      <c r="E288" s="217" t="s">
        <v>1</v>
      </c>
      <c r="F288" s="218" t="s">
        <v>2053</v>
      </c>
      <c r="G288" s="216"/>
      <c r="H288" s="219">
        <v>9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188</v>
      </c>
      <c r="AU288" s="225" t="s">
        <v>90</v>
      </c>
      <c r="AV288" s="14" t="s">
        <v>90</v>
      </c>
      <c r="AW288" s="14" t="s">
        <v>40</v>
      </c>
      <c r="AX288" s="14" t="s">
        <v>82</v>
      </c>
      <c r="AY288" s="225" t="s">
        <v>179</v>
      </c>
    </row>
    <row r="289" spans="1:65" s="15" customFormat="1" ht="10.199999999999999">
      <c r="B289" s="243"/>
      <c r="C289" s="244"/>
      <c r="D289" s="206" t="s">
        <v>188</v>
      </c>
      <c r="E289" s="245" t="s">
        <v>1</v>
      </c>
      <c r="F289" s="246" t="s">
        <v>1870</v>
      </c>
      <c r="G289" s="244"/>
      <c r="H289" s="247">
        <v>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AT289" s="253" t="s">
        <v>188</v>
      </c>
      <c r="AU289" s="253" t="s">
        <v>90</v>
      </c>
      <c r="AV289" s="15" t="s">
        <v>186</v>
      </c>
      <c r="AW289" s="15" t="s">
        <v>40</v>
      </c>
      <c r="AX289" s="15" t="s">
        <v>21</v>
      </c>
      <c r="AY289" s="253" t="s">
        <v>179</v>
      </c>
    </row>
    <row r="290" spans="1:65" s="2" customFormat="1" ht="14.4" customHeight="1">
      <c r="A290" s="34"/>
      <c r="B290" s="35"/>
      <c r="C290" s="191" t="s">
        <v>605</v>
      </c>
      <c r="D290" s="191" t="s">
        <v>181</v>
      </c>
      <c r="E290" s="192" t="s">
        <v>2054</v>
      </c>
      <c r="F290" s="193" t="s">
        <v>2055</v>
      </c>
      <c r="G290" s="194" t="s">
        <v>2056</v>
      </c>
      <c r="H290" s="195">
        <v>17</v>
      </c>
      <c r="I290" s="196"/>
      <c r="J290" s="197">
        <f>ROUND(I290*H290,2)</f>
        <v>0</v>
      </c>
      <c r="K290" s="193" t="s">
        <v>185</v>
      </c>
      <c r="L290" s="39"/>
      <c r="M290" s="198" t="s">
        <v>1</v>
      </c>
      <c r="N290" s="199" t="s">
        <v>47</v>
      </c>
      <c r="O290" s="71"/>
      <c r="P290" s="200">
        <f>O290*H290</f>
        <v>0</v>
      </c>
      <c r="Q290" s="200">
        <v>2.5000000000000001E-4</v>
      </c>
      <c r="R290" s="200">
        <f>Q290*H290</f>
        <v>4.2500000000000003E-3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297</v>
      </c>
      <c r="AT290" s="202" t="s">
        <v>181</v>
      </c>
      <c r="AU290" s="202" t="s">
        <v>90</v>
      </c>
      <c r="AY290" s="17" t="s">
        <v>179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21</v>
      </c>
      <c r="BK290" s="203">
        <f>ROUND(I290*H290,2)</f>
        <v>0</v>
      </c>
      <c r="BL290" s="17" t="s">
        <v>297</v>
      </c>
      <c r="BM290" s="202" t="s">
        <v>1036</v>
      </c>
    </row>
    <row r="291" spans="1:65" s="14" customFormat="1" ht="10.199999999999999">
      <c r="B291" s="215"/>
      <c r="C291" s="216"/>
      <c r="D291" s="206" t="s">
        <v>188</v>
      </c>
      <c r="E291" s="217" t="s">
        <v>1</v>
      </c>
      <c r="F291" s="218" t="s">
        <v>2057</v>
      </c>
      <c r="G291" s="216"/>
      <c r="H291" s="219">
        <v>17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188</v>
      </c>
      <c r="AU291" s="225" t="s">
        <v>90</v>
      </c>
      <c r="AV291" s="14" t="s">
        <v>90</v>
      </c>
      <c r="AW291" s="14" t="s">
        <v>40</v>
      </c>
      <c r="AX291" s="14" t="s">
        <v>82</v>
      </c>
      <c r="AY291" s="225" t="s">
        <v>179</v>
      </c>
    </row>
    <row r="292" spans="1:65" s="15" customFormat="1" ht="10.199999999999999">
      <c r="B292" s="243"/>
      <c r="C292" s="244"/>
      <c r="D292" s="206" t="s">
        <v>188</v>
      </c>
      <c r="E292" s="245" t="s">
        <v>1</v>
      </c>
      <c r="F292" s="246" t="s">
        <v>1870</v>
      </c>
      <c r="G292" s="244"/>
      <c r="H292" s="247">
        <v>17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188</v>
      </c>
      <c r="AU292" s="253" t="s">
        <v>90</v>
      </c>
      <c r="AV292" s="15" t="s">
        <v>186</v>
      </c>
      <c r="AW292" s="15" t="s">
        <v>40</v>
      </c>
      <c r="AX292" s="15" t="s">
        <v>21</v>
      </c>
      <c r="AY292" s="253" t="s">
        <v>179</v>
      </c>
    </row>
    <row r="293" spans="1:65" s="2" customFormat="1" ht="14.4" customHeight="1">
      <c r="A293" s="34"/>
      <c r="B293" s="35"/>
      <c r="C293" s="191" t="s">
        <v>612</v>
      </c>
      <c r="D293" s="191" t="s">
        <v>181</v>
      </c>
      <c r="E293" s="192" t="s">
        <v>2058</v>
      </c>
      <c r="F293" s="193" t="s">
        <v>2059</v>
      </c>
      <c r="G293" s="194" t="s">
        <v>243</v>
      </c>
      <c r="H293" s="195">
        <v>4</v>
      </c>
      <c r="I293" s="196"/>
      <c r="J293" s="197">
        <f>ROUND(I293*H293,2)</f>
        <v>0</v>
      </c>
      <c r="K293" s="193" t="s">
        <v>185</v>
      </c>
      <c r="L293" s="39"/>
      <c r="M293" s="198" t="s">
        <v>1</v>
      </c>
      <c r="N293" s="199" t="s">
        <v>47</v>
      </c>
      <c r="O293" s="71"/>
      <c r="P293" s="200">
        <f>O293*H293</f>
        <v>0</v>
      </c>
      <c r="Q293" s="200">
        <v>2.0000000000000002E-5</v>
      </c>
      <c r="R293" s="200">
        <f>Q293*H293</f>
        <v>8.0000000000000007E-5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297</v>
      </c>
      <c r="AT293" s="202" t="s">
        <v>181</v>
      </c>
      <c r="AU293" s="202" t="s">
        <v>90</v>
      </c>
      <c r="AY293" s="17" t="s">
        <v>179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21</v>
      </c>
      <c r="BK293" s="203">
        <f>ROUND(I293*H293,2)</f>
        <v>0</v>
      </c>
      <c r="BL293" s="17" t="s">
        <v>297</v>
      </c>
      <c r="BM293" s="202" t="s">
        <v>1047</v>
      </c>
    </row>
    <row r="294" spans="1:65" s="14" customFormat="1" ht="10.199999999999999">
      <c r="B294" s="215"/>
      <c r="C294" s="216"/>
      <c r="D294" s="206" t="s">
        <v>188</v>
      </c>
      <c r="E294" s="217" t="s">
        <v>1</v>
      </c>
      <c r="F294" s="218" t="s">
        <v>2060</v>
      </c>
      <c r="G294" s="216"/>
      <c r="H294" s="219">
        <v>4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188</v>
      </c>
      <c r="AU294" s="225" t="s">
        <v>90</v>
      </c>
      <c r="AV294" s="14" t="s">
        <v>90</v>
      </c>
      <c r="AW294" s="14" t="s">
        <v>40</v>
      </c>
      <c r="AX294" s="14" t="s">
        <v>82</v>
      </c>
      <c r="AY294" s="225" t="s">
        <v>179</v>
      </c>
    </row>
    <row r="295" spans="1:65" s="15" customFormat="1" ht="10.199999999999999">
      <c r="B295" s="243"/>
      <c r="C295" s="244"/>
      <c r="D295" s="206" t="s">
        <v>188</v>
      </c>
      <c r="E295" s="245" t="s">
        <v>1</v>
      </c>
      <c r="F295" s="246" t="s">
        <v>1870</v>
      </c>
      <c r="G295" s="244"/>
      <c r="H295" s="247">
        <v>4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188</v>
      </c>
      <c r="AU295" s="253" t="s">
        <v>90</v>
      </c>
      <c r="AV295" s="15" t="s">
        <v>186</v>
      </c>
      <c r="AW295" s="15" t="s">
        <v>40</v>
      </c>
      <c r="AX295" s="15" t="s">
        <v>21</v>
      </c>
      <c r="AY295" s="253" t="s">
        <v>179</v>
      </c>
    </row>
    <row r="296" spans="1:65" s="2" customFormat="1" ht="14.4" customHeight="1">
      <c r="A296" s="34"/>
      <c r="B296" s="35"/>
      <c r="C296" s="226" t="s">
        <v>628</v>
      </c>
      <c r="D296" s="226" t="s">
        <v>207</v>
      </c>
      <c r="E296" s="227" t="s">
        <v>2061</v>
      </c>
      <c r="F296" s="228" t="s">
        <v>2062</v>
      </c>
      <c r="G296" s="229" t="s">
        <v>709</v>
      </c>
      <c r="H296" s="230">
        <v>2</v>
      </c>
      <c r="I296" s="231"/>
      <c r="J296" s="232">
        <f>ROUND(I296*H296,2)</f>
        <v>0</v>
      </c>
      <c r="K296" s="228" t="s">
        <v>185</v>
      </c>
      <c r="L296" s="233"/>
      <c r="M296" s="234" t="s">
        <v>1</v>
      </c>
      <c r="N296" s="235" t="s">
        <v>47</v>
      </c>
      <c r="O296" s="71"/>
      <c r="P296" s="200">
        <f>O296*H296</f>
        <v>0</v>
      </c>
      <c r="Q296" s="200">
        <v>1.2999999999999999E-3</v>
      </c>
      <c r="R296" s="200">
        <f>Q296*H296</f>
        <v>2.5999999999999999E-3</v>
      </c>
      <c r="S296" s="200">
        <v>0</v>
      </c>
      <c r="T296" s="20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2" t="s">
        <v>397</v>
      </c>
      <c r="AT296" s="202" t="s">
        <v>207</v>
      </c>
      <c r="AU296" s="202" t="s">
        <v>90</v>
      </c>
      <c r="AY296" s="17" t="s">
        <v>179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7" t="s">
        <v>21</v>
      </c>
      <c r="BK296" s="203">
        <f>ROUND(I296*H296,2)</f>
        <v>0</v>
      </c>
      <c r="BL296" s="17" t="s">
        <v>297</v>
      </c>
      <c r="BM296" s="202" t="s">
        <v>1058</v>
      </c>
    </row>
    <row r="297" spans="1:65" s="2" customFormat="1" ht="14.4" customHeight="1">
      <c r="A297" s="34"/>
      <c r="B297" s="35"/>
      <c r="C297" s="226" t="s">
        <v>314</v>
      </c>
      <c r="D297" s="226" t="s">
        <v>207</v>
      </c>
      <c r="E297" s="227" t="s">
        <v>2063</v>
      </c>
      <c r="F297" s="228" t="s">
        <v>2064</v>
      </c>
      <c r="G297" s="229" t="s">
        <v>709</v>
      </c>
      <c r="H297" s="230">
        <v>2</v>
      </c>
      <c r="I297" s="231"/>
      <c r="J297" s="232">
        <f>ROUND(I297*H297,2)</f>
        <v>0</v>
      </c>
      <c r="K297" s="228" t="s">
        <v>1</v>
      </c>
      <c r="L297" s="233"/>
      <c r="M297" s="234" t="s">
        <v>1</v>
      </c>
      <c r="N297" s="235" t="s">
        <v>47</v>
      </c>
      <c r="O297" s="71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397</v>
      </c>
      <c r="AT297" s="202" t="s">
        <v>207</v>
      </c>
      <c r="AU297" s="202" t="s">
        <v>90</v>
      </c>
      <c r="AY297" s="17" t="s">
        <v>179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21</v>
      </c>
      <c r="BK297" s="203">
        <f>ROUND(I297*H297,2)</f>
        <v>0</v>
      </c>
      <c r="BL297" s="17" t="s">
        <v>297</v>
      </c>
      <c r="BM297" s="202" t="s">
        <v>1068</v>
      </c>
    </row>
    <row r="298" spans="1:65" s="2" customFormat="1" ht="14.4" customHeight="1">
      <c r="A298" s="34"/>
      <c r="B298" s="35"/>
      <c r="C298" s="191" t="s">
        <v>637</v>
      </c>
      <c r="D298" s="191" t="s">
        <v>181</v>
      </c>
      <c r="E298" s="192" t="s">
        <v>2065</v>
      </c>
      <c r="F298" s="193" t="s">
        <v>2066</v>
      </c>
      <c r="G298" s="194" t="s">
        <v>243</v>
      </c>
      <c r="H298" s="195">
        <v>1</v>
      </c>
      <c r="I298" s="196"/>
      <c r="J298" s="197">
        <f>ROUND(I298*H298,2)</f>
        <v>0</v>
      </c>
      <c r="K298" s="193" t="s">
        <v>185</v>
      </c>
      <c r="L298" s="39"/>
      <c r="M298" s="198" t="s">
        <v>1</v>
      </c>
      <c r="N298" s="199" t="s">
        <v>47</v>
      </c>
      <c r="O298" s="71"/>
      <c r="P298" s="200">
        <f>O298*H298</f>
        <v>0</v>
      </c>
      <c r="Q298" s="200">
        <v>1.4999999999999999E-4</v>
      </c>
      <c r="R298" s="200">
        <f>Q298*H298</f>
        <v>1.4999999999999999E-4</v>
      </c>
      <c r="S298" s="200">
        <v>0</v>
      </c>
      <c r="T298" s="20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2" t="s">
        <v>297</v>
      </c>
      <c r="AT298" s="202" t="s">
        <v>181</v>
      </c>
      <c r="AU298" s="202" t="s">
        <v>90</v>
      </c>
      <c r="AY298" s="17" t="s">
        <v>179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21</v>
      </c>
      <c r="BK298" s="203">
        <f>ROUND(I298*H298,2)</f>
        <v>0</v>
      </c>
      <c r="BL298" s="17" t="s">
        <v>297</v>
      </c>
      <c r="BM298" s="202" t="s">
        <v>1083</v>
      </c>
    </row>
    <row r="299" spans="1:65" s="2" customFormat="1" ht="14.4" customHeight="1">
      <c r="A299" s="34"/>
      <c r="B299" s="35"/>
      <c r="C299" s="226" t="s">
        <v>642</v>
      </c>
      <c r="D299" s="226" t="s">
        <v>207</v>
      </c>
      <c r="E299" s="227" t="s">
        <v>2067</v>
      </c>
      <c r="F299" s="228" t="s">
        <v>2068</v>
      </c>
      <c r="G299" s="229" t="s">
        <v>709</v>
      </c>
      <c r="H299" s="230">
        <v>1</v>
      </c>
      <c r="I299" s="231"/>
      <c r="J299" s="232">
        <f>ROUND(I299*H299,2)</f>
        <v>0</v>
      </c>
      <c r="K299" s="228" t="s">
        <v>1</v>
      </c>
      <c r="L299" s="233"/>
      <c r="M299" s="234" t="s">
        <v>1</v>
      </c>
      <c r="N299" s="235" t="s">
        <v>47</v>
      </c>
      <c r="O299" s="71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397</v>
      </c>
      <c r="AT299" s="202" t="s">
        <v>207</v>
      </c>
      <c r="AU299" s="202" t="s">
        <v>90</v>
      </c>
      <c r="AY299" s="17" t="s">
        <v>179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7" t="s">
        <v>21</v>
      </c>
      <c r="BK299" s="203">
        <f>ROUND(I299*H299,2)</f>
        <v>0</v>
      </c>
      <c r="BL299" s="17" t="s">
        <v>297</v>
      </c>
      <c r="BM299" s="202" t="s">
        <v>1103</v>
      </c>
    </row>
    <row r="300" spans="1:65" s="2" customFormat="1" ht="19.2">
      <c r="A300" s="34"/>
      <c r="B300" s="35"/>
      <c r="C300" s="36"/>
      <c r="D300" s="206" t="s">
        <v>462</v>
      </c>
      <c r="E300" s="36"/>
      <c r="F300" s="236" t="s">
        <v>2069</v>
      </c>
      <c r="G300" s="36"/>
      <c r="H300" s="36"/>
      <c r="I300" s="237"/>
      <c r="J300" s="36"/>
      <c r="K300" s="36"/>
      <c r="L300" s="39"/>
      <c r="M300" s="238"/>
      <c r="N300" s="23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462</v>
      </c>
      <c r="AU300" s="17" t="s">
        <v>90</v>
      </c>
    </row>
    <row r="301" spans="1:65" s="2" customFormat="1" ht="14.4" customHeight="1">
      <c r="A301" s="34"/>
      <c r="B301" s="35"/>
      <c r="C301" s="191" t="s">
        <v>646</v>
      </c>
      <c r="D301" s="191" t="s">
        <v>181</v>
      </c>
      <c r="E301" s="192" t="s">
        <v>2070</v>
      </c>
      <c r="F301" s="193" t="s">
        <v>2071</v>
      </c>
      <c r="G301" s="194" t="s">
        <v>2072</v>
      </c>
      <c r="H301" s="195">
        <v>1</v>
      </c>
      <c r="I301" s="196"/>
      <c r="J301" s="197">
        <f>ROUND(I301*H301,2)</f>
        <v>0</v>
      </c>
      <c r="K301" s="193" t="s">
        <v>1</v>
      </c>
      <c r="L301" s="39"/>
      <c r="M301" s="198" t="s">
        <v>1</v>
      </c>
      <c r="N301" s="199" t="s">
        <v>47</v>
      </c>
      <c r="O301" s="71"/>
      <c r="P301" s="200">
        <f>O301*H301</f>
        <v>0</v>
      </c>
      <c r="Q301" s="200">
        <v>0</v>
      </c>
      <c r="R301" s="200">
        <f>Q301*H301</f>
        <v>0</v>
      </c>
      <c r="S301" s="200">
        <v>0</v>
      </c>
      <c r="T301" s="20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2" t="s">
        <v>297</v>
      </c>
      <c r="AT301" s="202" t="s">
        <v>181</v>
      </c>
      <c r="AU301" s="202" t="s">
        <v>90</v>
      </c>
      <c r="AY301" s="17" t="s">
        <v>179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7" t="s">
        <v>21</v>
      </c>
      <c r="BK301" s="203">
        <f>ROUND(I301*H301,2)</f>
        <v>0</v>
      </c>
      <c r="BL301" s="17" t="s">
        <v>297</v>
      </c>
      <c r="BM301" s="202" t="s">
        <v>1116</v>
      </c>
    </row>
    <row r="302" spans="1:65" s="2" customFormat="1" ht="14.4" customHeight="1">
      <c r="A302" s="34"/>
      <c r="B302" s="35"/>
      <c r="C302" s="191" t="s">
        <v>650</v>
      </c>
      <c r="D302" s="191" t="s">
        <v>181</v>
      </c>
      <c r="E302" s="192" t="s">
        <v>2073</v>
      </c>
      <c r="F302" s="193" t="s">
        <v>2074</v>
      </c>
      <c r="G302" s="194" t="s">
        <v>260</v>
      </c>
      <c r="H302" s="195">
        <v>201</v>
      </c>
      <c r="I302" s="196"/>
      <c r="J302" s="197">
        <f>ROUND(I302*H302,2)</f>
        <v>0</v>
      </c>
      <c r="K302" s="193" t="s">
        <v>1</v>
      </c>
      <c r="L302" s="39"/>
      <c r="M302" s="198" t="s">
        <v>1</v>
      </c>
      <c r="N302" s="199" t="s">
        <v>47</v>
      </c>
      <c r="O302" s="71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2" t="s">
        <v>297</v>
      </c>
      <c r="AT302" s="202" t="s">
        <v>181</v>
      </c>
      <c r="AU302" s="202" t="s">
        <v>90</v>
      </c>
      <c r="AY302" s="17" t="s">
        <v>179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7" t="s">
        <v>21</v>
      </c>
      <c r="BK302" s="203">
        <f>ROUND(I302*H302,2)</f>
        <v>0</v>
      </c>
      <c r="BL302" s="17" t="s">
        <v>297</v>
      </c>
      <c r="BM302" s="202" t="s">
        <v>1130</v>
      </c>
    </row>
    <row r="303" spans="1:65" s="14" customFormat="1" ht="10.199999999999999">
      <c r="B303" s="215"/>
      <c r="C303" s="216"/>
      <c r="D303" s="206" t="s">
        <v>188</v>
      </c>
      <c r="E303" s="217" t="s">
        <v>1</v>
      </c>
      <c r="F303" s="218" t="s">
        <v>2075</v>
      </c>
      <c r="G303" s="216"/>
      <c r="H303" s="219">
        <v>201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188</v>
      </c>
      <c r="AU303" s="225" t="s">
        <v>90</v>
      </c>
      <c r="AV303" s="14" t="s">
        <v>90</v>
      </c>
      <c r="AW303" s="14" t="s">
        <v>40</v>
      </c>
      <c r="AX303" s="14" t="s">
        <v>82</v>
      </c>
      <c r="AY303" s="225" t="s">
        <v>179</v>
      </c>
    </row>
    <row r="304" spans="1:65" s="15" customFormat="1" ht="10.199999999999999">
      <c r="B304" s="243"/>
      <c r="C304" s="244"/>
      <c r="D304" s="206" t="s">
        <v>188</v>
      </c>
      <c r="E304" s="245" t="s">
        <v>1</v>
      </c>
      <c r="F304" s="246" t="s">
        <v>1870</v>
      </c>
      <c r="G304" s="244"/>
      <c r="H304" s="247">
        <v>201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188</v>
      </c>
      <c r="AU304" s="253" t="s">
        <v>90</v>
      </c>
      <c r="AV304" s="15" t="s">
        <v>186</v>
      </c>
      <c r="AW304" s="15" t="s">
        <v>40</v>
      </c>
      <c r="AX304" s="15" t="s">
        <v>21</v>
      </c>
      <c r="AY304" s="253" t="s">
        <v>179</v>
      </c>
    </row>
    <row r="305" spans="1:65" s="2" customFormat="1" ht="14.4" customHeight="1">
      <c r="A305" s="34"/>
      <c r="B305" s="35"/>
      <c r="C305" s="191" t="s">
        <v>654</v>
      </c>
      <c r="D305" s="191" t="s">
        <v>181</v>
      </c>
      <c r="E305" s="192" t="s">
        <v>2076</v>
      </c>
      <c r="F305" s="193" t="s">
        <v>2077</v>
      </c>
      <c r="G305" s="194" t="s">
        <v>260</v>
      </c>
      <c r="H305" s="195">
        <v>201</v>
      </c>
      <c r="I305" s="196"/>
      <c r="J305" s="197">
        <f>ROUND(I305*H305,2)</f>
        <v>0</v>
      </c>
      <c r="K305" s="193" t="s">
        <v>185</v>
      </c>
      <c r="L305" s="39"/>
      <c r="M305" s="198" t="s">
        <v>1</v>
      </c>
      <c r="N305" s="199" t="s">
        <v>47</v>
      </c>
      <c r="O305" s="71"/>
      <c r="P305" s="200">
        <f>O305*H305</f>
        <v>0</v>
      </c>
      <c r="Q305" s="200">
        <v>1.0000000000000001E-5</v>
      </c>
      <c r="R305" s="200">
        <f>Q305*H305</f>
        <v>2.0100000000000001E-3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297</v>
      </c>
      <c r="AT305" s="202" t="s">
        <v>181</v>
      </c>
      <c r="AU305" s="202" t="s">
        <v>90</v>
      </c>
      <c r="AY305" s="17" t="s">
        <v>179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21</v>
      </c>
      <c r="BK305" s="203">
        <f>ROUND(I305*H305,2)</f>
        <v>0</v>
      </c>
      <c r="BL305" s="17" t="s">
        <v>297</v>
      </c>
      <c r="BM305" s="202" t="s">
        <v>1145</v>
      </c>
    </row>
    <row r="306" spans="1:65" s="2" customFormat="1" ht="14.4" customHeight="1">
      <c r="A306" s="34"/>
      <c r="B306" s="35"/>
      <c r="C306" s="191" t="s">
        <v>658</v>
      </c>
      <c r="D306" s="191" t="s">
        <v>181</v>
      </c>
      <c r="E306" s="192" t="s">
        <v>2078</v>
      </c>
      <c r="F306" s="193" t="s">
        <v>2079</v>
      </c>
      <c r="G306" s="194" t="s">
        <v>200</v>
      </c>
      <c r="H306" s="195">
        <v>0.52900000000000003</v>
      </c>
      <c r="I306" s="196"/>
      <c r="J306" s="197">
        <f>ROUND(I306*H306,2)</f>
        <v>0</v>
      </c>
      <c r="K306" s="193" t="s">
        <v>185</v>
      </c>
      <c r="L306" s="39"/>
      <c r="M306" s="198" t="s">
        <v>1</v>
      </c>
      <c r="N306" s="199" t="s">
        <v>47</v>
      </c>
      <c r="O306" s="71"/>
      <c r="P306" s="200">
        <f>O306*H306</f>
        <v>0</v>
      </c>
      <c r="Q306" s="200">
        <v>0</v>
      </c>
      <c r="R306" s="200">
        <f>Q306*H306</f>
        <v>0</v>
      </c>
      <c r="S306" s="200">
        <v>0</v>
      </c>
      <c r="T306" s="20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2" t="s">
        <v>297</v>
      </c>
      <c r="AT306" s="202" t="s">
        <v>181</v>
      </c>
      <c r="AU306" s="202" t="s">
        <v>90</v>
      </c>
      <c r="AY306" s="17" t="s">
        <v>179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21</v>
      </c>
      <c r="BK306" s="203">
        <f>ROUND(I306*H306,2)</f>
        <v>0</v>
      </c>
      <c r="BL306" s="17" t="s">
        <v>297</v>
      </c>
      <c r="BM306" s="202" t="s">
        <v>1153</v>
      </c>
    </row>
    <row r="307" spans="1:65" s="12" customFormat="1" ht="22.8" customHeight="1">
      <c r="B307" s="175"/>
      <c r="C307" s="176"/>
      <c r="D307" s="177" t="s">
        <v>81</v>
      </c>
      <c r="E307" s="189" t="s">
        <v>932</v>
      </c>
      <c r="F307" s="189" t="s">
        <v>2080</v>
      </c>
      <c r="G307" s="176"/>
      <c r="H307" s="176"/>
      <c r="I307" s="179"/>
      <c r="J307" s="190">
        <f>BK307</f>
        <v>0</v>
      </c>
      <c r="K307" s="176"/>
      <c r="L307" s="181"/>
      <c r="M307" s="182"/>
      <c r="N307" s="183"/>
      <c r="O307" s="183"/>
      <c r="P307" s="184">
        <f>SUM(P308:P388)</f>
        <v>0</v>
      </c>
      <c r="Q307" s="183"/>
      <c r="R307" s="184">
        <f>SUM(R308:R388)</f>
        <v>2.8899999999999998E-3</v>
      </c>
      <c r="S307" s="183"/>
      <c r="T307" s="185">
        <f>SUM(T308:T388)</f>
        <v>0</v>
      </c>
      <c r="AR307" s="186" t="s">
        <v>90</v>
      </c>
      <c r="AT307" s="187" t="s">
        <v>81</v>
      </c>
      <c r="AU307" s="187" t="s">
        <v>21</v>
      </c>
      <c r="AY307" s="186" t="s">
        <v>179</v>
      </c>
      <c r="BK307" s="188">
        <f>SUM(BK308:BK388)</f>
        <v>0</v>
      </c>
    </row>
    <row r="308" spans="1:65" s="2" customFormat="1" ht="14.4" customHeight="1">
      <c r="A308" s="34"/>
      <c r="B308" s="35"/>
      <c r="C308" s="191" t="s">
        <v>663</v>
      </c>
      <c r="D308" s="191" t="s">
        <v>181</v>
      </c>
      <c r="E308" s="192" t="s">
        <v>2081</v>
      </c>
      <c r="F308" s="193" t="s">
        <v>2082</v>
      </c>
      <c r="G308" s="194" t="s">
        <v>243</v>
      </c>
      <c r="H308" s="195">
        <v>6</v>
      </c>
      <c r="I308" s="196"/>
      <c r="J308" s="197">
        <f>ROUND(I308*H308,2)</f>
        <v>0</v>
      </c>
      <c r="K308" s="193" t="s">
        <v>1</v>
      </c>
      <c r="L308" s="39"/>
      <c r="M308" s="198" t="s">
        <v>1</v>
      </c>
      <c r="N308" s="199" t="s">
        <v>47</v>
      </c>
      <c r="O308" s="71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297</v>
      </c>
      <c r="AT308" s="202" t="s">
        <v>181</v>
      </c>
      <c r="AU308" s="202" t="s">
        <v>90</v>
      </c>
      <c r="AY308" s="17" t="s">
        <v>179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21</v>
      </c>
      <c r="BK308" s="203">
        <f>ROUND(I308*H308,2)</f>
        <v>0</v>
      </c>
      <c r="BL308" s="17" t="s">
        <v>297</v>
      </c>
      <c r="BM308" s="202" t="s">
        <v>1189</v>
      </c>
    </row>
    <row r="309" spans="1:65" s="2" customFormat="1" ht="19.2">
      <c r="A309" s="34"/>
      <c r="B309" s="35"/>
      <c r="C309" s="36"/>
      <c r="D309" s="206" t="s">
        <v>462</v>
      </c>
      <c r="E309" s="36"/>
      <c r="F309" s="236" t="s">
        <v>2083</v>
      </c>
      <c r="G309" s="36"/>
      <c r="H309" s="36"/>
      <c r="I309" s="237"/>
      <c r="J309" s="36"/>
      <c r="K309" s="36"/>
      <c r="L309" s="39"/>
      <c r="M309" s="238"/>
      <c r="N309" s="239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462</v>
      </c>
      <c r="AU309" s="17" t="s">
        <v>90</v>
      </c>
    </row>
    <row r="310" spans="1:65" s="14" customFormat="1" ht="10.199999999999999">
      <c r="B310" s="215"/>
      <c r="C310" s="216"/>
      <c r="D310" s="206" t="s">
        <v>188</v>
      </c>
      <c r="E310" s="217" t="s">
        <v>1</v>
      </c>
      <c r="F310" s="218" t="s">
        <v>2084</v>
      </c>
      <c r="G310" s="216"/>
      <c r="H310" s="219">
        <v>6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188</v>
      </c>
      <c r="AU310" s="225" t="s">
        <v>90</v>
      </c>
      <c r="AV310" s="14" t="s">
        <v>90</v>
      </c>
      <c r="AW310" s="14" t="s">
        <v>40</v>
      </c>
      <c r="AX310" s="14" t="s">
        <v>82</v>
      </c>
      <c r="AY310" s="225" t="s">
        <v>179</v>
      </c>
    </row>
    <row r="311" spans="1:65" s="15" customFormat="1" ht="10.199999999999999">
      <c r="B311" s="243"/>
      <c r="C311" s="244"/>
      <c r="D311" s="206" t="s">
        <v>188</v>
      </c>
      <c r="E311" s="245" t="s">
        <v>1</v>
      </c>
      <c r="F311" s="246" t="s">
        <v>1870</v>
      </c>
      <c r="G311" s="244"/>
      <c r="H311" s="247">
        <v>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AT311" s="253" t="s">
        <v>188</v>
      </c>
      <c r="AU311" s="253" t="s">
        <v>90</v>
      </c>
      <c r="AV311" s="15" t="s">
        <v>186</v>
      </c>
      <c r="AW311" s="15" t="s">
        <v>40</v>
      </c>
      <c r="AX311" s="15" t="s">
        <v>21</v>
      </c>
      <c r="AY311" s="253" t="s">
        <v>179</v>
      </c>
    </row>
    <row r="312" spans="1:65" s="2" customFormat="1" ht="14.4" customHeight="1">
      <c r="A312" s="34"/>
      <c r="B312" s="35"/>
      <c r="C312" s="226" t="s">
        <v>682</v>
      </c>
      <c r="D312" s="226" t="s">
        <v>207</v>
      </c>
      <c r="E312" s="227" t="s">
        <v>2085</v>
      </c>
      <c r="F312" s="228" t="s">
        <v>2086</v>
      </c>
      <c r="G312" s="229" t="s">
        <v>709</v>
      </c>
      <c r="H312" s="230">
        <v>5</v>
      </c>
      <c r="I312" s="231"/>
      <c r="J312" s="232">
        <f>ROUND(I312*H312,2)</f>
        <v>0</v>
      </c>
      <c r="K312" s="228" t="s">
        <v>1</v>
      </c>
      <c r="L312" s="233"/>
      <c r="M312" s="234" t="s">
        <v>1</v>
      </c>
      <c r="N312" s="235" t="s">
        <v>47</v>
      </c>
      <c r="O312" s="71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2" t="s">
        <v>397</v>
      </c>
      <c r="AT312" s="202" t="s">
        <v>207</v>
      </c>
      <c r="AU312" s="202" t="s">
        <v>90</v>
      </c>
      <c r="AY312" s="17" t="s">
        <v>179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17" t="s">
        <v>21</v>
      </c>
      <c r="BK312" s="203">
        <f>ROUND(I312*H312,2)</f>
        <v>0</v>
      </c>
      <c r="BL312" s="17" t="s">
        <v>297</v>
      </c>
      <c r="BM312" s="202" t="s">
        <v>1200</v>
      </c>
    </row>
    <row r="313" spans="1:65" s="2" customFormat="1" ht="19.2">
      <c r="A313" s="34"/>
      <c r="B313" s="35"/>
      <c r="C313" s="36"/>
      <c r="D313" s="206" t="s">
        <v>462</v>
      </c>
      <c r="E313" s="36"/>
      <c r="F313" s="236" t="s">
        <v>2087</v>
      </c>
      <c r="G313" s="36"/>
      <c r="H313" s="36"/>
      <c r="I313" s="237"/>
      <c r="J313" s="36"/>
      <c r="K313" s="36"/>
      <c r="L313" s="39"/>
      <c r="M313" s="238"/>
      <c r="N313" s="23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462</v>
      </c>
      <c r="AU313" s="17" t="s">
        <v>90</v>
      </c>
    </row>
    <row r="314" spans="1:65" s="2" customFormat="1" ht="14.4" customHeight="1">
      <c r="A314" s="34"/>
      <c r="B314" s="35"/>
      <c r="C314" s="226" t="s">
        <v>686</v>
      </c>
      <c r="D314" s="226" t="s">
        <v>207</v>
      </c>
      <c r="E314" s="227" t="s">
        <v>2088</v>
      </c>
      <c r="F314" s="228" t="s">
        <v>2089</v>
      </c>
      <c r="G314" s="229" t="s">
        <v>709</v>
      </c>
      <c r="H314" s="230">
        <v>5</v>
      </c>
      <c r="I314" s="231"/>
      <c r="J314" s="232">
        <f>ROUND(I314*H314,2)</f>
        <v>0</v>
      </c>
      <c r="K314" s="228" t="s">
        <v>1</v>
      </c>
      <c r="L314" s="233"/>
      <c r="M314" s="234" t="s">
        <v>1</v>
      </c>
      <c r="N314" s="235" t="s">
        <v>47</v>
      </c>
      <c r="O314" s="71"/>
      <c r="P314" s="200">
        <f>O314*H314</f>
        <v>0</v>
      </c>
      <c r="Q314" s="200">
        <v>0</v>
      </c>
      <c r="R314" s="200">
        <f>Q314*H314</f>
        <v>0</v>
      </c>
      <c r="S314" s="200">
        <v>0</v>
      </c>
      <c r="T314" s="20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2" t="s">
        <v>397</v>
      </c>
      <c r="AT314" s="202" t="s">
        <v>207</v>
      </c>
      <c r="AU314" s="202" t="s">
        <v>90</v>
      </c>
      <c r="AY314" s="17" t="s">
        <v>179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7" t="s">
        <v>21</v>
      </c>
      <c r="BK314" s="203">
        <f>ROUND(I314*H314,2)</f>
        <v>0</v>
      </c>
      <c r="BL314" s="17" t="s">
        <v>297</v>
      </c>
      <c r="BM314" s="202" t="s">
        <v>1209</v>
      </c>
    </row>
    <row r="315" spans="1:65" s="2" customFormat="1" ht="14.4" customHeight="1">
      <c r="A315" s="34"/>
      <c r="B315" s="35"/>
      <c r="C315" s="226" t="s">
        <v>690</v>
      </c>
      <c r="D315" s="226" t="s">
        <v>207</v>
      </c>
      <c r="E315" s="227" t="s">
        <v>2090</v>
      </c>
      <c r="F315" s="228" t="s">
        <v>2091</v>
      </c>
      <c r="G315" s="229" t="s">
        <v>709</v>
      </c>
      <c r="H315" s="230">
        <v>1</v>
      </c>
      <c r="I315" s="231"/>
      <c r="J315" s="232">
        <f>ROUND(I315*H315,2)</f>
        <v>0</v>
      </c>
      <c r="K315" s="228" t="s">
        <v>1</v>
      </c>
      <c r="L315" s="233"/>
      <c r="M315" s="234" t="s">
        <v>1</v>
      </c>
      <c r="N315" s="235" t="s">
        <v>47</v>
      </c>
      <c r="O315" s="71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2" t="s">
        <v>397</v>
      </c>
      <c r="AT315" s="202" t="s">
        <v>207</v>
      </c>
      <c r="AU315" s="202" t="s">
        <v>90</v>
      </c>
      <c r="AY315" s="17" t="s">
        <v>179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21</v>
      </c>
      <c r="BK315" s="203">
        <f>ROUND(I315*H315,2)</f>
        <v>0</v>
      </c>
      <c r="BL315" s="17" t="s">
        <v>297</v>
      </c>
      <c r="BM315" s="202" t="s">
        <v>1220</v>
      </c>
    </row>
    <row r="316" spans="1:65" s="2" customFormat="1" ht="19.2">
      <c r="A316" s="34"/>
      <c r="B316" s="35"/>
      <c r="C316" s="36"/>
      <c r="D316" s="206" t="s">
        <v>462</v>
      </c>
      <c r="E316" s="36"/>
      <c r="F316" s="236" t="s">
        <v>2087</v>
      </c>
      <c r="G316" s="36"/>
      <c r="H316" s="36"/>
      <c r="I316" s="237"/>
      <c r="J316" s="36"/>
      <c r="K316" s="36"/>
      <c r="L316" s="39"/>
      <c r="M316" s="238"/>
      <c r="N316" s="23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462</v>
      </c>
      <c r="AU316" s="17" t="s">
        <v>90</v>
      </c>
    </row>
    <row r="317" spans="1:65" s="2" customFormat="1" ht="14.4" customHeight="1">
      <c r="A317" s="34"/>
      <c r="B317" s="35"/>
      <c r="C317" s="226" t="s">
        <v>696</v>
      </c>
      <c r="D317" s="226" t="s">
        <v>207</v>
      </c>
      <c r="E317" s="227" t="s">
        <v>2092</v>
      </c>
      <c r="F317" s="228" t="s">
        <v>2093</v>
      </c>
      <c r="G317" s="229" t="s">
        <v>709</v>
      </c>
      <c r="H317" s="230">
        <v>1</v>
      </c>
      <c r="I317" s="231"/>
      <c r="J317" s="232">
        <f>ROUND(I317*H317,2)</f>
        <v>0</v>
      </c>
      <c r="K317" s="228" t="s">
        <v>1</v>
      </c>
      <c r="L317" s="233"/>
      <c r="M317" s="234" t="s">
        <v>1</v>
      </c>
      <c r="N317" s="235" t="s">
        <v>47</v>
      </c>
      <c r="O317" s="71"/>
      <c r="P317" s="200">
        <f>O317*H317</f>
        <v>0</v>
      </c>
      <c r="Q317" s="200">
        <v>0</v>
      </c>
      <c r="R317" s="200">
        <f>Q317*H317</f>
        <v>0</v>
      </c>
      <c r="S317" s="200">
        <v>0</v>
      </c>
      <c r="T317" s="201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2" t="s">
        <v>397</v>
      </c>
      <c r="AT317" s="202" t="s">
        <v>207</v>
      </c>
      <c r="AU317" s="202" t="s">
        <v>90</v>
      </c>
      <c r="AY317" s="17" t="s">
        <v>179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17" t="s">
        <v>21</v>
      </c>
      <c r="BK317" s="203">
        <f>ROUND(I317*H317,2)</f>
        <v>0</v>
      </c>
      <c r="BL317" s="17" t="s">
        <v>297</v>
      </c>
      <c r="BM317" s="202" t="s">
        <v>1236</v>
      </c>
    </row>
    <row r="318" spans="1:65" s="2" customFormat="1" ht="19.2">
      <c r="A318" s="34"/>
      <c r="B318" s="35"/>
      <c r="C318" s="36"/>
      <c r="D318" s="206" t="s">
        <v>462</v>
      </c>
      <c r="E318" s="36"/>
      <c r="F318" s="236" t="s">
        <v>2094</v>
      </c>
      <c r="G318" s="36"/>
      <c r="H318" s="36"/>
      <c r="I318" s="237"/>
      <c r="J318" s="36"/>
      <c r="K318" s="36"/>
      <c r="L318" s="39"/>
      <c r="M318" s="238"/>
      <c r="N318" s="239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462</v>
      </c>
      <c r="AU318" s="17" t="s">
        <v>90</v>
      </c>
    </row>
    <row r="319" spans="1:65" s="2" customFormat="1" ht="14.4" customHeight="1">
      <c r="A319" s="34"/>
      <c r="B319" s="35"/>
      <c r="C319" s="226" t="s">
        <v>702</v>
      </c>
      <c r="D319" s="226" t="s">
        <v>207</v>
      </c>
      <c r="E319" s="227" t="s">
        <v>2095</v>
      </c>
      <c r="F319" s="228" t="s">
        <v>2096</v>
      </c>
      <c r="G319" s="229" t="s">
        <v>709</v>
      </c>
      <c r="H319" s="230">
        <v>1</v>
      </c>
      <c r="I319" s="231"/>
      <c r="J319" s="232">
        <f>ROUND(I319*H319,2)</f>
        <v>0</v>
      </c>
      <c r="K319" s="228" t="s">
        <v>1</v>
      </c>
      <c r="L319" s="233"/>
      <c r="M319" s="234" t="s">
        <v>1</v>
      </c>
      <c r="N319" s="235" t="s">
        <v>47</v>
      </c>
      <c r="O319" s="71"/>
      <c r="P319" s="200">
        <f>O319*H319</f>
        <v>0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2" t="s">
        <v>397</v>
      </c>
      <c r="AT319" s="202" t="s">
        <v>207</v>
      </c>
      <c r="AU319" s="202" t="s">
        <v>90</v>
      </c>
      <c r="AY319" s="17" t="s">
        <v>179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7" t="s">
        <v>21</v>
      </c>
      <c r="BK319" s="203">
        <f>ROUND(I319*H319,2)</f>
        <v>0</v>
      </c>
      <c r="BL319" s="17" t="s">
        <v>297</v>
      </c>
      <c r="BM319" s="202" t="s">
        <v>1258</v>
      </c>
    </row>
    <row r="320" spans="1:65" s="2" customFormat="1" ht="14.4" customHeight="1">
      <c r="A320" s="34"/>
      <c r="B320" s="35"/>
      <c r="C320" s="191" t="s">
        <v>706</v>
      </c>
      <c r="D320" s="191" t="s">
        <v>181</v>
      </c>
      <c r="E320" s="192" t="s">
        <v>2097</v>
      </c>
      <c r="F320" s="193" t="s">
        <v>2098</v>
      </c>
      <c r="G320" s="194" t="s">
        <v>709</v>
      </c>
      <c r="H320" s="195">
        <v>4</v>
      </c>
      <c r="I320" s="196"/>
      <c r="J320" s="197">
        <f>ROUND(I320*H320,2)</f>
        <v>0</v>
      </c>
      <c r="K320" s="193" t="s">
        <v>185</v>
      </c>
      <c r="L320" s="39"/>
      <c r="M320" s="198" t="s">
        <v>1</v>
      </c>
      <c r="N320" s="199" t="s">
        <v>47</v>
      </c>
      <c r="O320" s="71"/>
      <c r="P320" s="200">
        <f>O320*H320</f>
        <v>0</v>
      </c>
      <c r="Q320" s="200">
        <v>0</v>
      </c>
      <c r="R320" s="200">
        <f>Q320*H320</f>
        <v>0</v>
      </c>
      <c r="S320" s="200">
        <v>0</v>
      </c>
      <c r="T320" s="20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2" t="s">
        <v>297</v>
      </c>
      <c r="AT320" s="202" t="s">
        <v>181</v>
      </c>
      <c r="AU320" s="202" t="s">
        <v>90</v>
      </c>
      <c r="AY320" s="17" t="s">
        <v>179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17" t="s">
        <v>21</v>
      </c>
      <c r="BK320" s="203">
        <f>ROUND(I320*H320,2)</f>
        <v>0</v>
      </c>
      <c r="BL320" s="17" t="s">
        <v>297</v>
      </c>
      <c r="BM320" s="202" t="s">
        <v>1270</v>
      </c>
    </row>
    <row r="321" spans="1:65" s="14" customFormat="1" ht="10.199999999999999">
      <c r="B321" s="215"/>
      <c r="C321" s="216"/>
      <c r="D321" s="206" t="s">
        <v>188</v>
      </c>
      <c r="E321" s="217" t="s">
        <v>1</v>
      </c>
      <c r="F321" s="218" t="s">
        <v>2060</v>
      </c>
      <c r="G321" s="216"/>
      <c r="H321" s="219">
        <v>4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188</v>
      </c>
      <c r="AU321" s="225" t="s">
        <v>90</v>
      </c>
      <c r="AV321" s="14" t="s">
        <v>90</v>
      </c>
      <c r="AW321" s="14" t="s">
        <v>40</v>
      </c>
      <c r="AX321" s="14" t="s">
        <v>82</v>
      </c>
      <c r="AY321" s="225" t="s">
        <v>179</v>
      </c>
    </row>
    <row r="322" spans="1:65" s="15" customFormat="1" ht="10.199999999999999">
      <c r="B322" s="243"/>
      <c r="C322" s="244"/>
      <c r="D322" s="206" t="s">
        <v>188</v>
      </c>
      <c r="E322" s="245" t="s">
        <v>1</v>
      </c>
      <c r="F322" s="246" t="s">
        <v>1870</v>
      </c>
      <c r="G322" s="244"/>
      <c r="H322" s="247">
        <v>4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AT322" s="253" t="s">
        <v>188</v>
      </c>
      <c r="AU322" s="253" t="s">
        <v>90</v>
      </c>
      <c r="AV322" s="15" t="s">
        <v>186</v>
      </c>
      <c r="AW322" s="15" t="s">
        <v>40</v>
      </c>
      <c r="AX322" s="15" t="s">
        <v>21</v>
      </c>
      <c r="AY322" s="253" t="s">
        <v>179</v>
      </c>
    </row>
    <row r="323" spans="1:65" s="2" customFormat="1" ht="14.4" customHeight="1">
      <c r="A323" s="34"/>
      <c r="B323" s="35"/>
      <c r="C323" s="226" t="s">
        <v>712</v>
      </c>
      <c r="D323" s="226" t="s">
        <v>207</v>
      </c>
      <c r="E323" s="227" t="s">
        <v>2099</v>
      </c>
      <c r="F323" s="228" t="s">
        <v>2100</v>
      </c>
      <c r="G323" s="229" t="s">
        <v>709</v>
      </c>
      <c r="H323" s="230">
        <v>1</v>
      </c>
      <c r="I323" s="231"/>
      <c r="J323" s="232">
        <f>ROUND(I323*H323,2)</f>
        <v>0</v>
      </c>
      <c r="K323" s="228" t="s">
        <v>1</v>
      </c>
      <c r="L323" s="233"/>
      <c r="M323" s="234" t="s">
        <v>1</v>
      </c>
      <c r="N323" s="235" t="s">
        <v>47</v>
      </c>
      <c r="O323" s="71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2" t="s">
        <v>397</v>
      </c>
      <c r="AT323" s="202" t="s">
        <v>207</v>
      </c>
      <c r="AU323" s="202" t="s">
        <v>90</v>
      </c>
      <c r="AY323" s="17" t="s">
        <v>179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7" t="s">
        <v>21</v>
      </c>
      <c r="BK323" s="203">
        <f>ROUND(I323*H323,2)</f>
        <v>0</v>
      </c>
      <c r="BL323" s="17" t="s">
        <v>297</v>
      </c>
      <c r="BM323" s="202" t="s">
        <v>1286</v>
      </c>
    </row>
    <row r="324" spans="1:65" s="2" customFormat="1" ht="14.4" customHeight="1">
      <c r="A324" s="34"/>
      <c r="B324" s="35"/>
      <c r="C324" s="226" t="s">
        <v>716</v>
      </c>
      <c r="D324" s="226" t="s">
        <v>207</v>
      </c>
      <c r="E324" s="227" t="s">
        <v>2101</v>
      </c>
      <c r="F324" s="228" t="s">
        <v>2102</v>
      </c>
      <c r="G324" s="229" t="s">
        <v>709</v>
      </c>
      <c r="H324" s="230">
        <v>1</v>
      </c>
      <c r="I324" s="231"/>
      <c r="J324" s="232">
        <f>ROUND(I324*H324,2)</f>
        <v>0</v>
      </c>
      <c r="K324" s="228" t="s">
        <v>1</v>
      </c>
      <c r="L324" s="233"/>
      <c r="M324" s="234" t="s">
        <v>1</v>
      </c>
      <c r="N324" s="235" t="s">
        <v>47</v>
      </c>
      <c r="O324" s="71"/>
      <c r="P324" s="200">
        <f>O324*H324</f>
        <v>0</v>
      </c>
      <c r="Q324" s="200">
        <v>0</v>
      </c>
      <c r="R324" s="200">
        <f>Q324*H324</f>
        <v>0</v>
      </c>
      <c r="S324" s="200">
        <v>0</v>
      </c>
      <c r="T324" s="20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2" t="s">
        <v>397</v>
      </c>
      <c r="AT324" s="202" t="s">
        <v>207</v>
      </c>
      <c r="AU324" s="202" t="s">
        <v>90</v>
      </c>
      <c r="AY324" s="17" t="s">
        <v>179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7" t="s">
        <v>21</v>
      </c>
      <c r="BK324" s="203">
        <f>ROUND(I324*H324,2)</f>
        <v>0</v>
      </c>
      <c r="BL324" s="17" t="s">
        <v>297</v>
      </c>
      <c r="BM324" s="202" t="s">
        <v>1294</v>
      </c>
    </row>
    <row r="325" spans="1:65" s="2" customFormat="1" ht="19.2">
      <c r="A325" s="34"/>
      <c r="B325" s="35"/>
      <c r="C325" s="36"/>
      <c r="D325" s="206" t="s">
        <v>462</v>
      </c>
      <c r="E325" s="36"/>
      <c r="F325" s="236" t="s">
        <v>2103</v>
      </c>
      <c r="G325" s="36"/>
      <c r="H325" s="36"/>
      <c r="I325" s="237"/>
      <c r="J325" s="36"/>
      <c r="K325" s="36"/>
      <c r="L325" s="39"/>
      <c r="M325" s="238"/>
      <c r="N325" s="239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462</v>
      </c>
      <c r="AU325" s="17" t="s">
        <v>90</v>
      </c>
    </row>
    <row r="326" spans="1:65" s="2" customFormat="1" ht="14.4" customHeight="1">
      <c r="A326" s="34"/>
      <c r="B326" s="35"/>
      <c r="C326" s="191" t="s">
        <v>720</v>
      </c>
      <c r="D326" s="191" t="s">
        <v>181</v>
      </c>
      <c r="E326" s="192" t="s">
        <v>2104</v>
      </c>
      <c r="F326" s="193" t="s">
        <v>2105</v>
      </c>
      <c r="G326" s="194" t="s">
        <v>2072</v>
      </c>
      <c r="H326" s="195">
        <v>3</v>
      </c>
      <c r="I326" s="196"/>
      <c r="J326" s="197">
        <f>ROUND(I326*H326,2)</f>
        <v>0</v>
      </c>
      <c r="K326" s="193" t="s">
        <v>1</v>
      </c>
      <c r="L326" s="39"/>
      <c r="M326" s="198" t="s">
        <v>1</v>
      </c>
      <c r="N326" s="199" t="s">
        <v>47</v>
      </c>
      <c r="O326" s="71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2" t="s">
        <v>297</v>
      </c>
      <c r="AT326" s="202" t="s">
        <v>181</v>
      </c>
      <c r="AU326" s="202" t="s">
        <v>90</v>
      </c>
      <c r="AY326" s="17" t="s">
        <v>179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17" t="s">
        <v>21</v>
      </c>
      <c r="BK326" s="203">
        <f>ROUND(I326*H326,2)</f>
        <v>0</v>
      </c>
      <c r="BL326" s="17" t="s">
        <v>297</v>
      </c>
      <c r="BM326" s="202" t="s">
        <v>1302</v>
      </c>
    </row>
    <row r="327" spans="1:65" s="2" customFormat="1" ht="14.4" customHeight="1">
      <c r="A327" s="34"/>
      <c r="B327" s="35"/>
      <c r="C327" s="226" t="s">
        <v>726</v>
      </c>
      <c r="D327" s="226" t="s">
        <v>207</v>
      </c>
      <c r="E327" s="227" t="s">
        <v>2106</v>
      </c>
      <c r="F327" s="228" t="s">
        <v>2107</v>
      </c>
      <c r="G327" s="229" t="s">
        <v>709</v>
      </c>
      <c r="H327" s="230">
        <v>3</v>
      </c>
      <c r="I327" s="231"/>
      <c r="J327" s="232">
        <f>ROUND(I327*H327,2)</f>
        <v>0</v>
      </c>
      <c r="K327" s="228" t="s">
        <v>1</v>
      </c>
      <c r="L327" s="233"/>
      <c r="M327" s="234" t="s">
        <v>1</v>
      </c>
      <c r="N327" s="235" t="s">
        <v>47</v>
      </c>
      <c r="O327" s="71"/>
      <c r="P327" s="200">
        <f>O327*H327</f>
        <v>0</v>
      </c>
      <c r="Q327" s="200">
        <v>0</v>
      </c>
      <c r="R327" s="200">
        <f>Q327*H327</f>
        <v>0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397</v>
      </c>
      <c r="AT327" s="202" t="s">
        <v>207</v>
      </c>
      <c r="AU327" s="202" t="s">
        <v>90</v>
      </c>
      <c r="AY327" s="17" t="s">
        <v>179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21</v>
      </c>
      <c r="BK327" s="203">
        <f>ROUND(I327*H327,2)</f>
        <v>0</v>
      </c>
      <c r="BL327" s="17" t="s">
        <v>297</v>
      </c>
      <c r="BM327" s="202" t="s">
        <v>1311</v>
      </c>
    </row>
    <row r="328" spans="1:65" s="2" customFormat="1" ht="19.2">
      <c r="A328" s="34"/>
      <c r="B328" s="35"/>
      <c r="C328" s="36"/>
      <c r="D328" s="206" t="s">
        <v>462</v>
      </c>
      <c r="E328" s="36"/>
      <c r="F328" s="236" t="s">
        <v>2108</v>
      </c>
      <c r="G328" s="36"/>
      <c r="H328" s="36"/>
      <c r="I328" s="237"/>
      <c r="J328" s="36"/>
      <c r="K328" s="36"/>
      <c r="L328" s="39"/>
      <c r="M328" s="238"/>
      <c r="N328" s="23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462</v>
      </c>
      <c r="AU328" s="17" t="s">
        <v>90</v>
      </c>
    </row>
    <row r="329" spans="1:65" s="2" customFormat="1" ht="14.4" customHeight="1">
      <c r="A329" s="34"/>
      <c r="B329" s="35"/>
      <c r="C329" s="226" t="s">
        <v>743</v>
      </c>
      <c r="D329" s="226" t="s">
        <v>207</v>
      </c>
      <c r="E329" s="227" t="s">
        <v>2109</v>
      </c>
      <c r="F329" s="228" t="s">
        <v>2110</v>
      </c>
      <c r="G329" s="229" t="s">
        <v>709</v>
      </c>
      <c r="H329" s="230">
        <v>1</v>
      </c>
      <c r="I329" s="231"/>
      <c r="J329" s="232">
        <f>ROUND(I329*H329,2)</f>
        <v>0</v>
      </c>
      <c r="K329" s="228" t="s">
        <v>1</v>
      </c>
      <c r="L329" s="233"/>
      <c r="M329" s="234" t="s">
        <v>1</v>
      </c>
      <c r="N329" s="235" t="s">
        <v>47</v>
      </c>
      <c r="O329" s="71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397</v>
      </c>
      <c r="AT329" s="202" t="s">
        <v>207</v>
      </c>
      <c r="AU329" s="202" t="s">
        <v>90</v>
      </c>
      <c r="AY329" s="17" t="s">
        <v>179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21</v>
      </c>
      <c r="BK329" s="203">
        <f>ROUND(I329*H329,2)</f>
        <v>0</v>
      </c>
      <c r="BL329" s="17" t="s">
        <v>297</v>
      </c>
      <c r="BM329" s="202" t="s">
        <v>1322</v>
      </c>
    </row>
    <row r="330" spans="1:65" s="2" customFormat="1" ht="14.4" customHeight="1">
      <c r="A330" s="34"/>
      <c r="B330" s="35"/>
      <c r="C330" s="191" t="s">
        <v>748</v>
      </c>
      <c r="D330" s="191" t="s">
        <v>181</v>
      </c>
      <c r="E330" s="192" t="s">
        <v>2111</v>
      </c>
      <c r="F330" s="193" t="s">
        <v>2112</v>
      </c>
      <c r="G330" s="194" t="s">
        <v>2072</v>
      </c>
      <c r="H330" s="195">
        <v>15</v>
      </c>
      <c r="I330" s="196"/>
      <c r="J330" s="197">
        <f>ROUND(I330*H330,2)</f>
        <v>0</v>
      </c>
      <c r="K330" s="193" t="s">
        <v>1</v>
      </c>
      <c r="L330" s="39"/>
      <c r="M330" s="198" t="s">
        <v>1</v>
      </c>
      <c r="N330" s="199" t="s">
        <v>47</v>
      </c>
      <c r="O330" s="71"/>
      <c r="P330" s="200">
        <f>O330*H330</f>
        <v>0</v>
      </c>
      <c r="Q330" s="200">
        <v>0</v>
      </c>
      <c r="R330" s="200">
        <f>Q330*H330</f>
        <v>0</v>
      </c>
      <c r="S330" s="200">
        <v>0</v>
      </c>
      <c r="T330" s="201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2" t="s">
        <v>297</v>
      </c>
      <c r="AT330" s="202" t="s">
        <v>181</v>
      </c>
      <c r="AU330" s="202" t="s">
        <v>90</v>
      </c>
      <c r="AY330" s="17" t="s">
        <v>179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17" t="s">
        <v>21</v>
      </c>
      <c r="BK330" s="203">
        <f>ROUND(I330*H330,2)</f>
        <v>0</v>
      </c>
      <c r="BL330" s="17" t="s">
        <v>297</v>
      </c>
      <c r="BM330" s="202" t="s">
        <v>1330</v>
      </c>
    </row>
    <row r="331" spans="1:65" s="14" customFormat="1" ht="10.199999999999999">
      <c r="B331" s="215"/>
      <c r="C331" s="216"/>
      <c r="D331" s="206" t="s">
        <v>188</v>
      </c>
      <c r="E331" s="217" t="s">
        <v>1</v>
      </c>
      <c r="F331" s="218" t="s">
        <v>1982</v>
      </c>
      <c r="G331" s="216"/>
      <c r="H331" s="219">
        <v>15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188</v>
      </c>
      <c r="AU331" s="225" t="s">
        <v>90</v>
      </c>
      <c r="AV331" s="14" t="s">
        <v>90</v>
      </c>
      <c r="AW331" s="14" t="s">
        <v>40</v>
      </c>
      <c r="AX331" s="14" t="s">
        <v>82</v>
      </c>
      <c r="AY331" s="225" t="s">
        <v>179</v>
      </c>
    </row>
    <row r="332" spans="1:65" s="15" customFormat="1" ht="10.199999999999999">
      <c r="B332" s="243"/>
      <c r="C332" s="244"/>
      <c r="D332" s="206" t="s">
        <v>188</v>
      </c>
      <c r="E332" s="245" t="s">
        <v>1</v>
      </c>
      <c r="F332" s="246" t="s">
        <v>1870</v>
      </c>
      <c r="G332" s="244"/>
      <c r="H332" s="247">
        <v>15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AT332" s="253" t="s">
        <v>188</v>
      </c>
      <c r="AU332" s="253" t="s">
        <v>90</v>
      </c>
      <c r="AV332" s="15" t="s">
        <v>186</v>
      </c>
      <c r="AW332" s="15" t="s">
        <v>40</v>
      </c>
      <c r="AX332" s="15" t="s">
        <v>21</v>
      </c>
      <c r="AY332" s="253" t="s">
        <v>179</v>
      </c>
    </row>
    <row r="333" spans="1:65" s="2" customFormat="1" ht="14.4" customHeight="1">
      <c r="A333" s="34"/>
      <c r="B333" s="35"/>
      <c r="C333" s="226" t="s">
        <v>754</v>
      </c>
      <c r="D333" s="226" t="s">
        <v>207</v>
      </c>
      <c r="E333" s="227" t="s">
        <v>2113</v>
      </c>
      <c r="F333" s="228" t="s">
        <v>2114</v>
      </c>
      <c r="G333" s="229" t="s">
        <v>709</v>
      </c>
      <c r="H333" s="230">
        <v>6</v>
      </c>
      <c r="I333" s="231"/>
      <c r="J333" s="232">
        <f>ROUND(I333*H333,2)</f>
        <v>0</v>
      </c>
      <c r="K333" s="228" t="s">
        <v>1</v>
      </c>
      <c r="L333" s="233"/>
      <c r="M333" s="234" t="s">
        <v>1</v>
      </c>
      <c r="N333" s="235" t="s">
        <v>47</v>
      </c>
      <c r="O333" s="71"/>
      <c r="P333" s="200">
        <f>O333*H333</f>
        <v>0</v>
      </c>
      <c r="Q333" s="200">
        <v>0</v>
      </c>
      <c r="R333" s="200">
        <f>Q333*H333</f>
        <v>0</v>
      </c>
      <c r="S333" s="200">
        <v>0</v>
      </c>
      <c r="T333" s="20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2" t="s">
        <v>397</v>
      </c>
      <c r="AT333" s="202" t="s">
        <v>207</v>
      </c>
      <c r="AU333" s="202" t="s">
        <v>90</v>
      </c>
      <c r="AY333" s="17" t="s">
        <v>179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17" t="s">
        <v>21</v>
      </c>
      <c r="BK333" s="203">
        <f>ROUND(I333*H333,2)</f>
        <v>0</v>
      </c>
      <c r="BL333" s="17" t="s">
        <v>297</v>
      </c>
      <c r="BM333" s="202" t="s">
        <v>1339</v>
      </c>
    </row>
    <row r="334" spans="1:65" s="2" customFormat="1" ht="14.4" customHeight="1">
      <c r="A334" s="34"/>
      <c r="B334" s="35"/>
      <c r="C334" s="226" t="s">
        <v>626</v>
      </c>
      <c r="D334" s="226" t="s">
        <v>207</v>
      </c>
      <c r="E334" s="227" t="s">
        <v>2115</v>
      </c>
      <c r="F334" s="228" t="s">
        <v>2116</v>
      </c>
      <c r="G334" s="229" t="s">
        <v>709</v>
      </c>
      <c r="H334" s="230">
        <v>7</v>
      </c>
      <c r="I334" s="231"/>
      <c r="J334" s="232">
        <f>ROUND(I334*H334,2)</f>
        <v>0</v>
      </c>
      <c r="K334" s="228" t="s">
        <v>1</v>
      </c>
      <c r="L334" s="233"/>
      <c r="M334" s="234" t="s">
        <v>1</v>
      </c>
      <c r="N334" s="235" t="s">
        <v>47</v>
      </c>
      <c r="O334" s="71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2" t="s">
        <v>397</v>
      </c>
      <c r="AT334" s="202" t="s">
        <v>207</v>
      </c>
      <c r="AU334" s="202" t="s">
        <v>90</v>
      </c>
      <c r="AY334" s="17" t="s">
        <v>179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7" t="s">
        <v>21</v>
      </c>
      <c r="BK334" s="203">
        <f>ROUND(I334*H334,2)</f>
        <v>0</v>
      </c>
      <c r="BL334" s="17" t="s">
        <v>297</v>
      </c>
      <c r="BM334" s="202" t="s">
        <v>1350</v>
      </c>
    </row>
    <row r="335" spans="1:65" s="2" customFormat="1" ht="19.2">
      <c r="A335" s="34"/>
      <c r="B335" s="35"/>
      <c r="C335" s="36"/>
      <c r="D335" s="206" t="s">
        <v>462</v>
      </c>
      <c r="E335" s="36"/>
      <c r="F335" s="236" t="s">
        <v>2117</v>
      </c>
      <c r="G335" s="36"/>
      <c r="H335" s="36"/>
      <c r="I335" s="237"/>
      <c r="J335" s="36"/>
      <c r="K335" s="36"/>
      <c r="L335" s="39"/>
      <c r="M335" s="238"/>
      <c r="N335" s="23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462</v>
      </c>
      <c r="AU335" s="17" t="s">
        <v>90</v>
      </c>
    </row>
    <row r="336" spans="1:65" s="14" customFormat="1" ht="10.199999999999999">
      <c r="B336" s="215"/>
      <c r="C336" s="216"/>
      <c r="D336" s="206" t="s">
        <v>188</v>
      </c>
      <c r="E336" s="217" t="s">
        <v>1</v>
      </c>
      <c r="F336" s="218" t="s">
        <v>2118</v>
      </c>
      <c r="G336" s="216"/>
      <c r="H336" s="219">
        <v>7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188</v>
      </c>
      <c r="AU336" s="225" t="s">
        <v>90</v>
      </c>
      <c r="AV336" s="14" t="s">
        <v>90</v>
      </c>
      <c r="AW336" s="14" t="s">
        <v>40</v>
      </c>
      <c r="AX336" s="14" t="s">
        <v>82</v>
      </c>
      <c r="AY336" s="225" t="s">
        <v>179</v>
      </c>
    </row>
    <row r="337" spans="1:65" s="15" customFormat="1" ht="10.199999999999999">
      <c r="B337" s="243"/>
      <c r="C337" s="244"/>
      <c r="D337" s="206" t="s">
        <v>188</v>
      </c>
      <c r="E337" s="245" t="s">
        <v>1</v>
      </c>
      <c r="F337" s="246" t="s">
        <v>1870</v>
      </c>
      <c r="G337" s="244"/>
      <c r="H337" s="247">
        <v>7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188</v>
      </c>
      <c r="AU337" s="253" t="s">
        <v>90</v>
      </c>
      <c r="AV337" s="15" t="s">
        <v>186</v>
      </c>
      <c r="AW337" s="15" t="s">
        <v>40</v>
      </c>
      <c r="AX337" s="15" t="s">
        <v>21</v>
      </c>
      <c r="AY337" s="253" t="s">
        <v>179</v>
      </c>
    </row>
    <row r="338" spans="1:65" s="2" customFormat="1" ht="14.4" customHeight="1">
      <c r="A338" s="34"/>
      <c r="B338" s="35"/>
      <c r="C338" s="226" t="s">
        <v>680</v>
      </c>
      <c r="D338" s="226" t="s">
        <v>207</v>
      </c>
      <c r="E338" s="227" t="s">
        <v>2119</v>
      </c>
      <c r="F338" s="228" t="s">
        <v>2120</v>
      </c>
      <c r="G338" s="229" t="s">
        <v>709</v>
      </c>
      <c r="H338" s="230">
        <v>1</v>
      </c>
      <c r="I338" s="231"/>
      <c r="J338" s="232">
        <f>ROUND(I338*H338,2)</f>
        <v>0</v>
      </c>
      <c r="K338" s="228" t="s">
        <v>1</v>
      </c>
      <c r="L338" s="233"/>
      <c r="M338" s="234" t="s">
        <v>1</v>
      </c>
      <c r="N338" s="235" t="s">
        <v>47</v>
      </c>
      <c r="O338" s="71"/>
      <c r="P338" s="200">
        <f>O338*H338</f>
        <v>0</v>
      </c>
      <c r="Q338" s="200">
        <v>0</v>
      </c>
      <c r="R338" s="200">
        <f>Q338*H338</f>
        <v>0</v>
      </c>
      <c r="S338" s="200">
        <v>0</v>
      </c>
      <c r="T338" s="201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2" t="s">
        <v>397</v>
      </c>
      <c r="AT338" s="202" t="s">
        <v>207</v>
      </c>
      <c r="AU338" s="202" t="s">
        <v>90</v>
      </c>
      <c r="AY338" s="17" t="s">
        <v>179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7" t="s">
        <v>21</v>
      </c>
      <c r="BK338" s="203">
        <f>ROUND(I338*H338,2)</f>
        <v>0</v>
      </c>
      <c r="BL338" s="17" t="s">
        <v>297</v>
      </c>
      <c r="BM338" s="202" t="s">
        <v>1360</v>
      </c>
    </row>
    <row r="339" spans="1:65" s="2" customFormat="1" ht="14.4" customHeight="1">
      <c r="A339" s="34"/>
      <c r="B339" s="35"/>
      <c r="C339" s="226" t="s">
        <v>724</v>
      </c>
      <c r="D339" s="226" t="s">
        <v>207</v>
      </c>
      <c r="E339" s="227" t="s">
        <v>2121</v>
      </c>
      <c r="F339" s="228" t="s">
        <v>2122</v>
      </c>
      <c r="G339" s="229" t="s">
        <v>709</v>
      </c>
      <c r="H339" s="230">
        <v>1</v>
      </c>
      <c r="I339" s="231"/>
      <c r="J339" s="232">
        <f>ROUND(I339*H339,2)</f>
        <v>0</v>
      </c>
      <c r="K339" s="228" t="s">
        <v>1</v>
      </c>
      <c r="L339" s="233"/>
      <c r="M339" s="234" t="s">
        <v>1</v>
      </c>
      <c r="N339" s="235" t="s">
        <v>47</v>
      </c>
      <c r="O339" s="71"/>
      <c r="P339" s="200">
        <f>O339*H339</f>
        <v>0</v>
      </c>
      <c r="Q339" s="200">
        <v>0</v>
      </c>
      <c r="R339" s="200">
        <f>Q339*H339</f>
        <v>0</v>
      </c>
      <c r="S339" s="200">
        <v>0</v>
      </c>
      <c r="T339" s="20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2" t="s">
        <v>397</v>
      </c>
      <c r="AT339" s="202" t="s">
        <v>207</v>
      </c>
      <c r="AU339" s="202" t="s">
        <v>90</v>
      </c>
      <c r="AY339" s="17" t="s">
        <v>179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7" t="s">
        <v>21</v>
      </c>
      <c r="BK339" s="203">
        <f>ROUND(I339*H339,2)</f>
        <v>0</v>
      </c>
      <c r="BL339" s="17" t="s">
        <v>297</v>
      </c>
      <c r="BM339" s="202" t="s">
        <v>1368</v>
      </c>
    </row>
    <row r="340" spans="1:65" s="2" customFormat="1" ht="14.4" customHeight="1">
      <c r="A340" s="34"/>
      <c r="B340" s="35"/>
      <c r="C340" s="191" t="s">
        <v>775</v>
      </c>
      <c r="D340" s="191" t="s">
        <v>181</v>
      </c>
      <c r="E340" s="192" t="s">
        <v>2097</v>
      </c>
      <c r="F340" s="193" t="s">
        <v>2098</v>
      </c>
      <c r="G340" s="194" t="s">
        <v>709</v>
      </c>
      <c r="H340" s="195">
        <v>6</v>
      </c>
      <c r="I340" s="196"/>
      <c r="J340" s="197">
        <f>ROUND(I340*H340,2)</f>
        <v>0</v>
      </c>
      <c r="K340" s="193" t="s">
        <v>185</v>
      </c>
      <c r="L340" s="39"/>
      <c r="M340" s="198" t="s">
        <v>1</v>
      </c>
      <c r="N340" s="199" t="s">
        <v>47</v>
      </c>
      <c r="O340" s="71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2" t="s">
        <v>297</v>
      </c>
      <c r="AT340" s="202" t="s">
        <v>181</v>
      </c>
      <c r="AU340" s="202" t="s">
        <v>90</v>
      </c>
      <c r="AY340" s="17" t="s">
        <v>179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7" t="s">
        <v>21</v>
      </c>
      <c r="BK340" s="203">
        <f>ROUND(I340*H340,2)</f>
        <v>0</v>
      </c>
      <c r="BL340" s="17" t="s">
        <v>297</v>
      </c>
      <c r="BM340" s="202" t="s">
        <v>1376</v>
      </c>
    </row>
    <row r="341" spans="1:65" s="14" customFormat="1" ht="10.199999999999999">
      <c r="B341" s="215"/>
      <c r="C341" s="216"/>
      <c r="D341" s="206" t="s">
        <v>188</v>
      </c>
      <c r="E341" s="217" t="s">
        <v>1</v>
      </c>
      <c r="F341" s="218" t="s">
        <v>2123</v>
      </c>
      <c r="G341" s="216"/>
      <c r="H341" s="219">
        <v>6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188</v>
      </c>
      <c r="AU341" s="225" t="s">
        <v>90</v>
      </c>
      <c r="AV341" s="14" t="s">
        <v>90</v>
      </c>
      <c r="AW341" s="14" t="s">
        <v>40</v>
      </c>
      <c r="AX341" s="14" t="s">
        <v>82</v>
      </c>
      <c r="AY341" s="225" t="s">
        <v>179</v>
      </c>
    </row>
    <row r="342" spans="1:65" s="15" customFormat="1" ht="10.199999999999999">
      <c r="B342" s="243"/>
      <c r="C342" s="244"/>
      <c r="D342" s="206" t="s">
        <v>188</v>
      </c>
      <c r="E342" s="245" t="s">
        <v>1</v>
      </c>
      <c r="F342" s="246" t="s">
        <v>1870</v>
      </c>
      <c r="G342" s="244"/>
      <c r="H342" s="247">
        <v>6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188</v>
      </c>
      <c r="AU342" s="253" t="s">
        <v>90</v>
      </c>
      <c r="AV342" s="15" t="s">
        <v>186</v>
      </c>
      <c r="AW342" s="15" t="s">
        <v>40</v>
      </c>
      <c r="AX342" s="15" t="s">
        <v>21</v>
      </c>
      <c r="AY342" s="253" t="s">
        <v>179</v>
      </c>
    </row>
    <row r="343" spans="1:65" s="2" customFormat="1" ht="14.4" customHeight="1">
      <c r="A343" s="34"/>
      <c r="B343" s="35"/>
      <c r="C343" s="226" t="s">
        <v>779</v>
      </c>
      <c r="D343" s="226" t="s">
        <v>207</v>
      </c>
      <c r="E343" s="227" t="s">
        <v>2099</v>
      </c>
      <c r="F343" s="228" t="s">
        <v>2100</v>
      </c>
      <c r="G343" s="229" t="s">
        <v>709</v>
      </c>
      <c r="H343" s="230">
        <v>1</v>
      </c>
      <c r="I343" s="231"/>
      <c r="J343" s="232">
        <f>ROUND(I343*H343,2)</f>
        <v>0</v>
      </c>
      <c r="K343" s="228" t="s">
        <v>1</v>
      </c>
      <c r="L343" s="233"/>
      <c r="M343" s="234" t="s">
        <v>1</v>
      </c>
      <c r="N343" s="235" t="s">
        <v>47</v>
      </c>
      <c r="O343" s="71"/>
      <c r="P343" s="200">
        <f>O343*H343</f>
        <v>0</v>
      </c>
      <c r="Q343" s="200">
        <v>0</v>
      </c>
      <c r="R343" s="200">
        <f>Q343*H343</f>
        <v>0</v>
      </c>
      <c r="S343" s="200">
        <v>0</v>
      </c>
      <c r="T343" s="201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2" t="s">
        <v>397</v>
      </c>
      <c r="AT343" s="202" t="s">
        <v>207</v>
      </c>
      <c r="AU343" s="202" t="s">
        <v>90</v>
      </c>
      <c r="AY343" s="17" t="s">
        <v>179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17" t="s">
        <v>21</v>
      </c>
      <c r="BK343" s="203">
        <f>ROUND(I343*H343,2)</f>
        <v>0</v>
      </c>
      <c r="BL343" s="17" t="s">
        <v>297</v>
      </c>
      <c r="BM343" s="202" t="s">
        <v>1385</v>
      </c>
    </row>
    <row r="344" spans="1:65" s="2" customFormat="1" ht="14.4" customHeight="1">
      <c r="A344" s="34"/>
      <c r="B344" s="35"/>
      <c r="C344" s="226" t="s">
        <v>784</v>
      </c>
      <c r="D344" s="226" t="s">
        <v>207</v>
      </c>
      <c r="E344" s="227" t="s">
        <v>2124</v>
      </c>
      <c r="F344" s="228" t="s">
        <v>2125</v>
      </c>
      <c r="G344" s="229" t="s">
        <v>709</v>
      </c>
      <c r="H344" s="230">
        <v>1</v>
      </c>
      <c r="I344" s="231"/>
      <c r="J344" s="232">
        <f>ROUND(I344*H344,2)</f>
        <v>0</v>
      </c>
      <c r="K344" s="228" t="s">
        <v>1</v>
      </c>
      <c r="L344" s="233"/>
      <c r="M344" s="234" t="s">
        <v>1</v>
      </c>
      <c r="N344" s="235" t="s">
        <v>47</v>
      </c>
      <c r="O344" s="71"/>
      <c r="P344" s="200">
        <f>O344*H344</f>
        <v>0</v>
      </c>
      <c r="Q344" s="200">
        <v>0</v>
      </c>
      <c r="R344" s="200">
        <f>Q344*H344</f>
        <v>0</v>
      </c>
      <c r="S344" s="200">
        <v>0</v>
      </c>
      <c r="T344" s="20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2" t="s">
        <v>397</v>
      </c>
      <c r="AT344" s="202" t="s">
        <v>207</v>
      </c>
      <c r="AU344" s="202" t="s">
        <v>90</v>
      </c>
      <c r="AY344" s="17" t="s">
        <v>179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7" t="s">
        <v>21</v>
      </c>
      <c r="BK344" s="203">
        <f>ROUND(I344*H344,2)</f>
        <v>0</v>
      </c>
      <c r="BL344" s="17" t="s">
        <v>297</v>
      </c>
      <c r="BM344" s="202" t="s">
        <v>1395</v>
      </c>
    </row>
    <row r="345" spans="1:65" s="2" customFormat="1" ht="19.2">
      <c r="A345" s="34"/>
      <c r="B345" s="35"/>
      <c r="C345" s="36"/>
      <c r="D345" s="206" t="s">
        <v>462</v>
      </c>
      <c r="E345" s="36"/>
      <c r="F345" s="236" t="s">
        <v>2126</v>
      </c>
      <c r="G345" s="36"/>
      <c r="H345" s="36"/>
      <c r="I345" s="237"/>
      <c r="J345" s="36"/>
      <c r="K345" s="36"/>
      <c r="L345" s="39"/>
      <c r="M345" s="238"/>
      <c r="N345" s="23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462</v>
      </c>
      <c r="AU345" s="17" t="s">
        <v>90</v>
      </c>
    </row>
    <row r="346" spans="1:65" s="2" customFormat="1" ht="14.4" customHeight="1">
      <c r="A346" s="34"/>
      <c r="B346" s="35"/>
      <c r="C346" s="191" t="s">
        <v>27</v>
      </c>
      <c r="D346" s="191" t="s">
        <v>181</v>
      </c>
      <c r="E346" s="192" t="s">
        <v>2127</v>
      </c>
      <c r="F346" s="193" t="s">
        <v>2128</v>
      </c>
      <c r="G346" s="194" t="s">
        <v>583</v>
      </c>
      <c r="H346" s="195">
        <v>1</v>
      </c>
      <c r="I346" s="196"/>
      <c r="J346" s="197">
        <f>ROUND(I346*H346,2)</f>
        <v>0</v>
      </c>
      <c r="K346" s="193" t="s">
        <v>1</v>
      </c>
      <c r="L346" s="39"/>
      <c r="M346" s="198" t="s">
        <v>1</v>
      </c>
      <c r="N346" s="199" t="s">
        <v>47</v>
      </c>
      <c r="O346" s="71"/>
      <c r="P346" s="200">
        <f>O346*H346</f>
        <v>0</v>
      </c>
      <c r="Q346" s="200">
        <v>0</v>
      </c>
      <c r="R346" s="200">
        <f>Q346*H346</f>
        <v>0</v>
      </c>
      <c r="S346" s="200">
        <v>0</v>
      </c>
      <c r="T346" s="20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2" t="s">
        <v>297</v>
      </c>
      <c r="AT346" s="202" t="s">
        <v>181</v>
      </c>
      <c r="AU346" s="202" t="s">
        <v>90</v>
      </c>
      <c r="AY346" s="17" t="s">
        <v>179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17" t="s">
        <v>21</v>
      </c>
      <c r="BK346" s="203">
        <f>ROUND(I346*H346,2)</f>
        <v>0</v>
      </c>
      <c r="BL346" s="17" t="s">
        <v>297</v>
      </c>
      <c r="BM346" s="202" t="s">
        <v>1405</v>
      </c>
    </row>
    <row r="347" spans="1:65" s="2" customFormat="1" ht="14.4" customHeight="1">
      <c r="A347" s="34"/>
      <c r="B347" s="35"/>
      <c r="C347" s="226" t="s">
        <v>797</v>
      </c>
      <c r="D347" s="226" t="s">
        <v>207</v>
      </c>
      <c r="E347" s="227" t="s">
        <v>2129</v>
      </c>
      <c r="F347" s="228" t="s">
        <v>2130</v>
      </c>
      <c r="G347" s="229" t="s">
        <v>709</v>
      </c>
      <c r="H347" s="230">
        <v>1</v>
      </c>
      <c r="I347" s="231"/>
      <c r="J347" s="232">
        <f>ROUND(I347*H347,2)</f>
        <v>0</v>
      </c>
      <c r="K347" s="228" t="s">
        <v>1</v>
      </c>
      <c r="L347" s="233"/>
      <c r="M347" s="234" t="s">
        <v>1</v>
      </c>
      <c r="N347" s="235" t="s">
        <v>47</v>
      </c>
      <c r="O347" s="71"/>
      <c r="P347" s="200">
        <f>O347*H347</f>
        <v>0</v>
      </c>
      <c r="Q347" s="200">
        <v>0</v>
      </c>
      <c r="R347" s="200">
        <f>Q347*H347</f>
        <v>0</v>
      </c>
      <c r="S347" s="200">
        <v>0</v>
      </c>
      <c r="T347" s="201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2" t="s">
        <v>397</v>
      </c>
      <c r="AT347" s="202" t="s">
        <v>207</v>
      </c>
      <c r="AU347" s="202" t="s">
        <v>90</v>
      </c>
      <c r="AY347" s="17" t="s">
        <v>179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17" t="s">
        <v>21</v>
      </c>
      <c r="BK347" s="203">
        <f>ROUND(I347*H347,2)</f>
        <v>0</v>
      </c>
      <c r="BL347" s="17" t="s">
        <v>297</v>
      </c>
      <c r="BM347" s="202" t="s">
        <v>1415</v>
      </c>
    </row>
    <row r="348" spans="1:65" s="2" customFormat="1" ht="19.2">
      <c r="A348" s="34"/>
      <c r="B348" s="35"/>
      <c r="C348" s="36"/>
      <c r="D348" s="206" t="s">
        <v>462</v>
      </c>
      <c r="E348" s="36"/>
      <c r="F348" s="236" t="s">
        <v>2131</v>
      </c>
      <c r="G348" s="36"/>
      <c r="H348" s="36"/>
      <c r="I348" s="237"/>
      <c r="J348" s="36"/>
      <c r="K348" s="36"/>
      <c r="L348" s="39"/>
      <c r="M348" s="238"/>
      <c r="N348" s="23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462</v>
      </c>
      <c r="AU348" s="17" t="s">
        <v>90</v>
      </c>
    </row>
    <row r="349" spans="1:65" s="2" customFormat="1" ht="14.4" customHeight="1">
      <c r="A349" s="34"/>
      <c r="B349" s="35"/>
      <c r="C349" s="191" t="s">
        <v>803</v>
      </c>
      <c r="D349" s="191" t="s">
        <v>181</v>
      </c>
      <c r="E349" s="192" t="s">
        <v>2132</v>
      </c>
      <c r="F349" s="193" t="s">
        <v>2133</v>
      </c>
      <c r="G349" s="194" t="s">
        <v>2072</v>
      </c>
      <c r="H349" s="195">
        <v>1</v>
      </c>
      <c r="I349" s="196"/>
      <c r="J349" s="197">
        <f>ROUND(I349*H349,2)</f>
        <v>0</v>
      </c>
      <c r="K349" s="193" t="s">
        <v>185</v>
      </c>
      <c r="L349" s="39"/>
      <c r="M349" s="198" t="s">
        <v>1</v>
      </c>
      <c r="N349" s="199" t="s">
        <v>47</v>
      </c>
      <c r="O349" s="71"/>
      <c r="P349" s="200">
        <f>O349*H349</f>
        <v>0</v>
      </c>
      <c r="Q349" s="200">
        <v>6.4000000000000005E-4</v>
      </c>
      <c r="R349" s="200">
        <f>Q349*H349</f>
        <v>6.4000000000000005E-4</v>
      </c>
      <c r="S349" s="200">
        <v>0</v>
      </c>
      <c r="T349" s="20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2" t="s">
        <v>297</v>
      </c>
      <c r="AT349" s="202" t="s">
        <v>181</v>
      </c>
      <c r="AU349" s="202" t="s">
        <v>90</v>
      </c>
      <c r="AY349" s="17" t="s">
        <v>179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17" t="s">
        <v>21</v>
      </c>
      <c r="BK349" s="203">
        <f>ROUND(I349*H349,2)</f>
        <v>0</v>
      </c>
      <c r="BL349" s="17" t="s">
        <v>297</v>
      </c>
      <c r="BM349" s="202" t="s">
        <v>1421</v>
      </c>
    </row>
    <row r="350" spans="1:65" s="2" customFormat="1" ht="14.4" customHeight="1">
      <c r="A350" s="34"/>
      <c r="B350" s="35"/>
      <c r="C350" s="226" t="s">
        <v>812</v>
      </c>
      <c r="D350" s="226" t="s">
        <v>207</v>
      </c>
      <c r="E350" s="227" t="s">
        <v>2134</v>
      </c>
      <c r="F350" s="228" t="s">
        <v>2135</v>
      </c>
      <c r="G350" s="229" t="s">
        <v>709</v>
      </c>
      <c r="H350" s="230">
        <v>1</v>
      </c>
      <c r="I350" s="231"/>
      <c r="J350" s="232">
        <f>ROUND(I350*H350,2)</f>
        <v>0</v>
      </c>
      <c r="K350" s="228" t="s">
        <v>1</v>
      </c>
      <c r="L350" s="233"/>
      <c r="M350" s="234" t="s">
        <v>1</v>
      </c>
      <c r="N350" s="235" t="s">
        <v>47</v>
      </c>
      <c r="O350" s="71"/>
      <c r="P350" s="200">
        <f>O350*H350</f>
        <v>0</v>
      </c>
      <c r="Q350" s="200">
        <v>0</v>
      </c>
      <c r="R350" s="200">
        <f>Q350*H350</f>
        <v>0</v>
      </c>
      <c r="S350" s="200">
        <v>0</v>
      </c>
      <c r="T350" s="20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2" t="s">
        <v>397</v>
      </c>
      <c r="AT350" s="202" t="s">
        <v>207</v>
      </c>
      <c r="AU350" s="202" t="s">
        <v>90</v>
      </c>
      <c r="AY350" s="17" t="s">
        <v>179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7" t="s">
        <v>21</v>
      </c>
      <c r="BK350" s="203">
        <f>ROUND(I350*H350,2)</f>
        <v>0</v>
      </c>
      <c r="BL350" s="17" t="s">
        <v>297</v>
      </c>
      <c r="BM350" s="202" t="s">
        <v>1428</v>
      </c>
    </row>
    <row r="351" spans="1:65" s="2" customFormat="1" ht="14.4" customHeight="1">
      <c r="A351" s="34"/>
      <c r="B351" s="35"/>
      <c r="C351" s="191" t="s">
        <v>818</v>
      </c>
      <c r="D351" s="191" t="s">
        <v>181</v>
      </c>
      <c r="E351" s="192" t="s">
        <v>2136</v>
      </c>
      <c r="F351" s="193" t="s">
        <v>2137</v>
      </c>
      <c r="G351" s="194" t="s">
        <v>2072</v>
      </c>
      <c r="H351" s="195">
        <v>30</v>
      </c>
      <c r="I351" s="196"/>
      <c r="J351" s="197">
        <f>ROUND(I351*H351,2)</f>
        <v>0</v>
      </c>
      <c r="K351" s="193" t="s">
        <v>1</v>
      </c>
      <c r="L351" s="39"/>
      <c r="M351" s="198" t="s">
        <v>1</v>
      </c>
      <c r="N351" s="199" t="s">
        <v>47</v>
      </c>
      <c r="O351" s="71"/>
      <c r="P351" s="200">
        <f>O351*H351</f>
        <v>0</v>
      </c>
      <c r="Q351" s="200">
        <v>0</v>
      </c>
      <c r="R351" s="200">
        <f>Q351*H351</f>
        <v>0</v>
      </c>
      <c r="S351" s="200">
        <v>0</v>
      </c>
      <c r="T351" s="201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2" t="s">
        <v>297</v>
      </c>
      <c r="AT351" s="202" t="s">
        <v>181</v>
      </c>
      <c r="AU351" s="202" t="s">
        <v>90</v>
      </c>
      <c r="AY351" s="17" t="s">
        <v>179</v>
      </c>
      <c r="BE351" s="203">
        <f>IF(N351="základní",J351,0)</f>
        <v>0</v>
      </c>
      <c r="BF351" s="203">
        <f>IF(N351="snížená",J351,0)</f>
        <v>0</v>
      </c>
      <c r="BG351" s="203">
        <f>IF(N351="zákl. přenesená",J351,0)</f>
        <v>0</v>
      </c>
      <c r="BH351" s="203">
        <f>IF(N351="sníž. přenesená",J351,0)</f>
        <v>0</v>
      </c>
      <c r="BI351" s="203">
        <f>IF(N351="nulová",J351,0)</f>
        <v>0</v>
      </c>
      <c r="BJ351" s="17" t="s">
        <v>21</v>
      </c>
      <c r="BK351" s="203">
        <f>ROUND(I351*H351,2)</f>
        <v>0</v>
      </c>
      <c r="BL351" s="17" t="s">
        <v>297</v>
      </c>
      <c r="BM351" s="202" t="s">
        <v>1436</v>
      </c>
    </row>
    <row r="352" spans="1:65" s="14" customFormat="1" ht="10.199999999999999">
      <c r="B352" s="215"/>
      <c r="C352" s="216"/>
      <c r="D352" s="206" t="s">
        <v>188</v>
      </c>
      <c r="E352" s="217" t="s">
        <v>1</v>
      </c>
      <c r="F352" s="218" t="s">
        <v>2138</v>
      </c>
      <c r="G352" s="216"/>
      <c r="H352" s="219">
        <v>30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188</v>
      </c>
      <c r="AU352" s="225" t="s">
        <v>90</v>
      </c>
      <c r="AV352" s="14" t="s">
        <v>90</v>
      </c>
      <c r="AW352" s="14" t="s">
        <v>40</v>
      </c>
      <c r="AX352" s="14" t="s">
        <v>82</v>
      </c>
      <c r="AY352" s="225" t="s">
        <v>179</v>
      </c>
    </row>
    <row r="353" spans="1:65" s="15" customFormat="1" ht="10.199999999999999">
      <c r="B353" s="243"/>
      <c r="C353" s="244"/>
      <c r="D353" s="206" t="s">
        <v>188</v>
      </c>
      <c r="E353" s="245" t="s">
        <v>1</v>
      </c>
      <c r="F353" s="246" t="s">
        <v>1870</v>
      </c>
      <c r="G353" s="244"/>
      <c r="H353" s="247">
        <v>30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AT353" s="253" t="s">
        <v>188</v>
      </c>
      <c r="AU353" s="253" t="s">
        <v>90</v>
      </c>
      <c r="AV353" s="15" t="s">
        <v>186</v>
      </c>
      <c r="AW353" s="15" t="s">
        <v>40</v>
      </c>
      <c r="AX353" s="15" t="s">
        <v>21</v>
      </c>
      <c r="AY353" s="253" t="s">
        <v>179</v>
      </c>
    </row>
    <row r="354" spans="1:65" s="2" customFormat="1" ht="14.4" customHeight="1">
      <c r="A354" s="34"/>
      <c r="B354" s="35"/>
      <c r="C354" s="191" t="s">
        <v>824</v>
      </c>
      <c r="D354" s="191" t="s">
        <v>181</v>
      </c>
      <c r="E354" s="192" t="s">
        <v>2139</v>
      </c>
      <c r="F354" s="193" t="s">
        <v>2140</v>
      </c>
      <c r="G354" s="194" t="s">
        <v>2072</v>
      </c>
      <c r="H354" s="195">
        <v>6</v>
      </c>
      <c r="I354" s="196"/>
      <c r="J354" s="197">
        <f>ROUND(I354*H354,2)</f>
        <v>0</v>
      </c>
      <c r="K354" s="193" t="s">
        <v>1</v>
      </c>
      <c r="L354" s="39"/>
      <c r="M354" s="198" t="s">
        <v>1</v>
      </c>
      <c r="N354" s="199" t="s">
        <v>47</v>
      </c>
      <c r="O354" s="71"/>
      <c r="P354" s="200">
        <f>O354*H354</f>
        <v>0</v>
      </c>
      <c r="Q354" s="200">
        <v>0</v>
      </c>
      <c r="R354" s="200">
        <f>Q354*H354</f>
        <v>0</v>
      </c>
      <c r="S354" s="200">
        <v>0</v>
      </c>
      <c r="T354" s="20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2" t="s">
        <v>297</v>
      </c>
      <c r="AT354" s="202" t="s">
        <v>181</v>
      </c>
      <c r="AU354" s="202" t="s">
        <v>90</v>
      </c>
      <c r="AY354" s="17" t="s">
        <v>179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17" t="s">
        <v>21</v>
      </c>
      <c r="BK354" s="203">
        <f>ROUND(I354*H354,2)</f>
        <v>0</v>
      </c>
      <c r="BL354" s="17" t="s">
        <v>297</v>
      </c>
      <c r="BM354" s="202" t="s">
        <v>1446</v>
      </c>
    </row>
    <row r="355" spans="1:65" s="2" customFormat="1" ht="14.4" customHeight="1">
      <c r="A355" s="34"/>
      <c r="B355" s="35"/>
      <c r="C355" s="191" t="s">
        <v>829</v>
      </c>
      <c r="D355" s="191" t="s">
        <v>181</v>
      </c>
      <c r="E355" s="192" t="s">
        <v>2141</v>
      </c>
      <c r="F355" s="193" t="s">
        <v>2142</v>
      </c>
      <c r="G355" s="194" t="s">
        <v>243</v>
      </c>
      <c r="H355" s="195">
        <v>1</v>
      </c>
      <c r="I355" s="196"/>
      <c r="J355" s="197">
        <f>ROUND(I355*H355,2)</f>
        <v>0</v>
      </c>
      <c r="K355" s="193" t="s">
        <v>1</v>
      </c>
      <c r="L355" s="39"/>
      <c r="M355" s="198" t="s">
        <v>1</v>
      </c>
      <c r="N355" s="199" t="s">
        <v>47</v>
      </c>
      <c r="O355" s="71"/>
      <c r="P355" s="200">
        <f>O355*H355</f>
        <v>0</v>
      </c>
      <c r="Q355" s="200">
        <v>0</v>
      </c>
      <c r="R355" s="200">
        <f>Q355*H355</f>
        <v>0</v>
      </c>
      <c r="S355" s="200">
        <v>0</v>
      </c>
      <c r="T355" s="20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2" t="s">
        <v>297</v>
      </c>
      <c r="AT355" s="202" t="s">
        <v>181</v>
      </c>
      <c r="AU355" s="202" t="s">
        <v>90</v>
      </c>
      <c r="AY355" s="17" t="s">
        <v>179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17" t="s">
        <v>21</v>
      </c>
      <c r="BK355" s="203">
        <f>ROUND(I355*H355,2)</f>
        <v>0</v>
      </c>
      <c r="BL355" s="17" t="s">
        <v>297</v>
      </c>
      <c r="BM355" s="202" t="s">
        <v>1458</v>
      </c>
    </row>
    <row r="356" spans="1:65" s="2" customFormat="1" ht="14.4" customHeight="1">
      <c r="A356" s="34"/>
      <c r="B356" s="35"/>
      <c r="C356" s="226" t="s">
        <v>836</v>
      </c>
      <c r="D356" s="226" t="s">
        <v>207</v>
      </c>
      <c r="E356" s="227" t="s">
        <v>2143</v>
      </c>
      <c r="F356" s="228" t="s">
        <v>2144</v>
      </c>
      <c r="G356" s="229" t="s">
        <v>709</v>
      </c>
      <c r="H356" s="230">
        <v>1</v>
      </c>
      <c r="I356" s="231"/>
      <c r="J356" s="232">
        <f>ROUND(I356*H356,2)</f>
        <v>0</v>
      </c>
      <c r="K356" s="228" t="s">
        <v>1</v>
      </c>
      <c r="L356" s="233"/>
      <c r="M356" s="234" t="s">
        <v>1</v>
      </c>
      <c r="N356" s="235" t="s">
        <v>47</v>
      </c>
      <c r="O356" s="71"/>
      <c r="P356" s="200">
        <f>O356*H356</f>
        <v>0</v>
      </c>
      <c r="Q356" s="200">
        <v>0</v>
      </c>
      <c r="R356" s="200">
        <f>Q356*H356</f>
        <v>0</v>
      </c>
      <c r="S356" s="200">
        <v>0</v>
      </c>
      <c r="T356" s="201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2" t="s">
        <v>397</v>
      </c>
      <c r="AT356" s="202" t="s">
        <v>207</v>
      </c>
      <c r="AU356" s="202" t="s">
        <v>90</v>
      </c>
      <c r="AY356" s="17" t="s">
        <v>179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17" t="s">
        <v>21</v>
      </c>
      <c r="BK356" s="203">
        <f>ROUND(I356*H356,2)</f>
        <v>0</v>
      </c>
      <c r="BL356" s="17" t="s">
        <v>297</v>
      </c>
      <c r="BM356" s="202" t="s">
        <v>1470</v>
      </c>
    </row>
    <row r="357" spans="1:65" s="2" customFormat="1" ht="14.4" customHeight="1">
      <c r="A357" s="34"/>
      <c r="B357" s="35"/>
      <c r="C357" s="191" t="s">
        <v>842</v>
      </c>
      <c r="D357" s="191" t="s">
        <v>181</v>
      </c>
      <c r="E357" s="192" t="s">
        <v>2145</v>
      </c>
      <c r="F357" s="193" t="s">
        <v>2146</v>
      </c>
      <c r="G357" s="194" t="s">
        <v>243</v>
      </c>
      <c r="H357" s="195">
        <v>16</v>
      </c>
      <c r="I357" s="196"/>
      <c r="J357" s="197">
        <f>ROUND(I357*H357,2)</f>
        <v>0</v>
      </c>
      <c r="K357" s="193" t="s">
        <v>1</v>
      </c>
      <c r="L357" s="39"/>
      <c r="M357" s="198" t="s">
        <v>1</v>
      </c>
      <c r="N357" s="199" t="s">
        <v>47</v>
      </c>
      <c r="O357" s="71"/>
      <c r="P357" s="200">
        <f>O357*H357</f>
        <v>0</v>
      </c>
      <c r="Q357" s="200">
        <v>0</v>
      </c>
      <c r="R357" s="200">
        <f>Q357*H357</f>
        <v>0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297</v>
      </c>
      <c r="AT357" s="202" t="s">
        <v>181</v>
      </c>
      <c r="AU357" s="202" t="s">
        <v>90</v>
      </c>
      <c r="AY357" s="17" t="s">
        <v>179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21</v>
      </c>
      <c r="BK357" s="203">
        <f>ROUND(I357*H357,2)</f>
        <v>0</v>
      </c>
      <c r="BL357" s="17" t="s">
        <v>297</v>
      </c>
      <c r="BM357" s="202" t="s">
        <v>1478</v>
      </c>
    </row>
    <row r="358" spans="1:65" s="14" customFormat="1" ht="10.199999999999999">
      <c r="B358" s="215"/>
      <c r="C358" s="216"/>
      <c r="D358" s="206" t="s">
        <v>188</v>
      </c>
      <c r="E358" s="217" t="s">
        <v>1</v>
      </c>
      <c r="F358" s="218" t="s">
        <v>2147</v>
      </c>
      <c r="G358" s="216"/>
      <c r="H358" s="219">
        <v>16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188</v>
      </c>
      <c r="AU358" s="225" t="s">
        <v>90</v>
      </c>
      <c r="AV358" s="14" t="s">
        <v>90</v>
      </c>
      <c r="AW358" s="14" t="s">
        <v>40</v>
      </c>
      <c r="AX358" s="14" t="s">
        <v>82</v>
      </c>
      <c r="AY358" s="225" t="s">
        <v>179</v>
      </c>
    </row>
    <row r="359" spans="1:65" s="15" customFormat="1" ht="10.199999999999999">
      <c r="B359" s="243"/>
      <c r="C359" s="244"/>
      <c r="D359" s="206" t="s">
        <v>188</v>
      </c>
      <c r="E359" s="245" t="s">
        <v>1</v>
      </c>
      <c r="F359" s="246" t="s">
        <v>1870</v>
      </c>
      <c r="G359" s="244"/>
      <c r="H359" s="247">
        <v>16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188</v>
      </c>
      <c r="AU359" s="253" t="s">
        <v>90</v>
      </c>
      <c r="AV359" s="15" t="s">
        <v>186</v>
      </c>
      <c r="AW359" s="15" t="s">
        <v>40</v>
      </c>
      <c r="AX359" s="15" t="s">
        <v>21</v>
      </c>
      <c r="AY359" s="253" t="s">
        <v>179</v>
      </c>
    </row>
    <row r="360" spans="1:65" s="2" customFormat="1" ht="14.4" customHeight="1">
      <c r="A360" s="34"/>
      <c r="B360" s="35"/>
      <c r="C360" s="226" t="s">
        <v>846</v>
      </c>
      <c r="D360" s="226" t="s">
        <v>207</v>
      </c>
      <c r="E360" s="227" t="s">
        <v>2148</v>
      </c>
      <c r="F360" s="228" t="s">
        <v>2149</v>
      </c>
      <c r="G360" s="229" t="s">
        <v>709</v>
      </c>
      <c r="H360" s="230">
        <v>6</v>
      </c>
      <c r="I360" s="231"/>
      <c r="J360" s="232">
        <f>ROUND(I360*H360,2)</f>
        <v>0</v>
      </c>
      <c r="K360" s="228" t="s">
        <v>1</v>
      </c>
      <c r="L360" s="233"/>
      <c r="M360" s="234" t="s">
        <v>1</v>
      </c>
      <c r="N360" s="235" t="s">
        <v>47</v>
      </c>
      <c r="O360" s="71"/>
      <c r="P360" s="200">
        <f>O360*H360</f>
        <v>0</v>
      </c>
      <c r="Q360" s="200">
        <v>0</v>
      </c>
      <c r="R360" s="200">
        <f>Q360*H360</f>
        <v>0</v>
      </c>
      <c r="S360" s="200">
        <v>0</v>
      </c>
      <c r="T360" s="201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2" t="s">
        <v>397</v>
      </c>
      <c r="AT360" s="202" t="s">
        <v>207</v>
      </c>
      <c r="AU360" s="202" t="s">
        <v>90</v>
      </c>
      <c r="AY360" s="17" t="s">
        <v>179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17" t="s">
        <v>21</v>
      </c>
      <c r="BK360" s="203">
        <f>ROUND(I360*H360,2)</f>
        <v>0</v>
      </c>
      <c r="BL360" s="17" t="s">
        <v>297</v>
      </c>
      <c r="BM360" s="202" t="s">
        <v>1487</v>
      </c>
    </row>
    <row r="361" spans="1:65" s="2" customFormat="1" ht="19.2">
      <c r="A361" s="34"/>
      <c r="B361" s="35"/>
      <c r="C361" s="36"/>
      <c r="D361" s="206" t="s">
        <v>462</v>
      </c>
      <c r="E361" s="36"/>
      <c r="F361" s="236" t="s">
        <v>2150</v>
      </c>
      <c r="G361" s="36"/>
      <c r="H361" s="36"/>
      <c r="I361" s="237"/>
      <c r="J361" s="36"/>
      <c r="K361" s="36"/>
      <c r="L361" s="39"/>
      <c r="M361" s="238"/>
      <c r="N361" s="23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462</v>
      </c>
      <c r="AU361" s="17" t="s">
        <v>90</v>
      </c>
    </row>
    <row r="362" spans="1:65" s="13" customFormat="1" ht="10.199999999999999">
      <c r="B362" s="204"/>
      <c r="C362" s="205"/>
      <c r="D362" s="206" t="s">
        <v>188</v>
      </c>
      <c r="E362" s="207" t="s">
        <v>1</v>
      </c>
      <c r="F362" s="208" t="s">
        <v>2151</v>
      </c>
      <c r="G362" s="205"/>
      <c r="H362" s="207" t="s">
        <v>1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188</v>
      </c>
      <c r="AU362" s="214" t="s">
        <v>90</v>
      </c>
      <c r="AV362" s="13" t="s">
        <v>21</v>
      </c>
      <c r="AW362" s="13" t="s">
        <v>40</v>
      </c>
      <c r="AX362" s="13" t="s">
        <v>82</v>
      </c>
      <c r="AY362" s="214" t="s">
        <v>179</v>
      </c>
    </row>
    <row r="363" spans="1:65" s="13" customFormat="1" ht="10.199999999999999">
      <c r="B363" s="204"/>
      <c r="C363" s="205"/>
      <c r="D363" s="206" t="s">
        <v>188</v>
      </c>
      <c r="E363" s="207" t="s">
        <v>1</v>
      </c>
      <c r="F363" s="208" t="s">
        <v>2152</v>
      </c>
      <c r="G363" s="205"/>
      <c r="H363" s="207" t="s">
        <v>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188</v>
      </c>
      <c r="AU363" s="214" t="s">
        <v>90</v>
      </c>
      <c r="AV363" s="13" t="s">
        <v>21</v>
      </c>
      <c r="AW363" s="13" t="s">
        <v>40</v>
      </c>
      <c r="AX363" s="13" t="s">
        <v>82</v>
      </c>
      <c r="AY363" s="214" t="s">
        <v>179</v>
      </c>
    </row>
    <row r="364" spans="1:65" s="14" customFormat="1" ht="10.199999999999999">
      <c r="B364" s="215"/>
      <c r="C364" s="216"/>
      <c r="D364" s="206" t="s">
        <v>188</v>
      </c>
      <c r="E364" s="217" t="s">
        <v>1</v>
      </c>
      <c r="F364" s="218" t="s">
        <v>2153</v>
      </c>
      <c r="G364" s="216"/>
      <c r="H364" s="219">
        <v>6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188</v>
      </c>
      <c r="AU364" s="225" t="s">
        <v>90</v>
      </c>
      <c r="AV364" s="14" t="s">
        <v>90</v>
      </c>
      <c r="AW364" s="14" t="s">
        <v>40</v>
      </c>
      <c r="AX364" s="14" t="s">
        <v>82</v>
      </c>
      <c r="AY364" s="225" t="s">
        <v>179</v>
      </c>
    </row>
    <row r="365" spans="1:65" s="15" customFormat="1" ht="10.199999999999999">
      <c r="B365" s="243"/>
      <c r="C365" s="244"/>
      <c r="D365" s="206" t="s">
        <v>188</v>
      </c>
      <c r="E365" s="245" t="s">
        <v>1</v>
      </c>
      <c r="F365" s="246" t="s">
        <v>1870</v>
      </c>
      <c r="G365" s="244"/>
      <c r="H365" s="247">
        <v>6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AT365" s="253" t="s">
        <v>188</v>
      </c>
      <c r="AU365" s="253" t="s">
        <v>90</v>
      </c>
      <c r="AV365" s="15" t="s">
        <v>186</v>
      </c>
      <c r="AW365" s="15" t="s">
        <v>40</v>
      </c>
      <c r="AX365" s="15" t="s">
        <v>21</v>
      </c>
      <c r="AY365" s="253" t="s">
        <v>179</v>
      </c>
    </row>
    <row r="366" spans="1:65" s="2" customFormat="1" ht="14.4" customHeight="1">
      <c r="A366" s="34"/>
      <c r="B366" s="35"/>
      <c r="C366" s="226" t="s">
        <v>852</v>
      </c>
      <c r="D366" s="226" t="s">
        <v>207</v>
      </c>
      <c r="E366" s="227" t="s">
        <v>2154</v>
      </c>
      <c r="F366" s="228" t="s">
        <v>2155</v>
      </c>
      <c r="G366" s="229" t="s">
        <v>709</v>
      </c>
      <c r="H366" s="230">
        <v>6</v>
      </c>
      <c r="I366" s="231"/>
      <c r="J366" s="232">
        <f>ROUND(I366*H366,2)</f>
        <v>0</v>
      </c>
      <c r="K366" s="228" t="s">
        <v>1</v>
      </c>
      <c r="L366" s="233"/>
      <c r="M366" s="234" t="s">
        <v>1</v>
      </c>
      <c r="N366" s="235" t="s">
        <v>47</v>
      </c>
      <c r="O366" s="71"/>
      <c r="P366" s="200">
        <f>O366*H366</f>
        <v>0</v>
      </c>
      <c r="Q366" s="200">
        <v>0</v>
      </c>
      <c r="R366" s="200">
        <f>Q366*H366</f>
        <v>0</v>
      </c>
      <c r="S366" s="200">
        <v>0</v>
      </c>
      <c r="T366" s="201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2" t="s">
        <v>397</v>
      </c>
      <c r="AT366" s="202" t="s">
        <v>207</v>
      </c>
      <c r="AU366" s="202" t="s">
        <v>90</v>
      </c>
      <c r="AY366" s="17" t="s">
        <v>179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17" t="s">
        <v>21</v>
      </c>
      <c r="BK366" s="203">
        <f>ROUND(I366*H366,2)</f>
        <v>0</v>
      </c>
      <c r="BL366" s="17" t="s">
        <v>297</v>
      </c>
      <c r="BM366" s="202" t="s">
        <v>1495</v>
      </c>
    </row>
    <row r="367" spans="1:65" s="2" customFormat="1" ht="19.2">
      <c r="A367" s="34"/>
      <c r="B367" s="35"/>
      <c r="C367" s="36"/>
      <c r="D367" s="206" t="s">
        <v>462</v>
      </c>
      <c r="E367" s="36"/>
      <c r="F367" s="236" t="s">
        <v>2156</v>
      </c>
      <c r="G367" s="36"/>
      <c r="H367" s="36"/>
      <c r="I367" s="237"/>
      <c r="J367" s="36"/>
      <c r="K367" s="36"/>
      <c r="L367" s="39"/>
      <c r="M367" s="238"/>
      <c r="N367" s="239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462</v>
      </c>
      <c r="AU367" s="17" t="s">
        <v>90</v>
      </c>
    </row>
    <row r="368" spans="1:65" s="14" customFormat="1" ht="10.199999999999999">
      <c r="B368" s="215"/>
      <c r="C368" s="216"/>
      <c r="D368" s="206" t="s">
        <v>188</v>
      </c>
      <c r="E368" s="217" t="s">
        <v>1</v>
      </c>
      <c r="F368" s="218" t="s">
        <v>2157</v>
      </c>
      <c r="G368" s="216"/>
      <c r="H368" s="219">
        <v>6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188</v>
      </c>
      <c r="AU368" s="225" t="s">
        <v>90</v>
      </c>
      <c r="AV368" s="14" t="s">
        <v>90</v>
      </c>
      <c r="AW368" s="14" t="s">
        <v>40</v>
      </c>
      <c r="AX368" s="14" t="s">
        <v>82</v>
      </c>
      <c r="AY368" s="225" t="s">
        <v>179</v>
      </c>
    </row>
    <row r="369" spans="1:65" s="15" customFormat="1" ht="10.199999999999999">
      <c r="B369" s="243"/>
      <c r="C369" s="244"/>
      <c r="D369" s="206" t="s">
        <v>188</v>
      </c>
      <c r="E369" s="245" t="s">
        <v>1</v>
      </c>
      <c r="F369" s="246" t="s">
        <v>1870</v>
      </c>
      <c r="G369" s="244"/>
      <c r="H369" s="247">
        <v>6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188</v>
      </c>
      <c r="AU369" s="253" t="s">
        <v>90</v>
      </c>
      <c r="AV369" s="15" t="s">
        <v>186</v>
      </c>
      <c r="AW369" s="15" t="s">
        <v>40</v>
      </c>
      <c r="AX369" s="15" t="s">
        <v>21</v>
      </c>
      <c r="AY369" s="253" t="s">
        <v>179</v>
      </c>
    </row>
    <row r="370" spans="1:65" s="2" customFormat="1" ht="14.4" customHeight="1">
      <c r="A370" s="34"/>
      <c r="B370" s="35"/>
      <c r="C370" s="226" t="s">
        <v>856</v>
      </c>
      <c r="D370" s="226" t="s">
        <v>207</v>
      </c>
      <c r="E370" s="227" t="s">
        <v>2158</v>
      </c>
      <c r="F370" s="228" t="s">
        <v>2159</v>
      </c>
      <c r="G370" s="229" t="s">
        <v>709</v>
      </c>
      <c r="H370" s="230">
        <v>3</v>
      </c>
      <c r="I370" s="231"/>
      <c r="J370" s="232">
        <f>ROUND(I370*H370,2)</f>
        <v>0</v>
      </c>
      <c r="K370" s="228" t="s">
        <v>1</v>
      </c>
      <c r="L370" s="233"/>
      <c r="M370" s="234" t="s">
        <v>1</v>
      </c>
      <c r="N370" s="235" t="s">
        <v>47</v>
      </c>
      <c r="O370" s="71"/>
      <c r="P370" s="200">
        <f>O370*H370</f>
        <v>0</v>
      </c>
      <c r="Q370" s="200">
        <v>0</v>
      </c>
      <c r="R370" s="200">
        <f>Q370*H370</f>
        <v>0</v>
      </c>
      <c r="S370" s="200">
        <v>0</v>
      </c>
      <c r="T370" s="201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2" t="s">
        <v>397</v>
      </c>
      <c r="AT370" s="202" t="s">
        <v>207</v>
      </c>
      <c r="AU370" s="202" t="s">
        <v>90</v>
      </c>
      <c r="AY370" s="17" t="s">
        <v>179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7" t="s">
        <v>21</v>
      </c>
      <c r="BK370" s="203">
        <f>ROUND(I370*H370,2)</f>
        <v>0</v>
      </c>
      <c r="BL370" s="17" t="s">
        <v>297</v>
      </c>
      <c r="BM370" s="202" t="s">
        <v>1503</v>
      </c>
    </row>
    <row r="371" spans="1:65" s="2" customFormat="1" ht="19.2">
      <c r="A371" s="34"/>
      <c r="B371" s="35"/>
      <c r="C371" s="36"/>
      <c r="D371" s="206" t="s">
        <v>462</v>
      </c>
      <c r="E371" s="36"/>
      <c r="F371" s="236" t="s">
        <v>2160</v>
      </c>
      <c r="G371" s="36"/>
      <c r="H371" s="36"/>
      <c r="I371" s="237"/>
      <c r="J371" s="36"/>
      <c r="K371" s="36"/>
      <c r="L371" s="39"/>
      <c r="M371" s="238"/>
      <c r="N371" s="23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462</v>
      </c>
      <c r="AU371" s="17" t="s">
        <v>90</v>
      </c>
    </row>
    <row r="372" spans="1:65" s="2" customFormat="1" ht="14.4" customHeight="1">
      <c r="A372" s="34"/>
      <c r="B372" s="35"/>
      <c r="C372" s="226" t="s">
        <v>862</v>
      </c>
      <c r="D372" s="226" t="s">
        <v>207</v>
      </c>
      <c r="E372" s="227" t="s">
        <v>2161</v>
      </c>
      <c r="F372" s="228" t="s">
        <v>2149</v>
      </c>
      <c r="G372" s="229" t="s">
        <v>709</v>
      </c>
      <c r="H372" s="230">
        <v>1</v>
      </c>
      <c r="I372" s="231"/>
      <c r="J372" s="232">
        <f>ROUND(I372*H372,2)</f>
        <v>0</v>
      </c>
      <c r="K372" s="228" t="s">
        <v>1</v>
      </c>
      <c r="L372" s="233"/>
      <c r="M372" s="234" t="s">
        <v>1</v>
      </c>
      <c r="N372" s="235" t="s">
        <v>47</v>
      </c>
      <c r="O372" s="71"/>
      <c r="P372" s="200">
        <f>O372*H372</f>
        <v>0</v>
      </c>
      <c r="Q372" s="200">
        <v>0</v>
      </c>
      <c r="R372" s="200">
        <f>Q372*H372</f>
        <v>0</v>
      </c>
      <c r="S372" s="200">
        <v>0</v>
      </c>
      <c r="T372" s="201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2" t="s">
        <v>397</v>
      </c>
      <c r="AT372" s="202" t="s">
        <v>207</v>
      </c>
      <c r="AU372" s="202" t="s">
        <v>90</v>
      </c>
      <c r="AY372" s="17" t="s">
        <v>179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17" t="s">
        <v>21</v>
      </c>
      <c r="BK372" s="203">
        <f>ROUND(I372*H372,2)</f>
        <v>0</v>
      </c>
      <c r="BL372" s="17" t="s">
        <v>297</v>
      </c>
      <c r="BM372" s="202" t="s">
        <v>1517</v>
      </c>
    </row>
    <row r="373" spans="1:65" s="2" customFormat="1" ht="19.2">
      <c r="A373" s="34"/>
      <c r="B373" s="35"/>
      <c r="C373" s="36"/>
      <c r="D373" s="206" t="s">
        <v>462</v>
      </c>
      <c r="E373" s="36"/>
      <c r="F373" s="236" t="s">
        <v>2150</v>
      </c>
      <c r="G373" s="36"/>
      <c r="H373" s="36"/>
      <c r="I373" s="237"/>
      <c r="J373" s="36"/>
      <c r="K373" s="36"/>
      <c r="L373" s="39"/>
      <c r="M373" s="238"/>
      <c r="N373" s="23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462</v>
      </c>
      <c r="AU373" s="17" t="s">
        <v>90</v>
      </c>
    </row>
    <row r="374" spans="1:65" s="13" customFormat="1" ht="10.199999999999999">
      <c r="B374" s="204"/>
      <c r="C374" s="205"/>
      <c r="D374" s="206" t="s">
        <v>188</v>
      </c>
      <c r="E374" s="207" t="s">
        <v>1</v>
      </c>
      <c r="F374" s="208" t="s">
        <v>2162</v>
      </c>
      <c r="G374" s="205"/>
      <c r="H374" s="207" t="s">
        <v>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188</v>
      </c>
      <c r="AU374" s="214" t="s">
        <v>90</v>
      </c>
      <c r="AV374" s="13" t="s">
        <v>21</v>
      </c>
      <c r="AW374" s="13" t="s">
        <v>40</v>
      </c>
      <c r="AX374" s="13" t="s">
        <v>82</v>
      </c>
      <c r="AY374" s="214" t="s">
        <v>179</v>
      </c>
    </row>
    <row r="375" spans="1:65" s="13" customFormat="1" ht="10.199999999999999">
      <c r="B375" s="204"/>
      <c r="C375" s="205"/>
      <c r="D375" s="206" t="s">
        <v>188</v>
      </c>
      <c r="E375" s="207" t="s">
        <v>1</v>
      </c>
      <c r="F375" s="208" t="s">
        <v>2163</v>
      </c>
      <c r="G375" s="205"/>
      <c r="H375" s="207" t="s">
        <v>1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188</v>
      </c>
      <c r="AU375" s="214" t="s">
        <v>90</v>
      </c>
      <c r="AV375" s="13" t="s">
        <v>21</v>
      </c>
      <c r="AW375" s="13" t="s">
        <v>40</v>
      </c>
      <c r="AX375" s="13" t="s">
        <v>82</v>
      </c>
      <c r="AY375" s="214" t="s">
        <v>179</v>
      </c>
    </row>
    <row r="376" spans="1:65" s="13" customFormat="1" ht="10.199999999999999">
      <c r="B376" s="204"/>
      <c r="C376" s="205"/>
      <c r="D376" s="206" t="s">
        <v>188</v>
      </c>
      <c r="E376" s="207" t="s">
        <v>1</v>
      </c>
      <c r="F376" s="208" t="s">
        <v>2164</v>
      </c>
      <c r="G376" s="205"/>
      <c r="H376" s="207" t="s">
        <v>1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188</v>
      </c>
      <c r="AU376" s="214" t="s">
        <v>90</v>
      </c>
      <c r="AV376" s="13" t="s">
        <v>21</v>
      </c>
      <c r="AW376" s="13" t="s">
        <v>40</v>
      </c>
      <c r="AX376" s="13" t="s">
        <v>82</v>
      </c>
      <c r="AY376" s="214" t="s">
        <v>179</v>
      </c>
    </row>
    <row r="377" spans="1:65" s="14" customFormat="1" ht="10.199999999999999">
      <c r="B377" s="215"/>
      <c r="C377" s="216"/>
      <c r="D377" s="206" t="s">
        <v>188</v>
      </c>
      <c r="E377" s="217" t="s">
        <v>1</v>
      </c>
      <c r="F377" s="218" t="s">
        <v>2165</v>
      </c>
      <c r="G377" s="216"/>
      <c r="H377" s="219">
        <v>1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188</v>
      </c>
      <c r="AU377" s="225" t="s">
        <v>90</v>
      </c>
      <c r="AV377" s="14" t="s">
        <v>90</v>
      </c>
      <c r="AW377" s="14" t="s">
        <v>40</v>
      </c>
      <c r="AX377" s="14" t="s">
        <v>82</v>
      </c>
      <c r="AY377" s="225" t="s">
        <v>179</v>
      </c>
    </row>
    <row r="378" spans="1:65" s="15" customFormat="1" ht="10.199999999999999">
      <c r="B378" s="243"/>
      <c r="C378" s="244"/>
      <c r="D378" s="206" t="s">
        <v>188</v>
      </c>
      <c r="E378" s="245" t="s">
        <v>1</v>
      </c>
      <c r="F378" s="246" t="s">
        <v>1870</v>
      </c>
      <c r="G378" s="244"/>
      <c r="H378" s="247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188</v>
      </c>
      <c r="AU378" s="253" t="s">
        <v>90</v>
      </c>
      <c r="AV378" s="15" t="s">
        <v>186</v>
      </c>
      <c r="AW378" s="15" t="s">
        <v>40</v>
      </c>
      <c r="AX378" s="15" t="s">
        <v>21</v>
      </c>
      <c r="AY378" s="253" t="s">
        <v>179</v>
      </c>
    </row>
    <row r="379" spans="1:65" s="2" customFormat="1" ht="14.4" customHeight="1">
      <c r="A379" s="34"/>
      <c r="B379" s="35"/>
      <c r="C379" s="226" t="s">
        <v>866</v>
      </c>
      <c r="D379" s="226" t="s">
        <v>207</v>
      </c>
      <c r="E379" s="227" t="s">
        <v>2166</v>
      </c>
      <c r="F379" s="228" t="s">
        <v>2167</v>
      </c>
      <c r="G379" s="229" t="s">
        <v>709</v>
      </c>
      <c r="H379" s="230">
        <v>1</v>
      </c>
      <c r="I379" s="231"/>
      <c r="J379" s="232">
        <f>ROUND(I379*H379,2)</f>
        <v>0</v>
      </c>
      <c r="K379" s="228" t="s">
        <v>1</v>
      </c>
      <c r="L379" s="233"/>
      <c r="M379" s="234" t="s">
        <v>1</v>
      </c>
      <c r="N379" s="235" t="s">
        <v>47</v>
      </c>
      <c r="O379" s="71"/>
      <c r="P379" s="200">
        <f>O379*H379</f>
        <v>0</v>
      </c>
      <c r="Q379" s="200">
        <v>0</v>
      </c>
      <c r="R379" s="200">
        <f>Q379*H379</f>
        <v>0</v>
      </c>
      <c r="S379" s="200">
        <v>0</v>
      </c>
      <c r="T379" s="201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2" t="s">
        <v>397</v>
      </c>
      <c r="AT379" s="202" t="s">
        <v>207</v>
      </c>
      <c r="AU379" s="202" t="s">
        <v>90</v>
      </c>
      <c r="AY379" s="17" t="s">
        <v>179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17" t="s">
        <v>21</v>
      </c>
      <c r="BK379" s="203">
        <f>ROUND(I379*H379,2)</f>
        <v>0</v>
      </c>
      <c r="BL379" s="17" t="s">
        <v>297</v>
      </c>
      <c r="BM379" s="202" t="s">
        <v>1529</v>
      </c>
    </row>
    <row r="380" spans="1:65" s="2" customFormat="1" ht="14.4" customHeight="1">
      <c r="A380" s="34"/>
      <c r="B380" s="35"/>
      <c r="C380" s="191" t="s">
        <v>872</v>
      </c>
      <c r="D380" s="191" t="s">
        <v>181</v>
      </c>
      <c r="E380" s="192" t="s">
        <v>2168</v>
      </c>
      <c r="F380" s="193" t="s">
        <v>2169</v>
      </c>
      <c r="G380" s="194" t="s">
        <v>243</v>
      </c>
      <c r="H380" s="195">
        <v>15</v>
      </c>
      <c r="I380" s="196"/>
      <c r="J380" s="197">
        <f>ROUND(I380*H380,2)</f>
        <v>0</v>
      </c>
      <c r="K380" s="193" t="s">
        <v>185</v>
      </c>
      <c r="L380" s="39"/>
      <c r="M380" s="198" t="s">
        <v>1</v>
      </c>
      <c r="N380" s="199" t="s">
        <v>47</v>
      </c>
      <c r="O380" s="71"/>
      <c r="P380" s="200">
        <f>O380*H380</f>
        <v>0</v>
      </c>
      <c r="Q380" s="200">
        <v>1.4999999999999999E-4</v>
      </c>
      <c r="R380" s="200">
        <f>Q380*H380</f>
        <v>2.2499999999999998E-3</v>
      </c>
      <c r="S380" s="200">
        <v>0</v>
      </c>
      <c r="T380" s="201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2" t="s">
        <v>297</v>
      </c>
      <c r="AT380" s="202" t="s">
        <v>181</v>
      </c>
      <c r="AU380" s="202" t="s">
        <v>90</v>
      </c>
      <c r="AY380" s="17" t="s">
        <v>179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17" t="s">
        <v>21</v>
      </c>
      <c r="BK380" s="203">
        <f>ROUND(I380*H380,2)</f>
        <v>0</v>
      </c>
      <c r="BL380" s="17" t="s">
        <v>297</v>
      </c>
      <c r="BM380" s="202" t="s">
        <v>1536</v>
      </c>
    </row>
    <row r="381" spans="1:65" s="14" customFormat="1" ht="10.199999999999999">
      <c r="B381" s="215"/>
      <c r="C381" s="216"/>
      <c r="D381" s="206" t="s">
        <v>188</v>
      </c>
      <c r="E381" s="217" t="s">
        <v>1</v>
      </c>
      <c r="F381" s="218" t="s">
        <v>1982</v>
      </c>
      <c r="G381" s="216"/>
      <c r="H381" s="219">
        <v>15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188</v>
      </c>
      <c r="AU381" s="225" t="s">
        <v>90</v>
      </c>
      <c r="AV381" s="14" t="s">
        <v>90</v>
      </c>
      <c r="AW381" s="14" t="s">
        <v>40</v>
      </c>
      <c r="AX381" s="14" t="s">
        <v>82</v>
      </c>
      <c r="AY381" s="225" t="s">
        <v>179</v>
      </c>
    </row>
    <row r="382" spans="1:65" s="15" customFormat="1" ht="10.199999999999999">
      <c r="B382" s="243"/>
      <c r="C382" s="244"/>
      <c r="D382" s="206" t="s">
        <v>188</v>
      </c>
      <c r="E382" s="245" t="s">
        <v>1</v>
      </c>
      <c r="F382" s="246" t="s">
        <v>1870</v>
      </c>
      <c r="G382" s="244"/>
      <c r="H382" s="247">
        <v>15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188</v>
      </c>
      <c r="AU382" s="253" t="s">
        <v>90</v>
      </c>
      <c r="AV382" s="15" t="s">
        <v>186</v>
      </c>
      <c r="AW382" s="15" t="s">
        <v>40</v>
      </c>
      <c r="AX382" s="15" t="s">
        <v>21</v>
      </c>
      <c r="AY382" s="253" t="s">
        <v>179</v>
      </c>
    </row>
    <row r="383" spans="1:65" s="2" customFormat="1" ht="14.4" customHeight="1">
      <c r="A383" s="34"/>
      <c r="B383" s="35"/>
      <c r="C383" s="226" t="s">
        <v>880</v>
      </c>
      <c r="D383" s="226" t="s">
        <v>207</v>
      </c>
      <c r="E383" s="227" t="s">
        <v>2170</v>
      </c>
      <c r="F383" s="228" t="s">
        <v>2171</v>
      </c>
      <c r="G383" s="229" t="s">
        <v>709</v>
      </c>
      <c r="H383" s="230">
        <v>14</v>
      </c>
      <c r="I383" s="231"/>
      <c r="J383" s="232">
        <f>ROUND(I383*H383,2)</f>
        <v>0</v>
      </c>
      <c r="K383" s="228" t="s">
        <v>1</v>
      </c>
      <c r="L383" s="233"/>
      <c r="M383" s="234" t="s">
        <v>1</v>
      </c>
      <c r="N383" s="235" t="s">
        <v>47</v>
      </c>
      <c r="O383" s="71"/>
      <c r="P383" s="200">
        <f>O383*H383</f>
        <v>0</v>
      </c>
      <c r="Q383" s="200">
        <v>0</v>
      </c>
      <c r="R383" s="200">
        <f>Q383*H383</f>
        <v>0</v>
      </c>
      <c r="S383" s="200">
        <v>0</v>
      </c>
      <c r="T383" s="201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2" t="s">
        <v>397</v>
      </c>
      <c r="AT383" s="202" t="s">
        <v>207</v>
      </c>
      <c r="AU383" s="202" t="s">
        <v>90</v>
      </c>
      <c r="AY383" s="17" t="s">
        <v>179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17" t="s">
        <v>21</v>
      </c>
      <c r="BK383" s="203">
        <f>ROUND(I383*H383,2)</f>
        <v>0</v>
      </c>
      <c r="BL383" s="17" t="s">
        <v>297</v>
      </c>
      <c r="BM383" s="202" t="s">
        <v>1544</v>
      </c>
    </row>
    <row r="384" spans="1:65" s="2" customFormat="1" ht="14.4" customHeight="1">
      <c r="A384" s="34"/>
      <c r="B384" s="35"/>
      <c r="C384" s="226" t="s">
        <v>887</v>
      </c>
      <c r="D384" s="226" t="s">
        <v>207</v>
      </c>
      <c r="E384" s="227" t="s">
        <v>2172</v>
      </c>
      <c r="F384" s="228" t="s">
        <v>2173</v>
      </c>
      <c r="G384" s="229" t="s">
        <v>1</v>
      </c>
      <c r="H384" s="230">
        <v>14</v>
      </c>
      <c r="I384" s="231"/>
      <c r="J384" s="232">
        <f>ROUND(I384*H384,2)</f>
        <v>0</v>
      </c>
      <c r="K384" s="228" t="s">
        <v>1</v>
      </c>
      <c r="L384" s="233"/>
      <c r="M384" s="234" t="s">
        <v>1</v>
      </c>
      <c r="N384" s="235" t="s">
        <v>47</v>
      </c>
      <c r="O384" s="71"/>
      <c r="P384" s="200">
        <f>O384*H384</f>
        <v>0</v>
      </c>
      <c r="Q384" s="200">
        <v>0</v>
      </c>
      <c r="R384" s="200">
        <f>Q384*H384</f>
        <v>0</v>
      </c>
      <c r="S384" s="200">
        <v>0</v>
      </c>
      <c r="T384" s="201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2" t="s">
        <v>397</v>
      </c>
      <c r="AT384" s="202" t="s">
        <v>207</v>
      </c>
      <c r="AU384" s="202" t="s">
        <v>90</v>
      </c>
      <c r="AY384" s="17" t="s">
        <v>179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7" t="s">
        <v>21</v>
      </c>
      <c r="BK384" s="203">
        <f>ROUND(I384*H384,2)</f>
        <v>0</v>
      </c>
      <c r="BL384" s="17" t="s">
        <v>297</v>
      </c>
      <c r="BM384" s="202" t="s">
        <v>1556</v>
      </c>
    </row>
    <row r="385" spans="1:65" s="2" customFormat="1" ht="14.4" customHeight="1">
      <c r="A385" s="34"/>
      <c r="B385" s="35"/>
      <c r="C385" s="226" t="s">
        <v>895</v>
      </c>
      <c r="D385" s="226" t="s">
        <v>207</v>
      </c>
      <c r="E385" s="227" t="s">
        <v>2174</v>
      </c>
      <c r="F385" s="228" t="s">
        <v>2175</v>
      </c>
      <c r="G385" s="229" t="s">
        <v>709</v>
      </c>
      <c r="H385" s="230">
        <v>1</v>
      </c>
      <c r="I385" s="231"/>
      <c r="J385" s="232">
        <f>ROUND(I385*H385,2)</f>
        <v>0</v>
      </c>
      <c r="K385" s="228" t="s">
        <v>1</v>
      </c>
      <c r="L385" s="233"/>
      <c r="M385" s="234" t="s">
        <v>1</v>
      </c>
      <c r="N385" s="235" t="s">
        <v>47</v>
      </c>
      <c r="O385" s="71"/>
      <c r="P385" s="200">
        <f>O385*H385</f>
        <v>0</v>
      </c>
      <c r="Q385" s="200">
        <v>0</v>
      </c>
      <c r="R385" s="200">
        <f>Q385*H385</f>
        <v>0</v>
      </c>
      <c r="S385" s="200">
        <v>0</v>
      </c>
      <c r="T385" s="20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2" t="s">
        <v>397</v>
      </c>
      <c r="AT385" s="202" t="s">
        <v>207</v>
      </c>
      <c r="AU385" s="202" t="s">
        <v>90</v>
      </c>
      <c r="AY385" s="17" t="s">
        <v>179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17" t="s">
        <v>21</v>
      </c>
      <c r="BK385" s="203">
        <f>ROUND(I385*H385,2)</f>
        <v>0</v>
      </c>
      <c r="BL385" s="17" t="s">
        <v>297</v>
      </c>
      <c r="BM385" s="202" t="s">
        <v>1564</v>
      </c>
    </row>
    <row r="386" spans="1:65" s="2" customFormat="1" ht="19.2">
      <c r="A386" s="34"/>
      <c r="B386" s="35"/>
      <c r="C386" s="36"/>
      <c r="D386" s="206" t="s">
        <v>462</v>
      </c>
      <c r="E386" s="36"/>
      <c r="F386" s="236" t="s">
        <v>2176</v>
      </c>
      <c r="G386" s="36"/>
      <c r="H386" s="36"/>
      <c r="I386" s="237"/>
      <c r="J386" s="36"/>
      <c r="K386" s="36"/>
      <c r="L386" s="39"/>
      <c r="M386" s="238"/>
      <c r="N386" s="239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462</v>
      </c>
      <c r="AU386" s="17" t="s">
        <v>90</v>
      </c>
    </row>
    <row r="387" spans="1:65" s="2" customFormat="1" ht="14.4" customHeight="1">
      <c r="A387" s="34"/>
      <c r="B387" s="35"/>
      <c r="C387" s="226" t="s">
        <v>904</v>
      </c>
      <c r="D387" s="226" t="s">
        <v>207</v>
      </c>
      <c r="E387" s="227" t="s">
        <v>2172</v>
      </c>
      <c r="F387" s="228" t="s">
        <v>2173</v>
      </c>
      <c r="G387" s="229" t="s">
        <v>1</v>
      </c>
      <c r="H387" s="230">
        <v>1</v>
      </c>
      <c r="I387" s="231"/>
      <c r="J387" s="232">
        <f>ROUND(I387*H387,2)</f>
        <v>0</v>
      </c>
      <c r="K387" s="228" t="s">
        <v>1</v>
      </c>
      <c r="L387" s="233"/>
      <c r="M387" s="234" t="s">
        <v>1</v>
      </c>
      <c r="N387" s="235" t="s">
        <v>47</v>
      </c>
      <c r="O387" s="71"/>
      <c r="P387" s="200">
        <f>O387*H387</f>
        <v>0</v>
      </c>
      <c r="Q387" s="200">
        <v>0</v>
      </c>
      <c r="R387" s="200">
        <f>Q387*H387</f>
        <v>0</v>
      </c>
      <c r="S387" s="200">
        <v>0</v>
      </c>
      <c r="T387" s="20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2" t="s">
        <v>397</v>
      </c>
      <c r="AT387" s="202" t="s">
        <v>207</v>
      </c>
      <c r="AU387" s="202" t="s">
        <v>90</v>
      </c>
      <c r="AY387" s="17" t="s">
        <v>179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7" t="s">
        <v>21</v>
      </c>
      <c r="BK387" s="203">
        <f>ROUND(I387*H387,2)</f>
        <v>0</v>
      </c>
      <c r="BL387" s="17" t="s">
        <v>297</v>
      </c>
      <c r="BM387" s="202" t="s">
        <v>1578</v>
      </c>
    </row>
    <row r="388" spans="1:65" s="2" customFormat="1" ht="14.4" customHeight="1">
      <c r="A388" s="34"/>
      <c r="B388" s="35"/>
      <c r="C388" s="191" t="s">
        <v>912</v>
      </c>
      <c r="D388" s="191" t="s">
        <v>181</v>
      </c>
      <c r="E388" s="192" t="s">
        <v>2177</v>
      </c>
      <c r="F388" s="193" t="s">
        <v>2178</v>
      </c>
      <c r="G388" s="194" t="s">
        <v>200</v>
      </c>
      <c r="H388" s="195">
        <v>0.73199999999999998</v>
      </c>
      <c r="I388" s="196"/>
      <c r="J388" s="197">
        <f>ROUND(I388*H388,2)</f>
        <v>0</v>
      </c>
      <c r="K388" s="193" t="s">
        <v>185</v>
      </c>
      <c r="L388" s="39"/>
      <c r="M388" s="198" t="s">
        <v>1</v>
      </c>
      <c r="N388" s="199" t="s">
        <v>47</v>
      </c>
      <c r="O388" s="71"/>
      <c r="P388" s="200">
        <f>O388*H388</f>
        <v>0</v>
      </c>
      <c r="Q388" s="200">
        <v>0</v>
      </c>
      <c r="R388" s="200">
        <f>Q388*H388</f>
        <v>0</v>
      </c>
      <c r="S388" s="200">
        <v>0</v>
      </c>
      <c r="T388" s="201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2" t="s">
        <v>297</v>
      </c>
      <c r="AT388" s="202" t="s">
        <v>181</v>
      </c>
      <c r="AU388" s="202" t="s">
        <v>90</v>
      </c>
      <c r="AY388" s="17" t="s">
        <v>179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17" t="s">
        <v>21</v>
      </c>
      <c r="BK388" s="203">
        <f>ROUND(I388*H388,2)</f>
        <v>0</v>
      </c>
      <c r="BL388" s="17" t="s">
        <v>297</v>
      </c>
      <c r="BM388" s="202" t="s">
        <v>1589</v>
      </c>
    </row>
    <row r="389" spans="1:65" s="12" customFormat="1" ht="22.8" customHeight="1">
      <c r="B389" s="175"/>
      <c r="C389" s="176"/>
      <c r="D389" s="177" t="s">
        <v>81</v>
      </c>
      <c r="E389" s="189" t="s">
        <v>2179</v>
      </c>
      <c r="F389" s="189" t="s">
        <v>2180</v>
      </c>
      <c r="G389" s="176"/>
      <c r="H389" s="176"/>
      <c r="I389" s="179"/>
      <c r="J389" s="190">
        <f>BK389</f>
        <v>0</v>
      </c>
      <c r="K389" s="176"/>
      <c r="L389" s="181"/>
      <c r="M389" s="182"/>
      <c r="N389" s="183"/>
      <c r="O389" s="183"/>
      <c r="P389" s="184">
        <f>SUM(P390:P404)</f>
        <v>0</v>
      </c>
      <c r="Q389" s="183"/>
      <c r="R389" s="184">
        <f>SUM(R390:R404)</f>
        <v>0.30515000000000003</v>
      </c>
      <c r="S389" s="183"/>
      <c r="T389" s="185">
        <f>SUM(T390:T404)</f>
        <v>0</v>
      </c>
      <c r="AR389" s="186" t="s">
        <v>90</v>
      </c>
      <c r="AT389" s="187" t="s">
        <v>81</v>
      </c>
      <c r="AU389" s="187" t="s">
        <v>21</v>
      </c>
      <c r="AY389" s="186" t="s">
        <v>179</v>
      </c>
      <c r="BK389" s="188">
        <f>SUM(BK390:BK404)</f>
        <v>0</v>
      </c>
    </row>
    <row r="390" spans="1:65" s="2" customFormat="1" ht="19.8" customHeight="1">
      <c r="A390" s="34"/>
      <c r="B390" s="35"/>
      <c r="C390" s="191" t="s">
        <v>918</v>
      </c>
      <c r="D390" s="191" t="s">
        <v>181</v>
      </c>
      <c r="E390" s="192" t="s">
        <v>2181</v>
      </c>
      <c r="F390" s="193" t="s">
        <v>2182</v>
      </c>
      <c r="G390" s="194" t="s">
        <v>583</v>
      </c>
      <c r="H390" s="195">
        <v>5</v>
      </c>
      <c r="I390" s="196"/>
      <c r="J390" s="197">
        <f>ROUND(I390*H390,2)</f>
        <v>0</v>
      </c>
      <c r="K390" s="193" t="s">
        <v>185</v>
      </c>
      <c r="L390" s="39"/>
      <c r="M390" s="198" t="s">
        <v>1</v>
      </c>
      <c r="N390" s="199" t="s">
        <v>47</v>
      </c>
      <c r="O390" s="71"/>
      <c r="P390" s="200">
        <f>O390*H390</f>
        <v>0</v>
      </c>
      <c r="Q390" s="200">
        <v>1.66E-2</v>
      </c>
      <c r="R390" s="200">
        <f>Q390*H390</f>
        <v>8.3000000000000004E-2</v>
      </c>
      <c r="S390" s="200">
        <v>0</v>
      </c>
      <c r="T390" s="201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2" t="s">
        <v>297</v>
      </c>
      <c r="AT390" s="202" t="s">
        <v>181</v>
      </c>
      <c r="AU390" s="202" t="s">
        <v>90</v>
      </c>
      <c r="AY390" s="17" t="s">
        <v>179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7" t="s">
        <v>21</v>
      </c>
      <c r="BK390" s="203">
        <f>ROUND(I390*H390,2)</f>
        <v>0</v>
      </c>
      <c r="BL390" s="17" t="s">
        <v>297</v>
      </c>
      <c r="BM390" s="202" t="s">
        <v>1603</v>
      </c>
    </row>
    <row r="391" spans="1:65" s="2" customFormat="1" ht="19.2">
      <c r="A391" s="34"/>
      <c r="B391" s="35"/>
      <c r="C391" s="36"/>
      <c r="D391" s="206" t="s">
        <v>462</v>
      </c>
      <c r="E391" s="36"/>
      <c r="F391" s="236" t="s">
        <v>2183</v>
      </c>
      <c r="G391" s="36"/>
      <c r="H391" s="36"/>
      <c r="I391" s="237"/>
      <c r="J391" s="36"/>
      <c r="K391" s="36"/>
      <c r="L391" s="39"/>
      <c r="M391" s="238"/>
      <c r="N391" s="23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462</v>
      </c>
      <c r="AU391" s="17" t="s">
        <v>90</v>
      </c>
    </row>
    <row r="392" spans="1:65" s="2" customFormat="1" ht="19.8" customHeight="1">
      <c r="A392" s="34"/>
      <c r="B392" s="35"/>
      <c r="C392" s="191" t="s">
        <v>924</v>
      </c>
      <c r="D392" s="191" t="s">
        <v>181</v>
      </c>
      <c r="E392" s="192" t="s">
        <v>2184</v>
      </c>
      <c r="F392" s="193" t="s">
        <v>2185</v>
      </c>
      <c r="G392" s="194" t="s">
        <v>583</v>
      </c>
      <c r="H392" s="195">
        <v>1</v>
      </c>
      <c r="I392" s="196"/>
      <c r="J392" s="197">
        <f>ROUND(I392*H392,2)</f>
        <v>0</v>
      </c>
      <c r="K392" s="193" t="s">
        <v>185</v>
      </c>
      <c r="L392" s="39"/>
      <c r="M392" s="198" t="s">
        <v>1</v>
      </c>
      <c r="N392" s="199" t="s">
        <v>47</v>
      </c>
      <c r="O392" s="71"/>
      <c r="P392" s="200">
        <f>O392*H392</f>
        <v>0</v>
      </c>
      <c r="Q392" s="200">
        <v>1.7649999999999999E-2</v>
      </c>
      <c r="R392" s="200">
        <f>Q392*H392</f>
        <v>1.7649999999999999E-2</v>
      </c>
      <c r="S392" s="200">
        <v>0</v>
      </c>
      <c r="T392" s="201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2" t="s">
        <v>297</v>
      </c>
      <c r="AT392" s="202" t="s">
        <v>181</v>
      </c>
      <c r="AU392" s="202" t="s">
        <v>90</v>
      </c>
      <c r="AY392" s="17" t="s">
        <v>179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17" t="s">
        <v>21</v>
      </c>
      <c r="BK392" s="203">
        <f>ROUND(I392*H392,2)</f>
        <v>0</v>
      </c>
      <c r="BL392" s="17" t="s">
        <v>297</v>
      </c>
      <c r="BM392" s="202" t="s">
        <v>1612</v>
      </c>
    </row>
    <row r="393" spans="1:65" s="2" customFormat="1" ht="19.2">
      <c r="A393" s="34"/>
      <c r="B393" s="35"/>
      <c r="C393" s="36"/>
      <c r="D393" s="206" t="s">
        <v>462</v>
      </c>
      <c r="E393" s="36"/>
      <c r="F393" s="236" t="s">
        <v>2186</v>
      </c>
      <c r="G393" s="36"/>
      <c r="H393" s="36"/>
      <c r="I393" s="237"/>
      <c r="J393" s="36"/>
      <c r="K393" s="36"/>
      <c r="L393" s="39"/>
      <c r="M393" s="238"/>
      <c r="N393" s="23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462</v>
      </c>
      <c r="AU393" s="17" t="s">
        <v>90</v>
      </c>
    </row>
    <row r="394" spans="1:65" s="2" customFormat="1" ht="14.4" customHeight="1">
      <c r="A394" s="34"/>
      <c r="B394" s="35"/>
      <c r="C394" s="191" t="s">
        <v>928</v>
      </c>
      <c r="D394" s="191" t="s">
        <v>181</v>
      </c>
      <c r="E394" s="192" t="s">
        <v>2187</v>
      </c>
      <c r="F394" s="193" t="s">
        <v>2188</v>
      </c>
      <c r="G394" s="194" t="s">
        <v>583</v>
      </c>
      <c r="H394" s="195">
        <v>1</v>
      </c>
      <c r="I394" s="196"/>
      <c r="J394" s="197">
        <f>ROUND(I394*H394,2)</f>
        <v>0</v>
      </c>
      <c r="K394" s="193" t="s">
        <v>185</v>
      </c>
      <c r="L394" s="39"/>
      <c r="M394" s="198" t="s">
        <v>1</v>
      </c>
      <c r="N394" s="199" t="s">
        <v>47</v>
      </c>
      <c r="O394" s="71"/>
      <c r="P394" s="200">
        <f>O394*H394</f>
        <v>0</v>
      </c>
      <c r="Q394" s="200">
        <v>1.17E-2</v>
      </c>
      <c r="R394" s="200">
        <f>Q394*H394</f>
        <v>1.17E-2</v>
      </c>
      <c r="S394" s="200">
        <v>0</v>
      </c>
      <c r="T394" s="20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2" t="s">
        <v>297</v>
      </c>
      <c r="AT394" s="202" t="s">
        <v>181</v>
      </c>
      <c r="AU394" s="202" t="s">
        <v>90</v>
      </c>
      <c r="AY394" s="17" t="s">
        <v>179</v>
      </c>
      <c r="BE394" s="203">
        <f>IF(N394="základní",J394,0)</f>
        <v>0</v>
      </c>
      <c r="BF394" s="203">
        <f>IF(N394="snížená",J394,0)</f>
        <v>0</v>
      </c>
      <c r="BG394" s="203">
        <f>IF(N394="zákl. přenesená",J394,0)</f>
        <v>0</v>
      </c>
      <c r="BH394" s="203">
        <f>IF(N394="sníž. přenesená",J394,0)</f>
        <v>0</v>
      </c>
      <c r="BI394" s="203">
        <f>IF(N394="nulová",J394,0)</f>
        <v>0</v>
      </c>
      <c r="BJ394" s="17" t="s">
        <v>21</v>
      </c>
      <c r="BK394" s="203">
        <f>ROUND(I394*H394,2)</f>
        <v>0</v>
      </c>
      <c r="BL394" s="17" t="s">
        <v>297</v>
      </c>
      <c r="BM394" s="202" t="s">
        <v>1624</v>
      </c>
    </row>
    <row r="395" spans="1:65" s="2" customFormat="1" ht="19.2">
      <c r="A395" s="34"/>
      <c r="B395" s="35"/>
      <c r="C395" s="36"/>
      <c r="D395" s="206" t="s">
        <v>462</v>
      </c>
      <c r="E395" s="36"/>
      <c r="F395" s="236" t="s">
        <v>2189</v>
      </c>
      <c r="G395" s="36"/>
      <c r="H395" s="36"/>
      <c r="I395" s="237"/>
      <c r="J395" s="36"/>
      <c r="K395" s="36"/>
      <c r="L395" s="39"/>
      <c r="M395" s="238"/>
      <c r="N395" s="23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462</v>
      </c>
      <c r="AU395" s="17" t="s">
        <v>90</v>
      </c>
    </row>
    <row r="396" spans="1:65" s="2" customFormat="1" ht="19.8" customHeight="1">
      <c r="A396" s="34"/>
      <c r="B396" s="35"/>
      <c r="C396" s="191" t="s">
        <v>934</v>
      </c>
      <c r="D396" s="191" t="s">
        <v>181</v>
      </c>
      <c r="E396" s="192" t="s">
        <v>2190</v>
      </c>
      <c r="F396" s="193" t="s">
        <v>2191</v>
      </c>
      <c r="G396" s="194" t="s">
        <v>583</v>
      </c>
      <c r="H396" s="195">
        <v>11</v>
      </c>
      <c r="I396" s="196"/>
      <c r="J396" s="197">
        <f>ROUND(I396*H396,2)</f>
        <v>0</v>
      </c>
      <c r="K396" s="193" t="s">
        <v>185</v>
      </c>
      <c r="L396" s="39"/>
      <c r="M396" s="198" t="s">
        <v>1</v>
      </c>
      <c r="N396" s="199" t="s">
        <v>47</v>
      </c>
      <c r="O396" s="71"/>
      <c r="P396" s="200">
        <f>O396*H396</f>
        <v>0</v>
      </c>
      <c r="Q396" s="200">
        <v>1.2E-2</v>
      </c>
      <c r="R396" s="200">
        <f>Q396*H396</f>
        <v>0.13200000000000001</v>
      </c>
      <c r="S396" s="200">
        <v>0</v>
      </c>
      <c r="T396" s="20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2" t="s">
        <v>297</v>
      </c>
      <c r="AT396" s="202" t="s">
        <v>181</v>
      </c>
      <c r="AU396" s="202" t="s">
        <v>90</v>
      </c>
      <c r="AY396" s="17" t="s">
        <v>179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17" t="s">
        <v>21</v>
      </c>
      <c r="BK396" s="203">
        <f>ROUND(I396*H396,2)</f>
        <v>0</v>
      </c>
      <c r="BL396" s="17" t="s">
        <v>297</v>
      </c>
      <c r="BM396" s="202" t="s">
        <v>1636</v>
      </c>
    </row>
    <row r="397" spans="1:65" s="2" customFormat="1" ht="19.2">
      <c r="A397" s="34"/>
      <c r="B397" s="35"/>
      <c r="C397" s="36"/>
      <c r="D397" s="206" t="s">
        <v>462</v>
      </c>
      <c r="E397" s="36"/>
      <c r="F397" s="236" t="s">
        <v>2192</v>
      </c>
      <c r="G397" s="36"/>
      <c r="H397" s="36"/>
      <c r="I397" s="237"/>
      <c r="J397" s="36"/>
      <c r="K397" s="36"/>
      <c r="L397" s="39"/>
      <c r="M397" s="238"/>
      <c r="N397" s="23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462</v>
      </c>
      <c r="AU397" s="17" t="s">
        <v>90</v>
      </c>
    </row>
    <row r="398" spans="1:65" s="14" customFormat="1" ht="10.199999999999999">
      <c r="B398" s="215"/>
      <c r="C398" s="216"/>
      <c r="D398" s="206" t="s">
        <v>188</v>
      </c>
      <c r="E398" s="217" t="s">
        <v>1</v>
      </c>
      <c r="F398" s="218" t="s">
        <v>2193</v>
      </c>
      <c r="G398" s="216"/>
      <c r="H398" s="219">
        <v>11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188</v>
      </c>
      <c r="AU398" s="225" t="s">
        <v>90</v>
      </c>
      <c r="AV398" s="14" t="s">
        <v>90</v>
      </c>
      <c r="AW398" s="14" t="s">
        <v>40</v>
      </c>
      <c r="AX398" s="14" t="s">
        <v>82</v>
      </c>
      <c r="AY398" s="225" t="s">
        <v>179</v>
      </c>
    </row>
    <row r="399" spans="1:65" s="15" customFormat="1" ht="10.199999999999999">
      <c r="B399" s="243"/>
      <c r="C399" s="244"/>
      <c r="D399" s="206" t="s">
        <v>188</v>
      </c>
      <c r="E399" s="245" t="s">
        <v>1</v>
      </c>
      <c r="F399" s="246" t="s">
        <v>1870</v>
      </c>
      <c r="G399" s="244"/>
      <c r="H399" s="247">
        <v>11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188</v>
      </c>
      <c r="AU399" s="253" t="s">
        <v>90</v>
      </c>
      <c r="AV399" s="15" t="s">
        <v>186</v>
      </c>
      <c r="AW399" s="15" t="s">
        <v>40</v>
      </c>
      <c r="AX399" s="15" t="s">
        <v>21</v>
      </c>
      <c r="AY399" s="253" t="s">
        <v>179</v>
      </c>
    </row>
    <row r="400" spans="1:65" s="2" customFormat="1" ht="14.4" customHeight="1">
      <c r="A400" s="34"/>
      <c r="B400" s="35"/>
      <c r="C400" s="191" t="s">
        <v>939</v>
      </c>
      <c r="D400" s="191" t="s">
        <v>181</v>
      </c>
      <c r="E400" s="192" t="s">
        <v>2194</v>
      </c>
      <c r="F400" s="193" t="s">
        <v>2195</v>
      </c>
      <c r="G400" s="194" t="s">
        <v>583</v>
      </c>
      <c r="H400" s="195">
        <v>3</v>
      </c>
      <c r="I400" s="196"/>
      <c r="J400" s="197">
        <f>ROUND(I400*H400,2)</f>
        <v>0</v>
      </c>
      <c r="K400" s="193" t="s">
        <v>185</v>
      </c>
      <c r="L400" s="39"/>
      <c r="M400" s="198" t="s">
        <v>1</v>
      </c>
      <c r="N400" s="199" t="s">
        <v>47</v>
      </c>
      <c r="O400" s="71"/>
      <c r="P400" s="200">
        <f>O400*H400</f>
        <v>0</v>
      </c>
      <c r="Q400" s="200">
        <v>1.5599999999999999E-2</v>
      </c>
      <c r="R400" s="200">
        <f>Q400*H400</f>
        <v>4.6799999999999994E-2</v>
      </c>
      <c r="S400" s="200">
        <v>0</v>
      </c>
      <c r="T400" s="20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2" t="s">
        <v>297</v>
      </c>
      <c r="AT400" s="202" t="s">
        <v>181</v>
      </c>
      <c r="AU400" s="202" t="s">
        <v>90</v>
      </c>
      <c r="AY400" s="17" t="s">
        <v>179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17" t="s">
        <v>21</v>
      </c>
      <c r="BK400" s="203">
        <f>ROUND(I400*H400,2)</f>
        <v>0</v>
      </c>
      <c r="BL400" s="17" t="s">
        <v>297</v>
      </c>
      <c r="BM400" s="202" t="s">
        <v>1649</v>
      </c>
    </row>
    <row r="401" spans="1:65" s="2" customFormat="1" ht="19.2">
      <c r="A401" s="34"/>
      <c r="B401" s="35"/>
      <c r="C401" s="36"/>
      <c r="D401" s="206" t="s">
        <v>462</v>
      </c>
      <c r="E401" s="36"/>
      <c r="F401" s="236" t="s">
        <v>2196</v>
      </c>
      <c r="G401" s="36"/>
      <c r="H401" s="36"/>
      <c r="I401" s="237"/>
      <c r="J401" s="36"/>
      <c r="K401" s="36"/>
      <c r="L401" s="39"/>
      <c r="M401" s="238"/>
      <c r="N401" s="23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462</v>
      </c>
      <c r="AU401" s="17" t="s">
        <v>90</v>
      </c>
    </row>
    <row r="402" spans="1:65" s="2" customFormat="1" ht="14.4" customHeight="1">
      <c r="A402" s="34"/>
      <c r="B402" s="35"/>
      <c r="C402" s="191" t="s">
        <v>945</v>
      </c>
      <c r="D402" s="191" t="s">
        <v>181</v>
      </c>
      <c r="E402" s="192" t="s">
        <v>2197</v>
      </c>
      <c r="F402" s="193" t="s">
        <v>2198</v>
      </c>
      <c r="G402" s="194" t="s">
        <v>583</v>
      </c>
      <c r="H402" s="195">
        <v>1</v>
      </c>
      <c r="I402" s="196"/>
      <c r="J402" s="197">
        <f>ROUND(I402*H402,2)</f>
        <v>0</v>
      </c>
      <c r="K402" s="193" t="s">
        <v>185</v>
      </c>
      <c r="L402" s="39"/>
      <c r="M402" s="198" t="s">
        <v>1</v>
      </c>
      <c r="N402" s="199" t="s">
        <v>47</v>
      </c>
      <c r="O402" s="71"/>
      <c r="P402" s="200">
        <f>O402*H402</f>
        <v>0</v>
      </c>
      <c r="Q402" s="200">
        <v>1.4E-2</v>
      </c>
      <c r="R402" s="200">
        <f>Q402*H402</f>
        <v>1.4E-2</v>
      </c>
      <c r="S402" s="200">
        <v>0</v>
      </c>
      <c r="T402" s="201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2" t="s">
        <v>297</v>
      </c>
      <c r="AT402" s="202" t="s">
        <v>181</v>
      </c>
      <c r="AU402" s="202" t="s">
        <v>90</v>
      </c>
      <c r="AY402" s="17" t="s">
        <v>179</v>
      </c>
      <c r="BE402" s="203">
        <f>IF(N402="základní",J402,0)</f>
        <v>0</v>
      </c>
      <c r="BF402" s="203">
        <f>IF(N402="snížená",J402,0)</f>
        <v>0</v>
      </c>
      <c r="BG402" s="203">
        <f>IF(N402="zákl. přenesená",J402,0)</f>
        <v>0</v>
      </c>
      <c r="BH402" s="203">
        <f>IF(N402="sníž. přenesená",J402,0)</f>
        <v>0</v>
      </c>
      <c r="BI402" s="203">
        <f>IF(N402="nulová",J402,0)</f>
        <v>0</v>
      </c>
      <c r="BJ402" s="17" t="s">
        <v>21</v>
      </c>
      <c r="BK402" s="203">
        <f>ROUND(I402*H402,2)</f>
        <v>0</v>
      </c>
      <c r="BL402" s="17" t="s">
        <v>297</v>
      </c>
      <c r="BM402" s="202" t="s">
        <v>1657</v>
      </c>
    </row>
    <row r="403" spans="1:65" s="2" customFormat="1" ht="19.2">
      <c r="A403" s="34"/>
      <c r="B403" s="35"/>
      <c r="C403" s="36"/>
      <c r="D403" s="206" t="s">
        <v>462</v>
      </c>
      <c r="E403" s="36"/>
      <c r="F403" s="236" t="s">
        <v>2199</v>
      </c>
      <c r="G403" s="36"/>
      <c r="H403" s="36"/>
      <c r="I403" s="237"/>
      <c r="J403" s="36"/>
      <c r="K403" s="36"/>
      <c r="L403" s="39"/>
      <c r="M403" s="238"/>
      <c r="N403" s="23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462</v>
      </c>
      <c r="AU403" s="17" t="s">
        <v>90</v>
      </c>
    </row>
    <row r="404" spans="1:65" s="2" customFormat="1" ht="14.4" customHeight="1">
      <c r="A404" s="34"/>
      <c r="B404" s="35"/>
      <c r="C404" s="191" t="s">
        <v>949</v>
      </c>
      <c r="D404" s="191" t="s">
        <v>181</v>
      </c>
      <c r="E404" s="192" t="s">
        <v>2200</v>
      </c>
      <c r="F404" s="193" t="s">
        <v>2201</v>
      </c>
      <c r="G404" s="194" t="s">
        <v>200</v>
      </c>
      <c r="H404" s="195">
        <v>0.315</v>
      </c>
      <c r="I404" s="196"/>
      <c r="J404" s="197">
        <f>ROUND(I404*H404,2)</f>
        <v>0</v>
      </c>
      <c r="K404" s="193" t="s">
        <v>1</v>
      </c>
      <c r="L404" s="39"/>
      <c r="M404" s="198" t="s">
        <v>1</v>
      </c>
      <c r="N404" s="199" t="s">
        <v>47</v>
      </c>
      <c r="O404" s="71"/>
      <c r="P404" s="200">
        <f>O404*H404</f>
        <v>0</v>
      </c>
      <c r="Q404" s="200">
        <v>0</v>
      </c>
      <c r="R404" s="200">
        <f>Q404*H404</f>
        <v>0</v>
      </c>
      <c r="S404" s="200">
        <v>0</v>
      </c>
      <c r="T404" s="20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2" t="s">
        <v>297</v>
      </c>
      <c r="AT404" s="202" t="s">
        <v>181</v>
      </c>
      <c r="AU404" s="202" t="s">
        <v>90</v>
      </c>
      <c r="AY404" s="17" t="s">
        <v>179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21</v>
      </c>
      <c r="BK404" s="203">
        <f>ROUND(I404*H404,2)</f>
        <v>0</v>
      </c>
      <c r="BL404" s="17" t="s">
        <v>297</v>
      </c>
      <c r="BM404" s="202" t="s">
        <v>1665</v>
      </c>
    </row>
    <row r="405" spans="1:65" s="12" customFormat="1" ht="22.8" customHeight="1">
      <c r="B405" s="175"/>
      <c r="C405" s="176"/>
      <c r="D405" s="177" t="s">
        <v>81</v>
      </c>
      <c r="E405" s="189" t="s">
        <v>1087</v>
      </c>
      <c r="F405" s="189" t="s">
        <v>2202</v>
      </c>
      <c r="G405" s="176"/>
      <c r="H405" s="176"/>
      <c r="I405" s="179"/>
      <c r="J405" s="190">
        <f>BK405</f>
        <v>0</v>
      </c>
      <c r="K405" s="176"/>
      <c r="L405" s="181"/>
      <c r="M405" s="182"/>
      <c r="N405" s="183"/>
      <c r="O405" s="183"/>
      <c r="P405" s="184">
        <f>SUM(P406:P415)</f>
        <v>0</v>
      </c>
      <c r="Q405" s="183"/>
      <c r="R405" s="184">
        <f>SUM(R406:R415)</f>
        <v>0</v>
      </c>
      <c r="S405" s="183"/>
      <c r="T405" s="185">
        <f>SUM(T406:T415)</f>
        <v>0</v>
      </c>
      <c r="AR405" s="186" t="s">
        <v>90</v>
      </c>
      <c r="AT405" s="187" t="s">
        <v>81</v>
      </c>
      <c r="AU405" s="187" t="s">
        <v>21</v>
      </c>
      <c r="AY405" s="186" t="s">
        <v>179</v>
      </c>
      <c r="BK405" s="188">
        <f>SUM(BK406:BK415)</f>
        <v>0</v>
      </c>
    </row>
    <row r="406" spans="1:65" s="2" customFormat="1" ht="14.4" customHeight="1">
      <c r="A406" s="34"/>
      <c r="B406" s="35"/>
      <c r="C406" s="191" t="s">
        <v>955</v>
      </c>
      <c r="D406" s="191" t="s">
        <v>181</v>
      </c>
      <c r="E406" s="192" t="s">
        <v>2203</v>
      </c>
      <c r="F406" s="193" t="s">
        <v>2204</v>
      </c>
      <c r="G406" s="194" t="s">
        <v>243</v>
      </c>
      <c r="H406" s="195">
        <v>5</v>
      </c>
      <c r="I406" s="196"/>
      <c r="J406" s="197">
        <f>ROUND(I406*H406,2)</f>
        <v>0</v>
      </c>
      <c r="K406" s="193" t="s">
        <v>1</v>
      </c>
      <c r="L406" s="39"/>
      <c r="M406" s="198" t="s">
        <v>1</v>
      </c>
      <c r="N406" s="199" t="s">
        <v>47</v>
      </c>
      <c r="O406" s="71"/>
      <c r="P406" s="200">
        <f>O406*H406</f>
        <v>0</v>
      </c>
      <c r="Q406" s="200">
        <v>0</v>
      </c>
      <c r="R406" s="200">
        <f>Q406*H406</f>
        <v>0</v>
      </c>
      <c r="S406" s="200">
        <v>0</v>
      </c>
      <c r="T406" s="201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2" t="s">
        <v>297</v>
      </c>
      <c r="AT406" s="202" t="s">
        <v>181</v>
      </c>
      <c r="AU406" s="202" t="s">
        <v>90</v>
      </c>
      <c r="AY406" s="17" t="s">
        <v>179</v>
      </c>
      <c r="BE406" s="203">
        <f>IF(N406="základní",J406,0)</f>
        <v>0</v>
      </c>
      <c r="BF406" s="203">
        <f>IF(N406="snížená",J406,0)</f>
        <v>0</v>
      </c>
      <c r="BG406" s="203">
        <f>IF(N406="zákl. přenesená",J406,0)</f>
        <v>0</v>
      </c>
      <c r="BH406" s="203">
        <f>IF(N406="sníž. přenesená",J406,0)</f>
        <v>0</v>
      </c>
      <c r="BI406" s="203">
        <f>IF(N406="nulová",J406,0)</f>
        <v>0</v>
      </c>
      <c r="BJ406" s="17" t="s">
        <v>21</v>
      </c>
      <c r="BK406" s="203">
        <f>ROUND(I406*H406,2)</f>
        <v>0</v>
      </c>
      <c r="BL406" s="17" t="s">
        <v>297</v>
      </c>
      <c r="BM406" s="202" t="s">
        <v>1677</v>
      </c>
    </row>
    <row r="407" spans="1:65" s="2" customFormat="1" ht="19.2">
      <c r="A407" s="34"/>
      <c r="B407" s="35"/>
      <c r="C407" s="36"/>
      <c r="D407" s="206" t="s">
        <v>462</v>
      </c>
      <c r="E407" s="36"/>
      <c r="F407" s="236" t="s">
        <v>2205</v>
      </c>
      <c r="G407" s="36"/>
      <c r="H407" s="36"/>
      <c r="I407" s="237"/>
      <c r="J407" s="36"/>
      <c r="K407" s="36"/>
      <c r="L407" s="39"/>
      <c r="M407" s="238"/>
      <c r="N407" s="239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462</v>
      </c>
      <c r="AU407" s="17" t="s">
        <v>90</v>
      </c>
    </row>
    <row r="408" spans="1:65" s="2" customFormat="1" ht="14.4" customHeight="1">
      <c r="A408" s="34"/>
      <c r="B408" s="35"/>
      <c r="C408" s="226" t="s">
        <v>961</v>
      </c>
      <c r="D408" s="226" t="s">
        <v>207</v>
      </c>
      <c r="E408" s="227" t="s">
        <v>2206</v>
      </c>
      <c r="F408" s="228" t="s">
        <v>2207</v>
      </c>
      <c r="G408" s="229" t="s">
        <v>709</v>
      </c>
      <c r="H408" s="230">
        <v>5</v>
      </c>
      <c r="I408" s="231"/>
      <c r="J408" s="232">
        <f>ROUND(I408*H408,2)</f>
        <v>0</v>
      </c>
      <c r="K408" s="228" t="s">
        <v>1</v>
      </c>
      <c r="L408" s="233"/>
      <c r="M408" s="234" t="s">
        <v>1</v>
      </c>
      <c r="N408" s="235" t="s">
        <v>47</v>
      </c>
      <c r="O408" s="71"/>
      <c r="P408" s="200">
        <f>O408*H408</f>
        <v>0</v>
      </c>
      <c r="Q408" s="200">
        <v>0</v>
      </c>
      <c r="R408" s="200">
        <f>Q408*H408</f>
        <v>0</v>
      </c>
      <c r="S408" s="200">
        <v>0</v>
      </c>
      <c r="T408" s="201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2" t="s">
        <v>397</v>
      </c>
      <c r="AT408" s="202" t="s">
        <v>207</v>
      </c>
      <c r="AU408" s="202" t="s">
        <v>90</v>
      </c>
      <c r="AY408" s="17" t="s">
        <v>179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17" t="s">
        <v>21</v>
      </c>
      <c r="BK408" s="203">
        <f>ROUND(I408*H408,2)</f>
        <v>0</v>
      </c>
      <c r="BL408" s="17" t="s">
        <v>297</v>
      </c>
      <c r="BM408" s="202" t="s">
        <v>1686</v>
      </c>
    </row>
    <row r="409" spans="1:65" s="2" customFormat="1" ht="14.4" customHeight="1">
      <c r="A409" s="34"/>
      <c r="B409" s="35"/>
      <c r="C409" s="191" t="s">
        <v>967</v>
      </c>
      <c r="D409" s="191" t="s">
        <v>181</v>
      </c>
      <c r="E409" s="192" t="s">
        <v>2208</v>
      </c>
      <c r="F409" s="193" t="s">
        <v>2204</v>
      </c>
      <c r="G409" s="194" t="s">
        <v>243</v>
      </c>
      <c r="H409" s="195">
        <v>1</v>
      </c>
      <c r="I409" s="196"/>
      <c r="J409" s="197">
        <f>ROUND(I409*H409,2)</f>
        <v>0</v>
      </c>
      <c r="K409" s="193" t="s">
        <v>1</v>
      </c>
      <c r="L409" s="39"/>
      <c r="M409" s="198" t="s">
        <v>1</v>
      </c>
      <c r="N409" s="199" t="s">
        <v>47</v>
      </c>
      <c r="O409" s="71"/>
      <c r="P409" s="200">
        <f>O409*H409</f>
        <v>0</v>
      </c>
      <c r="Q409" s="200">
        <v>0</v>
      </c>
      <c r="R409" s="200">
        <f>Q409*H409</f>
        <v>0</v>
      </c>
      <c r="S409" s="200">
        <v>0</v>
      </c>
      <c r="T409" s="201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2" t="s">
        <v>297</v>
      </c>
      <c r="AT409" s="202" t="s">
        <v>181</v>
      </c>
      <c r="AU409" s="202" t="s">
        <v>90</v>
      </c>
      <c r="AY409" s="17" t="s">
        <v>179</v>
      </c>
      <c r="BE409" s="203">
        <f>IF(N409="základní",J409,0)</f>
        <v>0</v>
      </c>
      <c r="BF409" s="203">
        <f>IF(N409="snížená",J409,0)</f>
        <v>0</v>
      </c>
      <c r="BG409" s="203">
        <f>IF(N409="zákl. přenesená",J409,0)</f>
        <v>0</v>
      </c>
      <c r="BH409" s="203">
        <f>IF(N409="sníž. přenesená",J409,0)</f>
        <v>0</v>
      </c>
      <c r="BI409" s="203">
        <f>IF(N409="nulová",J409,0)</f>
        <v>0</v>
      </c>
      <c r="BJ409" s="17" t="s">
        <v>21</v>
      </c>
      <c r="BK409" s="203">
        <f>ROUND(I409*H409,2)</f>
        <v>0</v>
      </c>
      <c r="BL409" s="17" t="s">
        <v>297</v>
      </c>
      <c r="BM409" s="202" t="s">
        <v>1698</v>
      </c>
    </row>
    <row r="410" spans="1:65" s="2" customFormat="1" ht="19.2">
      <c r="A410" s="34"/>
      <c r="B410" s="35"/>
      <c r="C410" s="36"/>
      <c r="D410" s="206" t="s">
        <v>462</v>
      </c>
      <c r="E410" s="36"/>
      <c r="F410" s="236" t="s">
        <v>2209</v>
      </c>
      <c r="G410" s="36"/>
      <c r="H410" s="36"/>
      <c r="I410" s="237"/>
      <c r="J410" s="36"/>
      <c r="K410" s="36"/>
      <c r="L410" s="39"/>
      <c r="M410" s="238"/>
      <c r="N410" s="23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462</v>
      </c>
      <c r="AU410" s="17" t="s">
        <v>90</v>
      </c>
    </row>
    <row r="411" spans="1:65" s="2" customFormat="1" ht="14.4" customHeight="1">
      <c r="A411" s="34"/>
      <c r="B411" s="35"/>
      <c r="C411" s="226" t="s">
        <v>973</v>
      </c>
      <c r="D411" s="226" t="s">
        <v>207</v>
      </c>
      <c r="E411" s="227" t="s">
        <v>2210</v>
      </c>
      <c r="F411" s="228" t="s">
        <v>2211</v>
      </c>
      <c r="G411" s="229" t="s">
        <v>709</v>
      </c>
      <c r="H411" s="230">
        <v>1</v>
      </c>
      <c r="I411" s="231"/>
      <c r="J411" s="232">
        <f>ROUND(I411*H411,2)</f>
        <v>0</v>
      </c>
      <c r="K411" s="228" t="s">
        <v>1</v>
      </c>
      <c r="L411" s="233"/>
      <c r="M411" s="234" t="s">
        <v>1</v>
      </c>
      <c r="N411" s="235" t="s">
        <v>47</v>
      </c>
      <c r="O411" s="71"/>
      <c r="P411" s="200">
        <f>O411*H411</f>
        <v>0</v>
      </c>
      <c r="Q411" s="200">
        <v>0</v>
      </c>
      <c r="R411" s="200">
        <f>Q411*H411</f>
        <v>0</v>
      </c>
      <c r="S411" s="200">
        <v>0</v>
      </c>
      <c r="T411" s="201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2" t="s">
        <v>397</v>
      </c>
      <c r="AT411" s="202" t="s">
        <v>207</v>
      </c>
      <c r="AU411" s="202" t="s">
        <v>90</v>
      </c>
      <c r="AY411" s="17" t="s">
        <v>179</v>
      </c>
      <c r="BE411" s="203">
        <f>IF(N411="základní",J411,0)</f>
        <v>0</v>
      </c>
      <c r="BF411" s="203">
        <f>IF(N411="snížená",J411,0)</f>
        <v>0</v>
      </c>
      <c r="BG411" s="203">
        <f>IF(N411="zákl. přenesená",J411,0)</f>
        <v>0</v>
      </c>
      <c r="BH411" s="203">
        <f>IF(N411="sníž. přenesená",J411,0)</f>
        <v>0</v>
      </c>
      <c r="BI411" s="203">
        <f>IF(N411="nulová",J411,0)</f>
        <v>0</v>
      </c>
      <c r="BJ411" s="17" t="s">
        <v>21</v>
      </c>
      <c r="BK411" s="203">
        <f>ROUND(I411*H411,2)</f>
        <v>0</v>
      </c>
      <c r="BL411" s="17" t="s">
        <v>297</v>
      </c>
      <c r="BM411" s="202" t="s">
        <v>1709</v>
      </c>
    </row>
    <row r="412" spans="1:65" s="2" customFormat="1" ht="14.4" customHeight="1">
      <c r="A412" s="34"/>
      <c r="B412" s="35"/>
      <c r="C412" s="191" t="s">
        <v>978</v>
      </c>
      <c r="D412" s="191" t="s">
        <v>181</v>
      </c>
      <c r="E412" s="192" t="s">
        <v>2212</v>
      </c>
      <c r="F412" s="193" t="s">
        <v>2204</v>
      </c>
      <c r="G412" s="194" t="s">
        <v>243</v>
      </c>
      <c r="H412" s="195">
        <v>1</v>
      </c>
      <c r="I412" s="196"/>
      <c r="J412" s="197">
        <f>ROUND(I412*H412,2)</f>
        <v>0</v>
      </c>
      <c r="K412" s="193" t="s">
        <v>1</v>
      </c>
      <c r="L412" s="39"/>
      <c r="M412" s="198" t="s">
        <v>1</v>
      </c>
      <c r="N412" s="199" t="s">
        <v>47</v>
      </c>
      <c r="O412" s="71"/>
      <c r="P412" s="200">
        <f>O412*H412</f>
        <v>0</v>
      </c>
      <c r="Q412" s="200">
        <v>0</v>
      </c>
      <c r="R412" s="200">
        <f>Q412*H412</f>
        <v>0</v>
      </c>
      <c r="S412" s="200">
        <v>0</v>
      </c>
      <c r="T412" s="201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2" t="s">
        <v>297</v>
      </c>
      <c r="AT412" s="202" t="s">
        <v>181</v>
      </c>
      <c r="AU412" s="202" t="s">
        <v>90</v>
      </c>
      <c r="AY412" s="17" t="s">
        <v>179</v>
      </c>
      <c r="BE412" s="203">
        <f>IF(N412="základní",J412,0)</f>
        <v>0</v>
      </c>
      <c r="BF412" s="203">
        <f>IF(N412="snížená",J412,0)</f>
        <v>0</v>
      </c>
      <c r="BG412" s="203">
        <f>IF(N412="zákl. přenesená",J412,0)</f>
        <v>0</v>
      </c>
      <c r="BH412" s="203">
        <f>IF(N412="sníž. přenesená",J412,0)</f>
        <v>0</v>
      </c>
      <c r="BI412" s="203">
        <f>IF(N412="nulová",J412,0)</f>
        <v>0</v>
      </c>
      <c r="BJ412" s="17" t="s">
        <v>21</v>
      </c>
      <c r="BK412" s="203">
        <f>ROUND(I412*H412,2)</f>
        <v>0</v>
      </c>
      <c r="BL412" s="17" t="s">
        <v>297</v>
      </c>
      <c r="BM412" s="202" t="s">
        <v>1717</v>
      </c>
    </row>
    <row r="413" spans="1:65" s="2" customFormat="1" ht="19.2">
      <c r="A413" s="34"/>
      <c r="B413" s="35"/>
      <c r="C413" s="36"/>
      <c r="D413" s="206" t="s">
        <v>462</v>
      </c>
      <c r="E413" s="36"/>
      <c r="F413" s="236" t="s">
        <v>2213</v>
      </c>
      <c r="G413" s="36"/>
      <c r="H413" s="36"/>
      <c r="I413" s="237"/>
      <c r="J413" s="36"/>
      <c r="K413" s="36"/>
      <c r="L413" s="39"/>
      <c r="M413" s="238"/>
      <c r="N413" s="23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462</v>
      </c>
      <c r="AU413" s="17" t="s">
        <v>90</v>
      </c>
    </row>
    <row r="414" spans="1:65" s="2" customFormat="1" ht="14.4" customHeight="1">
      <c r="A414" s="34"/>
      <c r="B414" s="35"/>
      <c r="C414" s="226" t="s">
        <v>985</v>
      </c>
      <c r="D414" s="226" t="s">
        <v>207</v>
      </c>
      <c r="E414" s="227" t="s">
        <v>2214</v>
      </c>
      <c r="F414" s="228" t="s">
        <v>2215</v>
      </c>
      <c r="G414" s="229" t="s">
        <v>709</v>
      </c>
      <c r="H414" s="230">
        <v>1</v>
      </c>
      <c r="I414" s="231"/>
      <c r="J414" s="232">
        <f>ROUND(I414*H414,2)</f>
        <v>0</v>
      </c>
      <c r="K414" s="228" t="s">
        <v>1</v>
      </c>
      <c r="L414" s="233"/>
      <c r="M414" s="234" t="s">
        <v>1</v>
      </c>
      <c r="N414" s="235" t="s">
        <v>47</v>
      </c>
      <c r="O414" s="71"/>
      <c r="P414" s="200">
        <f>O414*H414</f>
        <v>0</v>
      </c>
      <c r="Q414" s="200">
        <v>0</v>
      </c>
      <c r="R414" s="200">
        <f>Q414*H414</f>
        <v>0</v>
      </c>
      <c r="S414" s="200">
        <v>0</v>
      </c>
      <c r="T414" s="201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2" t="s">
        <v>397</v>
      </c>
      <c r="AT414" s="202" t="s">
        <v>207</v>
      </c>
      <c r="AU414" s="202" t="s">
        <v>90</v>
      </c>
      <c r="AY414" s="17" t="s">
        <v>179</v>
      </c>
      <c r="BE414" s="203">
        <f>IF(N414="základní",J414,0)</f>
        <v>0</v>
      </c>
      <c r="BF414" s="203">
        <f>IF(N414="snížená",J414,0)</f>
        <v>0</v>
      </c>
      <c r="BG414" s="203">
        <f>IF(N414="zákl. přenesená",J414,0)</f>
        <v>0</v>
      </c>
      <c r="BH414" s="203">
        <f>IF(N414="sníž. přenesená",J414,0)</f>
        <v>0</v>
      </c>
      <c r="BI414" s="203">
        <f>IF(N414="nulová",J414,0)</f>
        <v>0</v>
      </c>
      <c r="BJ414" s="17" t="s">
        <v>21</v>
      </c>
      <c r="BK414" s="203">
        <f>ROUND(I414*H414,2)</f>
        <v>0</v>
      </c>
      <c r="BL414" s="17" t="s">
        <v>297</v>
      </c>
      <c r="BM414" s="202" t="s">
        <v>1733</v>
      </c>
    </row>
    <row r="415" spans="1:65" s="2" customFormat="1" ht="14.4" customHeight="1">
      <c r="A415" s="34"/>
      <c r="B415" s="35"/>
      <c r="C415" s="191" t="s">
        <v>991</v>
      </c>
      <c r="D415" s="191" t="s">
        <v>181</v>
      </c>
      <c r="E415" s="192" t="s">
        <v>2216</v>
      </c>
      <c r="F415" s="193" t="s">
        <v>2217</v>
      </c>
      <c r="G415" s="194" t="s">
        <v>200</v>
      </c>
      <c r="H415" s="195">
        <v>6.0000000000000001E-3</v>
      </c>
      <c r="I415" s="196"/>
      <c r="J415" s="197">
        <f>ROUND(I415*H415,2)</f>
        <v>0</v>
      </c>
      <c r="K415" s="193" t="s">
        <v>185</v>
      </c>
      <c r="L415" s="39"/>
      <c r="M415" s="198" t="s">
        <v>1</v>
      </c>
      <c r="N415" s="199" t="s">
        <v>47</v>
      </c>
      <c r="O415" s="71"/>
      <c r="P415" s="200">
        <f>O415*H415</f>
        <v>0</v>
      </c>
      <c r="Q415" s="200">
        <v>0</v>
      </c>
      <c r="R415" s="200">
        <f>Q415*H415</f>
        <v>0</v>
      </c>
      <c r="S415" s="200">
        <v>0</v>
      </c>
      <c r="T415" s="201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2" t="s">
        <v>297</v>
      </c>
      <c r="AT415" s="202" t="s">
        <v>181</v>
      </c>
      <c r="AU415" s="202" t="s">
        <v>90</v>
      </c>
      <c r="AY415" s="17" t="s">
        <v>179</v>
      </c>
      <c r="BE415" s="203">
        <f>IF(N415="základní",J415,0)</f>
        <v>0</v>
      </c>
      <c r="BF415" s="203">
        <f>IF(N415="snížená",J415,0)</f>
        <v>0</v>
      </c>
      <c r="BG415" s="203">
        <f>IF(N415="zákl. přenesená",J415,0)</f>
        <v>0</v>
      </c>
      <c r="BH415" s="203">
        <f>IF(N415="sníž. přenesená",J415,0)</f>
        <v>0</v>
      </c>
      <c r="BI415" s="203">
        <f>IF(N415="nulová",J415,0)</f>
        <v>0</v>
      </c>
      <c r="BJ415" s="17" t="s">
        <v>21</v>
      </c>
      <c r="BK415" s="203">
        <f>ROUND(I415*H415,2)</f>
        <v>0</v>
      </c>
      <c r="BL415" s="17" t="s">
        <v>297</v>
      </c>
      <c r="BM415" s="202" t="s">
        <v>1743</v>
      </c>
    </row>
    <row r="416" spans="1:65" s="12" customFormat="1" ht="25.95" customHeight="1">
      <c r="B416" s="175"/>
      <c r="C416" s="176"/>
      <c r="D416" s="177" t="s">
        <v>81</v>
      </c>
      <c r="E416" s="178" t="s">
        <v>2218</v>
      </c>
      <c r="F416" s="178" t="s">
        <v>2219</v>
      </c>
      <c r="G416" s="176"/>
      <c r="H416" s="176"/>
      <c r="I416" s="179"/>
      <c r="J416" s="180">
        <f>BK416</f>
        <v>0</v>
      </c>
      <c r="K416" s="176"/>
      <c r="L416" s="181"/>
      <c r="M416" s="182"/>
      <c r="N416" s="183"/>
      <c r="O416" s="183"/>
      <c r="P416" s="184">
        <f>P417</f>
        <v>0</v>
      </c>
      <c r="Q416" s="183"/>
      <c r="R416" s="184">
        <f>R417</f>
        <v>0</v>
      </c>
      <c r="S416" s="183"/>
      <c r="T416" s="185">
        <f>T417</f>
        <v>0</v>
      </c>
      <c r="AR416" s="186" t="s">
        <v>186</v>
      </c>
      <c r="AT416" s="187" t="s">
        <v>81</v>
      </c>
      <c r="AU416" s="187" t="s">
        <v>82</v>
      </c>
      <c r="AY416" s="186" t="s">
        <v>179</v>
      </c>
      <c r="BK416" s="188">
        <f>BK417</f>
        <v>0</v>
      </c>
    </row>
    <row r="417" spans="1:65" s="2" customFormat="1" ht="14.4" customHeight="1">
      <c r="A417" s="34"/>
      <c r="B417" s="35"/>
      <c r="C417" s="191" t="s">
        <v>997</v>
      </c>
      <c r="D417" s="191" t="s">
        <v>181</v>
      </c>
      <c r="E417" s="192" t="s">
        <v>2220</v>
      </c>
      <c r="F417" s="193" t="s">
        <v>2221</v>
      </c>
      <c r="G417" s="194" t="s">
        <v>631</v>
      </c>
      <c r="H417" s="195">
        <v>1</v>
      </c>
      <c r="I417" s="196"/>
      <c r="J417" s="197">
        <f>ROUND(I417*H417,2)</f>
        <v>0</v>
      </c>
      <c r="K417" s="193" t="s">
        <v>1</v>
      </c>
      <c r="L417" s="39"/>
      <c r="M417" s="254" t="s">
        <v>1</v>
      </c>
      <c r="N417" s="255" t="s">
        <v>47</v>
      </c>
      <c r="O417" s="256"/>
      <c r="P417" s="257">
        <f>O417*H417</f>
        <v>0</v>
      </c>
      <c r="Q417" s="257">
        <v>0</v>
      </c>
      <c r="R417" s="257">
        <f>Q417*H417</f>
        <v>0</v>
      </c>
      <c r="S417" s="257">
        <v>0</v>
      </c>
      <c r="T417" s="25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2" t="s">
        <v>186</v>
      </c>
      <c r="AT417" s="202" t="s">
        <v>181</v>
      </c>
      <c r="AU417" s="202" t="s">
        <v>21</v>
      </c>
      <c r="AY417" s="17" t="s">
        <v>179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21</v>
      </c>
      <c r="BK417" s="203">
        <f>ROUND(I417*H417,2)</f>
        <v>0</v>
      </c>
      <c r="BL417" s="17" t="s">
        <v>186</v>
      </c>
      <c r="BM417" s="202" t="s">
        <v>1757</v>
      </c>
    </row>
    <row r="418" spans="1:65" s="2" customFormat="1" ht="6.9" customHeight="1">
      <c r="A418" s="34"/>
      <c r="B418" s="54"/>
      <c r="C418" s="55"/>
      <c r="D418" s="55"/>
      <c r="E418" s="55"/>
      <c r="F418" s="55"/>
      <c r="G418" s="55"/>
      <c r="H418" s="55"/>
      <c r="I418" s="55"/>
      <c r="J418" s="55"/>
      <c r="K418" s="55"/>
      <c r="L418" s="39"/>
      <c r="M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</sheetData>
  <sheetProtection password="CC35" sheet="1" objects="1" scenarios="1" formatColumns="0" formatRows="0" autoFilter="0"/>
  <autoFilter ref="C130:K417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7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104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s="1" customFormat="1" ht="12" customHeight="1">
      <c r="B8" s="20"/>
      <c r="D8" s="119" t="s">
        <v>128</v>
      </c>
      <c r="L8" s="20"/>
    </row>
    <row r="9" spans="1:46" s="2" customFormat="1" ht="14.4" customHeight="1">
      <c r="A9" s="34"/>
      <c r="B9" s="39"/>
      <c r="C9" s="34"/>
      <c r="D9" s="34"/>
      <c r="E9" s="309" t="s">
        <v>1855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130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312" t="s">
        <v>2222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.199999999999999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19</v>
      </c>
      <c r="E13" s="34"/>
      <c r="F13" s="110" t="s">
        <v>1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16. 6. 2022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28</v>
      </c>
      <c r="E16" s="34"/>
      <c r="F16" s="34"/>
      <c r="G16" s="34"/>
      <c r="H16" s="34"/>
      <c r="I16" s="119" t="s">
        <v>29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30</v>
      </c>
      <c r="F17" s="34"/>
      <c r="G17" s="34"/>
      <c r="H17" s="34"/>
      <c r="I17" s="119" t="s">
        <v>31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32</v>
      </c>
      <c r="E19" s="34"/>
      <c r="F19" s="34"/>
      <c r="G19" s="34"/>
      <c r="H19" s="34"/>
      <c r="I19" s="119" t="s">
        <v>29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31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34</v>
      </c>
      <c r="E22" s="34"/>
      <c r="F22" s="34"/>
      <c r="G22" s="34"/>
      <c r="H22" s="34"/>
      <c r="I22" s="119" t="s">
        <v>29</v>
      </c>
      <c r="J22" s="110" t="s">
        <v>35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36</v>
      </c>
      <c r="F23" s="34"/>
      <c r="G23" s="34"/>
      <c r="H23" s="34"/>
      <c r="I23" s="119" t="s">
        <v>31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29</v>
      </c>
      <c r="J25" s="110" t="str">
        <f>IF('Rekapitulace stavby'!AN19="","",'Rekapitulace stavby'!AN19)</f>
        <v>66373611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31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41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42</v>
      </c>
      <c r="E32" s="34"/>
      <c r="F32" s="34"/>
      <c r="G32" s="34"/>
      <c r="H32" s="34"/>
      <c r="I32" s="34"/>
      <c r="J32" s="126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27" t="s">
        <v>44</v>
      </c>
      <c r="G34" s="34"/>
      <c r="H34" s="34"/>
      <c r="I34" s="127" t="s">
        <v>43</v>
      </c>
      <c r="J34" s="127" t="s">
        <v>45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28" t="s">
        <v>46</v>
      </c>
      <c r="E35" s="119" t="s">
        <v>47</v>
      </c>
      <c r="F35" s="129">
        <f>ROUND((SUM(BE129:BE176)),  2)</f>
        <v>0</v>
      </c>
      <c r="G35" s="34"/>
      <c r="H35" s="34"/>
      <c r="I35" s="130">
        <v>0.21</v>
      </c>
      <c r="J35" s="129">
        <f>ROUND(((SUM(BE129:BE176))*I35),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9" t="s">
        <v>48</v>
      </c>
      <c r="F36" s="129">
        <f>ROUND((SUM(BF129:BF176)),  2)</f>
        <v>0</v>
      </c>
      <c r="G36" s="34"/>
      <c r="H36" s="34"/>
      <c r="I36" s="130">
        <v>0.15</v>
      </c>
      <c r="J36" s="129">
        <f>ROUND(((SUM(BF129:BF176))*I36),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9" t="s">
        <v>49</v>
      </c>
      <c r="F37" s="129">
        <f>ROUND((SUM(BG129:BG176)),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19" t="s">
        <v>50</v>
      </c>
      <c r="F38" s="129">
        <f>ROUND((SUM(BH129:BH176)),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51</v>
      </c>
      <c r="F39" s="129">
        <f>ROUND((SUM(BI129:BI176)),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316" t="s">
        <v>1855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268" t="str">
        <f>E11</f>
        <v>D.1.4.3 - Ústřední vytápění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K. Vary, Šmeralova 15</v>
      </c>
      <c r="G91" s="36"/>
      <c r="H91" s="36"/>
      <c r="I91" s="29" t="s">
        <v>24</v>
      </c>
      <c r="J91" s="66" t="str">
        <f>IF(J14="","",J14)</f>
        <v>16. 6. 2022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6.4" customHeight="1">
      <c r="A93" s="34"/>
      <c r="B93" s="35"/>
      <c r="C93" s="29" t="s">
        <v>28</v>
      </c>
      <c r="D93" s="36"/>
      <c r="E93" s="36"/>
      <c r="F93" s="27" t="str">
        <f>E17</f>
        <v>Statutární město Karlovy Vary</v>
      </c>
      <c r="G93" s="36"/>
      <c r="H93" s="36"/>
      <c r="I93" s="29" t="s">
        <v>34</v>
      </c>
      <c r="J93" s="32" t="str">
        <f>E23</f>
        <v>Projektová kancelář PS, Oto Szakoš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32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134</v>
      </c>
      <c r="D96" s="150"/>
      <c r="E96" s="150"/>
      <c r="F96" s="150"/>
      <c r="G96" s="150"/>
      <c r="H96" s="150"/>
      <c r="I96" s="150"/>
      <c r="J96" s="151" t="s">
        <v>135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52" t="s">
        <v>136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137</v>
      </c>
    </row>
    <row r="99" spans="1:47" s="9" customFormat="1" ht="24.9" customHeight="1">
      <c r="B99" s="153"/>
      <c r="C99" s="154"/>
      <c r="D99" s="155" t="s">
        <v>151</v>
      </c>
      <c r="E99" s="156"/>
      <c r="F99" s="156"/>
      <c r="G99" s="156"/>
      <c r="H99" s="156"/>
      <c r="I99" s="156"/>
      <c r="J99" s="157">
        <f>J130</f>
        <v>0</v>
      </c>
      <c r="K99" s="154"/>
      <c r="L99" s="158"/>
    </row>
    <row r="100" spans="1:47" s="10" customFormat="1" ht="19.95" customHeight="1">
      <c r="B100" s="159"/>
      <c r="C100" s="104"/>
      <c r="D100" s="160" t="s">
        <v>2223</v>
      </c>
      <c r="E100" s="161"/>
      <c r="F100" s="161"/>
      <c r="G100" s="161"/>
      <c r="H100" s="161"/>
      <c r="I100" s="161"/>
      <c r="J100" s="162">
        <f>J131</f>
        <v>0</v>
      </c>
      <c r="K100" s="104"/>
      <c r="L100" s="163"/>
    </row>
    <row r="101" spans="1:47" s="10" customFormat="1" ht="14.85" customHeight="1">
      <c r="B101" s="159"/>
      <c r="C101" s="104"/>
      <c r="D101" s="160" t="s">
        <v>2224</v>
      </c>
      <c r="E101" s="161"/>
      <c r="F101" s="161"/>
      <c r="G101" s="161"/>
      <c r="H101" s="161"/>
      <c r="I101" s="161"/>
      <c r="J101" s="162">
        <f>J132</f>
        <v>0</v>
      </c>
      <c r="K101" s="104"/>
      <c r="L101" s="163"/>
    </row>
    <row r="102" spans="1:47" s="10" customFormat="1" ht="19.95" customHeight="1">
      <c r="B102" s="159"/>
      <c r="C102" s="104"/>
      <c r="D102" s="160" t="s">
        <v>2225</v>
      </c>
      <c r="E102" s="161"/>
      <c r="F102" s="161"/>
      <c r="G102" s="161"/>
      <c r="H102" s="161"/>
      <c r="I102" s="161"/>
      <c r="J102" s="162">
        <f>J134</f>
        <v>0</v>
      </c>
      <c r="K102" s="104"/>
      <c r="L102" s="163"/>
    </row>
    <row r="103" spans="1:47" s="10" customFormat="1" ht="19.95" customHeight="1">
      <c r="B103" s="159"/>
      <c r="C103" s="104"/>
      <c r="D103" s="160" t="s">
        <v>2226</v>
      </c>
      <c r="E103" s="161"/>
      <c r="F103" s="161"/>
      <c r="G103" s="161"/>
      <c r="H103" s="161"/>
      <c r="I103" s="161"/>
      <c r="J103" s="162">
        <f>J141</f>
        <v>0</v>
      </c>
      <c r="K103" s="104"/>
      <c r="L103" s="163"/>
    </row>
    <row r="104" spans="1:47" s="10" customFormat="1" ht="19.95" customHeight="1">
      <c r="B104" s="159"/>
      <c r="C104" s="104"/>
      <c r="D104" s="160" t="s">
        <v>2227</v>
      </c>
      <c r="E104" s="161"/>
      <c r="F104" s="161"/>
      <c r="G104" s="161"/>
      <c r="H104" s="161"/>
      <c r="I104" s="161"/>
      <c r="J104" s="162">
        <f>J148</f>
        <v>0</v>
      </c>
      <c r="K104" s="104"/>
      <c r="L104" s="163"/>
    </row>
    <row r="105" spans="1:47" s="10" customFormat="1" ht="19.95" customHeight="1">
      <c r="B105" s="159"/>
      <c r="C105" s="104"/>
      <c r="D105" s="160" t="s">
        <v>2228</v>
      </c>
      <c r="E105" s="161"/>
      <c r="F105" s="161"/>
      <c r="G105" s="161"/>
      <c r="H105" s="161"/>
      <c r="I105" s="161"/>
      <c r="J105" s="162">
        <f>J161</f>
        <v>0</v>
      </c>
      <c r="K105" s="104"/>
      <c r="L105" s="163"/>
    </row>
    <row r="106" spans="1:47" s="10" customFormat="1" ht="19.95" customHeight="1">
      <c r="B106" s="159"/>
      <c r="C106" s="104"/>
      <c r="D106" s="160" t="s">
        <v>2229</v>
      </c>
      <c r="E106" s="161"/>
      <c r="F106" s="161"/>
      <c r="G106" s="161"/>
      <c r="H106" s="161"/>
      <c r="I106" s="161"/>
      <c r="J106" s="162">
        <f>J169</f>
        <v>0</v>
      </c>
      <c r="K106" s="104"/>
      <c r="L106" s="163"/>
    </row>
    <row r="107" spans="1:47" s="9" customFormat="1" ht="24.9" customHeight="1">
      <c r="B107" s="153"/>
      <c r="C107" s="154"/>
      <c r="D107" s="155" t="s">
        <v>1865</v>
      </c>
      <c r="E107" s="156"/>
      <c r="F107" s="156"/>
      <c r="G107" s="156"/>
      <c r="H107" s="156"/>
      <c r="I107" s="156"/>
      <c r="J107" s="157">
        <f>J172</f>
        <v>0</v>
      </c>
      <c r="K107" s="154"/>
      <c r="L107" s="158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" customHeight="1">
      <c r="A114" s="34"/>
      <c r="B114" s="35"/>
      <c r="C114" s="23" t="s">
        <v>164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4.4" customHeight="1">
      <c r="A117" s="34"/>
      <c r="B117" s="35"/>
      <c r="C117" s="36"/>
      <c r="D117" s="36"/>
      <c r="E117" s="316" t="str">
        <f>E7</f>
        <v>ZŠ a ZUŠ Šmeralova - půdní vestavba, Karlovy Vary</v>
      </c>
      <c r="F117" s="317"/>
      <c r="G117" s="317"/>
      <c r="H117" s="317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128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4.4" customHeight="1">
      <c r="A119" s="34"/>
      <c r="B119" s="35"/>
      <c r="C119" s="36"/>
      <c r="D119" s="36"/>
      <c r="E119" s="316" t="s">
        <v>1855</v>
      </c>
      <c r="F119" s="318"/>
      <c r="G119" s="318"/>
      <c r="H119" s="31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130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5.6" customHeight="1">
      <c r="A121" s="34"/>
      <c r="B121" s="35"/>
      <c r="C121" s="36"/>
      <c r="D121" s="36"/>
      <c r="E121" s="268" t="str">
        <f>E11</f>
        <v>D.1.4.3 - Ústřední vytápění</v>
      </c>
      <c r="F121" s="318"/>
      <c r="G121" s="318"/>
      <c r="H121" s="318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22</v>
      </c>
      <c r="D123" s="36"/>
      <c r="E123" s="36"/>
      <c r="F123" s="27" t="str">
        <f>F14</f>
        <v>K. Vary, Šmeralova 15</v>
      </c>
      <c r="G123" s="36"/>
      <c r="H123" s="36"/>
      <c r="I123" s="29" t="s">
        <v>24</v>
      </c>
      <c r="J123" s="66" t="str">
        <f>IF(J14="","",J14)</f>
        <v>16. 6. 2022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6.4" customHeight="1">
      <c r="A125" s="34"/>
      <c r="B125" s="35"/>
      <c r="C125" s="29" t="s">
        <v>28</v>
      </c>
      <c r="D125" s="36"/>
      <c r="E125" s="36"/>
      <c r="F125" s="27" t="str">
        <f>E17</f>
        <v>Statutární město Karlovy Vary</v>
      </c>
      <c r="G125" s="36"/>
      <c r="H125" s="36"/>
      <c r="I125" s="29" t="s">
        <v>34</v>
      </c>
      <c r="J125" s="32" t="str">
        <f>E23</f>
        <v>Projektová kancelář PS, Oto Szakoš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6" customHeight="1">
      <c r="A126" s="34"/>
      <c r="B126" s="35"/>
      <c r="C126" s="29" t="s">
        <v>32</v>
      </c>
      <c r="D126" s="36"/>
      <c r="E126" s="36"/>
      <c r="F126" s="27" t="str">
        <f>IF(E20="","",E20)</f>
        <v>Vyplň údaj</v>
      </c>
      <c r="G126" s="36"/>
      <c r="H126" s="36"/>
      <c r="I126" s="29" t="s">
        <v>37</v>
      </c>
      <c r="J126" s="32" t="str">
        <f>E26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4"/>
      <c r="B128" s="165"/>
      <c r="C128" s="166" t="s">
        <v>165</v>
      </c>
      <c r="D128" s="167" t="s">
        <v>67</v>
      </c>
      <c r="E128" s="167" t="s">
        <v>63</v>
      </c>
      <c r="F128" s="167" t="s">
        <v>64</v>
      </c>
      <c r="G128" s="167" t="s">
        <v>166</v>
      </c>
      <c r="H128" s="167" t="s">
        <v>167</v>
      </c>
      <c r="I128" s="167" t="s">
        <v>168</v>
      </c>
      <c r="J128" s="167" t="s">
        <v>135</v>
      </c>
      <c r="K128" s="168" t="s">
        <v>169</v>
      </c>
      <c r="L128" s="169"/>
      <c r="M128" s="75" t="s">
        <v>1</v>
      </c>
      <c r="N128" s="76" t="s">
        <v>46</v>
      </c>
      <c r="O128" s="76" t="s">
        <v>170</v>
      </c>
      <c r="P128" s="76" t="s">
        <v>171</v>
      </c>
      <c r="Q128" s="76" t="s">
        <v>172</v>
      </c>
      <c r="R128" s="76" t="s">
        <v>173</v>
      </c>
      <c r="S128" s="76" t="s">
        <v>174</v>
      </c>
      <c r="T128" s="77" t="s">
        <v>175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1:65" s="2" customFormat="1" ht="22.8" customHeight="1">
      <c r="A129" s="34"/>
      <c r="B129" s="35"/>
      <c r="C129" s="82" t="s">
        <v>176</v>
      </c>
      <c r="D129" s="36"/>
      <c r="E129" s="36"/>
      <c r="F129" s="36"/>
      <c r="G129" s="36"/>
      <c r="H129" s="36"/>
      <c r="I129" s="36"/>
      <c r="J129" s="170">
        <f>BK129</f>
        <v>0</v>
      </c>
      <c r="K129" s="36"/>
      <c r="L129" s="39"/>
      <c r="M129" s="78"/>
      <c r="N129" s="171"/>
      <c r="O129" s="79"/>
      <c r="P129" s="172">
        <f>P130+P172</f>
        <v>0</v>
      </c>
      <c r="Q129" s="79"/>
      <c r="R129" s="172">
        <f>R130+R172</f>
        <v>1259.5650000000001</v>
      </c>
      <c r="S129" s="79"/>
      <c r="T129" s="173">
        <f>T130+T172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81</v>
      </c>
      <c r="AU129" s="17" t="s">
        <v>137</v>
      </c>
      <c r="BK129" s="174">
        <f>BK130+BK172</f>
        <v>0</v>
      </c>
    </row>
    <row r="130" spans="1:65" s="12" customFormat="1" ht="25.95" customHeight="1">
      <c r="B130" s="175"/>
      <c r="C130" s="176"/>
      <c r="D130" s="177" t="s">
        <v>81</v>
      </c>
      <c r="E130" s="178" t="s">
        <v>891</v>
      </c>
      <c r="F130" s="178" t="s">
        <v>892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P131+P134+P141+P148+P161+P169</f>
        <v>0</v>
      </c>
      <c r="Q130" s="183"/>
      <c r="R130" s="184">
        <f>R131+R134+R141+R148+R161+R169</f>
        <v>1259.5650000000001</v>
      </c>
      <c r="S130" s="183"/>
      <c r="T130" s="185">
        <f>T131+T134+T141+T148+T161+T169</f>
        <v>0</v>
      </c>
      <c r="AR130" s="186" t="s">
        <v>90</v>
      </c>
      <c r="AT130" s="187" t="s">
        <v>81</v>
      </c>
      <c r="AU130" s="187" t="s">
        <v>82</v>
      </c>
      <c r="AY130" s="186" t="s">
        <v>179</v>
      </c>
      <c r="BK130" s="188">
        <f>BK131+BK134+BK141+BK148+BK161+BK169</f>
        <v>0</v>
      </c>
    </row>
    <row r="131" spans="1:65" s="12" customFormat="1" ht="22.8" customHeight="1">
      <c r="B131" s="175"/>
      <c r="C131" s="176"/>
      <c r="D131" s="177" t="s">
        <v>81</v>
      </c>
      <c r="E131" s="189" t="s">
        <v>2230</v>
      </c>
      <c r="F131" s="189" t="s">
        <v>2231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4</v>
      </c>
      <c r="S131" s="183"/>
      <c r="T131" s="185">
        <f>T132</f>
        <v>0</v>
      </c>
      <c r="AR131" s="186" t="s">
        <v>21</v>
      </c>
      <c r="AT131" s="187" t="s">
        <v>81</v>
      </c>
      <c r="AU131" s="187" t="s">
        <v>21</v>
      </c>
      <c r="AY131" s="186" t="s">
        <v>179</v>
      </c>
      <c r="BK131" s="188">
        <f>BK132</f>
        <v>0</v>
      </c>
    </row>
    <row r="132" spans="1:65" s="12" customFormat="1" ht="20.85" customHeight="1">
      <c r="B132" s="175"/>
      <c r="C132" s="176"/>
      <c r="D132" s="177" t="s">
        <v>81</v>
      </c>
      <c r="E132" s="189" t="s">
        <v>2232</v>
      </c>
      <c r="F132" s="189" t="s">
        <v>2233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P133</f>
        <v>0</v>
      </c>
      <c r="Q132" s="183"/>
      <c r="R132" s="184">
        <f>R133</f>
        <v>4</v>
      </c>
      <c r="S132" s="183"/>
      <c r="T132" s="185">
        <f>T133</f>
        <v>0</v>
      </c>
      <c r="AR132" s="186" t="s">
        <v>21</v>
      </c>
      <c r="AT132" s="187" t="s">
        <v>81</v>
      </c>
      <c r="AU132" s="187" t="s">
        <v>90</v>
      </c>
      <c r="AY132" s="186" t="s">
        <v>179</v>
      </c>
      <c r="BK132" s="188">
        <f>BK133</f>
        <v>0</v>
      </c>
    </row>
    <row r="133" spans="1:65" s="2" customFormat="1" ht="22.2" customHeight="1">
      <c r="A133" s="34"/>
      <c r="B133" s="35"/>
      <c r="C133" s="191" t="s">
        <v>21</v>
      </c>
      <c r="D133" s="191" t="s">
        <v>181</v>
      </c>
      <c r="E133" s="192" t="s">
        <v>2234</v>
      </c>
      <c r="F133" s="193" t="s">
        <v>2235</v>
      </c>
      <c r="G133" s="194" t="s">
        <v>631</v>
      </c>
      <c r="H133" s="195">
        <v>4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47</v>
      </c>
      <c r="O133" s="71"/>
      <c r="P133" s="200">
        <f>O133*H133</f>
        <v>0</v>
      </c>
      <c r="Q133" s="200">
        <v>1</v>
      </c>
      <c r="R133" s="200">
        <f>Q133*H133</f>
        <v>4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297</v>
      </c>
      <c r="AT133" s="202" t="s">
        <v>181</v>
      </c>
      <c r="AU133" s="202" t="s">
        <v>110</v>
      </c>
      <c r="AY133" s="17" t="s">
        <v>179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21</v>
      </c>
      <c r="BK133" s="203">
        <f>ROUND(I133*H133,2)</f>
        <v>0</v>
      </c>
      <c r="BL133" s="17" t="s">
        <v>297</v>
      </c>
      <c r="BM133" s="202" t="s">
        <v>90</v>
      </c>
    </row>
    <row r="134" spans="1:65" s="12" customFormat="1" ht="22.8" customHeight="1">
      <c r="B134" s="175"/>
      <c r="C134" s="176"/>
      <c r="D134" s="177" t="s">
        <v>81</v>
      </c>
      <c r="E134" s="189" t="s">
        <v>2236</v>
      </c>
      <c r="F134" s="189" t="s">
        <v>2237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SUM(P135:P140)</f>
        <v>0</v>
      </c>
      <c r="Q134" s="183"/>
      <c r="R134" s="184">
        <f>SUM(R135:R140)</f>
        <v>131.30500000000001</v>
      </c>
      <c r="S134" s="183"/>
      <c r="T134" s="185">
        <f>SUM(T135:T140)</f>
        <v>0</v>
      </c>
      <c r="AR134" s="186" t="s">
        <v>21</v>
      </c>
      <c r="AT134" s="187" t="s">
        <v>81</v>
      </c>
      <c r="AU134" s="187" t="s">
        <v>21</v>
      </c>
      <c r="AY134" s="186" t="s">
        <v>179</v>
      </c>
      <c r="BK134" s="188">
        <f>SUM(BK135:BK140)</f>
        <v>0</v>
      </c>
    </row>
    <row r="135" spans="1:65" s="2" customFormat="1" ht="14.4" customHeight="1">
      <c r="A135" s="34"/>
      <c r="B135" s="35"/>
      <c r="C135" s="191" t="s">
        <v>90</v>
      </c>
      <c r="D135" s="191" t="s">
        <v>181</v>
      </c>
      <c r="E135" s="192" t="s">
        <v>2238</v>
      </c>
      <c r="F135" s="193" t="s">
        <v>2239</v>
      </c>
      <c r="G135" s="194" t="s">
        <v>260</v>
      </c>
      <c r="H135" s="195">
        <v>110</v>
      </c>
      <c r="I135" s="196"/>
      <c r="J135" s="197">
        <f t="shared" ref="J135:J140" si="0">ROUND(I135*H135,2)</f>
        <v>0</v>
      </c>
      <c r="K135" s="193" t="s">
        <v>1</v>
      </c>
      <c r="L135" s="39"/>
      <c r="M135" s="198" t="s">
        <v>1</v>
      </c>
      <c r="N135" s="199" t="s">
        <v>47</v>
      </c>
      <c r="O135" s="71"/>
      <c r="P135" s="200">
        <f t="shared" ref="P135:P140" si="1">O135*H135</f>
        <v>0</v>
      </c>
      <c r="Q135" s="200">
        <v>0.112</v>
      </c>
      <c r="R135" s="200">
        <f t="shared" ref="R135:R140" si="2">Q135*H135</f>
        <v>12.32</v>
      </c>
      <c r="S135" s="200">
        <v>0</v>
      </c>
      <c r="T135" s="201">
        <f t="shared" ref="T135:T140" si="3"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297</v>
      </c>
      <c r="AT135" s="202" t="s">
        <v>181</v>
      </c>
      <c r="AU135" s="202" t="s">
        <v>90</v>
      </c>
      <c r="AY135" s="17" t="s">
        <v>179</v>
      </c>
      <c r="BE135" s="203">
        <f t="shared" ref="BE135:BE140" si="4">IF(N135="základní",J135,0)</f>
        <v>0</v>
      </c>
      <c r="BF135" s="203">
        <f t="shared" ref="BF135:BF140" si="5">IF(N135="snížená",J135,0)</f>
        <v>0</v>
      </c>
      <c r="BG135" s="203">
        <f t="shared" ref="BG135:BG140" si="6">IF(N135="zákl. přenesená",J135,0)</f>
        <v>0</v>
      </c>
      <c r="BH135" s="203">
        <f t="shared" ref="BH135:BH140" si="7">IF(N135="sníž. přenesená",J135,0)</f>
        <v>0</v>
      </c>
      <c r="BI135" s="203">
        <f t="shared" ref="BI135:BI140" si="8">IF(N135="nulová",J135,0)</f>
        <v>0</v>
      </c>
      <c r="BJ135" s="17" t="s">
        <v>21</v>
      </c>
      <c r="BK135" s="203">
        <f t="shared" ref="BK135:BK140" si="9">ROUND(I135*H135,2)</f>
        <v>0</v>
      </c>
      <c r="BL135" s="17" t="s">
        <v>297</v>
      </c>
      <c r="BM135" s="202" t="s">
        <v>186</v>
      </c>
    </row>
    <row r="136" spans="1:65" s="2" customFormat="1" ht="14.4" customHeight="1">
      <c r="A136" s="34"/>
      <c r="B136" s="35"/>
      <c r="C136" s="191" t="s">
        <v>110</v>
      </c>
      <c r="D136" s="191" t="s">
        <v>181</v>
      </c>
      <c r="E136" s="192" t="s">
        <v>2240</v>
      </c>
      <c r="F136" s="193" t="s">
        <v>2241</v>
      </c>
      <c r="G136" s="194" t="s">
        <v>260</v>
      </c>
      <c r="H136" s="195">
        <v>63</v>
      </c>
      <c r="I136" s="196"/>
      <c r="J136" s="197">
        <f t="shared" si="0"/>
        <v>0</v>
      </c>
      <c r="K136" s="193" t="s">
        <v>1</v>
      </c>
      <c r="L136" s="39"/>
      <c r="M136" s="198" t="s">
        <v>1</v>
      </c>
      <c r="N136" s="199" t="s">
        <v>47</v>
      </c>
      <c r="O136" s="71"/>
      <c r="P136" s="200">
        <f t="shared" si="1"/>
        <v>0</v>
      </c>
      <c r="Q136" s="200">
        <v>0.154</v>
      </c>
      <c r="R136" s="200">
        <f t="shared" si="2"/>
        <v>9.702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297</v>
      </c>
      <c r="AT136" s="202" t="s">
        <v>181</v>
      </c>
      <c r="AU136" s="202" t="s">
        <v>90</v>
      </c>
      <c r="AY136" s="17" t="s">
        <v>179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21</v>
      </c>
      <c r="BK136" s="203">
        <f t="shared" si="9"/>
        <v>0</v>
      </c>
      <c r="BL136" s="17" t="s">
        <v>297</v>
      </c>
      <c r="BM136" s="202" t="s">
        <v>229</v>
      </c>
    </row>
    <row r="137" spans="1:65" s="2" customFormat="1" ht="14.4" customHeight="1">
      <c r="A137" s="34"/>
      <c r="B137" s="35"/>
      <c r="C137" s="191" t="s">
        <v>186</v>
      </c>
      <c r="D137" s="191" t="s">
        <v>181</v>
      </c>
      <c r="E137" s="192" t="s">
        <v>2242</v>
      </c>
      <c r="F137" s="193" t="s">
        <v>2243</v>
      </c>
      <c r="G137" s="194" t="s">
        <v>260</v>
      </c>
      <c r="H137" s="195">
        <v>51</v>
      </c>
      <c r="I137" s="196"/>
      <c r="J137" s="197">
        <f t="shared" si="0"/>
        <v>0</v>
      </c>
      <c r="K137" s="193" t="s">
        <v>1</v>
      </c>
      <c r="L137" s="39"/>
      <c r="M137" s="198" t="s">
        <v>1</v>
      </c>
      <c r="N137" s="199" t="s">
        <v>47</v>
      </c>
      <c r="O137" s="71"/>
      <c r="P137" s="200">
        <f t="shared" si="1"/>
        <v>0</v>
      </c>
      <c r="Q137" s="200">
        <v>0.314</v>
      </c>
      <c r="R137" s="200">
        <f t="shared" si="2"/>
        <v>16.013999999999999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297</v>
      </c>
      <c r="AT137" s="202" t="s">
        <v>181</v>
      </c>
      <c r="AU137" s="202" t="s">
        <v>90</v>
      </c>
      <c r="AY137" s="17" t="s">
        <v>179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21</v>
      </c>
      <c r="BK137" s="203">
        <f t="shared" si="9"/>
        <v>0</v>
      </c>
      <c r="BL137" s="17" t="s">
        <v>297</v>
      </c>
      <c r="BM137" s="202" t="s">
        <v>210</v>
      </c>
    </row>
    <row r="138" spans="1:65" s="2" customFormat="1" ht="14.4" customHeight="1">
      <c r="A138" s="34"/>
      <c r="B138" s="35"/>
      <c r="C138" s="191" t="s">
        <v>222</v>
      </c>
      <c r="D138" s="191" t="s">
        <v>181</v>
      </c>
      <c r="E138" s="192" t="s">
        <v>2244</v>
      </c>
      <c r="F138" s="193" t="s">
        <v>2245</v>
      </c>
      <c r="G138" s="194" t="s">
        <v>260</v>
      </c>
      <c r="H138" s="195">
        <v>97</v>
      </c>
      <c r="I138" s="196"/>
      <c r="J138" s="197">
        <f t="shared" si="0"/>
        <v>0</v>
      </c>
      <c r="K138" s="193" t="s">
        <v>1</v>
      </c>
      <c r="L138" s="39"/>
      <c r="M138" s="198" t="s">
        <v>1</v>
      </c>
      <c r="N138" s="199" t="s">
        <v>47</v>
      </c>
      <c r="O138" s="71"/>
      <c r="P138" s="200">
        <f t="shared" si="1"/>
        <v>0</v>
      </c>
      <c r="Q138" s="200">
        <v>0.40400000000000003</v>
      </c>
      <c r="R138" s="200">
        <f t="shared" si="2"/>
        <v>39.188000000000002</v>
      </c>
      <c r="S138" s="200">
        <v>0</v>
      </c>
      <c r="T138" s="201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297</v>
      </c>
      <c r="AT138" s="202" t="s">
        <v>181</v>
      </c>
      <c r="AU138" s="202" t="s">
        <v>90</v>
      </c>
      <c r="AY138" s="17" t="s">
        <v>179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21</v>
      </c>
      <c r="BK138" s="203">
        <f t="shared" si="9"/>
        <v>0</v>
      </c>
      <c r="BL138" s="17" t="s">
        <v>297</v>
      </c>
      <c r="BM138" s="202" t="s">
        <v>26</v>
      </c>
    </row>
    <row r="139" spans="1:65" s="2" customFormat="1" ht="14.4" customHeight="1">
      <c r="A139" s="34"/>
      <c r="B139" s="35"/>
      <c r="C139" s="191" t="s">
        <v>229</v>
      </c>
      <c r="D139" s="191" t="s">
        <v>181</v>
      </c>
      <c r="E139" s="192" t="s">
        <v>2246</v>
      </c>
      <c r="F139" s="193" t="s">
        <v>2247</v>
      </c>
      <c r="G139" s="194" t="s">
        <v>260</v>
      </c>
      <c r="H139" s="195">
        <v>7</v>
      </c>
      <c r="I139" s="196"/>
      <c r="J139" s="197">
        <f t="shared" si="0"/>
        <v>0</v>
      </c>
      <c r="K139" s="193" t="s">
        <v>1</v>
      </c>
      <c r="L139" s="39"/>
      <c r="M139" s="198" t="s">
        <v>1</v>
      </c>
      <c r="N139" s="199" t="s">
        <v>47</v>
      </c>
      <c r="O139" s="71"/>
      <c r="P139" s="200">
        <f t="shared" si="1"/>
        <v>0</v>
      </c>
      <c r="Q139" s="200">
        <v>0.58299999999999996</v>
      </c>
      <c r="R139" s="200">
        <f t="shared" si="2"/>
        <v>4.0809999999999995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297</v>
      </c>
      <c r="AT139" s="202" t="s">
        <v>181</v>
      </c>
      <c r="AU139" s="202" t="s">
        <v>90</v>
      </c>
      <c r="AY139" s="17" t="s">
        <v>179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21</v>
      </c>
      <c r="BK139" s="203">
        <f t="shared" si="9"/>
        <v>0</v>
      </c>
      <c r="BL139" s="17" t="s">
        <v>297</v>
      </c>
      <c r="BM139" s="202" t="s">
        <v>265</v>
      </c>
    </row>
    <row r="140" spans="1:65" s="2" customFormat="1" ht="14.4" customHeight="1">
      <c r="A140" s="34"/>
      <c r="B140" s="35"/>
      <c r="C140" s="226" t="s">
        <v>234</v>
      </c>
      <c r="D140" s="226" t="s">
        <v>207</v>
      </c>
      <c r="E140" s="227" t="s">
        <v>2248</v>
      </c>
      <c r="F140" s="228" t="s">
        <v>2249</v>
      </c>
      <c r="G140" s="229" t="s">
        <v>631</v>
      </c>
      <c r="H140" s="230">
        <v>1</v>
      </c>
      <c r="I140" s="231"/>
      <c r="J140" s="232">
        <f t="shared" si="0"/>
        <v>0</v>
      </c>
      <c r="K140" s="228" t="s">
        <v>1</v>
      </c>
      <c r="L140" s="233"/>
      <c r="M140" s="234" t="s">
        <v>1</v>
      </c>
      <c r="N140" s="235" t="s">
        <v>47</v>
      </c>
      <c r="O140" s="71"/>
      <c r="P140" s="200">
        <f t="shared" si="1"/>
        <v>0</v>
      </c>
      <c r="Q140" s="200">
        <v>50</v>
      </c>
      <c r="R140" s="200">
        <f t="shared" si="2"/>
        <v>50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397</v>
      </c>
      <c r="AT140" s="202" t="s">
        <v>207</v>
      </c>
      <c r="AU140" s="202" t="s">
        <v>90</v>
      </c>
      <c r="AY140" s="17" t="s">
        <v>179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21</v>
      </c>
      <c r="BK140" s="203">
        <f t="shared" si="9"/>
        <v>0</v>
      </c>
      <c r="BL140" s="17" t="s">
        <v>297</v>
      </c>
      <c r="BM140" s="202" t="s">
        <v>286</v>
      </c>
    </row>
    <row r="141" spans="1:65" s="12" customFormat="1" ht="22.8" customHeight="1">
      <c r="B141" s="175"/>
      <c r="C141" s="176"/>
      <c r="D141" s="177" t="s">
        <v>81</v>
      </c>
      <c r="E141" s="189" t="s">
        <v>2250</v>
      </c>
      <c r="F141" s="189" t="s">
        <v>2251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SUM(P142:P147)</f>
        <v>0</v>
      </c>
      <c r="Q141" s="183"/>
      <c r="R141" s="184">
        <f>SUM(R142:R147)</f>
        <v>17.950000000000003</v>
      </c>
      <c r="S141" s="183"/>
      <c r="T141" s="185">
        <f>SUM(T142:T147)</f>
        <v>0</v>
      </c>
      <c r="AR141" s="186" t="s">
        <v>21</v>
      </c>
      <c r="AT141" s="187" t="s">
        <v>81</v>
      </c>
      <c r="AU141" s="187" t="s">
        <v>21</v>
      </c>
      <c r="AY141" s="186" t="s">
        <v>179</v>
      </c>
      <c r="BK141" s="188">
        <f>SUM(BK142:BK147)</f>
        <v>0</v>
      </c>
    </row>
    <row r="142" spans="1:65" s="2" customFormat="1" ht="14.4" customHeight="1">
      <c r="A142" s="34"/>
      <c r="B142" s="35"/>
      <c r="C142" s="191" t="s">
        <v>210</v>
      </c>
      <c r="D142" s="191" t="s">
        <v>181</v>
      </c>
      <c r="E142" s="192" t="s">
        <v>2252</v>
      </c>
      <c r="F142" s="193" t="s">
        <v>2253</v>
      </c>
      <c r="G142" s="194" t="s">
        <v>709</v>
      </c>
      <c r="H142" s="195">
        <v>37</v>
      </c>
      <c r="I142" s="196"/>
      <c r="J142" s="197">
        <f t="shared" ref="J142:J147" si="10">ROUND(I142*H142,2)</f>
        <v>0</v>
      </c>
      <c r="K142" s="193" t="s">
        <v>1</v>
      </c>
      <c r="L142" s="39"/>
      <c r="M142" s="198" t="s">
        <v>1</v>
      </c>
      <c r="N142" s="199" t="s">
        <v>47</v>
      </c>
      <c r="O142" s="71"/>
      <c r="P142" s="200">
        <f t="shared" ref="P142:P147" si="11">O142*H142</f>
        <v>0</v>
      </c>
      <c r="Q142" s="200">
        <v>0.15</v>
      </c>
      <c r="R142" s="200">
        <f t="shared" ref="R142:R147" si="12">Q142*H142</f>
        <v>5.55</v>
      </c>
      <c r="S142" s="200">
        <v>0</v>
      </c>
      <c r="T142" s="201">
        <f t="shared" ref="T142:T147" si="13"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297</v>
      </c>
      <c r="AT142" s="202" t="s">
        <v>181</v>
      </c>
      <c r="AU142" s="202" t="s">
        <v>90</v>
      </c>
      <c r="AY142" s="17" t="s">
        <v>179</v>
      </c>
      <c r="BE142" s="203">
        <f t="shared" ref="BE142:BE147" si="14">IF(N142="základní",J142,0)</f>
        <v>0</v>
      </c>
      <c r="BF142" s="203">
        <f t="shared" ref="BF142:BF147" si="15">IF(N142="snížená",J142,0)</f>
        <v>0</v>
      </c>
      <c r="BG142" s="203">
        <f t="shared" ref="BG142:BG147" si="16">IF(N142="zákl. přenesená",J142,0)</f>
        <v>0</v>
      </c>
      <c r="BH142" s="203">
        <f t="shared" ref="BH142:BH147" si="17">IF(N142="sníž. přenesená",J142,0)</f>
        <v>0</v>
      </c>
      <c r="BI142" s="203">
        <f t="shared" ref="BI142:BI147" si="18">IF(N142="nulová",J142,0)</f>
        <v>0</v>
      </c>
      <c r="BJ142" s="17" t="s">
        <v>21</v>
      </c>
      <c r="BK142" s="203">
        <f t="shared" ref="BK142:BK147" si="19">ROUND(I142*H142,2)</f>
        <v>0</v>
      </c>
      <c r="BL142" s="17" t="s">
        <v>297</v>
      </c>
      <c r="BM142" s="202" t="s">
        <v>297</v>
      </c>
    </row>
    <row r="143" spans="1:65" s="2" customFormat="1" ht="14.4" customHeight="1">
      <c r="A143" s="34"/>
      <c r="B143" s="35"/>
      <c r="C143" s="191" t="s">
        <v>246</v>
      </c>
      <c r="D143" s="191" t="s">
        <v>181</v>
      </c>
      <c r="E143" s="192" t="s">
        <v>2254</v>
      </c>
      <c r="F143" s="193" t="s">
        <v>2255</v>
      </c>
      <c r="G143" s="194" t="s">
        <v>709</v>
      </c>
      <c r="H143" s="195">
        <v>74</v>
      </c>
      <c r="I143" s="196"/>
      <c r="J143" s="197">
        <f t="shared" si="10"/>
        <v>0</v>
      </c>
      <c r="K143" s="193" t="s">
        <v>1</v>
      </c>
      <c r="L143" s="39"/>
      <c r="M143" s="198" t="s">
        <v>1</v>
      </c>
      <c r="N143" s="199" t="s">
        <v>47</v>
      </c>
      <c r="O143" s="71"/>
      <c r="P143" s="200">
        <f t="shared" si="11"/>
        <v>0</v>
      </c>
      <c r="Q143" s="200">
        <v>0.02</v>
      </c>
      <c r="R143" s="200">
        <f t="shared" si="12"/>
        <v>1.48</v>
      </c>
      <c r="S143" s="200">
        <v>0</v>
      </c>
      <c r="T143" s="201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297</v>
      </c>
      <c r="AT143" s="202" t="s">
        <v>181</v>
      </c>
      <c r="AU143" s="202" t="s">
        <v>90</v>
      </c>
      <c r="AY143" s="17" t="s">
        <v>179</v>
      </c>
      <c r="BE143" s="203">
        <f t="shared" si="14"/>
        <v>0</v>
      </c>
      <c r="BF143" s="203">
        <f t="shared" si="15"/>
        <v>0</v>
      </c>
      <c r="BG143" s="203">
        <f t="shared" si="16"/>
        <v>0</v>
      </c>
      <c r="BH143" s="203">
        <f t="shared" si="17"/>
        <v>0</v>
      </c>
      <c r="BI143" s="203">
        <f t="shared" si="18"/>
        <v>0</v>
      </c>
      <c r="BJ143" s="17" t="s">
        <v>21</v>
      </c>
      <c r="BK143" s="203">
        <f t="shared" si="19"/>
        <v>0</v>
      </c>
      <c r="BL143" s="17" t="s">
        <v>297</v>
      </c>
      <c r="BM143" s="202" t="s">
        <v>309</v>
      </c>
    </row>
    <row r="144" spans="1:65" s="2" customFormat="1" ht="19.8" customHeight="1">
      <c r="A144" s="34"/>
      <c r="B144" s="35"/>
      <c r="C144" s="191" t="s">
        <v>26</v>
      </c>
      <c r="D144" s="191" t="s">
        <v>181</v>
      </c>
      <c r="E144" s="192" t="s">
        <v>2256</v>
      </c>
      <c r="F144" s="193" t="s">
        <v>2257</v>
      </c>
      <c r="G144" s="194" t="s">
        <v>709</v>
      </c>
      <c r="H144" s="195">
        <v>74</v>
      </c>
      <c r="I144" s="196"/>
      <c r="J144" s="197">
        <f t="shared" si="10"/>
        <v>0</v>
      </c>
      <c r="K144" s="193" t="s">
        <v>1</v>
      </c>
      <c r="L144" s="39"/>
      <c r="M144" s="198" t="s">
        <v>1</v>
      </c>
      <c r="N144" s="199" t="s">
        <v>47</v>
      </c>
      <c r="O144" s="71"/>
      <c r="P144" s="200">
        <f t="shared" si="11"/>
        <v>0</v>
      </c>
      <c r="Q144" s="200">
        <v>0.02</v>
      </c>
      <c r="R144" s="200">
        <f t="shared" si="12"/>
        <v>1.48</v>
      </c>
      <c r="S144" s="200">
        <v>0</v>
      </c>
      <c r="T144" s="201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297</v>
      </c>
      <c r="AT144" s="202" t="s">
        <v>181</v>
      </c>
      <c r="AU144" s="202" t="s">
        <v>90</v>
      </c>
      <c r="AY144" s="17" t="s">
        <v>179</v>
      </c>
      <c r="BE144" s="203">
        <f t="shared" si="14"/>
        <v>0</v>
      </c>
      <c r="BF144" s="203">
        <f t="shared" si="15"/>
        <v>0</v>
      </c>
      <c r="BG144" s="203">
        <f t="shared" si="16"/>
        <v>0</v>
      </c>
      <c r="BH144" s="203">
        <f t="shared" si="17"/>
        <v>0</v>
      </c>
      <c r="BI144" s="203">
        <f t="shared" si="18"/>
        <v>0</v>
      </c>
      <c r="BJ144" s="17" t="s">
        <v>21</v>
      </c>
      <c r="BK144" s="203">
        <f t="shared" si="19"/>
        <v>0</v>
      </c>
      <c r="BL144" s="17" t="s">
        <v>297</v>
      </c>
      <c r="BM144" s="202" t="s">
        <v>321</v>
      </c>
    </row>
    <row r="145" spans="1:65" s="2" customFormat="1" ht="22.2" customHeight="1">
      <c r="A145" s="34"/>
      <c r="B145" s="35"/>
      <c r="C145" s="191" t="s">
        <v>257</v>
      </c>
      <c r="D145" s="191" t="s">
        <v>181</v>
      </c>
      <c r="E145" s="192" t="s">
        <v>2258</v>
      </c>
      <c r="F145" s="193" t="s">
        <v>2259</v>
      </c>
      <c r="G145" s="194" t="s">
        <v>631</v>
      </c>
      <c r="H145" s="195">
        <v>37</v>
      </c>
      <c r="I145" s="196"/>
      <c r="J145" s="197">
        <f t="shared" si="10"/>
        <v>0</v>
      </c>
      <c r="K145" s="193" t="s">
        <v>1</v>
      </c>
      <c r="L145" s="39"/>
      <c r="M145" s="198" t="s">
        <v>1</v>
      </c>
      <c r="N145" s="199" t="s">
        <v>47</v>
      </c>
      <c r="O145" s="71"/>
      <c r="P145" s="200">
        <f t="shared" si="11"/>
        <v>0</v>
      </c>
      <c r="Q145" s="200">
        <v>0.1</v>
      </c>
      <c r="R145" s="200">
        <f t="shared" si="12"/>
        <v>3.7</v>
      </c>
      <c r="S145" s="200">
        <v>0</v>
      </c>
      <c r="T145" s="201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297</v>
      </c>
      <c r="AT145" s="202" t="s">
        <v>181</v>
      </c>
      <c r="AU145" s="202" t="s">
        <v>90</v>
      </c>
      <c r="AY145" s="17" t="s">
        <v>179</v>
      </c>
      <c r="BE145" s="203">
        <f t="shared" si="14"/>
        <v>0</v>
      </c>
      <c r="BF145" s="203">
        <f t="shared" si="15"/>
        <v>0</v>
      </c>
      <c r="BG145" s="203">
        <f t="shared" si="16"/>
        <v>0</v>
      </c>
      <c r="BH145" s="203">
        <f t="shared" si="17"/>
        <v>0</v>
      </c>
      <c r="BI145" s="203">
        <f t="shared" si="18"/>
        <v>0</v>
      </c>
      <c r="BJ145" s="17" t="s">
        <v>21</v>
      </c>
      <c r="BK145" s="203">
        <f t="shared" si="19"/>
        <v>0</v>
      </c>
      <c r="BL145" s="17" t="s">
        <v>297</v>
      </c>
      <c r="BM145" s="202" t="s">
        <v>330</v>
      </c>
    </row>
    <row r="146" spans="1:65" s="2" customFormat="1" ht="14.4" customHeight="1">
      <c r="A146" s="34"/>
      <c r="B146" s="35"/>
      <c r="C146" s="191" t="s">
        <v>265</v>
      </c>
      <c r="D146" s="191" t="s">
        <v>181</v>
      </c>
      <c r="E146" s="192" t="s">
        <v>2260</v>
      </c>
      <c r="F146" s="193" t="s">
        <v>2261</v>
      </c>
      <c r="G146" s="194" t="s">
        <v>631</v>
      </c>
      <c r="H146" s="195">
        <v>37</v>
      </c>
      <c r="I146" s="196"/>
      <c r="J146" s="197">
        <f t="shared" si="10"/>
        <v>0</v>
      </c>
      <c r="K146" s="193" t="s">
        <v>1</v>
      </c>
      <c r="L146" s="39"/>
      <c r="M146" s="198" t="s">
        <v>1</v>
      </c>
      <c r="N146" s="199" t="s">
        <v>47</v>
      </c>
      <c r="O146" s="71"/>
      <c r="P146" s="200">
        <f t="shared" si="11"/>
        <v>0</v>
      </c>
      <c r="Q146" s="200">
        <v>0.02</v>
      </c>
      <c r="R146" s="200">
        <f t="shared" si="12"/>
        <v>0.74</v>
      </c>
      <c r="S146" s="200">
        <v>0</v>
      </c>
      <c r="T146" s="201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297</v>
      </c>
      <c r="AT146" s="202" t="s">
        <v>181</v>
      </c>
      <c r="AU146" s="202" t="s">
        <v>90</v>
      </c>
      <c r="AY146" s="17" t="s">
        <v>179</v>
      </c>
      <c r="BE146" s="203">
        <f t="shared" si="14"/>
        <v>0</v>
      </c>
      <c r="BF146" s="203">
        <f t="shared" si="15"/>
        <v>0</v>
      </c>
      <c r="BG146" s="203">
        <f t="shared" si="16"/>
        <v>0</v>
      </c>
      <c r="BH146" s="203">
        <f t="shared" si="17"/>
        <v>0</v>
      </c>
      <c r="BI146" s="203">
        <f t="shared" si="18"/>
        <v>0</v>
      </c>
      <c r="BJ146" s="17" t="s">
        <v>21</v>
      </c>
      <c r="BK146" s="203">
        <f t="shared" si="19"/>
        <v>0</v>
      </c>
      <c r="BL146" s="17" t="s">
        <v>297</v>
      </c>
      <c r="BM146" s="202" t="s">
        <v>341</v>
      </c>
    </row>
    <row r="147" spans="1:65" s="2" customFormat="1" ht="14.4" customHeight="1">
      <c r="A147" s="34"/>
      <c r="B147" s="35"/>
      <c r="C147" s="226" t="s">
        <v>278</v>
      </c>
      <c r="D147" s="226" t="s">
        <v>207</v>
      </c>
      <c r="E147" s="227" t="s">
        <v>2262</v>
      </c>
      <c r="F147" s="228" t="s">
        <v>2263</v>
      </c>
      <c r="G147" s="229" t="s">
        <v>631</v>
      </c>
      <c r="H147" s="230">
        <v>1</v>
      </c>
      <c r="I147" s="231"/>
      <c r="J147" s="232">
        <f t="shared" si="10"/>
        <v>0</v>
      </c>
      <c r="K147" s="228" t="s">
        <v>1</v>
      </c>
      <c r="L147" s="233"/>
      <c r="M147" s="234" t="s">
        <v>1</v>
      </c>
      <c r="N147" s="235" t="s">
        <v>47</v>
      </c>
      <c r="O147" s="71"/>
      <c r="P147" s="200">
        <f t="shared" si="11"/>
        <v>0</v>
      </c>
      <c r="Q147" s="200">
        <v>5</v>
      </c>
      <c r="R147" s="200">
        <f t="shared" si="12"/>
        <v>5</v>
      </c>
      <c r="S147" s="200">
        <v>0</v>
      </c>
      <c r="T147" s="201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397</v>
      </c>
      <c r="AT147" s="202" t="s">
        <v>207</v>
      </c>
      <c r="AU147" s="202" t="s">
        <v>90</v>
      </c>
      <c r="AY147" s="17" t="s">
        <v>179</v>
      </c>
      <c r="BE147" s="203">
        <f t="shared" si="14"/>
        <v>0</v>
      </c>
      <c r="BF147" s="203">
        <f t="shared" si="15"/>
        <v>0</v>
      </c>
      <c r="BG147" s="203">
        <f t="shared" si="16"/>
        <v>0</v>
      </c>
      <c r="BH147" s="203">
        <f t="shared" si="17"/>
        <v>0</v>
      </c>
      <c r="BI147" s="203">
        <f t="shared" si="18"/>
        <v>0</v>
      </c>
      <c r="BJ147" s="17" t="s">
        <v>21</v>
      </c>
      <c r="BK147" s="203">
        <f t="shared" si="19"/>
        <v>0</v>
      </c>
      <c r="BL147" s="17" t="s">
        <v>297</v>
      </c>
      <c r="BM147" s="202" t="s">
        <v>351</v>
      </c>
    </row>
    <row r="148" spans="1:65" s="12" customFormat="1" ht="22.8" customHeight="1">
      <c r="B148" s="175"/>
      <c r="C148" s="176"/>
      <c r="D148" s="177" t="s">
        <v>81</v>
      </c>
      <c r="E148" s="189" t="s">
        <v>2264</v>
      </c>
      <c r="F148" s="189" t="s">
        <v>2265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SUM(P149:P160)</f>
        <v>0</v>
      </c>
      <c r="Q148" s="183"/>
      <c r="R148" s="184">
        <f>SUM(R149:R160)</f>
        <v>965.83</v>
      </c>
      <c r="S148" s="183"/>
      <c r="T148" s="185">
        <f>SUM(T149:T160)</f>
        <v>0</v>
      </c>
      <c r="AR148" s="186" t="s">
        <v>21</v>
      </c>
      <c r="AT148" s="187" t="s">
        <v>81</v>
      </c>
      <c r="AU148" s="187" t="s">
        <v>21</v>
      </c>
      <c r="AY148" s="186" t="s">
        <v>179</v>
      </c>
      <c r="BK148" s="188">
        <f>SUM(BK149:BK160)</f>
        <v>0</v>
      </c>
    </row>
    <row r="149" spans="1:65" s="2" customFormat="1" ht="22.2" customHeight="1">
      <c r="A149" s="34"/>
      <c r="B149" s="35"/>
      <c r="C149" s="191" t="s">
        <v>286</v>
      </c>
      <c r="D149" s="191" t="s">
        <v>181</v>
      </c>
      <c r="E149" s="192" t="s">
        <v>2266</v>
      </c>
      <c r="F149" s="193" t="s">
        <v>2267</v>
      </c>
      <c r="G149" s="194" t="s">
        <v>243</v>
      </c>
      <c r="H149" s="195">
        <v>2</v>
      </c>
      <c r="I149" s="196"/>
      <c r="J149" s="197">
        <f t="shared" ref="J149:J160" si="20">ROUND(I149*H149,2)</f>
        <v>0</v>
      </c>
      <c r="K149" s="193" t="s">
        <v>1</v>
      </c>
      <c r="L149" s="39"/>
      <c r="M149" s="198" t="s">
        <v>1</v>
      </c>
      <c r="N149" s="199" t="s">
        <v>47</v>
      </c>
      <c r="O149" s="71"/>
      <c r="P149" s="200">
        <f t="shared" ref="P149:P160" si="21">O149*H149</f>
        <v>0</v>
      </c>
      <c r="Q149" s="200">
        <v>7.85</v>
      </c>
      <c r="R149" s="200">
        <f t="shared" ref="R149:R160" si="22">Q149*H149</f>
        <v>15.7</v>
      </c>
      <c r="S149" s="200">
        <v>0</v>
      </c>
      <c r="T149" s="201">
        <f t="shared" ref="T149:T160" si="23"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297</v>
      </c>
      <c r="AT149" s="202" t="s">
        <v>181</v>
      </c>
      <c r="AU149" s="202" t="s">
        <v>90</v>
      </c>
      <c r="AY149" s="17" t="s">
        <v>179</v>
      </c>
      <c r="BE149" s="203">
        <f t="shared" ref="BE149:BE160" si="24">IF(N149="základní",J149,0)</f>
        <v>0</v>
      </c>
      <c r="BF149" s="203">
        <f t="shared" ref="BF149:BF160" si="25">IF(N149="snížená",J149,0)</f>
        <v>0</v>
      </c>
      <c r="BG149" s="203">
        <f t="shared" ref="BG149:BG160" si="26">IF(N149="zákl. přenesená",J149,0)</f>
        <v>0</v>
      </c>
      <c r="BH149" s="203">
        <f t="shared" ref="BH149:BH160" si="27">IF(N149="sníž. přenesená",J149,0)</f>
        <v>0</v>
      </c>
      <c r="BI149" s="203">
        <f t="shared" ref="BI149:BI160" si="28">IF(N149="nulová",J149,0)</f>
        <v>0</v>
      </c>
      <c r="BJ149" s="17" t="s">
        <v>21</v>
      </c>
      <c r="BK149" s="203">
        <f t="shared" ref="BK149:BK160" si="29">ROUND(I149*H149,2)</f>
        <v>0</v>
      </c>
      <c r="BL149" s="17" t="s">
        <v>297</v>
      </c>
      <c r="BM149" s="202" t="s">
        <v>362</v>
      </c>
    </row>
    <row r="150" spans="1:65" s="2" customFormat="1" ht="22.2" customHeight="1">
      <c r="A150" s="34"/>
      <c r="B150" s="35"/>
      <c r="C150" s="191" t="s">
        <v>8</v>
      </c>
      <c r="D150" s="191" t="s">
        <v>181</v>
      </c>
      <c r="E150" s="192" t="s">
        <v>2268</v>
      </c>
      <c r="F150" s="193" t="s">
        <v>2269</v>
      </c>
      <c r="G150" s="194" t="s">
        <v>243</v>
      </c>
      <c r="H150" s="195">
        <v>2</v>
      </c>
      <c r="I150" s="196"/>
      <c r="J150" s="197">
        <f t="shared" si="20"/>
        <v>0</v>
      </c>
      <c r="K150" s="193" t="s">
        <v>1</v>
      </c>
      <c r="L150" s="39"/>
      <c r="M150" s="198" t="s">
        <v>1</v>
      </c>
      <c r="N150" s="199" t="s">
        <v>47</v>
      </c>
      <c r="O150" s="71"/>
      <c r="P150" s="200">
        <f t="shared" si="21"/>
        <v>0</v>
      </c>
      <c r="Q150" s="200">
        <v>14.13</v>
      </c>
      <c r="R150" s="200">
        <f t="shared" si="22"/>
        <v>28.26</v>
      </c>
      <c r="S150" s="200">
        <v>0</v>
      </c>
      <c r="T150" s="201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297</v>
      </c>
      <c r="AT150" s="202" t="s">
        <v>181</v>
      </c>
      <c r="AU150" s="202" t="s">
        <v>90</v>
      </c>
      <c r="AY150" s="17" t="s">
        <v>179</v>
      </c>
      <c r="BE150" s="203">
        <f t="shared" si="24"/>
        <v>0</v>
      </c>
      <c r="BF150" s="203">
        <f t="shared" si="25"/>
        <v>0</v>
      </c>
      <c r="BG150" s="203">
        <f t="shared" si="26"/>
        <v>0</v>
      </c>
      <c r="BH150" s="203">
        <f t="shared" si="27"/>
        <v>0</v>
      </c>
      <c r="BI150" s="203">
        <f t="shared" si="28"/>
        <v>0</v>
      </c>
      <c r="BJ150" s="17" t="s">
        <v>21</v>
      </c>
      <c r="BK150" s="203">
        <f t="shared" si="29"/>
        <v>0</v>
      </c>
      <c r="BL150" s="17" t="s">
        <v>297</v>
      </c>
      <c r="BM150" s="202" t="s">
        <v>387</v>
      </c>
    </row>
    <row r="151" spans="1:65" s="2" customFormat="1" ht="22.2" customHeight="1">
      <c r="A151" s="34"/>
      <c r="B151" s="35"/>
      <c r="C151" s="191" t="s">
        <v>297</v>
      </c>
      <c r="D151" s="191" t="s">
        <v>181</v>
      </c>
      <c r="E151" s="192" t="s">
        <v>2270</v>
      </c>
      <c r="F151" s="193" t="s">
        <v>2271</v>
      </c>
      <c r="G151" s="194" t="s">
        <v>243</v>
      </c>
      <c r="H151" s="195">
        <v>2</v>
      </c>
      <c r="I151" s="196"/>
      <c r="J151" s="197">
        <f t="shared" si="20"/>
        <v>0</v>
      </c>
      <c r="K151" s="193" t="s">
        <v>1</v>
      </c>
      <c r="L151" s="39"/>
      <c r="M151" s="198" t="s">
        <v>1</v>
      </c>
      <c r="N151" s="199" t="s">
        <v>47</v>
      </c>
      <c r="O151" s="71"/>
      <c r="P151" s="200">
        <f t="shared" si="21"/>
        <v>0</v>
      </c>
      <c r="Q151" s="200">
        <v>25.12</v>
      </c>
      <c r="R151" s="200">
        <f t="shared" si="22"/>
        <v>50.24</v>
      </c>
      <c r="S151" s="200">
        <v>0</v>
      </c>
      <c r="T151" s="201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297</v>
      </c>
      <c r="AT151" s="202" t="s">
        <v>181</v>
      </c>
      <c r="AU151" s="202" t="s">
        <v>90</v>
      </c>
      <c r="AY151" s="17" t="s">
        <v>179</v>
      </c>
      <c r="BE151" s="203">
        <f t="shared" si="24"/>
        <v>0</v>
      </c>
      <c r="BF151" s="203">
        <f t="shared" si="25"/>
        <v>0</v>
      </c>
      <c r="BG151" s="203">
        <f t="shared" si="26"/>
        <v>0</v>
      </c>
      <c r="BH151" s="203">
        <f t="shared" si="27"/>
        <v>0</v>
      </c>
      <c r="BI151" s="203">
        <f t="shared" si="28"/>
        <v>0</v>
      </c>
      <c r="BJ151" s="17" t="s">
        <v>21</v>
      </c>
      <c r="BK151" s="203">
        <f t="shared" si="29"/>
        <v>0</v>
      </c>
      <c r="BL151" s="17" t="s">
        <v>297</v>
      </c>
      <c r="BM151" s="202" t="s">
        <v>397</v>
      </c>
    </row>
    <row r="152" spans="1:65" s="2" customFormat="1" ht="22.2" customHeight="1">
      <c r="A152" s="34"/>
      <c r="B152" s="35"/>
      <c r="C152" s="191" t="s">
        <v>303</v>
      </c>
      <c r="D152" s="191" t="s">
        <v>181</v>
      </c>
      <c r="E152" s="192" t="s">
        <v>2272</v>
      </c>
      <c r="F152" s="193" t="s">
        <v>2273</v>
      </c>
      <c r="G152" s="194" t="s">
        <v>243</v>
      </c>
      <c r="H152" s="195">
        <v>1</v>
      </c>
      <c r="I152" s="196"/>
      <c r="J152" s="197">
        <f t="shared" si="20"/>
        <v>0</v>
      </c>
      <c r="K152" s="193" t="s">
        <v>1</v>
      </c>
      <c r="L152" s="39"/>
      <c r="M152" s="198" t="s">
        <v>1</v>
      </c>
      <c r="N152" s="199" t="s">
        <v>47</v>
      </c>
      <c r="O152" s="71"/>
      <c r="P152" s="200">
        <f t="shared" si="21"/>
        <v>0</v>
      </c>
      <c r="Q152" s="200">
        <v>11.05</v>
      </c>
      <c r="R152" s="200">
        <f t="shared" si="22"/>
        <v>11.05</v>
      </c>
      <c r="S152" s="200">
        <v>0</v>
      </c>
      <c r="T152" s="201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297</v>
      </c>
      <c r="AT152" s="202" t="s">
        <v>181</v>
      </c>
      <c r="AU152" s="202" t="s">
        <v>90</v>
      </c>
      <c r="AY152" s="17" t="s">
        <v>179</v>
      </c>
      <c r="BE152" s="203">
        <f t="shared" si="24"/>
        <v>0</v>
      </c>
      <c r="BF152" s="203">
        <f t="shared" si="25"/>
        <v>0</v>
      </c>
      <c r="BG152" s="203">
        <f t="shared" si="26"/>
        <v>0</v>
      </c>
      <c r="BH152" s="203">
        <f t="shared" si="27"/>
        <v>0</v>
      </c>
      <c r="BI152" s="203">
        <f t="shared" si="28"/>
        <v>0</v>
      </c>
      <c r="BJ152" s="17" t="s">
        <v>21</v>
      </c>
      <c r="BK152" s="203">
        <f t="shared" si="29"/>
        <v>0</v>
      </c>
      <c r="BL152" s="17" t="s">
        <v>297</v>
      </c>
      <c r="BM152" s="202" t="s">
        <v>406</v>
      </c>
    </row>
    <row r="153" spans="1:65" s="2" customFormat="1" ht="22.2" customHeight="1">
      <c r="A153" s="34"/>
      <c r="B153" s="35"/>
      <c r="C153" s="191" t="s">
        <v>309</v>
      </c>
      <c r="D153" s="191" t="s">
        <v>181</v>
      </c>
      <c r="E153" s="192" t="s">
        <v>2274</v>
      </c>
      <c r="F153" s="193" t="s">
        <v>2275</v>
      </c>
      <c r="G153" s="194" t="s">
        <v>243</v>
      </c>
      <c r="H153" s="195">
        <v>4</v>
      </c>
      <c r="I153" s="196"/>
      <c r="J153" s="197">
        <f t="shared" si="20"/>
        <v>0</v>
      </c>
      <c r="K153" s="193" t="s">
        <v>1</v>
      </c>
      <c r="L153" s="39"/>
      <c r="M153" s="198" t="s">
        <v>1</v>
      </c>
      <c r="N153" s="199" t="s">
        <v>47</v>
      </c>
      <c r="O153" s="71"/>
      <c r="P153" s="200">
        <f t="shared" si="21"/>
        <v>0</v>
      </c>
      <c r="Q153" s="200">
        <v>15.47</v>
      </c>
      <c r="R153" s="200">
        <f t="shared" si="22"/>
        <v>61.88</v>
      </c>
      <c r="S153" s="200">
        <v>0</v>
      </c>
      <c r="T153" s="201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297</v>
      </c>
      <c r="AT153" s="202" t="s">
        <v>181</v>
      </c>
      <c r="AU153" s="202" t="s">
        <v>90</v>
      </c>
      <c r="AY153" s="17" t="s">
        <v>179</v>
      </c>
      <c r="BE153" s="203">
        <f t="shared" si="24"/>
        <v>0</v>
      </c>
      <c r="BF153" s="203">
        <f t="shared" si="25"/>
        <v>0</v>
      </c>
      <c r="BG153" s="203">
        <f t="shared" si="26"/>
        <v>0</v>
      </c>
      <c r="BH153" s="203">
        <f t="shared" si="27"/>
        <v>0</v>
      </c>
      <c r="BI153" s="203">
        <f t="shared" si="28"/>
        <v>0</v>
      </c>
      <c r="BJ153" s="17" t="s">
        <v>21</v>
      </c>
      <c r="BK153" s="203">
        <f t="shared" si="29"/>
        <v>0</v>
      </c>
      <c r="BL153" s="17" t="s">
        <v>297</v>
      </c>
      <c r="BM153" s="202" t="s">
        <v>418</v>
      </c>
    </row>
    <row r="154" spans="1:65" s="2" customFormat="1" ht="22.2" customHeight="1">
      <c r="A154" s="34"/>
      <c r="B154" s="35"/>
      <c r="C154" s="191" t="s">
        <v>315</v>
      </c>
      <c r="D154" s="191" t="s">
        <v>181</v>
      </c>
      <c r="E154" s="192" t="s">
        <v>2276</v>
      </c>
      <c r="F154" s="193" t="s">
        <v>2277</v>
      </c>
      <c r="G154" s="194" t="s">
        <v>243</v>
      </c>
      <c r="H154" s="195">
        <v>6</v>
      </c>
      <c r="I154" s="196"/>
      <c r="J154" s="197">
        <f t="shared" si="20"/>
        <v>0</v>
      </c>
      <c r="K154" s="193" t="s">
        <v>1</v>
      </c>
      <c r="L154" s="39"/>
      <c r="M154" s="198" t="s">
        <v>1</v>
      </c>
      <c r="N154" s="199" t="s">
        <v>47</v>
      </c>
      <c r="O154" s="71"/>
      <c r="P154" s="200">
        <f t="shared" si="21"/>
        <v>0</v>
      </c>
      <c r="Q154" s="200">
        <v>26.52</v>
      </c>
      <c r="R154" s="200">
        <f t="shared" si="22"/>
        <v>159.12</v>
      </c>
      <c r="S154" s="200">
        <v>0</v>
      </c>
      <c r="T154" s="201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297</v>
      </c>
      <c r="AT154" s="202" t="s">
        <v>181</v>
      </c>
      <c r="AU154" s="202" t="s">
        <v>90</v>
      </c>
      <c r="AY154" s="17" t="s">
        <v>179</v>
      </c>
      <c r="BE154" s="203">
        <f t="shared" si="24"/>
        <v>0</v>
      </c>
      <c r="BF154" s="203">
        <f t="shared" si="25"/>
        <v>0</v>
      </c>
      <c r="BG154" s="203">
        <f t="shared" si="26"/>
        <v>0</v>
      </c>
      <c r="BH154" s="203">
        <f t="shared" si="27"/>
        <v>0</v>
      </c>
      <c r="BI154" s="203">
        <f t="shared" si="28"/>
        <v>0</v>
      </c>
      <c r="BJ154" s="17" t="s">
        <v>21</v>
      </c>
      <c r="BK154" s="203">
        <f t="shared" si="29"/>
        <v>0</v>
      </c>
      <c r="BL154" s="17" t="s">
        <v>297</v>
      </c>
      <c r="BM154" s="202" t="s">
        <v>429</v>
      </c>
    </row>
    <row r="155" spans="1:65" s="2" customFormat="1" ht="22.2" customHeight="1">
      <c r="A155" s="34"/>
      <c r="B155" s="35"/>
      <c r="C155" s="191" t="s">
        <v>321</v>
      </c>
      <c r="D155" s="191" t="s">
        <v>181</v>
      </c>
      <c r="E155" s="192" t="s">
        <v>2278</v>
      </c>
      <c r="F155" s="193" t="s">
        <v>2279</v>
      </c>
      <c r="G155" s="194" t="s">
        <v>243</v>
      </c>
      <c r="H155" s="195">
        <v>9</v>
      </c>
      <c r="I155" s="196"/>
      <c r="J155" s="197">
        <f t="shared" si="20"/>
        <v>0</v>
      </c>
      <c r="K155" s="193" t="s">
        <v>1</v>
      </c>
      <c r="L155" s="39"/>
      <c r="M155" s="198" t="s">
        <v>1</v>
      </c>
      <c r="N155" s="199" t="s">
        <v>47</v>
      </c>
      <c r="O155" s="71"/>
      <c r="P155" s="200">
        <f t="shared" si="21"/>
        <v>0</v>
      </c>
      <c r="Q155" s="200">
        <v>30.94</v>
      </c>
      <c r="R155" s="200">
        <f t="shared" si="22"/>
        <v>278.46000000000004</v>
      </c>
      <c r="S155" s="200">
        <v>0</v>
      </c>
      <c r="T155" s="201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297</v>
      </c>
      <c r="AT155" s="202" t="s">
        <v>181</v>
      </c>
      <c r="AU155" s="202" t="s">
        <v>90</v>
      </c>
      <c r="AY155" s="17" t="s">
        <v>179</v>
      </c>
      <c r="BE155" s="203">
        <f t="shared" si="24"/>
        <v>0</v>
      </c>
      <c r="BF155" s="203">
        <f t="shared" si="25"/>
        <v>0</v>
      </c>
      <c r="BG155" s="203">
        <f t="shared" si="26"/>
        <v>0</v>
      </c>
      <c r="BH155" s="203">
        <f t="shared" si="27"/>
        <v>0</v>
      </c>
      <c r="BI155" s="203">
        <f t="shared" si="28"/>
        <v>0</v>
      </c>
      <c r="BJ155" s="17" t="s">
        <v>21</v>
      </c>
      <c r="BK155" s="203">
        <f t="shared" si="29"/>
        <v>0</v>
      </c>
      <c r="BL155" s="17" t="s">
        <v>297</v>
      </c>
      <c r="BM155" s="202" t="s">
        <v>447</v>
      </c>
    </row>
    <row r="156" spans="1:65" s="2" customFormat="1" ht="22.2" customHeight="1">
      <c r="A156" s="34"/>
      <c r="B156" s="35"/>
      <c r="C156" s="191" t="s">
        <v>7</v>
      </c>
      <c r="D156" s="191" t="s">
        <v>181</v>
      </c>
      <c r="E156" s="192" t="s">
        <v>2280</v>
      </c>
      <c r="F156" s="193" t="s">
        <v>2281</v>
      </c>
      <c r="G156" s="194" t="s">
        <v>243</v>
      </c>
      <c r="H156" s="195">
        <v>4</v>
      </c>
      <c r="I156" s="196"/>
      <c r="J156" s="197">
        <f t="shared" si="20"/>
        <v>0</v>
      </c>
      <c r="K156" s="193" t="s">
        <v>1</v>
      </c>
      <c r="L156" s="39"/>
      <c r="M156" s="198" t="s">
        <v>1</v>
      </c>
      <c r="N156" s="199" t="s">
        <v>47</v>
      </c>
      <c r="O156" s="71"/>
      <c r="P156" s="200">
        <f t="shared" si="21"/>
        <v>0</v>
      </c>
      <c r="Q156" s="200">
        <v>35.36</v>
      </c>
      <c r="R156" s="200">
        <f t="shared" si="22"/>
        <v>141.44</v>
      </c>
      <c r="S156" s="200">
        <v>0</v>
      </c>
      <c r="T156" s="201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297</v>
      </c>
      <c r="AT156" s="202" t="s">
        <v>181</v>
      </c>
      <c r="AU156" s="202" t="s">
        <v>90</v>
      </c>
      <c r="AY156" s="17" t="s">
        <v>179</v>
      </c>
      <c r="BE156" s="203">
        <f t="shared" si="24"/>
        <v>0</v>
      </c>
      <c r="BF156" s="203">
        <f t="shared" si="25"/>
        <v>0</v>
      </c>
      <c r="BG156" s="203">
        <f t="shared" si="26"/>
        <v>0</v>
      </c>
      <c r="BH156" s="203">
        <f t="shared" si="27"/>
        <v>0</v>
      </c>
      <c r="BI156" s="203">
        <f t="shared" si="28"/>
        <v>0</v>
      </c>
      <c r="BJ156" s="17" t="s">
        <v>21</v>
      </c>
      <c r="BK156" s="203">
        <f t="shared" si="29"/>
        <v>0</v>
      </c>
      <c r="BL156" s="17" t="s">
        <v>297</v>
      </c>
      <c r="BM156" s="202" t="s">
        <v>458</v>
      </c>
    </row>
    <row r="157" spans="1:65" s="2" customFormat="1" ht="22.2" customHeight="1">
      <c r="A157" s="34"/>
      <c r="B157" s="35"/>
      <c r="C157" s="191" t="s">
        <v>330</v>
      </c>
      <c r="D157" s="191" t="s">
        <v>181</v>
      </c>
      <c r="E157" s="192" t="s">
        <v>2282</v>
      </c>
      <c r="F157" s="193" t="s">
        <v>2283</v>
      </c>
      <c r="G157" s="194" t="s">
        <v>243</v>
      </c>
      <c r="H157" s="195">
        <v>1</v>
      </c>
      <c r="I157" s="196"/>
      <c r="J157" s="197">
        <f t="shared" si="20"/>
        <v>0</v>
      </c>
      <c r="K157" s="193" t="s">
        <v>1</v>
      </c>
      <c r="L157" s="39"/>
      <c r="M157" s="198" t="s">
        <v>1</v>
      </c>
      <c r="N157" s="199" t="s">
        <v>47</v>
      </c>
      <c r="O157" s="71"/>
      <c r="P157" s="200">
        <f t="shared" si="21"/>
        <v>0</v>
      </c>
      <c r="Q157" s="200">
        <v>39.78</v>
      </c>
      <c r="R157" s="200">
        <f t="shared" si="22"/>
        <v>39.78</v>
      </c>
      <c r="S157" s="200">
        <v>0</v>
      </c>
      <c r="T157" s="201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297</v>
      </c>
      <c r="AT157" s="202" t="s">
        <v>181</v>
      </c>
      <c r="AU157" s="202" t="s">
        <v>90</v>
      </c>
      <c r="AY157" s="17" t="s">
        <v>179</v>
      </c>
      <c r="BE157" s="203">
        <f t="shared" si="24"/>
        <v>0</v>
      </c>
      <c r="BF157" s="203">
        <f t="shared" si="25"/>
        <v>0</v>
      </c>
      <c r="BG157" s="203">
        <f t="shared" si="26"/>
        <v>0</v>
      </c>
      <c r="BH157" s="203">
        <f t="shared" si="27"/>
        <v>0</v>
      </c>
      <c r="BI157" s="203">
        <f t="shared" si="28"/>
        <v>0</v>
      </c>
      <c r="BJ157" s="17" t="s">
        <v>21</v>
      </c>
      <c r="BK157" s="203">
        <f t="shared" si="29"/>
        <v>0</v>
      </c>
      <c r="BL157" s="17" t="s">
        <v>297</v>
      </c>
      <c r="BM157" s="202" t="s">
        <v>470</v>
      </c>
    </row>
    <row r="158" spans="1:65" s="2" customFormat="1" ht="22.2" customHeight="1">
      <c r="A158" s="34"/>
      <c r="B158" s="35"/>
      <c r="C158" s="191" t="s">
        <v>335</v>
      </c>
      <c r="D158" s="191" t="s">
        <v>181</v>
      </c>
      <c r="E158" s="192" t="s">
        <v>2284</v>
      </c>
      <c r="F158" s="193" t="s">
        <v>2285</v>
      </c>
      <c r="G158" s="194" t="s">
        <v>243</v>
      </c>
      <c r="H158" s="195">
        <v>2</v>
      </c>
      <c r="I158" s="196"/>
      <c r="J158" s="197">
        <f t="shared" si="20"/>
        <v>0</v>
      </c>
      <c r="K158" s="193" t="s">
        <v>1</v>
      </c>
      <c r="L158" s="39"/>
      <c r="M158" s="198" t="s">
        <v>1</v>
      </c>
      <c r="N158" s="199" t="s">
        <v>47</v>
      </c>
      <c r="O158" s="71"/>
      <c r="P158" s="200">
        <f t="shared" si="21"/>
        <v>0</v>
      </c>
      <c r="Q158" s="200">
        <v>25.7</v>
      </c>
      <c r="R158" s="200">
        <f t="shared" si="22"/>
        <v>51.4</v>
      </c>
      <c r="S158" s="200">
        <v>0</v>
      </c>
      <c r="T158" s="201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297</v>
      </c>
      <c r="AT158" s="202" t="s">
        <v>181</v>
      </c>
      <c r="AU158" s="202" t="s">
        <v>90</v>
      </c>
      <c r="AY158" s="17" t="s">
        <v>179</v>
      </c>
      <c r="BE158" s="203">
        <f t="shared" si="24"/>
        <v>0</v>
      </c>
      <c r="BF158" s="203">
        <f t="shared" si="25"/>
        <v>0</v>
      </c>
      <c r="BG158" s="203">
        <f t="shared" si="26"/>
        <v>0</v>
      </c>
      <c r="BH158" s="203">
        <f t="shared" si="27"/>
        <v>0</v>
      </c>
      <c r="BI158" s="203">
        <f t="shared" si="28"/>
        <v>0</v>
      </c>
      <c r="BJ158" s="17" t="s">
        <v>21</v>
      </c>
      <c r="BK158" s="203">
        <f t="shared" si="29"/>
        <v>0</v>
      </c>
      <c r="BL158" s="17" t="s">
        <v>297</v>
      </c>
      <c r="BM158" s="202" t="s">
        <v>480</v>
      </c>
    </row>
    <row r="159" spans="1:65" s="2" customFormat="1" ht="22.2" customHeight="1">
      <c r="A159" s="34"/>
      <c r="B159" s="35"/>
      <c r="C159" s="191" t="s">
        <v>341</v>
      </c>
      <c r="D159" s="191" t="s">
        <v>181</v>
      </c>
      <c r="E159" s="192" t="s">
        <v>2286</v>
      </c>
      <c r="F159" s="193" t="s">
        <v>2287</v>
      </c>
      <c r="G159" s="194" t="s">
        <v>243</v>
      </c>
      <c r="H159" s="195">
        <v>3</v>
      </c>
      <c r="I159" s="196"/>
      <c r="J159" s="197">
        <f t="shared" si="20"/>
        <v>0</v>
      </c>
      <c r="K159" s="193" t="s">
        <v>1</v>
      </c>
      <c r="L159" s="39"/>
      <c r="M159" s="198" t="s">
        <v>1</v>
      </c>
      <c r="N159" s="199" t="s">
        <v>47</v>
      </c>
      <c r="O159" s="71"/>
      <c r="P159" s="200">
        <f t="shared" si="21"/>
        <v>0</v>
      </c>
      <c r="Q159" s="200">
        <v>30.84</v>
      </c>
      <c r="R159" s="200">
        <f t="shared" si="22"/>
        <v>92.52</v>
      </c>
      <c r="S159" s="200">
        <v>0</v>
      </c>
      <c r="T159" s="201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297</v>
      </c>
      <c r="AT159" s="202" t="s">
        <v>181</v>
      </c>
      <c r="AU159" s="202" t="s">
        <v>90</v>
      </c>
      <c r="AY159" s="17" t="s">
        <v>179</v>
      </c>
      <c r="BE159" s="203">
        <f t="shared" si="24"/>
        <v>0</v>
      </c>
      <c r="BF159" s="203">
        <f t="shared" si="25"/>
        <v>0</v>
      </c>
      <c r="BG159" s="203">
        <f t="shared" si="26"/>
        <v>0</v>
      </c>
      <c r="BH159" s="203">
        <f t="shared" si="27"/>
        <v>0</v>
      </c>
      <c r="BI159" s="203">
        <f t="shared" si="28"/>
        <v>0</v>
      </c>
      <c r="BJ159" s="17" t="s">
        <v>21</v>
      </c>
      <c r="BK159" s="203">
        <f t="shared" si="29"/>
        <v>0</v>
      </c>
      <c r="BL159" s="17" t="s">
        <v>297</v>
      </c>
      <c r="BM159" s="202" t="s">
        <v>493</v>
      </c>
    </row>
    <row r="160" spans="1:65" s="2" customFormat="1" ht="22.2" customHeight="1">
      <c r="A160" s="34"/>
      <c r="B160" s="35"/>
      <c r="C160" s="191" t="s">
        <v>347</v>
      </c>
      <c r="D160" s="191" t="s">
        <v>181</v>
      </c>
      <c r="E160" s="192" t="s">
        <v>2288</v>
      </c>
      <c r="F160" s="193" t="s">
        <v>2289</v>
      </c>
      <c r="G160" s="194" t="s">
        <v>243</v>
      </c>
      <c r="H160" s="195">
        <v>1</v>
      </c>
      <c r="I160" s="196"/>
      <c r="J160" s="197">
        <f t="shared" si="20"/>
        <v>0</v>
      </c>
      <c r="K160" s="193" t="s">
        <v>1</v>
      </c>
      <c r="L160" s="39"/>
      <c r="M160" s="198" t="s">
        <v>1</v>
      </c>
      <c r="N160" s="199" t="s">
        <v>47</v>
      </c>
      <c r="O160" s="71"/>
      <c r="P160" s="200">
        <f t="shared" si="21"/>
        <v>0</v>
      </c>
      <c r="Q160" s="200">
        <v>35.979999999999997</v>
      </c>
      <c r="R160" s="200">
        <f t="shared" si="22"/>
        <v>35.979999999999997</v>
      </c>
      <c r="S160" s="200">
        <v>0</v>
      </c>
      <c r="T160" s="201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297</v>
      </c>
      <c r="AT160" s="202" t="s">
        <v>181</v>
      </c>
      <c r="AU160" s="202" t="s">
        <v>90</v>
      </c>
      <c r="AY160" s="17" t="s">
        <v>179</v>
      </c>
      <c r="BE160" s="203">
        <f t="shared" si="24"/>
        <v>0</v>
      </c>
      <c r="BF160" s="203">
        <f t="shared" si="25"/>
        <v>0</v>
      </c>
      <c r="BG160" s="203">
        <f t="shared" si="26"/>
        <v>0</v>
      </c>
      <c r="BH160" s="203">
        <f t="shared" si="27"/>
        <v>0</v>
      </c>
      <c r="BI160" s="203">
        <f t="shared" si="28"/>
        <v>0</v>
      </c>
      <c r="BJ160" s="17" t="s">
        <v>21</v>
      </c>
      <c r="BK160" s="203">
        <f t="shared" si="29"/>
        <v>0</v>
      </c>
      <c r="BL160" s="17" t="s">
        <v>297</v>
      </c>
      <c r="BM160" s="202" t="s">
        <v>504</v>
      </c>
    </row>
    <row r="161" spans="1:65" s="12" customFormat="1" ht="22.8" customHeight="1">
      <c r="B161" s="175"/>
      <c r="C161" s="176"/>
      <c r="D161" s="177" t="s">
        <v>81</v>
      </c>
      <c r="E161" s="189" t="s">
        <v>2290</v>
      </c>
      <c r="F161" s="189" t="s">
        <v>2291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SUM(P162:P168)</f>
        <v>0</v>
      </c>
      <c r="Q161" s="183"/>
      <c r="R161" s="184">
        <f>SUM(R162:R168)</f>
        <v>101.97999999999999</v>
      </c>
      <c r="S161" s="183"/>
      <c r="T161" s="185">
        <f>SUM(T162:T168)</f>
        <v>0</v>
      </c>
      <c r="AR161" s="186" t="s">
        <v>21</v>
      </c>
      <c r="AT161" s="187" t="s">
        <v>81</v>
      </c>
      <c r="AU161" s="187" t="s">
        <v>21</v>
      </c>
      <c r="AY161" s="186" t="s">
        <v>179</v>
      </c>
      <c r="BK161" s="188">
        <f>SUM(BK162:BK168)</f>
        <v>0</v>
      </c>
    </row>
    <row r="162" spans="1:65" s="2" customFormat="1" ht="22.2" customHeight="1">
      <c r="A162" s="34"/>
      <c r="B162" s="35"/>
      <c r="C162" s="191" t="s">
        <v>351</v>
      </c>
      <c r="D162" s="191" t="s">
        <v>181</v>
      </c>
      <c r="E162" s="192" t="s">
        <v>2292</v>
      </c>
      <c r="F162" s="193" t="s">
        <v>2293</v>
      </c>
      <c r="G162" s="194" t="s">
        <v>260</v>
      </c>
      <c r="H162" s="195">
        <v>110</v>
      </c>
      <c r="I162" s="196"/>
      <c r="J162" s="197">
        <f t="shared" ref="J162:J168" si="30">ROUND(I162*H162,2)</f>
        <v>0</v>
      </c>
      <c r="K162" s="193" t="s">
        <v>1</v>
      </c>
      <c r="L162" s="39"/>
      <c r="M162" s="198" t="s">
        <v>1</v>
      </c>
      <c r="N162" s="199" t="s">
        <v>47</v>
      </c>
      <c r="O162" s="71"/>
      <c r="P162" s="200">
        <f t="shared" ref="P162:P168" si="31">O162*H162</f>
        <v>0</v>
      </c>
      <c r="Q162" s="200">
        <v>0.24</v>
      </c>
      <c r="R162" s="200">
        <f t="shared" ref="R162:R168" si="32">Q162*H162</f>
        <v>26.4</v>
      </c>
      <c r="S162" s="200">
        <v>0</v>
      </c>
      <c r="T162" s="201">
        <f t="shared" ref="T162:T168" si="3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297</v>
      </c>
      <c r="AT162" s="202" t="s">
        <v>181</v>
      </c>
      <c r="AU162" s="202" t="s">
        <v>90</v>
      </c>
      <c r="AY162" s="17" t="s">
        <v>179</v>
      </c>
      <c r="BE162" s="203">
        <f t="shared" ref="BE162:BE168" si="34">IF(N162="základní",J162,0)</f>
        <v>0</v>
      </c>
      <c r="BF162" s="203">
        <f t="shared" ref="BF162:BF168" si="35">IF(N162="snížená",J162,0)</f>
        <v>0</v>
      </c>
      <c r="BG162" s="203">
        <f t="shared" ref="BG162:BG168" si="36">IF(N162="zákl. přenesená",J162,0)</f>
        <v>0</v>
      </c>
      <c r="BH162" s="203">
        <f t="shared" ref="BH162:BH168" si="37">IF(N162="sníž. přenesená",J162,0)</f>
        <v>0</v>
      </c>
      <c r="BI162" s="203">
        <f t="shared" ref="BI162:BI168" si="38">IF(N162="nulová",J162,0)</f>
        <v>0</v>
      </c>
      <c r="BJ162" s="17" t="s">
        <v>21</v>
      </c>
      <c r="BK162" s="203">
        <f t="shared" ref="BK162:BK168" si="39">ROUND(I162*H162,2)</f>
        <v>0</v>
      </c>
      <c r="BL162" s="17" t="s">
        <v>297</v>
      </c>
      <c r="BM162" s="202" t="s">
        <v>516</v>
      </c>
    </row>
    <row r="163" spans="1:65" s="2" customFormat="1" ht="22.2" customHeight="1">
      <c r="A163" s="34"/>
      <c r="B163" s="35"/>
      <c r="C163" s="191" t="s">
        <v>357</v>
      </c>
      <c r="D163" s="191" t="s">
        <v>181</v>
      </c>
      <c r="E163" s="192" t="s">
        <v>2294</v>
      </c>
      <c r="F163" s="193" t="s">
        <v>2295</v>
      </c>
      <c r="G163" s="194" t="s">
        <v>260</v>
      </c>
      <c r="H163" s="195">
        <v>63</v>
      </c>
      <c r="I163" s="196"/>
      <c r="J163" s="197">
        <f t="shared" si="30"/>
        <v>0</v>
      </c>
      <c r="K163" s="193" t="s">
        <v>1</v>
      </c>
      <c r="L163" s="39"/>
      <c r="M163" s="198" t="s">
        <v>1</v>
      </c>
      <c r="N163" s="199" t="s">
        <v>47</v>
      </c>
      <c r="O163" s="71"/>
      <c r="P163" s="200">
        <f t="shared" si="31"/>
        <v>0</v>
      </c>
      <c r="Q163" s="200">
        <v>0.3</v>
      </c>
      <c r="R163" s="200">
        <f t="shared" si="32"/>
        <v>18.899999999999999</v>
      </c>
      <c r="S163" s="200">
        <v>0</v>
      </c>
      <c r="T163" s="201">
        <f t="shared" si="3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297</v>
      </c>
      <c r="AT163" s="202" t="s">
        <v>181</v>
      </c>
      <c r="AU163" s="202" t="s">
        <v>90</v>
      </c>
      <c r="AY163" s="17" t="s">
        <v>179</v>
      </c>
      <c r="BE163" s="203">
        <f t="shared" si="34"/>
        <v>0</v>
      </c>
      <c r="BF163" s="203">
        <f t="shared" si="35"/>
        <v>0</v>
      </c>
      <c r="BG163" s="203">
        <f t="shared" si="36"/>
        <v>0</v>
      </c>
      <c r="BH163" s="203">
        <f t="shared" si="37"/>
        <v>0</v>
      </c>
      <c r="BI163" s="203">
        <f t="shared" si="38"/>
        <v>0</v>
      </c>
      <c r="BJ163" s="17" t="s">
        <v>21</v>
      </c>
      <c r="BK163" s="203">
        <f t="shared" si="39"/>
        <v>0</v>
      </c>
      <c r="BL163" s="17" t="s">
        <v>297</v>
      </c>
      <c r="BM163" s="202" t="s">
        <v>527</v>
      </c>
    </row>
    <row r="164" spans="1:65" s="2" customFormat="1" ht="22.2" customHeight="1">
      <c r="A164" s="34"/>
      <c r="B164" s="35"/>
      <c r="C164" s="191" t="s">
        <v>362</v>
      </c>
      <c r="D164" s="191" t="s">
        <v>181</v>
      </c>
      <c r="E164" s="192" t="s">
        <v>2296</v>
      </c>
      <c r="F164" s="193" t="s">
        <v>2297</v>
      </c>
      <c r="G164" s="194" t="s">
        <v>260</v>
      </c>
      <c r="H164" s="195">
        <v>51</v>
      </c>
      <c r="I164" s="196"/>
      <c r="J164" s="197">
        <f t="shared" si="30"/>
        <v>0</v>
      </c>
      <c r="K164" s="193" t="s">
        <v>1</v>
      </c>
      <c r="L164" s="39"/>
      <c r="M164" s="198" t="s">
        <v>1</v>
      </c>
      <c r="N164" s="199" t="s">
        <v>47</v>
      </c>
      <c r="O164" s="71"/>
      <c r="P164" s="200">
        <f t="shared" si="31"/>
        <v>0</v>
      </c>
      <c r="Q164" s="200">
        <v>0.35</v>
      </c>
      <c r="R164" s="200">
        <f t="shared" si="32"/>
        <v>17.849999999999998</v>
      </c>
      <c r="S164" s="200">
        <v>0</v>
      </c>
      <c r="T164" s="201">
        <f t="shared" si="3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297</v>
      </c>
      <c r="AT164" s="202" t="s">
        <v>181</v>
      </c>
      <c r="AU164" s="202" t="s">
        <v>90</v>
      </c>
      <c r="AY164" s="17" t="s">
        <v>179</v>
      </c>
      <c r="BE164" s="203">
        <f t="shared" si="34"/>
        <v>0</v>
      </c>
      <c r="BF164" s="203">
        <f t="shared" si="35"/>
        <v>0</v>
      </c>
      <c r="BG164" s="203">
        <f t="shared" si="36"/>
        <v>0</v>
      </c>
      <c r="BH164" s="203">
        <f t="shared" si="37"/>
        <v>0</v>
      </c>
      <c r="BI164" s="203">
        <f t="shared" si="38"/>
        <v>0</v>
      </c>
      <c r="BJ164" s="17" t="s">
        <v>21</v>
      </c>
      <c r="BK164" s="203">
        <f t="shared" si="39"/>
        <v>0</v>
      </c>
      <c r="BL164" s="17" t="s">
        <v>297</v>
      </c>
      <c r="BM164" s="202" t="s">
        <v>538</v>
      </c>
    </row>
    <row r="165" spans="1:65" s="2" customFormat="1" ht="22.2" customHeight="1">
      <c r="A165" s="34"/>
      <c r="B165" s="35"/>
      <c r="C165" s="191" t="s">
        <v>369</v>
      </c>
      <c r="D165" s="191" t="s">
        <v>181</v>
      </c>
      <c r="E165" s="192" t="s">
        <v>2298</v>
      </c>
      <c r="F165" s="193" t="s">
        <v>2299</v>
      </c>
      <c r="G165" s="194" t="s">
        <v>260</v>
      </c>
      <c r="H165" s="195">
        <v>97</v>
      </c>
      <c r="I165" s="196"/>
      <c r="J165" s="197">
        <f t="shared" si="30"/>
        <v>0</v>
      </c>
      <c r="K165" s="193" t="s">
        <v>1</v>
      </c>
      <c r="L165" s="39"/>
      <c r="M165" s="198" t="s">
        <v>1</v>
      </c>
      <c r="N165" s="199" t="s">
        <v>47</v>
      </c>
      <c r="O165" s="71"/>
      <c r="P165" s="200">
        <f t="shared" si="31"/>
        <v>0</v>
      </c>
      <c r="Q165" s="200">
        <v>0.37</v>
      </c>
      <c r="R165" s="200">
        <f t="shared" si="32"/>
        <v>35.89</v>
      </c>
      <c r="S165" s="200">
        <v>0</v>
      </c>
      <c r="T165" s="201">
        <f t="shared" si="3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297</v>
      </c>
      <c r="AT165" s="202" t="s">
        <v>181</v>
      </c>
      <c r="AU165" s="202" t="s">
        <v>90</v>
      </c>
      <c r="AY165" s="17" t="s">
        <v>179</v>
      </c>
      <c r="BE165" s="203">
        <f t="shared" si="34"/>
        <v>0</v>
      </c>
      <c r="BF165" s="203">
        <f t="shared" si="35"/>
        <v>0</v>
      </c>
      <c r="BG165" s="203">
        <f t="shared" si="36"/>
        <v>0</v>
      </c>
      <c r="BH165" s="203">
        <f t="shared" si="37"/>
        <v>0</v>
      </c>
      <c r="BI165" s="203">
        <f t="shared" si="38"/>
        <v>0</v>
      </c>
      <c r="BJ165" s="17" t="s">
        <v>21</v>
      </c>
      <c r="BK165" s="203">
        <f t="shared" si="39"/>
        <v>0</v>
      </c>
      <c r="BL165" s="17" t="s">
        <v>297</v>
      </c>
      <c r="BM165" s="202" t="s">
        <v>547</v>
      </c>
    </row>
    <row r="166" spans="1:65" s="2" customFormat="1" ht="22.2" customHeight="1">
      <c r="A166" s="34"/>
      <c r="B166" s="35"/>
      <c r="C166" s="191" t="s">
        <v>387</v>
      </c>
      <c r="D166" s="191" t="s">
        <v>181</v>
      </c>
      <c r="E166" s="192" t="s">
        <v>2300</v>
      </c>
      <c r="F166" s="193" t="s">
        <v>2301</v>
      </c>
      <c r="G166" s="194" t="s">
        <v>260</v>
      </c>
      <c r="H166" s="195">
        <v>7</v>
      </c>
      <c r="I166" s="196"/>
      <c r="J166" s="197">
        <f t="shared" si="30"/>
        <v>0</v>
      </c>
      <c r="K166" s="193" t="s">
        <v>1</v>
      </c>
      <c r="L166" s="39"/>
      <c r="M166" s="198" t="s">
        <v>1</v>
      </c>
      <c r="N166" s="199" t="s">
        <v>47</v>
      </c>
      <c r="O166" s="71"/>
      <c r="P166" s="200">
        <f t="shared" si="31"/>
        <v>0</v>
      </c>
      <c r="Q166" s="200">
        <v>0.42</v>
      </c>
      <c r="R166" s="200">
        <f t="shared" si="32"/>
        <v>2.94</v>
      </c>
      <c r="S166" s="200">
        <v>0</v>
      </c>
      <c r="T166" s="201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297</v>
      </c>
      <c r="AT166" s="202" t="s">
        <v>181</v>
      </c>
      <c r="AU166" s="202" t="s">
        <v>90</v>
      </c>
      <c r="AY166" s="17" t="s">
        <v>179</v>
      </c>
      <c r="BE166" s="203">
        <f t="shared" si="34"/>
        <v>0</v>
      </c>
      <c r="BF166" s="203">
        <f t="shared" si="35"/>
        <v>0</v>
      </c>
      <c r="BG166" s="203">
        <f t="shared" si="36"/>
        <v>0</v>
      </c>
      <c r="BH166" s="203">
        <f t="shared" si="37"/>
        <v>0</v>
      </c>
      <c r="BI166" s="203">
        <f t="shared" si="38"/>
        <v>0</v>
      </c>
      <c r="BJ166" s="17" t="s">
        <v>21</v>
      </c>
      <c r="BK166" s="203">
        <f t="shared" si="39"/>
        <v>0</v>
      </c>
      <c r="BL166" s="17" t="s">
        <v>297</v>
      </c>
      <c r="BM166" s="202" t="s">
        <v>559</v>
      </c>
    </row>
    <row r="167" spans="1:65" s="2" customFormat="1" ht="14.4" customHeight="1">
      <c r="A167" s="34"/>
      <c r="B167" s="35"/>
      <c r="C167" s="226" t="s">
        <v>393</v>
      </c>
      <c r="D167" s="226" t="s">
        <v>207</v>
      </c>
      <c r="E167" s="227" t="s">
        <v>2302</v>
      </c>
      <c r="F167" s="228" t="s">
        <v>2303</v>
      </c>
      <c r="G167" s="229" t="s">
        <v>260</v>
      </c>
      <c r="H167" s="230">
        <v>328</v>
      </c>
      <c r="I167" s="231"/>
      <c r="J167" s="232">
        <f t="shared" si="30"/>
        <v>0</v>
      </c>
      <c r="K167" s="228" t="s">
        <v>1</v>
      </c>
      <c r="L167" s="233"/>
      <c r="M167" s="234" t="s">
        <v>1</v>
      </c>
      <c r="N167" s="235" t="s">
        <v>47</v>
      </c>
      <c r="O167" s="71"/>
      <c r="P167" s="200">
        <f t="shared" si="31"/>
        <v>0</v>
      </c>
      <c r="Q167" s="200">
        <v>0</v>
      </c>
      <c r="R167" s="200">
        <f t="shared" si="32"/>
        <v>0</v>
      </c>
      <c r="S167" s="200">
        <v>0</v>
      </c>
      <c r="T167" s="201">
        <f t="shared" si="3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397</v>
      </c>
      <c r="AT167" s="202" t="s">
        <v>207</v>
      </c>
      <c r="AU167" s="202" t="s">
        <v>90</v>
      </c>
      <c r="AY167" s="17" t="s">
        <v>179</v>
      </c>
      <c r="BE167" s="203">
        <f t="shared" si="34"/>
        <v>0</v>
      </c>
      <c r="BF167" s="203">
        <f t="shared" si="35"/>
        <v>0</v>
      </c>
      <c r="BG167" s="203">
        <f t="shared" si="36"/>
        <v>0</v>
      </c>
      <c r="BH167" s="203">
        <f t="shared" si="37"/>
        <v>0</v>
      </c>
      <c r="BI167" s="203">
        <f t="shared" si="38"/>
        <v>0</v>
      </c>
      <c r="BJ167" s="17" t="s">
        <v>21</v>
      </c>
      <c r="BK167" s="203">
        <f t="shared" si="39"/>
        <v>0</v>
      </c>
      <c r="BL167" s="17" t="s">
        <v>297</v>
      </c>
      <c r="BM167" s="202" t="s">
        <v>570</v>
      </c>
    </row>
    <row r="168" spans="1:65" s="2" customFormat="1" ht="14.4" customHeight="1">
      <c r="A168" s="34"/>
      <c r="B168" s="35"/>
      <c r="C168" s="226" t="s">
        <v>397</v>
      </c>
      <c r="D168" s="226" t="s">
        <v>207</v>
      </c>
      <c r="E168" s="227" t="s">
        <v>2304</v>
      </c>
      <c r="F168" s="228" t="s">
        <v>2305</v>
      </c>
      <c r="G168" s="229" t="s">
        <v>709</v>
      </c>
      <c r="H168" s="230">
        <v>1640</v>
      </c>
      <c r="I168" s="231"/>
      <c r="J168" s="232">
        <f t="shared" si="30"/>
        <v>0</v>
      </c>
      <c r="K168" s="228" t="s">
        <v>1</v>
      </c>
      <c r="L168" s="233"/>
      <c r="M168" s="234" t="s">
        <v>1</v>
      </c>
      <c r="N168" s="235" t="s">
        <v>47</v>
      </c>
      <c r="O168" s="71"/>
      <c r="P168" s="200">
        <f t="shared" si="31"/>
        <v>0</v>
      </c>
      <c r="Q168" s="200">
        <v>0</v>
      </c>
      <c r="R168" s="200">
        <f t="shared" si="32"/>
        <v>0</v>
      </c>
      <c r="S168" s="200">
        <v>0</v>
      </c>
      <c r="T168" s="201">
        <f t="shared" si="3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397</v>
      </c>
      <c r="AT168" s="202" t="s">
        <v>207</v>
      </c>
      <c r="AU168" s="202" t="s">
        <v>90</v>
      </c>
      <c r="AY168" s="17" t="s">
        <v>179</v>
      </c>
      <c r="BE168" s="203">
        <f t="shared" si="34"/>
        <v>0</v>
      </c>
      <c r="BF168" s="203">
        <f t="shared" si="35"/>
        <v>0</v>
      </c>
      <c r="BG168" s="203">
        <f t="shared" si="36"/>
        <v>0</v>
      </c>
      <c r="BH168" s="203">
        <f t="shared" si="37"/>
        <v>0</v>
      </c>
      <c r="BI168" s="203">
        <f t="shared" si="38"/>
        <v>0</v>
      </c>
      <c r="BJ168" s="17" t="s">
        <v>21</v>
      </c>
      <c r="BK168" s="203">
        <f t="shared" si="39"/>
        <v>0</v>
      </c>
      <c r="BL168" s="17" t="s">
        <v>297</v>
      </c>
      <c r="BM168" s="202" t="s">
        <v>456</v>
      </c>
    </row>
    <row r="169" spans="1:65" s="12" customFormat="1" ht="22.8" customHeight="1">
      <c r="B169" s="175"/>
      <c r="C169" s="176"/>
      <c r="D169" s="177" t="s">
        <v>81</v>
      </c>
      <c r="E169" s="189" t="s">
        <v>2306</v>
      </c>
      <c r="F169" s="189" t="s">
        <v>2307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SUM(P170:P171)</f>
        <v>0</v>
      </c>
      <c r="Q169" s="183"/>
      <c r="R169" s="184">
        <f>SUM(R170:R171)</f>
        <v>38.5</v>
      </c>
      <c r="S169" s="183"/>
      <c r="T169" s="185">
        <f>SUM(T170:T171)</f>
        <v>0</v>
      </c>
      <c r="AR169" s="186" t="s">
        <v>21</v>
      </c>
      <c r="AT169" s="187" t="s">
        <v>81</v>
      </c>
      <c r="AU169" s="187" t="s">
        <v>21</v>
      </c>
      <c r="AY169" s="186" t="s">
        <v>179</v>
      </c>
      <c r="BK169" s="188">
        <f>SUM(BK170:BK171)</f>
        <v>0</v>
      </c>
    </row>
    <row r="170" spans="1:65" s="2" customFormat="1" ht="14.4" customHeight="1">
      <c r="A170" s="34"/>
      <c r="B170" s="35"/>
      <c r="C170" s="191" t="s">
        <v>402</v>
      </c>
      <c r="D170" s="191" t="s">
        <v>181</v>
      </c>
      <c r="E170" s="192" t="s">
        <v>2308</v>
      </c>
      <c r="F170" s="193" t="s">
        <v>2309</v>
      </c>
      <c r="G170" s="194" t="s">
        <v>1455</v>
      </c>
      <c r="H170" s="195">
        <v>35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47</v>
      </c>
      <c r="O170" s="71"/>
      <c r="P170" s="200">
        <f>O170*H170</f>
        <v>0</v>
      </c>
      <c r="Q170" s="200">
        <v>1</v>
      </c>
      <c r="R170" s="200">
        <f>Q170*H170</f>
        <v>35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297</v>
      </c>
      <c r="AT170" s="202" t="s">
        <v>181</v>
      </c>
      <c r="AU170" s="202" t="s">
        <v>90</v>
      </c>
      <c r="AY170" s="17" t="s">
        <v>179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21</v>
      </c>
      <c r="BK170" s="203">
        <f>ROUND(I170*H170,2)</f>
        <v>0</v>
      </c>
      <c r="BL170" s="17" t="s">
        <v>297</v>
      </c>
      <c r="BM170" s="202" t="s">
        <v>589</v>
      </c>
    </row>
    <row r="171" spans="1:65" s="2" customFormat="1" ht="14.4" customHeight="1">
      <c r="A171" s="34"/>
      <c r="B171" s="35"/>
      <c r="C171" s="191" t="s">
        <v>406</v>
      </c>
      <c r="D171" s="191" t="s">
        <v>181</v>
      </c>
      <c r="E171" s="192" t="s">
        <v>2310</v>
      </c>
      <c r="F171" s="193" t="s">
        <v>2311</v>
      </c>
      <c r="G171" s="194" t="s">
        <v>1455</v>
      </c>
      <c r="H171" s="195">
        <v>35</v>
      </c>
      <c r="I171" s="196"/>
      <c r="J171" s="197">
        <f>ROUND(I171*H171,2)</f>
        <v>0</v>
      </c>
      <c r="K171" s="193" t="s">
        <v>1</v>
      </c>
      <c r="L171" s="39"/>
      <c r="M171" s="198" t="s">
        <v>1</v>
      </c>
      <c r="N171" s="199" t="s">
        <v>47</v>
      </c>
      <c r="O171" s="71"/>
      <c r="P171" s="200">
        <f>O171*H171</f>
        <v>0</v>
      </c>
      <c r="Q171" s="200">
        <v>0.1</v>
      </c>
      <c r="R171" s="200">
        <f>Q171*H171</f>
        <v>3.5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297</v>
      </c>
      <c r="AT171" s="202" t="s">
        <v>181</v>
      </c>
      <c r="AU171" s="202" t="s">
        <v>90</v>
      </c>
      <c r="AY171" s="17" t="s">
        <v>179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21</v>
      </c>
      <c r="BK171" s="203">
        <f>ROUND(I171*H171,2)</f>
        <v>0</v>
      </c>
      <c r="BL171" s="17" t="s">
        <v>297</v>
      </c>
      <c r="BM171" s="202" t="s">
        <v>597</v>
      </c>
    </row>
    <row r="172" spans="1:65" s="12" customFormat="1" ht="25.95" customHeight="1">
      <c r="B172" s="175"/>
      <c r="C172" s="176"/>
      <c r="D172" s="177" t="s">
        <v>81</v>
      </c>
      <c r="E172" s="178" t="s">
        <v>2218</v>
      </c>
      <c r="F172" s="178" t="s">
        <v>2219</v>
      </c>
      <c r="G172" s="176"/>
      <c r="H172" s="176"/>
      <c r="I172" s="179"/>
      <c r="J172" s="180">
        <f>BK172</f>
        <v>0</v>
      </c>
      <c r="K172" s="176"/>
      <c r="L172" s="181"/>
      <c r="M172" s="182"/>
      <c r="N172" s="183"/>
      <c r="O172" s="183"/>
      <c r="P172" s="184">
        <f>SUM(P173:P176)</f>
        <v>0</v>
      </c>
      <c r="Q172" s="183"/>
      <c r="R172" s="184">
        <f>SUM(R173:R176)</f>
        <v>0</v>
      </c>
      <c r="S172" s="183"/>
      <c r="T172" s="185">
        <f>SUM(T173:T176)</f>
        <v>0</v>
      </c>
      <c r="AR172" s="186" t="s">
        <v>186</v>
      </c>
      <c r="AT172" s="187" t="s">
        <v>81</v>
      </c>
      <c r="AU172" s="187" t="s">
        <v>82</v>
      </c>
      <c r="AY172" s="186" t="s">
        <v>179</v>
      </c>
      <c r="BK172" s="188">
        <f>SUM(BK173:BK176)</f>
        <v>0</v>
      </c>
    </row>
    <row r="173" spans="1:65" s="2" customFormat="1" ht="14.4" customHeight="1">
      <c r="A173" s="34"/>
      <c r="B173" s="35"/>
      <c r="C173" s="191" t="s">
        <v>410</v>
      </c>
      <c r="D173" s="191" t="s">
        <v>181</v>
      </c>
      <c r="E173" s="192" t="s">
        <v>2312</v>
      </c>
      <c r="F173" s="193" t="s">
        <v>2313</v>
      </c>
      <c r="G173" s="194" t="s">
        <v>631</v>
      </c>
      <c r="H173" s="195">
        <v>1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47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297</v>
      </c>
      <c r="AT173" s="202" t="s">
        <v>181</v>
      </c>
      <c r="AU173" s="202" t="s">
        <v>21</v>
      </c>
      <c r="AY173" s="17" t="s">
        <v>179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21</v>
      </c>
      <c r="BK173" s="203">
        <f>ROUND(I173*H173,2)</f>
        <v>0</v>
      </c>
      <c r="BL173" s="17" t="s">
        <v>297</v>
      </c>
      <c r="BM173" s="202" t="s">
        <v>2314</v>
      </c>
    </row>
    <row r="174" spans="1:65" s="2" customFormat="1" ht="14.4" customHeight="1">
      <c r="A174" s="34"/>
      <c r="B174" s="35"/>
      <c r="C174" s="191" t="s">
        <v>418</v>
      </c>
      <c r="D174" s="191" t="s">
        <v>181</v>
      </c>
      <c r="E174" s="192" t="s">
        <v>2315</v>
      </c>
      <c r="F174" s="193" t="s">
        <v>2316</v>
      </c>
      <c r="G174" s="194" t="s">
        <v>631</v>
      </c>
      <c r="H174" s="195">
        <v>1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47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186</v>
      </c>
      <c r="AT174" s="202" t="s">
        <v>181</v>
      </c>
      <c r="AU174" s="202" t="s">
        <v>21</v>
      </c>
      <c r="AY174" s="17" t="s">
        <v>179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21</v>
      </c>
      <c r="BK174" s="203">
        <f>ROUND(I174*H174,2)</f>
        <v>0</v>
      </c>
      <c r="BL174" s="17" t="s">
        <v>186</v>
      </c>
      <c r="BM174" s="202" t="s">
        <v>2317</v>
      </c>
    </row>
    <row r="175" spans="1:65" s="2" customFormat="1" ht="14.4" customHeight="1">
      <c r="A175" s="34"/>
      <c r="B175" s="35"/>
      <c r="C175" s="191" t="s">
        <v>423</v>
      </c>
      <c r="D175" s="191" t="s">
        <v>181</v>
      </c>
      <c r="E175" s="192" t="s">
        <v>2318</v>
      </c>
      <c r="F175" s="193" t="s">
        <v>2319</v>
      </c>
      <c r="G175" s="194" t="s">
        <v>2320</v>
      </c>
      <c r="H175" s="195">
        <v>24</v>
      </c>
      <c r="I175" s="196"/>
      <c r="J175" s="197">
        <f>ROUND(I175*H175,2)</f>
        <v>0</v>
      </c>
      <c r="K175" s="193" t="s">
        <v>1</v>
      </c>
      <c r="L175" s="39"/>
      <c r="M175" s="198" t="s">
        <v>1</v>
      </c>
      <c r="N175" s="199" t="s">
        <v>47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297</v>
      </c>
      <c r="AT175" s="202" t="s">
        <v>181</v>
      </c>
      <c r="AU175" s="202" t="s">
        <v>21</v>
      </c>
      <c r="AY175" s="17" t="s">
        <v>179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21</v>
      </c>
      <c r="BK175" s="203">
        <f>ROUND(I175*H175,2)</f>
        <v>0</v>
      </c>
      <c r="BL175" s="17" t="s">
        <v>297</v>
      </c>
      <c r="BM175" s="202" t="s">
        <v>2321</v>
      </c>
    </row>
    <row r="176" spans="1:65" s="2" customFormat="1" ht="14.4" customHeight="1">
      <c r="A176" s="34"/>
      <c r="B176" s="35"/>
      <c r="C176" s="191" t="s">
        <v>429</v>
      </c>
      <c r="D176" s="191" t="s">
        <v>181</v>
      </c>
      <c r="E176" s="192" t="s">
        <v>2322</v>
      </c>
      <c r="F176" s="193" t="s">
        <v>2323</v>
      </c>
      <c r="G176" s="194" t="s">
        <v>1455</v>
      </c>
      <c r="H176" s="195">
        <v>1260</v>
      </c>
      <c r="I176" s="196"/>
      <c r="J176" s="197">
        <f>ROUND(I176*H176,2)</f>
        <v>0</v>
      </c>
      <c r="K176" s="193" t="s">
        <v>1</v>
      </c>
      <c r="L176" s="39"/>
      <c r="M176" s="254" t="s">
        <v>1</v>
      </c>
      <c r="N176" s="255" t="s">
        <v>47</v>
      </c>
      <c r="O176" s="256"/>
      <c r="P176" s="257">
        <f>O176*H176</f>
        <v>0</v>
      </c>
      <c r="Q176" s="257">
        <v>0</v>
      </c>
      <c r="R176" s="257">
        <f>Q176*H176</f>
        <v>0</v>
      </c>
      <c r="S176" s="257">
        <v>0</v>
      </c>
      <c r="T176" s="25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297</v>
      </c>
      <c r="AT176" s="202" t="s">
        <v>181</v>
      </c>
      <c r="AU176" s="202" t="s">
        <v>21</v>
      </c>
      <c r="AY176" s="17" t="s">
        <v>179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21</v>
      </c>
      <c r="BK176" s="203">
        <f>ROUND(I176*H176,2)</f>
        <v>0</v>
      </c>
      <c r="BL176" s="17" t="s">
        <v>297</v>
      </c>
      <c r="BM176" s="202" t="s">
        <v>2324</v>
      </c>
    </row>
    <row r="177" spans="1:31" s="2" customFormat="1" ht="6.9" customHeight="1">
      <c r="A177" s="34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39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password="CC35" sheet="1" objects="1" scenarios="1" formatColumns="0" formatRows="0" autoFilter="0"/>
  <autoFilter ref="C128:K17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0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111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ht="13.2">
      <c r="B8" s="20"/>
      <c r="D8" s="119" t="s">
        <v>128</v>
      </c>
      <c r="L8" s="20"/>
    </row>
    <row r="9" spans="1:46" s="1" customFormat="1" ht="14.4" customHeight="1">
      <c r="B9" s="20"/>
      <c r="E9" s="309" t="s">
        <v>1855</v>
      </c>
      <c r="F9" s="289"/>
      <c r="G9" s="289"/>
      <c r="H9" s="289"/>
      <c r="L9" s="20"/>
    </row>
    <row r="10" spans="1:46" s="1" customFormat="1" ht="12" customHeight="1">
      <c r="B10" s="20"/>
      <c r="D10" s="119" t="s">
        <v>130</v>
      </c>
      <c r="L10" s="20"/>
    </row>
    <row r="11" spans="1:46" s="2" customFormat="1" ht="14.4" customHeight="1">
      <c r="A11" s="34"/>
      <c r="B11" s="39"/>
      <c r="C11" s="34"/>
      <c r="D11" s="34"/>
      <c r="E11" s="319" t="s">
        <v>2325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2326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5.6" customHeight="1">
      <c r="A13" s="34"/>
      <c r="B13" s="39"/>
      <c r="C13" s="34"/>
      <c r="D13" s="34"/>
      <c r="E13" s="312" t="s">
        <v>2327</v>
      </c>
      <c r="F13" s="311"/>
      <c r="G13" s="311"/>
      <c r="H13" s="31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0.199999999999999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19" t="s">
        <v>19</v>
      </c>
      <c r="E15" s="34"/>
      <c r="F15" s="110" t="s">
        <v>1</v>
      </c>
      <c r="G15" s="34"/>
      <c r="H15" s="34"/>
      <c r="I15" s="119" t="s">
        <v>20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110" t="s">
        <v>23</v>
      </c>
      <c r="G16" s="34"/>
      <c r="H16" s="34"/>
      <c r="I16" s="119" t="s">
        <v>24</v>
      </c>
      <c r="J16" s="120" t="str">
        <f>'Rekapitulace stavby'!AN8</f>
        <v>16. 6. 2022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8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9" t="s">
        <v>28</v>
      </c>
      <c r="E18" s="34"/>
      <c r="F18" s="34"/>
      <c r="G18" s="34"/>
      <c r="H18" s="34"/>
      <c r="I18" s="119" t="s">
        <v>29</v>
      </c>
      <c r="J18" s="110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30</v>
      </c>
      <c r="F19" s="34"/>
      <c r="G19" s="34"/>
      <c r="H19" s="34"/>
      <c r="I19" s="119" t="s">
        <v>31</v>
      </c>
      <c r="J19" s="110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9" t="s">
        <v>32</v>
      </c>
      <c r="E21" s="34"/>
      <c r="F21" s="34"/>
      <c r="G21" s="34"/>
      <c r="H21" s="34"/>
      <c r="I21" s="119" t="s">
        <v>29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13" t="str">
        <f>'Rekapitulace stavby'!E14</f>
        <v>Vyplň údaj</v>
      </c>
      <c r="F22" s="314"/>
      <c r="G22" s="314"/>
      <c r="H22" s="314"/>
      <c r="I22" s="119" t="s">
        <v>31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9" t="s">
        <v>34</v>
      </c>
      <c r="E24" s="34"/>
      <c r="F24" s="34"/>
      <c r="G24" s="34"/>
      <c r="H24" s="34"/>
      <c r="I24" s="119" t="s">
        <v>29</v>
      </c>
      <c r="J24" s="110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0" t="s">
        <v>36</v>
      </c>
      <c r="F25" s="34"/>
      <c r="G25" s="34"/>
      <c r="H25" s="34"/>
      <c r="I25" s="119" t="s">
        <v>31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19" t="s">
        <v>37</v>
      </c>
      <c r="E27" s="34"/>
      <c r="F27" s="34"/>
      <c r="G27" s="34"/>
      <c r="H27" s="34"/>
      <c r="I27" s="119" t="s">
        <v>29</v>
      </c>
      <c r="J27" s="110" t="str">
        <f>IF('Rekapitulace stavby'!AN19="","",'Rekapitulace stavby'!AN19)</f>
        <v>66373611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0" t="str">
        <f>IF('Rekapitulace stavby'!E20="","",'Rekapitulace stavby'!E20)</f>
        <v xml:space="preserve"> </v>
      </c>
      <c r="F28" s="34"/>
      <c r="G28" s="34"/>
      <c r="H28" s="34"/>
      <c r="I28" s="119" t="s">
        <v>31</v>
      </c>
      <c r="J28" s="110" t="str">
        <f>IF('Rekapitulace stavby'!AN20="","",'Rekapitulace stavby'!AN20)</f>
        <v/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4.4" customHeight="1">
      <c r="A31" s="121"/>
      <c r="B31" s="122"/>
      <c r="C31" s="121"/>
      <c r="D31" s="121"/>
      <c r="E31" s="315" t="s">
        <v>1</v>
      </c>
      <c r="F31" s="315"/>
      <c r="G31" s="315"/>
      <c r="H31" s="315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1" s="2" customFormat="1" ht="6.9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5" t="s">
        <v>42</v>
      </c>
      <c r="E34" s="34"/>
      <c r="F34" s="34"/>
      <c r="G34" s="34"/>
      <c r="H34" s="34"/>
      <c r="I34" s="34"/>
      <c r="J34" s="126">
        <f>ROUND(J127,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4"/>
      <c r="E35" s="124"/>
      <c r="F35" s="124"/>
      <c r="G35" s="124"/>
      <c r="H35" s="124"/>
      <c r="I35" s="124"/>
      <c r="J35" s="124"/>
      <c r="K35" s="12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27" t="s">
        <v>44</v>
      </c>
      <c r="G36" s="34"/>
      <c r="H36" s="34"/>
      <c r="I36" s="127" t="s">
        <v>43</v>
      </c>
      <c r="J36" s="127" t="s">
        <v>45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28" t="s">
        <v>46</v>
      </c>
      <c r="E37" s="119" t="s">
        <v>47</v>
      </c>
      <c r="F37" s="129">
        <f>ROUND((SUM(BE127:BE159)),  2)</f>
        <v>0</v>
      </c>
      <c r="G37" s="34"/>
      <c r="H37" s="34"/>
      <c r="I37" s="130">
        <v>0.21</v>
      </c>
      <c r="J37" s="129">
        <f>ROUND(((SUM(BE127:BE159))*I37),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19" t="s">
        <v>48</v>
      </c>
      <c r="F38" s="129">
        <f>ROUND((SUM(BF127:BF159)),  2)</f>
        <v>0</v>
      </c>
      <c r="G38" s="34"/>
      <c r="H38" s="34"/>
      <c r="I38" s="130">
        <v>0.15</v>
      </c>
      <c r="J38" s="129">
        <f>ROUND(((SUM(BF127:BF159))*I38),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49</v>
      </c>
      <c r="F39" s="129">
        <f>ROUND((SUM(BG127:BG159)),  2)</f>
        <v>0</v>
      </c>
      <c r="G39" s="34"/>
      <c r="H39" s="34"/>
      <c r="I39" s="130">
        <v>0.21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19" t="s">
        <v>50</v>
      </c>
      <c r="F40" s="129">
        <f>ROUND((SUM(BH127:BH159)),  2)</f>
        <v>0</v>
      </c>
      <c r="G40" s="34"/>
      <c r="H40" s="34"/>
      <c r="I40" s="130">
        <v>0.15</v>
      </c>
      <c r="J40" s="129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19" t="s">
        <v>51</v>
      </c>
      <c r="F41" s="129">
        <f>ROUND((SUM(BI127:BI159)),  2)</f>
        <v>0</v>
      </c>
      <c r="G41" s="34"/>
      <c r="H41" s="34"/>
      <c r="I41" s="130">
        <v>0</v>
      </c>
      <c r="J41" s="129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1"/>
      <c r="D43" s="132" t="s">
        <v>52</v>
      </c>
      <c r="E43" s="133"/>
      <c r="F43" s="133"/>
      <c r="G43" s="134" t="s">
        <v>53</v>
      </c>
      <c r="H43" s="135" t="s">
        <v>54</v>
      </c>
      <c r="I43" s="133"/>
      <c r="J43" s="136">
        <f>SUM(J34:J41)</f>
        <v>0</v>
      </c>
      <c r="K43" s="137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4.4" customHeight="1">
      <c r="B87" s="21"/>
      <c r="C87" s="22"/>
      <c r="D87" s="22"/>
      <c r="E87" s="316" t="s">
        <v>1855</v>
      </c>
      <c r="F87" s="274"/>
      <c r="G87" s="274"/>
      <c r="H87" s="274"/>
      <c r="I87" s="22"/>
      <c r="J87" s="22"/>
      <c r="K87" s="22"/>
      <c r="L87" s="20"/>
    </row>
    <row r="88" spans="1:31" s="1" customFormat="1" ht="12" customHeight="1">
      <c r="B88" s="21"/>
      <c r="C88" s="29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4.4" customHeight="1">
      <c r="A89" s="34"/>
      <c r="B89" s="35"/>
      <c r="C89" s="36"/>
      <c r="D89" s="36"/>
      <c r="E89" s="320" t="s">
        <v>2325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2326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5.6" customHeight="1">
      <c r="A91" s="34"/>
      <c r="B91" s="35"/>
      <c r="C91" s="36"/>
      <c r="D91" s="36"/>
      <c r="E91" s="268" t="str">
        <f>E13</f>
        <v>01 - VZT Zař. č. 1</v>
      </c>
      <c r="F91" s="318"/>
      <c r="G91" s="318"/>
      <c r="H91" s="318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22</v>
      </c>
      <c r="D93" s="36"/>
      <c r="E93" s="36"/>
      <c r="F93" s="27" t="str">
        <f>F16</f>
        <v>K. Vary, Šmeralova 15</v>
      </c>
      <c r="G93" s="36"/>
      <c r="H93" s="36"/>
      <c r="I93" s="29" t="s">
        <v>24</v>
      </c>
      <c r="J93" s="66" t="str">
        <f>IF(J16="","",J16)</f>
        <v>16. 6. 2022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6.4" customHeight="1">
      <c r="A95" s="34"/>
      <c r="B95" s="35"/>
      <c r="C95" s="29" t="s">
        <v>28</v>
      </c>
      <c r="D95" s="36"/>
      <c r="E95" s="36"/>
      <c r="F95" s="27" t="str">
        <f>E19</f>
        <v>Statutární město Karlovy Vary</v>
      </c>
      <c r="G95" s="36"/>
      <c r="H95" s="36"/>
      <c r="I95" s="29" t="s">
        <v>34</v>
      </c>
      <c r="J95" s="32" t="str">
        <f>E25</f>
        <v>Projektová kancelář PS, Oto Szakoš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6" customHeight="1">
      <c r="A96" s="34"/>
      <c r="B96" s="35"/>
      <c r="C96" s="29" t="s">
        <v>32</v>
      </c>
      <c r="D96" s="36"/>
      <c r="E96" s="36"/>
      <c r="F96" s="27" t="str">
        <f>IF(E22="","",E22)</f>
        <v>Vyplň údaj</v>
      </c>
      <c r="G96" s="36"/>
      <c r="H96" s="36"/>
      <c r="I96" s="29" t="s">
        <v>37</v>
      </c>
      <c r="J96" s="32" t="str">
        <f>E28</f>
        <v xml:space="preserve"> 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49" t="s">
        <v>134</v>
      </c>
      <c r="D98" s="150"/>
      <c r="E98" s="150"/>
      <c r="F98" s="150"/>
      <c r="G98" s="150"/>
      <c r="H98" s="150"/>
      <c r="I98" s="150"/>
      <c r="J98" s="151" t="s">
        <v>135</v>
      </c>
      <c r="K98" s="150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8" customHeight="1">
      <c r="A100" s="34"/>
      <c r="B100" s="35"/>
      <c r="C100" s="152" t="s">
        <v>136</v>
      </c>
      <c r="D100" s="36"/>
      <c r="E100" s="36"/>
      <c r="F100" s="36"/>
      <c r="G100" s="36"/>
      <c r="H100" s="36"/>
      <c r="I100" s="36"/>
      <c r="J100" s="84">
        <f>J127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137</v>
      </c>
    </row>
    <row r="101" spans="1:47" s="9" customFormat="1" ht="24.9" customHeight="1">
      <c r="B101" s="153"/>
      <c r="C101" s="154"/>
      <c r="D101" s="155" t="s">
        <v>151</v>
      </c>
      <c r="E101" s="156"/>
      <c r="F101" s="156"/>
      <c r="G101" s="156"/>
      <c r="H101" s="156"/>
      <c r="I101" s="156"/>
      <c r="J101" s="157">
        <f>J128</f>
        <v>0</v>
      </c>
      <c r="K101" s="154"/>
      <c r="L101" s="158"/>
    </row>
    <row r="102" spans="1:47" s="10" customFormat="1" ht="19.95" customHeight="1">
      <c r="B102" s="159"/>
      <c r="C102" s="104"/>
      <c r="D102" s="160" t="s">
        <v>2328</v>
      </c>
      <c r="E102" s="161"/>
      <c r="F102" s="161"/>
      <c r="G102" s="161"/>
      <c r="H102" s="161"/>
      <c r="I102" s="161"/>
      <c r="J102" s="162">
        <f>J129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2329</v>
      </c>
      <c r="E103" s="161"/>
      <c r="F103" s="161"/>
      <c r="G103" s="161"/>
      <c r="H103" s="161"/>
      <c r="I103" s="161"/>
      <c r="J103" s="162">
        <f>J130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" customHeight="1">
      <c r="A110" s="34"/>
      <c r="B110" s="35"/>
      <c r="C110" s="23" t="s">
        <v>164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4.4" customHeight="1">
      <c r="A113" s="34"/>
      <c r="B113" s="35"/>
      <c r="C113" s="36"/>
      <c r="D113" s="36"/>
      <c r="E113" s="316" t="str">
        <f>E7</f>
        <v>ZŠ a ZUŠ Šmeralova - půdní vestavba, Karlovy Vary</v>
      </c>
      <c r="F113" s="317"/>
      <c r="G113" s="317"/>
      <c r="H113" s="31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1" customFormat="1" ht="12" customHeight="1">
      <c r="B114" s="21"/>
      <c r="C114" s="29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3" s="1" customFormat="1" ht="14.4" customHeight="1">
      <c r="B115" s="21"/>
      <c r="C115" s="22"/>
      <c r="D115" s="22"/>
      <c r="E115" s="316" t="s">
        <v>1855</v>
      </c>
      <c r="F115" s="274"/>
      <c r="G115" s="274"/>
      <c r="H115" s="274"/>
      <c r="I115" s="22"/>
      <c r="J115" s="22"/>
      <c r="K115" s="22"/>
      <c r="L115" s="20"/>
    </row>
    <row r="116" spans="1:63" s="1" customFormat="1" ht="12" customHeight="1">
      <c r="B116" s="21"/>
      <c r="C116" s="29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4.4" customHeight="1">
      <c r="A117" s="34"/>
      <c r="B117" s="35"/>
      <c r="C117" s="36"/>
      <c r="D117" s="36"/>
      <c r="E117" s="320" t="s">
        <v>2325</v>
      </c>
      <c r="F117" s="318"/>
      <c r="G117" s="318"/>
      <c r="H117" s="31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2326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5.6" customHeight="1">
      <c r="A119" s="34"/>
      <c r="B119" s="35"/>
      <c r="C119" s="36"/>
      <c r="D119" s="36"/>
      <c r="E119" s="268" t="str">
        <f>E13</f>
        <v>01 - VZT Zař. č. 1</v>
      </c>
      <c r="F119" s="318"/>
      <c r="G119" s="318"/>
      <c r="H119" s="31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22</v>
      </c>
      <c r="D121" s="36"/>
      <c r="E121" s="36"/>
      <c r="F121" s="27" t="str">
        <f>F16</f>
        <v>K. Vary, Šmeralova 15</v>
      </c>
      <c r="G121" s="36"/>
      <c r="H121" s="36"/>
      <c r="I121" s="29" t="s">
        <v>24</v>
      </c>
      <c r="J121" s="66" t="str">
        <f>IF(J16="","",J16)</f>
        <v>16. 6. 2022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6.4" customHeight="1">
      <c r="A123" s="34"/>
      <c r="B123" s="35"/>
      <c r="C123" s="29" t="s">
        <v>28</v>
      </c>
      <c r="D123" s="36"/>
      <c r="E123" s="36"/>
      <c r="F123" s="27" t="str">
        <f>E19</f>
        <v>Statutární město Karlovy Vary</v>
      </c>
      <c r="G123" s="36"/>
      <c r="H123" s="36"/>
      <c r="I123" s="29" t="s">
        <v>34</v>
      </c>
      <c r="J123" s="32" t="str">
        <f>E25</f>
        <v>Projektová kancelář PS, Oto Szakoš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6" customHeight="1">
      <c r="A124" s="34"/>
      <c r="B124" s="35"/>
      <c r="C124" s="29" t="s">
        <v>32</v>
      </c>
      <c r="D124" s="36"/>
      <c r="E124" s="36"/>
      <c r="F124" s="27" t="str">
        <f>IF(E22="","",E22)</f>
        <v>Vyplň údaj</v>
      </c>
      <c r="G124" s="36"/>
      <c r="H124" s="36"/>
      <c r="I124" s="29" t="s">
        <v>37</v>
      </c>
      <c r="J124" s="32" t="str">
        <f>E28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4"/>
      <c r="B126" s="165"/>
      <c r="C126" s="166" t="s">
        <v>165</v>
      </c>
      <c r="D126" s="167" t="s">
        <v>67</v>
      </c>
      <c r="E126" s="167" t="s">
        <v>63</v>
      </c>
      <c r="F126" s="167" t="s">
        <v>64</v>
      </c>
      <c r="G126" s="167" t="s">
        <v>166</v>
      </c>
      <c r="H126" s="167" t="s">
        <v>167</v>
      </c>
      <c r="I126" s="167" t="s">
        <v>168</v>
      </c>
      <c r="J126" s="167" t="s">
        <v>135</v>
      </c>
      <c r="K126" s="168" t="s">
        <v>169</v>
      </c>
      <c r="L126" s="169"/>
      <c r="M126" s="75" t="s">
        <v>1</v>
      </c>
      <c r="N126" s="76" t="s">
        <v>46</v>
      </c>
      <c r="O126" s="76" t="s">
        <v>170</v>
      </c>
      <c r="P126" s="76" t="s">
        <v>171</v>
      </c>
      <c r="Q126" s="76" t="s">
        <v>172</v>
      </c>
      <c r="R126" s="76" t="s">
        <v>173</v>
      </c>
      <c r="S126" s="76" t="s">
        <v>174</v>
      </c>
      <c r="T126" s="77" t="s">
        <v>175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8" customHeight="1">
      <c r="A127" s="34"/>
      <c r="B127" s="35"/>
      <c r="C127" s="82" t="s">
        <v>176</v>
      </c>
      <c r="D127" s="36"/>
      <c r="E127" s="36"/>
      <c r="F127" s="36"/>
      <c r="G127" s="36"/>
      <c r="H127" s="36"/>
      <c r="I127" s="36"/>
      <c r="J127" s="170">
        <f>BK127</f>
        <v>0</v>
      </c>
      <c r="K127" s="36"/>
      <c r="L127" s="39"/>
      <c r="M127" s="78"/>
      <c r="N127" s="171"/>
      <c r="O127" s="79"/>
      <c r="P127" s="172">
        <f>P128</f>
        <v>0</v>
      </c>
      <c r="Q127" s="79"/>
      <c r="R127" s="172">
        <f>R128</f>
        <v>0</v>
      </c>
      <c r="S127" s="79"/>
      <c r="T127" s="173">
        <f>T128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81</v>
      </c>
      <c r="AU127" s="17" t="s">
        <v>137</v>
      </c>
      <c r="BK127" s="174">
        <f>BK128</f>
        <v>0</v>
      </c>
    </row>
    <row r="128" spans="1:63" s="12" customFormat="1" ht="25.95" customHeight="1">
      <c r="B128" s="175"/>
      <c r="C128" s="176"/>
      <c r="D128" s="177" t="s">
        <v>81</v>
      </c>
      <c r="E128" s="178" t="s">
        <v>891</v>
      </c>
      <c r="F128" s="178" t="s">
        <v>892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P129</f>
        <v>0</v>
      </c>
      <c r="Q128" s="183"/>
      <c r="R128" s="184">
        <f>R129</f>
        <v>0</v>
      </c>
      <c r="S128" s="183"/>
      <c r="T128" s="185">
        <f>T129</f>
        <v>0</v>
      </c>
      <c r="AR128" s="186" t="s">
        <v>90</v>
      </c>
      <c r="AT128" s="187" t="s">
        <v>81</v>
      </c>
      <c r="AU128" s="187" t="s">
        <v>82</v>
      </c>
      <c r="AY128" s="186" t="s">
        <v>179</v>
      </c>
      <c r="BK128" s="188">
        <f>BK129</f>
        <v>0</v>
      </c>
    </row>
    <row r="129" spans="1:65" s="12" customFormat="1" ht="22.8" customHeight="1">
      <c r="B129" s="175"/>
      <c r="C129" s="176"/>
      <c r="D129" s="177" t="s">
        <v>81</v>
      </c>
      <c r="E129" s="189" t="s">
        <v>2330</v>
      </c>
      <c r="F129" s="189" t="s">
        <v>106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90</v>
      </c>
      <c r="AT129" s="187" t="s">
        <v>81</v>
      </c>
      <c r="AU129" s="187" t="s">
        <v>21</v>
      </c>
      <c r="AY129" s="186" t="s">
        <v>179</v>
      </c>
      <c r="BK129" s="188">
        <f>BK130</f>
        <v>0</v>
      </c>
    </row>
    <row r="130" spans="1:65" s="12" customFormat="1" ht="20.85" customHeight="1">
      <c r="B130" s="175"/>
      <c r="C130" s="176"/>
      <c r="D130" s="177" t="s">
        <v>81</v>
      </c>
      <c r="E130" s="189" t="s">
        <v>2230</v>
      </c>
      <c r="F130" s="189" t="s">
        <v>2331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SUM(P131:P159)</f>
        <v>0</v>
      </c>
      <c r="Q130" s="183"/>
      <c r="R130" s="184">
        <f>SUM(R131:R159)</f>
        <v>0</v>
      </c>
      <c r="S130" s="183"/>
      <c r="T130" s="185">
        <f>SUM(T131:T159)</f>
        <v>0</v>
      </c>
      <c r="AR130" s="186" t="s">
        <v>21</v>
      </c>
      <c r="AT130" s="187" t="s">
        <v>81</v>
      </c>
      <c r="AU130" s="187" t="s">
        <v>90</v>
      </c>
      <c r="AY130" s="186" t="s">
        <v>179</v>
      </c>
      <c r="BK130" s="188">
        <f>SUM(BK131:BK159)</f>
        <v>0</v>
      </c>
    </row>
    <row r="131" spans="1:65" s="2" customFormat="1" ht="14.4" customHeight="1">
      <c r="A131" s="34"/>
      <c r="B131" s="35"/>
      <c r="C131" s="191" t="s">
        <v>21</v>
      </c>
      <c r="D131" s="191" t="s">
        <v>181</v>
      </c>
      <c r="E131" s="192" t="s">
        <v>2332</v>
      </c>
      <c r="F131" s="193" t="s">
        <v>2333</v>
      </c>
      <c r="G131" s="194" t="s">
        <v>2334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47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297</v>
      </c>
      <c r="AT131" s="202" t="s">
        <v>181</v>
      </c>
      <c r="AU131" s="202" t="s">
        <v>110</v>
      </c>
      <c r="AY131" s="17" t="s">
        <v>179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21</v>
      </c>
      <c r="BK131" s="203">
        <f>ROUND(I131*H131,2)</f>
        <v>0</v>
      </c>
      <c r="BL131" s="17" t="s">
        <v>297</v>
      </c>
      <c r="BM131" s="202" t="s">
        <v>90</v>
      </c>
    </row>
    <row r="132" spans="1:65" s="2" customFormat="1" ht="38.4">
      <c r="A132" s="34"/>
      <c r="B132" s="35"/>
      <c r="C132" s="36"/>
      <c r="D132" s="206" t="s">
        <v>462</v>
      </c>
      <c r="E132" s="36"/>
      <c r="F132" s="236" t="s">
        <v>2335</v>
      </c>
      <c r="G132" s="36"/>
      <c r="H132" s="36"/>
      <c r="I132" s="237"/>
      <c r="J132" s="36"/>
      <c r="K132" s="36"/>
      <c r="L132" s="39"/>
      <c r="M132" s="238"/>
      <c r="N132" s="23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462</v>
      </c>
      <c r="AU132" s="17" t="s">
        <v>110</v>
      </c>
    </row>
    <row r="133" spans="1:65" s="2" customFormat="1" ht="14.4" customHeight="1">
      <c r="A133" s="34"/>
      <c r="B133" s="35"/>
      <c r="C133" s="191" t="s">
        <v>90</v>
      </c>
      <c r="D133" s="191" t="s">
        <v>181</v>
      </c>
      <c r="E133" s="192" t="s">
        <v>2336</v>
      </c>
      <c r="F133" s="193" t="s">
        <v>2337</v>
      </c>
      <c r="G133" s="194" t="s">
        <v>2334</v>
      </c>
      <c r="H133" s="195">
        <v>2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47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297</v>
      </c>
      <c r="AT133" s="202" t="s">
        <v>181</v>
      </c>
      <c r="AU133" s="202" t="s">
        <v>110</v>
      </c>
      <c r="AY133" s="17" t="s">
        <v>179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21</v>
      </c>
      <c r="BK133" s="203">
        <f>ROUND(I133*H133,2)</f>
        <v>0</v>
      </c>
      <c r="BL133" s="17" t="s">
        <v>297</v>
      </c>
      <c r="BM133" s="202" t="s">
        <v>186</v>
      </c>
    </row>
    <row r="134" spans="1:65" s="2" customFormat="1" ht="14.4" customHeight="1">
      <c r="A134" s="34"/>
      <c r="B134" s="35"/>
      <c r="C134" s="191" t="s">
        <v>110</v>
      </c>
      <c r="D134" s="191" t="s">
        <v>181</v>
      </c>
      <c r="E134" s="192" t="s">
        <v>2338</v>
      </c>
      <c r="F134" s="193" t="s">
        <v>2339</v>
      </c>
      <c r="G134" s="194" t="s">
        <v>2334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297</v>
      </c>
      <c r="AT134" s="202" t="s">
        <v>181</v>
      </c>
      <c r="AU134" s="202" t="s">
        <v>110</v>
      </c>
      <c r="AY134" s="17" t="s">
        <v>179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21</v>
      </c>
      <c r="BK134" s="203">
        <f>ROUND(I134*H134,2)</f>
        <v>0</v>
      </c>
      <c r="BL134" s="17" t="s">
        <v>297</v>
      </c>
      <c r="BM134" s="202" t="s">
        <v>229</v>
      </c>
    </row>
    <row r="135" spans="1:65" s="2" customFormat="1" ht="19.2">
      <c r="A135" s="34"/>
      <c r="B135" s="35"/>
      <c r="C135" s="36"/>
      <c r="D135" s="206" t="s">
        <v>462</v>
      </c>
      <c r="E135" s="36"/>
      <c r="F135" s="236" t="s">
        <v>2340</v>
      </c>
      <c r="G135" s="36"/>
      <c r="H135" s="36"/>
      <c r="I135" s="237"/>
      <c r="J135" s="36"/>
      <c r="K135" s="36"/>
      <c r="L135" s="39"/>
      <c r="M135" s="238"/>
      <c r="N135" s="239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462</v>
      </c>
      <c r="AU135" s="17" t="s">
        <v>110</v>
      </c>
    </row>
    <row r="136" spans="1:65" s="2" customFormat="1" ht="14.4" customHeight="1">
      <c r="A136" s="34"/>
      <c r="B136" s="35"/>
      <c r="C136" s="191" t="s">
        <v>186</v>
      </c>
      <c r="D136" s="191" t="s">
        <v>181</v>
      </c>
      <c r="E136" s="192" t="s">
        <v>2341</v>
      </c>
      <c r="F136" s="193" t="s">
        <v>2342</v>
      </c>
      <c r="G136" s="194" t="s">
        <v>2334</v>
      </c>
      <c r="H136" s="195">
        <v>1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47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297</v>
      </c>
      <c r="AT136" s="202" t="s">
        <v>181</v>
      </c>
      <c r="AU136" s="202" t="s">
        <v>110</v>
      </c>
      <c r="AY136" s="17" t="s">
        <v>179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21</v>
      </c>
      <c r="BK136" s="203">
        <f>ROUND(I136*H136,2)</f>
        <v>0</v>
      </c>
      <c r="BL136" s="17" t="s">
        <v>297</v>
      </c>
      <c r="BM136" s="202" t="s">
        <v>210</v>
      </c>
    </row>
    <row r="137" spans="1:65" s="2" customFormat="1" ht="19.2">
      <c r="A137" s="34"/>
      <c r="B137" s="35"/>
      <c r="C137" s="36"/>
      <c r="D137" s="206" t="s">
        <v>462</v>
      </c>
      <c r="E137" s="36"/>
      <c r="F137" s="236" t="s">
        <v>2343</v>
      </c>
      <c r="G137" s="36"/>
      <c r="H137" s="36"/>
      <c r="I137" s="237"/>
      <c r="J137" s="36"/>
      <c r="K137" s="36"/>
      <c r="L137" s="39"/>
      <c r="M137" s="238"/>
      <c r="N137" s="23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462</v>
      </c>
      <c r="AU137" s="17" t="s">
        <v>110</v>
      </c>
    </row>
    <row r="138" spans="1:65" s="2" customFormat="1" ht="14.4" customHeight="1">
      <c r="A138" s="34"/>
      <c r="B138" s="35"/>
      <c r="C138" s="191" t="s">
        <v>222</v>
      </c>
      <c r="D138" s="191" t="s">
        <v>181</v>
      </c>
      <c r="E138" s="192" t="s">
        <v>2344</v>
      </c>
      <c r="F138" s="193" t="s">
        <v>2345</v>
      </c>
      <c r="G138" s="194" t="s">
        <v>2334</v>
      </c>
      <c r="H138" s="195">
        <v>1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47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297</v>
      </c>
      <c r="AT138" s="202" t="s">
        <v>181</v>
      </c>
      <c r="AU138" s="202" t="s">
        <v>110</v>
      </c>
      <c r="AY138" s="17" t="s">
        <v>179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21</v>
      </c>
      <c r="BK138" s="203">
        <f>ROUND(I138*H138,2)</f>
        <v>0</v>
      </c>
      <c r="BL138" s="17" t="s">
        <v>297</v>
      </c>
      <c r="BM138" s="202" t="s">
        <v>26</v>
      </c>
    </row>
    <row r="139" spans="1:65" s="2" customFormat="1" ht="19.2">
      <c r="A139" s="34"/>
      <c r="B139" s="35"/>
      <c r="C139" s="36"/>
      <c r="D139" s="206" t="s">
        <v>462</v>
      </c>
      <c r="E139" s="36"/>
      <c r="F139" s="236" t="s">
        <v>2346</v>
      </c>
      <c r="G139" s="36"/>
      <c r="H139" s="36"/>
      <c r="I139" s="237"/>
      <c r="J139" s="36"/>
      <c r="K139" s="36"/>
      <c r="L139" s="39"/>
      <c r="M139" s="238"/>
      <c r="N139" s="23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462</v>
      </c>
      <c r="AU139" s="17" t="s">
        <v>110</v>
      </c>
    </row>
    <row r="140" spans="1:65" s="2" customFormat="1" ht="14.4" customHeight="1">
      <c r="A140" s="34"/>
      <c r="B140" s="35"/>
      <c r="C140" s="191" t="s">
        <v>229</v>
      </c>
      <c r="D140" s="191" t="s">
        <v>181</v>
      </c>
      <c r="E140" s="192" t="s">
        <v>2347</v>
      </c>
      <c r="F140" s="193" t="s">
        <v>2348</v>
      </c>
      <c r="G140" s="194" t="s">
        <v>2334</v>
      </c>
      <c r="H140" s="195">
        <v>1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47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297</v>
      </c>
      <c r="AT140" s="202" t="s">
        <v>181</v>
      </c>
      <c r="AU140" s="202" t="s">
        <v>110</v>
      </c>
      <c r="AY140" s="17" t="s">
        <v>179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21</v>
      </c>
      <c r="BK140" s="203">
        <f>ROUND(I140*H140,2)</f>
        <v>0</v>
      </c>
      <c r="BL140" s="17" t="s">
        <v>297</v>
      </c>
      <c r="BM140" s="202" t="s">
        <v>265</v>
      </c>
    </row>
    <row r="141" spans="1:65" s="2" customFormat="1" ht="19.2">
      <c r="A141" s="34"/>
      <c r="B141" s="35"/>
      <c r="C141" s="36"/>
      <c r="D141" s="206" t="s">
        <v>462</v>
      </c>
      <c r="E141" s="36"/>
      <c r="F141" s="236" t="s">
        <v>2349</v>
      </c>
      <c r="G141" s="36"/>
      <c r="H141" s="36"/>
      <c r="I141" s="237"/>
      <c r="J141" s="36"/>
      <c r="K141" s="36"/>
      <c r="L141" s="39"/>
      <c r="M141" s="238"/>
      <c r="N141" s="23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462</v>
      </c>
      <c r="AU141" s="17" t="s">
        <v>110</v>
      </c>
    </row>
    <row r="142" spans="1:65" s="2" customFormat="1" ht="14.4" customHeight="1">
      <c r="A142" s="34"/>
      <c r="B142" s="35"/>
      <c r="C142" s="191" t="s">
        <v>234</v>
      </c>
      <c r="D142" s="191" t="s">
        <v>181</v>
      </c>
      <c r="E142" s="192" t="s">
        <v>2350</v>
      </c>
      <c r="F142" s="193" t="s">
        <v>2351</v>
      </c>
      <c r="G142" s="194" t="s">
        <v>2334</v>
      </c>
      <c r="H142" s="195">
        <v>1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47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297</v>
      </c>
      <c r="AT142" s="202" t="s">
        <v>181</v>
      </c>
      <c r="AU142" s="202" t="s">
        <v>110</v>
      </c>
      <c r="AY142" s="17" t="s">
        <v>179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21</v>
      </c>
      <c r="BK142" s="203">
        <f>ROUND(I142*H142,2)</f>
        <v>0</v>
      </c>
      <c r="BL142" s="17" t="s">
        <v>297</v>
      </c>
      <c r="BM142" s="202" t="s">
        <v>286</v>
      </c>
    </row>
    <row r="143" spans="1:65" s="2" customFormat="1" ht="19.2">
      <c r="A143" s="34"/>
      <c r="B143" s="35"/>
      <c r="C143" s="36"/>
      <c r="D143" s="206" t="s">
        <v>462</v>
      </c>
      <c r="E143" s="36"/>
      <c r="F143" s="236" t="s">
        <v>2352</v>
      </c>
      <c r="G143" s="36"/>
      <c r="H143" s="36"/>
      <c r="I143" s="237"/>
      <c r="J143" s="36"/>
      <c r="K143" s="36"/>
      <c r="L143" s="39"/>
      <c r="M143" s="238"/>
      <c r="N143" s="239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462</v>
      </c>
      <c r="AU143" s="17" t="s">
        <v>110</v>
      </c>
    </row>
    <row r="144" spans="1:65" s="2" customFormat="1" ht="14.4" customHeight="1">
      <c r="A144" s="34"/>
      <c r="B144" s="35"/>
      <c r="C144" s="191" t="s">
        <v>210</v>
      </c>
      <c r="D144" s="191" t="s">
        <v>181</v>
      </c>
      <c r="E144" s="192" t="s">
        <v>2353</v>
      </c>
      <c r="F144" s="193" t="s">
        <v>2351</v>
      </c>
      <c r="G144" s="194" t="s">
        <v>2334</v>
      </c>
      <c r="H144" s="195">
        <v>5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47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297</v>
      </c>
      <c r="AT144" s="202" t="s">
        <v>181</v>
      </c>
      <c r="AU144" s="202" t="s">
        <v>110</v>
      </c>
      <c r="AY144" s="17" t="s">
        <v>179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21</v>
      </c>
      <c r="BK144" s="203">
        <f>ROUND(I144*H144,2)</f>
        <v>0</v>
      </c>
      <c r="BL144" s="17" t="s">
        <v>297</v>
      </c>
      <c r="BM144" s="202" t="s">
        <v>297</v>
      </c>
    </row>
    <row r="145" spans="1:65" s="2" customFormat="1" ht="19.2">
      <c r="A145" s="34"/>
      <c r="B145" s="35"/>
      <c r="C145" s="36"/>
      <c r="D145" s="206" t="s">
        <v>462</v>
      </c>
      <c r="E145" s="36"/>
      <c r="F145" s="236" t="s">
        <v>2354</v>
      </c>
      <c r="G145" s="36"/>
      <c r="H145" s="36"/>
      <c r="I145" s="237"/>
      <c r="J145" s="36"/>
      <c r="K145" s="36"/>
      <c r="L145" s="39"/>
      <c r="M145" s="238"/>
      <c r="N145" s="23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462</v>
      </c>
      <c r="AU145" s="17" t="s">
        <v>110</v>
      </c>
    </row>
    <row r="146" spans="1:65" s="2" customFormat="1" ht="14.4" customHeight="1">
      <c r="A146" s="34"/>
      <c r="B146" s="35"/>
      <c r="C146" s="191" t="s">
        <v>246</v>
      </c>
      <c r="D146" s="191" t="s">
        <v>181</v>
      </c>
      <c r="E146" s="192" t="s">
        <v>2355</v>
      </c>
      <c r="F146" s="193" t="s">
        <v>2356</v>
      </c>
      <c r="G146" s="194" t="s">
        <v>2357</v>
      </c>
      <c r="H146" s="195">
        <v>4</v>
      </c>
      <c r="I146" s="196"/>
      <c r="J146" s="197">
        <f t="shared" ref="J146:J152" si="0">ROUND(I146*H146,2)</f>
        <v>0</v>
      </c>
      <c r="K146" s="193" t="s">
        <v>1</v>
      </c>
      <c r="L146" s="39"/>
      <c r="M146" s="198" t="s">
        <v>1</v>
      </c>
      <c r="N146" s="199" t="s">
        <v>47</v>
      </c>
      <c r="O146" s="71"/>
      <c r="P146" s="200">
        <f t="shared" ref="P146:P152" si="1">O146*H146</f>
        <v>0</v>
      </c>
      <c r="Q146" s="200">
        <v>0</v>
      </c>
      <c r="R146" s="200">
        <f t="shared" ref="R146:R152" si="2">Q146*H146</f>
        <v>0</v>
      </c>
      <c r="S146" s="200">
        <v>0</v>
      </c>
      <c r="T146" s="201">
        <f t="shared" ref="T146:T152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297</v>
      </c>
      <c r="AT146" s="202" t="s">
        <v>181</v>
      </c>
      <c r="AU146" s="202" t="s">
        <v>110</v>
      </c>
      <c r="AY146" s="17" t="s">
        <v>179</v>
      </c>
      <c r="BE146" s="203">
        <f t="shared" ref="BE146:BE152" si="4">IF(N146="základní",J146,0)</f>
        <v>0</v>
      </c>
      <c r="BF146" s="203">
        <f t="shared" ref="BF146:BF152" si="5">IF(N146="snížená",J146,0)</f>
        <v>0</v>
      </c>
      <c r="BG146" s="203">
        <f t="shared" ref="BG146:BG152" si="6">IF(N146="zákl. přenesená",J146,0)</f>
        <v>0</v>
      </c>
      <c r="BH146" s="203">
        <f t="shared" ref="BH146:BH152" si="7">IF(N146="sníž. přenesená",J146,0)</f>
        <v>0</v>
      </c>
      <c r="BI146" s="203">
        <f t="shared" ref="BI146:BI152" si="8">IF(N146="nulová",J146,0)</f>
        <v>0</v>
      </c>
      <c r="BJ146" s="17" t="s">
        <v>21</v>
      </c>
      <c r="BK146" s="203">
        <f t="shared" ref="BK146:BK152" si="9">ROUND(I146*H146,2)</f>
        <v>0</v>
      </c>
      <c r="BL146" s="17" t="s">
        <v>297</v>
      </c>
      <c r="BM146" s="202" t="s">
        <v>309</v>
      </c>
    </row>
    <row r="147" spans="1:65" s="2" customFormat="1" ht="14.4" customHeight="1">
      <c r="A147" s="34"/>
      <c r="B147" s="35"/>
      <c r="C147" s="191" t="s">
        <v>26</v>
      </c>
      <c r="D147" s="191" t="s">
        <v>181</v>
      </c>
      <c r="E147" s="192" t="s">
        <v>2358</v>
      </c>
      <c r="F147" s="193" t="s">
        <v>2359</v>
      </c>
      <c r="G147" s="194" t="s">
        <v>2334</v>
      </c>
      <c r="H147" s="195">
        <v>7</v>
      </c>
      <c r="I147" s="196"/>
      <c r="J147" s="197">
        <f t="shared" si="0"/>
        <v>0</v>
      </c>
      <c r="K147" s="193" t="s">
        <v>1</v>
      </c>
      <c r="L147" s="39"/>
      <c r="M147" s="198" t="s">
        <v>1</v>
      </c>
      <c r="N147" s="199" t="s">
        <v>47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297</v>
      </c>
      <c r="AT147" s="202" t="s">
        <v>181</v>
      </c>
      <c r="AU147" s="202" t="s">
        <v>110</v>
      </c>
      <c r="AY147" s="17" t="s">
        <v>179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21</v>
      </c>
      <c r="BK147" s="203">
        <f t="shared" si="9"/>
        <v>0</v>
      </c>
      <c r="BL147" s="17" t="s">
        <v>297</v>
      </c>
      <c r="BM147" s="202" t="s">
        <v>321</v>
      </c>
    </row>
    <row r="148" spans="1:65" s="2" customFormat="1" ht="14.4" customHeight="1">
      <c r="A148" s="34"/>
      <c r="B148" s="35"/>
      <c r="C148" s="191" t="s">
        <v>257</v>
      </c>
      <c r="D148" s="191" t="s">
        <v>181</v>
      </c>
      <c r="E148" s="192" t="s">
        <v>2360</v>
      </c>
      <c r="F148" s="193" t="s">
        <v>2361</v>
      </c>
      <c r="G148" s="194" t="s">
        <v>2357</v>
      </c>
      <c r="H148" s="195">
        <v>4</v>
      </c>
      <c r="I148" s="196"/>
      <c r="J148" s="197">
        <f t="shared" si="0"/>
        <v>0</v>
      </c>
      <c r="K148" s="193" t="s">
        <v>1</v>
      </c>
      <c r="L148" s="39"/>
      <c r="M148" s="198" t="s">
        <v>1</v>
      </c>
      <c r="N148" s="199" t="s">
        <v>47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297</v>
      </c>
      <c r="AT148" s="202" t="s">
        <v>181</v>
      </c>
      <c r="AU148" s="202" t="s">
        <v>110</v>
      </c>
      <c r="AY148" s="17" t="s">
        <v>179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21</v>
      </c>
      <c r="BK148" s="203">
        <f t="shared" si="9"/>
        <v>0</v>
      </c>
      <c r="BL148" s="17" t="s">
        <v>297</v>
      </c>
      <c r="BM148" s="202" t="s">
        <v>330</v>
      </c>
    </row>
    <row r="149" spans="1:65" s="2" customFormat="1" ht="14.4" customHeight="1">
      <c r="A149" s="34"/>
      <c r="B149" s="35"/>
      <c r="C149" s="191" t="s">
        <v>265</v>
      </c>
      <c r="D149" s="191" t="s">
        <v>181</v>
      </c>
      <c r="E149" s="192" t="s">
        <v>2362</v>
      </c>
      <c r="F149" s="193" t="s">
        <v>2363</v>
      </c>
      <c r="G149" s="194" t="s">
        <v>2334</v>
      </c>
      <c r="H149" s="195">
        <v>2</v>
      </c>
      <c r="I149" s="196"/>
      <c r="J149" s="197">
        <f t="shared" si="0"/>
        <v>0</v>
      </c>
      <c r="K149" s="193" t="s">
        <v>1</v>
      </c>
      <c r="L149" s="39"/>
      <c r="M149" s="198" t="s">
        <v>1</v>
      </c>
      <c r="N149" s="199" t="s">
        <v>47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297</v>
      </c>
      <c r="AT149" s="202" t="s">
        <v>181</v>
      </c>
      <c r="AU149" s="202" t="s">
        <v>110</v>
      </c>
      <c r="AY149" s="17" t="s">
        <v>179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21</v>
      </c>
      <c r="BK149" s="203">
        <f t="shared" si="9"/>
        <v>0</v>
      </c>
      <c r="BL149" s="17" t="s">
        <v>297</v>
      </c>
      <c r="BM149" s="202" t="s">
        <v>341</v>
      </c>
    </row>
    <row r="150" spans="1:65" s="2" customFormat="1" ht="14.4" customHeight="1">
      <c r="A150" s="34"/>
      <c r="B150" s="35"/>
      <c r="C150" s="191" t="s">
        <v>278</v>
      </c>
      <c r="D150" s="191" t="s">
        <v>181</v>
      </c>
      <c r="E150" s="192" t="s">
        <v>2364</v>
      </c>
      <c r="F150" s="193" t="s">
        <v>2365</v>
      </c>
      <c r="G150" s="194" t="s">
        <v>2357</v>
      </c>
      <c r="H150" s="195">
        <v>8</v>
      </c>
      <c r="I150" s="196"/>
      <c r="J150" s="197">
        <f t="shared" si="0"/>
        <v>0</v>
      </c>
      <c r="K150" s="193" t="s">
        <v>1</v>
      </c>
      <c r="L150" s="39"/>
      <c r="M150" s="198" t="s">
        <v>1</v>
      </c>
      <c r="N150" s="199" t="s">
        <v>47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297</v>
      </c>
      <c r="AT150" s="202" t="s">
        <v>181</v>
      </c>
      <c r="AU150" s="202" t="s">
        <v>110</v>
      </c>
      <c r="AY150" s="17" t="s">
        <v>179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21</v>
      </c>
      <c r="BK150" s="203">
        <f t="shared" si="9"/>
        <v>0</v>
      </c>
      <c r="BL150" s="17" t="s">
        <v>297</v>
      </c>
      <c r="BM150" s="202" t="s">
        <v>351</v>
      </c>
    </row>
    <row r="151" spans="1:65" s="2" customFormat="1" ht="14.4" customHeight="1">
      <c r="A151" s="34"/>
      <c r="B151" s="35"/>
      <c r="C151" s="191" t="s">
        <v>286</v>
      </c>
      <c r="D151" s="191" t="s">
        <v>181</v>
      </c>
      <c r="E151" s="192" t="s">
        <v>2366</v>
      </c>
      <c r="F151" s="193" t="s">
        <v>2367</v>
      </c>
      <c r="G151" s="194" t="s">
        <v>2334</v>
      </c>
      <c r="H151" s="195">
        <v>3</v>
      </c>
      <c r="I151" s="196"/>
      <c r="J151" s="197">
        <f t="shared" si="0"/>
        <v>0</v>
      </c>
      <c r="K151" s="193" t="s">
        <v>1</v>
      </c>
      <c r="L151" s="39"/>
      <c r="M151" s="198" t="s">
        <v>1</v>
      </c>
      <c r="N151" s="199" t="s">
        <v>47</v>
      </c>
      <c r="O151" s="71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297</v>
      </c>
      <c r="AT151" s="202" t="s">
        <v>181</v>
      </c>
      <c r="AU151" s="202" t="s">
        <v>110</v>
      </c>
      <c r="AY151" s="17" t="s">
        <v>179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21</v>
      </c>
      <c r="BK151" s="203">
        <f t="shared" si="9"/>
        <v>0</v>
      </c>
      <c r="BL151" s="17" t="s">
        <v>297</v>
      </c>
      <c r="BM151" s="202" t="s">
        <v>362</v>
      </c>
    </row>
    <row r="152" spans="1:65" s="2" customFormat="1" ht="14.4" customHeight="1">
      <c r="A152" s="34"/>
      <c r="B152" s="35"/>
      <c r="C152" s="191" t="s">
        <v>8</v>
      </c>
      <c r="D152" s="191" t="s">
        <v>181</v>
      </c>
      <c r="E152" s="192" t="s">
        <v>2368</v>
      </c>
      <c r="F152" s="193" t="s">
        <v>2369</v>
      </c>
      <c r="G152" s="194" t="s">
        <v>2370</v>
      </c>
      <c r="H152" s="195">
        <v>13</v>
      </c>
      <c r="I152" s="196"/>
      <c r="J152" s="197">
        <f t="shared" si="0"/>
        <v>0</v>
      </c>
      <c r="K152" s="193" t="s">
        <v>1</v>
      </c>
      <c r="L152" s="39"/>
      <c r="M152" s="198" t="s">
        <v>1</v>
      </c>
      <c r="N152" s="199" t="s">
        <v>47</v>
      </c>
      <c r="O152" s="71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297</v>
      </c>
      <c r="AT152" s="202" t="s">
        <v>181</v>
      </c>
      <c r="AU152" s="202" t="s">
        <v>110</v>
      </c>
      <c r="AY152" s="17" t="s">
        <v>179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21</v>
      </c>
      <c r="BK152" s="203">
        <f t="shared" si="9"/>
        <v>0</v>
      </c>
      <c r="BL152" s="17" t="s">
        <v>297</v>
      </c>
      <c r="BM152" s="202" t="s">
        <v>387</v>
      </c>
    </row>
    <row r="153" spans="1:65" s="2" customFormat="1" ht="48">
      <c r="A153" s="34"/>
      <c r="B153" s="35"/>
      <c r="C153" s="36"/>
      <c r="D153" s="206" t="s">
        <v>462</v>
      </c>
      <c r="E153" s="36"/>
      <c r="F153" s="236" t="s">
        <v>2371</v>
      </c>
      <c r="G153" s="36"/>
      <c r="H153" s="36"/>
      <c r="I153" s="237"/>
      <c r="J153" s="36"/>
      <c r="K153" s="36"/>
      <c r="L153" s="39"/>
      <c r="M153" s="238"/>
      <c r="N153" s="23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462</v>
      </c>
      <c r="AU153" s="17" t="s">
        <v>110</v>
      </c>
    </row>
    <row r="154" spans="1:65" s="2" customFormat="1" ht="14.4" customHeight="1">
      <c r="A154" s="34"/>
      <c r="B154" s="35"/>
      <c r="C154" s="191" t="s">
        <v>297</v>
      </c>
      <c r="D154" s="191" t="s">
        <v>181</v>
      </c>
      <c r="E154" s="192" t="s">
        <v>2372</v>
      </c>
      <c r="F154" s="193" t="s">
        <v>2373</v>
      </c>
      <c r="G154" s="194" t="s">
        <v>2374</v>
      </c>
      <c r="H154" s="195">
        <v>4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47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297</v>
      </c>
      <c r="AT154" s="202" t="s">
        <v>181</v>
      </c>
      <c r="AU154" s="202" t="s">
        <v>110</v>
      </c>
      <c r="AY154" s="17" t="s">
        <v>179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21</v>
      </c>
      <c r="BK154" s="203">
        <f>ROUND(I154*H154,2)</f>
        <v>0</v>
      </c>
      <c r="BL154" s="17" t="s">
        <v>297</v>
      </c>
      <c r="BM154" s="202" t="s">
        <v>397</v>
      </c>
    </row>
    <row r="155" spans="1:65" s="2" customFormat="1" ht="28.8">
      <c r="A155" s="34"/>
      <c r="B155" s="35"/>
      <c r="C155" s="36"/>
      <c r="D155" s="206" t="s">
        <v>462</v>
      </c>
      <c r="E155" s="36"/>
      <c r="F155" s="236" t="s">
        <v>2375</v>
      </c>
      <c r="G155" s="36"/>
      <c r="H155" s="36"/>
      <c r="I155" s="237"/>
      <c r="J155" s="36"/>
      <c r="K155" s="36"/>
      <c r="L155" s="39"/>
      <c r="M155" s="238"/>
      <c r="N155" s="23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462</v>
      </c>
      <c r="AU155" s="17" t="s">
        <v>110</v>
      </c>
    </row>
    <row r="156" spans="1:65" s="2" customFormat="1" ht="14.4" customHeight="1">
      <c r="A156" s="34"/>
      <c r="B156" s="35"/>
      <c r="C156" s="191" t="s">
        <v>303</v>
      </c>
      <c r="D156" s="191" t="s">
        <v>181</v>
      </c>
      <c r="E156" s="192" t="s">
        <v>2376</v>
      </c>
      <c r="F156" s="193" t="s">
        <v>2377</v>
      </c>
      <c r="G156" s="194" t="s">
        <v>2378</v>
      </c>
      <c r="H156" s="195">
        <v>8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47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297</v>
      </c>
      <c r="AT156" s="202" t="s">
        <v>181</v>
      </c>
      <c r="AU156" s="202" t="s">
        <v>110</v>
      </c>
      <c r="AY156" s="17" t="s">
        <v>179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21</v>
      </c>
      <c r="BK156" s="203">
        <f>ROUND(I156*H156,2)</f>
        <v>0</v>
      </c>
      <c r="BL156" s="17" t="s">
        <v>297</v>
      </c>
      <c r="BM156" s="202" t="s">
        <v>406</v>
      </c>
    </row>
    <row r="157" spans="1:65" s="2" customFormat="1" ht="28.8">
      <c r="A157" s="34"/>
      <c r="B157" s="35"/>
      <c r="C157" s="36"/>
      <c r="D157" s="206" t="s">
        <v>462</v>
      </c>
      <c r="E157" s="36"/>
      <c r="F157" s="236" t="s">
        <v>2379</v>
      </c>
      <c r="G157" s="36"/>
      <c r="H157" s="36"/>
      <c r="I157" s="237"/>
      <c r="J157" s="36"/>
      <c r="K157" s="36"/>
      <c r="L157" s="39"/>
      <c r="M157" s="238"/>
      <c r="N157" s="23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462</v>
      </c>
      <c r="AU157" s="17" t="s">
        <v>110</v>
      </c>
    </row>
    <row r="158" spans="1:65" s="2" customFormat="1" ht="14.4" customHeight="1">
      <c r="A158" s="34"/>
      <c r="B158" s="35"/>
      <c r="C158" s="191" t="s">
        <v>309</v>
      </c>
      <c r="D158" s="191" t="s">
        <v>181</v>
      </c>
      <c r="E158" s="192" t="s">
        <v>2380</v>
      </c>
      <c r="F158" s="193" t="s">
        <v>2381</v>
      </c>
      <c r="G158" s="194" t="s">
        <v>631</v>
      </c>
      <c r="H158" s="195">
        <v>1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47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297</v>
      </c>
      <c r="AT158" s="202" t="s">
        <v>181</v>
      </c>
      <c r="AU158" s="202" t="s">
        <v>110</v>
      </c>
      <c r="AY158" s="17" t="s">
        <v>179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21</v>
      </c>
      <c r="BK158" s="203">
        <f>ROUND(I158*H158,2)</f>
        <v>0</v>
      </c>
      <c r="BL158" s="17" t="s">
        <v>297</v>
      </c>
      <c r="BM158" s="202" t="s">
        <v>2382</v>
      </c>
    </row>
    <row r="159" spans="1:65" s="2" customFormat="1" ht="14.4" customHeight="1">
      <c r="A159" s="34"/>
      <c r="B159" s="35"/>
      <c r="C159" s="191" t="s">
        <v>315</v>
      </c>
      <c r="D159" s="191" t="s">
        <v>181</v>
      </c>
      <c r="E159" s="192" t="s">
        <v>2383</v>
      </c>
      <c r="F159" s="193" t="s">
        <v>2384</v>
      </c>
      <c r="G159" s="194" t="s">
        <v>631</v>
      </c>
      <c r="H159" s="195">
        <v>1</v>
      </c>
      <c r="I159" s="196"/>
      <c r="J159" s="197">
        <f>ROUND(I159*H159,2)</f>
        <v>0</v>
      </c>
      <c r="K159" s="193" t="s">
        <v>1</v>
      </c>
      <c r="L159" s="39"/>
      <c r="M159" s="254" t="s">
        <v>1</v>
      </c>
      <c r="N159" s="255" t="s">
        <v>47</v>
      </c>
      <c r="O159" s="256"/>
      <c r="P159" s="257">
        <f>O159*H159</f>
        <v>0</v>
      </c>
      <c r="Q159" s="257">
        <v>0</v>
      </c>
      <c r="R159" s="257">
        <f>Q159*H159</f>
        <v>0</v>
      </c>
      <c r="S159" s="257">
        <v>0</v>
      </c>
      <c r="T159" s="25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297</v>
      </c>
      <c r="AT159" s="202" t="s">
        <v>181</v>
      </c>
      <c r="AU159" s="202" t="s">
        <v>110</v>
      </c>
      <c r="AY159" s="17" t="s">
        <v>179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21</v>
      </c>
      <c r="BK159" s="203">
        <f>ROUND(I159*H159,2)</f>
        <v>0</v>
      </c>
      <c r="BL159" s="17" t="s">
        <v>297</v>
      </c>
      <c r="BM159" s="202" t="s">
        <v>2385</v>
      </c>
    </row>
    <row r="160" spans="1:65" s="2" customFormat="1" ht="6.9" customHeight="1">
      <c r="A160" s="3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9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password="CC35" sheet="1" objects="1" scenarios="1" formatColumns="0" formatRows="0" autoFilter="0"/>
  <autoFilter ref="C126:K159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8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114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ht="13.2">
      <c r="B8" s="20"/>
      <c r="D8" s="119" t="s">
        <v>128</v>
      </c>
      <c r="L8" s="20"/>
    </row>
    <row r="9" spans="1:46" s="1" customFormat="1" ht="14.4" customHeight="1">
      <c r="B9" s="20"/>
      <c r="E9" s="309" t="s">
        <v>1855</v>
      </c>
      <c r="F9" s="289"/>
      <c r="G9" s="289"/>
      <c r="H9" s="289"/>
      <c r="L9" s="20"/>
    </row>
    <row r="10" spans="1:46" s="1" customFormat="1" ht="12" customHeight="1">
      <c r="B10" s="20"/>
      <c r="D10" s="119" t="s">
        <v>130</v>
      </c>
      <c r="L10" s="20"/>
    </row>
    <row r="11" spans="1:46" s="2" customFormat="1" ht="14.4" customHeight="1">
      <c r="A11" s="34"/>
      <c r="B11" s="39"/>
      <c r="C11" s="34"/>
      <c r="D11" s="34"/>
      <c r="E11" s="319" t="s">
        <v>2325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2326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5.6" customHeight="1">
      <c r="A13" s="34"/>
      <c r="B13" s="39"/>
      <c r="C13" s="34"/>
      <c r="D13" s="34"/>
      <c r="E13" s="312" t="s">
        <v>2386</v>
      </c>
      <c r="F13" s="311"/>
      <c r="G13" s="311"/>
      <c r="H13" s="31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0.199999999999999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19" t="s">
        <v>19</v>
      </c>
      <c r="E15" s="34"/>
      <c r="F15" s="110" t="s">
        <v>1</v>
      </c>
      <c r="G15" s="34"/>
      <c r="H15" s="34"/>
      <c r="I15" s="119" t="s">
        <v>20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110" t="s">
        <v>23</v>
      </c>
      <c r="G16" s="34"/>
      <c r="H16" s="34"/>
      <c r="I16" s="119" t="s">
        <v>24</v>
      </c>
      <c r="J16" s="120" t="str">
        <f>'Rekapitulace stavby'!AN8</f>
        <v>16. 6. 2022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8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9" t="s">
        <v>28</v>
      </c>
      <c r="E18" s="34"/>
      <c r="F18" s="34"/>
      <c r="G18" s="34"/>
      <c r="H18" s="34"/>
      <c r="I18" s="119" t="s">
        <v>29</v>
      </c>
      <c r="J18" s="110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30</v>
      </c>
      <c r="F19" s="34"/>
      <c r="G19" s="34"/>
      <c r="H19" s="34"/>
      <c r="I19" s="119" t="s">
        <v>31</v>
      </c>
      <c r="J19" s="110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9" t="s">
        <v>32</v>
      </c>
      <c r="E21" s="34"/>
      <c r="F21" s="34"/>
      <c r="G21" s="34"/>
      <c r="H21" s="34"/>
      <c r="I21" s="119" t="s">
        <v>29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13" t="str">
        <f>'Rekapitulace stavby'!E14</f>
        <v>Vyplň údaj</v>
      </c>
      <c r="F22" s="314"/>
      <c r="G22" s="314"/>
      <c r="H22" s="314"/>
      <c r="I22" s="119" t="s">
        <v>31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9" t="s">
        <v>34</v>
      </c>
      <c r="E24" s="34"/>
      <c r="F24" s="34"/>
      <c r="G24" s="34"/>
      <c r="H24" s="34"/>
      <c r="I24" s="119" t="s">
        <v>29</v>
      </c>
      <c r="J24" s="110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0" t="s">
        <v>36</v>
      </c>
      <c r="F25" s="34"/>
      <c r="G25" s="34"/>
      <c r="H25" s="34"/>
      <c r="I25" s="119" t="s">
        <v>31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19" t="s">
        <v>37</v>
      </c>
      <c r="E27" s="34"/>
      <c r="F27" s="34"/>
      <c r="G27" s="34"/>
      <c r="H27" s="34"/>
      <c r="I27" s="119" t="s">
        <v>29</v>
      </c>
      <c r="J27" s="110" t="str">
        <f>IF('Rekapitulace stavby'!AN19="","",'Rekapitulace stavby'!AN19)</f>
        <v>66373611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0" t="str">
        <f>IF('Rekapitulace stavby'!E20="","",'Rekapitulace stavby'!E20)</f>
        <v xml:space="preserve"> </v>
      </c>
      <c r="F28" s="34"/>
      <c r="G28" s="34"/>
      <c r="H28" s="34"/>
      <c r="I28" s="119" t="s">
        <v>31</v>
      </c>
      <c r="J28" s="110" t="str">
        <f>IF('Rekapitulace stavby'!AN20="","",'Rekapitulace stavby'!AN20)</f>
        <v/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4.4" customHeight="1">
      <c r="A31" s="121"/>
      <c r="B31" s="122"/>
      <c r="C31" s="121"/>
      <c r="D31" s="121"/>
      <c r="E31" s="315" t="s">
        <v>1</v>
      </c>
      <c r="F31" s="315"/>
      <c r="G31" s="315"/>
      <c r="H31" s="315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1" s="2" customFormat="1" ht="6.9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5" t="s">
        <v>42</v>
      </c>
      <c r="E34" s="34"/>
      <c r="F34" s="34"/>
      <c r="G34" s="34"/>
      <c r="H34" s="34"/>
      <c r="I34" s="34"/>
      <c r="J34" s="126">
        <f>ROUND(J127,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4"/>
      <c r="E35" s="124"/>
      <c r="F35" s="124"/>
      <c r="G35" s="124"/>
      <c r="H35" s="124"/>
      <c r="I35" s="124"/>
      <c r="J35" s="124"/>
      <c r="K35" s="12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27" t="s">
        <v>44</v>
      </c>
      <c r="G36" s="34"/>
      <c r="H36" s="34"/>
      <c r="I36" s="127" t="s">
        <v>43</v>
      </c>
      <c r="J36" s="127" t="s">
        <v>45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28" t="s">
        <v>46</v>
      </c>
      <c r="E37" s="119" t="s">
        <v>47</v>
      </c>
      <c r="F37" s="129">
        <f>ROUND((SUM(BE127:BE157)),  2)</f>
        <v>0</v>
      </c>
      <c r="G37" s="34"/>
      <c r="H37" s="34"/>
      <c r="I37" s="130">
        <v>0.21</v>
      </c>
      <c r="J37" s="129">
        <f>ROUND(((SUM(BE127:BE157))*I37),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19" t="s">
        <v>48</v>
      </c>
      <c r="F38" s="129">
        <f>ROUND((SUM(BF127:BF157)),  2)</f>
        <v>0</v>
      </c>
      <c r="G38" s="34"/>
      <c r="H38" s="34"/>
      <c r="I38" s="130">
        <v>0.15</v>
      </c>
      <c r="J38" s="129">
        <f>ROUND(((SUM(BF127:BF157))*I38),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49</v>
      </c>
      <c r="F39" s="129">
        <f>ROUND((SUM(BG127:BG157)),  2)</f>
        <v>0</v>
      </c>
      <c r="G39" s="34"/>
      <c r="H39" s="34"/>
      <c r="I39" s="130">
        <v>0.21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19" t="s">
        <v>50</v>
      </c>
      <c r="F40" s="129">
        <f>ROUND((SUM(BH127:BH157)),  2)</f>
        <v>0</v>
      </c>
      <c r="G40" s="34"/>
      <c r="H40" s="34"/>
      <c r="I40" s="130">
        <v>0.15</v>
      </c>
      <c r="J40" s="129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19" t="s">
        <v>51</v>
      </c>
      <c r="F41" s="129">
        <f>ROUND((SUM(BI127:BI157)),  2)</f>
        <v>0</v>
      </c>
      <c r="G41" s="34"/>
      <c r="H41" s="34"/>
      <c r="I41" s="130">
        <v>0</v>
      </c>
      <c r="J41" s="129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1"/>
      <c r="D43" s="132" t="s">
        <v>52</v>
      </c>
      <c r="E43" s="133"/>
      <c r="F43" s="133"/>
      <c r="G43" s="134" t="s">
        <v>53</v>
      </c>
      <c r="H43" s="135" t="s">
        <v>54</v>
      </c>
      <c r="I43" s="133"/>
      <c r="J43" s="136">
        <f>SUM(J34:J41)</f>
        <v>0</v>
      </c>
      <c r="K43" s="137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4.4" customHeight="1">
      <c r="B87" s="21"/>
      <c r="C87" s="22"/>
      <c r="D87" s="22"/>
      <c r="E87" s="316" t="s">
        <v>1855</v>
      </c>
      <c r="F87" s="274"/>
      <c r="G87" s="274"/>
      <c r="H87" s="274"/>
      <c r="I87" s="22"/>
      <c r="J87" s="22"/>
      <c r="K87" s="22"/>
      <c r="L87" s="20"/>
    </row>
    <row r="88" spans="1:31" s="1" customFormat="1" ht="12" customHeight="1">
      <c r="B88" s="21"/>
      <c r="C88" s="29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4.4" customHeight="1">
      <c r="A89" s="34"/>
      <c r="B89" s="35"/>
      <c r="C89" s="36"/>
      <c r="D89" s="36"/>
      <c r="E89" s="320" t="s">
        <v>2325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2326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5.6" customHeight="1">
      <c r="A91" s="34"/>
      <c r="B91" s="35"/>
      <c r="C91" s="36"/>
      <c r="D91" s="36"/>
      <c r="E91" s="268" t="str">
        <f>E13</f>
        <v>02 - VZT Zař. č. 2</v>
      </c>
      <c r="F91" s="318"/>
      <c r="G91" s="318"/>
      <c r="H91" s="318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22</v>
      </c>
      <c r="D93" s="36"/>
      <c r="E93" s="36"/>
      <c r="F93" s="27" t="str">
        <f>F16</f>
        <v>K. Vary, Šmeralova 15</v>
      </c>
      <c r="G93" s="36"/>
      <c r="H93" s="36"/>
      <c r="I93" s="29" t="s">
        <v>24</v>
      </c>
      <c r="J93" s="66" t="str">
        <f>IF(J16="","",J16)</f>
        <v>16. 6. 2022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6.4" customHeight="1">
      <c r="A95" s="34"/>
      <c r="B95" s="35"/>
      <c r="C95" s="29" t="s">
        <v>28</v>
      </c>
      <c r="D95" s="36"/>
      <c r="E95" s="36"/>
      <c r="F95" s="27" t="str">
        <f>E19</f>
        <v>Statutární město Karlovy Vary</v>
      </c>
      <c r="G95" s="36"/>
      <c r="H95" s="36"/>
      <c r="I95" s="29" t="s">
        <v>34</v>
      </c>
      <c r="J95" s="32" t="str">
        <f>E25</f>
        <v>Projektová kancelář PS, Oto Szakoš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6" customHeight="1">
      <c r="A96" s="34"/>
      <c r="B96" s="35"/>
      <c r="C96" s="29" t="s">
        <v>32</v>
      </c>
      <c r="D96" s="36"/>
      <c r="E96" s="36"/>
      <c r="F96" s="27" t="str">
        <f>IF(E22="","",E22)</f>
        <v>Vyplň údaj</v>
      </c>
      <c r="G96" s="36"/>
      <c r="H96" s="36"/>
      <c r="I96" s="29" t="s">
        <v>37</v>
      </c>
      <c r="J96" s="32" t="str">
        <f>E28</f>
        <v xml:space="preserve"> 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49" t="s">
        <v>134</v>
      </c>
      <c r="D98" s="150"/>
      <c r="E98" s="150"/>
      <c r="F98" s="150"/>
      <c r="G98" s="150"/>
      <c r="H98" s="150"/>
      <c r="I98" s="150"/>
      <c r="J98" s="151" t="s">
        <v>135</v>
      </c>
      <c r="K98" s="150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8" customHeight="1">
      <c r="A100" s="34"/>
      <c r="B100" s="35"/>
      <c r="C100" s="152" t="s">
        <v>136</v>
      </c>
      <c r="D100" s="36"/>
      <c r="E100" s="36"/>
      <c r="F100" s="36"/>
      <c r="G100" s="36"/>
      <c r="H100" s="36"/>
      <c r="I100" s="36"/>
      <c r="J100" s="84">
        <f>J127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137</v>
      </c>
    </row>
    <row r="101" spans="1:47" s="9" customFormat="1" ht="24.9" customHeight="1">
      <c r="B101" s="153"/>
      <c r="C101" s="154"/>
      <c r="D101" s="155" t="s">
        <v>151</v>
      </c>
      <c r="E101" s="156"/>
      <c r="F101" s="156"/>
      <c r="G101" s="156"/>
      <c r="H101" s="156"/>
      <c r="I101" s="156"/>
      <c r="J101" s="157">
        <f>J128</f>
        <v>0</v>
      </c>
      <c r="K101" s="154"/>
      <c r="L101" s="158"/>
    </row>
    <row r="102" spans="1:47" s="10" customFormat="1" ht="19.95" customHeight="1">
      <c r="B102" s="159"/>
      <c r="C102" s="104"/>
      <c r="D102" s="160" t="s">
        <v>2328</v>
      </c>
      <c r="E102" s="161"/>
      <c r="F102" s="161"/>
      <c r="G102" s="161"/>
      <c r="H102" s="161"/>
      <c r="I102" s="161"/>
      <c r="J102" s="162">
        <f>J129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2329</v>
      </c>
      <c r="E103" s="161"/>
      <c r="F103" s="161"/>
      <c r="G103" s="161"/>
      <c r="H103" s="161"/>
      <c r="I103" s="161"/>
      <c r="J103" s="162">
        <f>J130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" customHeight="1">
      <c r="A110" s="34"/>
      <c r="B110" s="35"/>
      <c r="C110" s="23" t="s">
        <v>164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4.4" customHeight="1">
      <c r="A113" s="34"/>
      <c r="B113" s="35"/>
      <c r="C113" s="36"/>
      <c r="D113" s="36"/>
      <c r="E113" s="316" t="str">
        <f>E7</f>
        <v>ZŠ a ZUŠ Šmeralova - půdní vestavba, Karlovy Vary</v>
      </c>
      <c r="F113" s="317"/>
      <c r="G113" s="317"/>
      <c r="H113" s="31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1" customFormat="1" ht="12" customHeight="1">
      <c r="B114" s="21"/>
      <c r="C114" s="29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3" s="1" customFormat="1" ht="14.4" customHeight="1">
      <c r="B115" s="21"/>
      <c r="C115" s="22"/>
      <c r="D115" s="22"/>
      <c r="E115" s="316" t="s">
        <v>1855</v>
      </c>
      <c r="F115" s="274"/>
      <c r="G115" s="274"/>
      <c r="H115" s="274"/>
      <c r="I115" s="22"/>
      <c r="J115" s="22"/>
      <c r="K115" s="22"/>
      <c r="L115" s="20"/>
    </row>
    <row r="116" spans="1:63" s="1" customFormat="1" ht="12" customHeight="1">
      <c r="B116" s="21"/>
      <c r="C116" s="29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4.4" customHeight="1">
      <c r="A117" s="34"/>
      <c r="B117" s="35"/>
      <c r="C117" s="36"/>
      <c r="D117" s="36"/>
      <c r="E117" s="320" t="s">
        <v>2325</v>
      </c>
      <c r="F117" s="318"/>
      <c r="G117" s="318"/>
      <c r="H117" s="31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2326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5.6" customHeight="1">
      <c r="A119" s="34"/>
      <c r="B119" s="35"/>
      <c r="C119" s="36"/>
      <c r="D119" s="36"/>
      <c r="E119" s="268" t="str">
        <f>E13</f>
        <v>02 - VZT Zař. č. 2</v>
      </c>
      <c r="F119" s="318"/>
      <c r="G119" s="318"/>
      <c r="H119" s="31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22</v>
      </c>
      <c r="D121" s="36"/>
      <c r="E121" s="36"/>
      <c r="F121" s="27" t="str">
        <f>F16</f>
        <v>K. Vary, Šmeralova 15</v>
      </c>
      <c r="G121" s="36"/>
      <c r="H121" s="36"/>
      <c r="I121" s="29" t="s">
        <v>24</v>
      </c>
      <c r="J121" s="66" t="str">
        <f>IF(J16="","",J16)</f>
        <v>16. 6. 2022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6.4" customHeight="1">
      <c r="A123" s="34"/>
      <c r="B123" s="35"/>
      <c r="C123" s="29" t="s">
        <v>28</v>
      </c>
      <c r="D123" s="36"/>
      <c r="E123" s="36"/>
      <c r="F123" s="27" t="str">
        <f>E19</f>
        <v>Statutární město Karlovy Vary</v>
      </c>
      <c r="G123" s="36"/>
      <c r="H123" s="36"/>
      <c r="I123" s="29" t="s">
        <v>34</v>
      </c>
      <c r="J123" s="32" t="str">
        <f>E25</f>
        <v>Projektová kancelář PS, Oto Szakoš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6" customHeight="1">
      <c r="A124" s="34"/>
      <c r="B124" s="35"/>
      <c r="C124" s="29" t="s">
        <v>32</v>
      </c>
      <c r="D124" s="36"/>
      <c r="E124" s="36"/>
      <c r="F124" s="27" t="str">
        <f>IF(E22="","",E22)</f>
        <v>Vyplň údaj</v>
      </c>
      <c r="G124" s="36"/>
      <c r="H124" s="36"/>
      <c r="I124" s="29" t="s">
        <v>37</v>
      </c>
      <c r="J124" s="32" t="str">
        <f>E28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4"/>
      <c r="B126" s="165"/>
      <c r="C126" s="166" t="s">
        <v>165</v>
      </c>
      <c r="D126" s="167" t="s">
        <v>67</v>
      </c>
      <c r="E126" s="167" t="s">
        <v>63</v>
      </c>
      <c r="F126" s="167" t="s">
        <v>64</v>
      </c>
      <c r="G126" s="167" t="s">
        <v>166</v>
      </c>
      <c r="H126" s="167" t="s">
        <v>167</v>
      </c>
      <c r="I126" s="167" t="s">
        <v>168</v>
      </c>
      <c r="J126" s="167" t="s">
        <v>135</v>
      </c>
      <c r="K126" s="168" t="s">
        <v>169</v>
      </c>
      <c r="L126" s="169"/>
      <c r="M126" s="75" t="s">
        <v>1</v>
      </c>
      <c r="N126" s="76" t="s">
        <v>46</v>
      </c>
      <c r="O126" s="76" t="s">
        <v>170</v>
      </c>
      <c r="P126" s="76" t="s">
        <v>171</v>
      </c>
      <c r="Q126" s="76" t="s">
        <v>172</v>
      </c>
      <c r="R126" s="76" t="s">
        <v>173</v>
      </c>
      <c r="S126" s="76" t="s">
        <v>174</v>
      </c>
      <c r="T126" s="77" t="s">
        <v>175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8" customHeight="1">
      <c r="A127" s="34"/>
      <c r="B127" s="35"/>
      <c r="C127" s="82" t="s">
        <v>176</v>
      </c>
      <c r="D127" s="36"/>
      <c r="E127" s="36"/>
      <c r="F127" s="36"/>
      <c r="G127" s="36"/>
      <c r="H127" s="36"/>
      <c r="I127" s="36"/>
      <c r="J127" s="170">
        <f>BK127</f>
        <v>0</v>
      </c>
      <c r="K127" s="36"/>
      <c r="L127" s="39"/>
      <c r="M127" s="78"/>
      <c r="N127" s="171"/>
      <c r="O127" s="79"/>
      <c r="P127" s="172">
        <f>P128</f>
        <v>0</v>
      </c>
      <c r="Q127" s="79"/>
      <c r="R127" s="172">
        <f>R128</f>
        <v>0</v>
      </c>
      <c r="S127" s="79"/>
      <c r="T127" s="173">
        <f>T128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81</v>
      </c>
      <c r="AU127" s="17" t="s">
        <v>137</v>
      </c>
      <c r="BK127" s="174">
        <f>BK128</f>
        <v>0</v>
      </c>
    </row>
    <row r="128" spans="1:63" s="12" customFormat="1" ht="25.95" customHeight="1">
      <c r="B128" s="175"/>
      <c r="C128" s="176"/>
      <c r="D128" s="177" t="s">
        <v>81</v>
      </c>
      <c r="E128" s="178" t="s">
        <v>891</v>
      </c>
      <c r="F128" s="178" t="s">
        <v>892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P129</f>
        <v>0</v>
      </c>
      <c r="Q128" s="183"/>
      <c r="R128" s="184">
        <f>R129</f>
        <v>0</v>
      </c>
      <c r="S128" s="183"/>
      <c r="T128" s="185">
        <f>T129</f>
        <v>0</v>
      </c>
      <c r="AR128" s="186" t="s">
        <v>90</v>
      </c>
      <c r="AT128" s="187" t="s">
        <v>81</v>
      </c>
      <c r="AU128" s="187" t="s">
        <v>82</v>
      </c>
      <c r="AY128" s="186" t="s">
        <v>179</v>
      </c>
      <c r="BK128" s="188">
        <f>BK129</f>
        <v>0</v>
      </c>
    </row>
    <row r="129" spans="1:65" s="12" customFormat="1" ht="22.8" customHeight="1">
      <c r="B129" s="175"/>
      <c r="C129" s="176"/>
      <c r="D129" s="177" t="s">
        <v>81</v>
      </c>
      <c r="E129" s="189" t="s">
        <v>2330</v>
      </c>
      <c r="F129" s="189" t="s">
        <v>106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90</v>
      </c>
      <c r="AT129" s="187" t="s">
        <v>81</v>
      </c>
      <c r="AU129" s="187" t="s">
        <v>21</v>
      </c>
      <c r="AY129" s="186" t="s">
        <v>179</v>
      </c>
      <c r="BK129" s="188">
        <f>BK130</f>
        <v>0</v>
      </c>
    </row>
    <row r="130" spans="1:65" s="12" customFormat="1" ht="20.85" customHeight="1">
      <c r="B130" s="175"/>
      <c r="C130" s="176"/>
      <c r="D130" s="177" t="s">
        <v>81</v>
      </c>
      <c r="E130" s="189" t="s">
        <v>2230</v>
      </c>
      <c r="F130" s="189" t="s">
        <v>2331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SUM(P131:P157)</f>
        <v>0</v>
      </c>
      <c r="Q130" s="183"/>
      <c r="R130" s="184">
        <f>SUM(R131:R157)</f>
        <v>0</v>
      </c>
      <c r="S130" s="183"/>
      <c r="T130" s="185">
        <f>SUM(T131:T157)</f>
        <v>0</v>
      </c>
      <c r="AR130" s="186" t="s">
        <v>21</v>
      </c>
      <c r="AT130" s="187" t="s">
        <v>81</v>
      </c>
      <c r="AU130" s="187" t="s">
        <v>90</v>
      </c>
      <c r="AY130" s="186" t="s">
        <v>179</v>
      </c>
      <c r="BK130" s="188">
        <f>SUM(BK131:BK157)</f>
        <v>0</v>
      </c>
    </row>
    <row r="131" spans="1:65" s="2" customFormat="1" ht="14.4" customHeight="1">
      <c r="A131" s="34"/>
      <c r="B131" s="35"/>
      <c r="C131" s="191" t="s">
        <v>21</v>
      </c>
      <c r="D131" s="191" t="s">
        <v>181</v>
      </c>
      <c r="E131" s="192" t="s">
        <v>2332</v>
      </c>
      <c r="F131" s="193" t="s">
        <v>2333</v>
      </c>
      <c r="G131" s="194" t="s">
        <v>2334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47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297</v>
      </c>
      <c r="AT131" s="202" t="s">
        <v>181</v>
      </c>
      <c r="AU131" s="202" t="s">
        <v>110</v>
      </c>
      <c r="AY131" s="17" t="s">
        <v>179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21</v>
      </c>
      <c r="BK131" s="203">
        <f>ROUND(I131*H131,2)</f>
        <v>0</v>
      </c>
      <c r="BL131" s="17" t="s">
        <v>297</v>
      </c>
      <c r="BM131" s="202" t="s">
        <v>90</v>
      </c>
    </row>
    <row r="132" spans="1:65" s="2" customFormat="1" ht="38.4">
      <c r="A132" s="34"/>
      <c r="B132" s="35"/>
      <c r="C132" s="36"/>
      <c r="D132" s="206" t="s">
        <v>462</v>
      </c>
      <c r="E132" s="36"/>
      <c r="F132" s="236" t="s">
        <v>2387</v>
      </c>
      <c r="G132" s="36"/>
      <c r="H132" s="36"/>
      <c r="I132" s="237"/>
      <c r="J132" s="36"/>
      <c r="K132" s="36"/>
      <c r="L132" s="39"/>
      <c r="M132" s="238"/>
      <c r="N132" s="23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462</v>
      </c>
      <c r="AU132" s="17" t="s">
        <v>110</v>
      </c>
    </row>
    <row r="133" spans="1:65" s="2" customFormat="1" ht="14.4" customHeight="1">
      <c r="A133" s="34"/>
      <c r="B133" s="35"/>
      <c r="C133" s="191" t="s">
        <v>90</v>
      </c>
      <c r="D133" s="191" t="s">
        <v>181</v>
      </c>
      <c r="E133" s="192" t="s">
        <v>2336</v>
      </c>
      <c r="F133" s="193" t="s">
        <v>2337</v>
      </c>
      <c r="G133" s="194" t="s">
        <v>2334</v>
      </c>
      <c r="H133" s="195">
        <v>2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47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297</v>
      </c>
      <c r="AT133" s="202" t="s">
        <v>181</v>
      </c>
      <c r="AU133" s="202" t="s">
        <v>110</v>
      </c>
      <c r="AY133" s="17" t="s">
        <v>179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21</v>
      </c>
      <c r="BK133" s="203">
        <f>ROUND(I133*H133,2)</f>
        <v>0</v>
      </c>
      <c r="BL133" s="17" t="s">
        <v>297</v>
      </c>
      <c r="BM133" s="202" t="s">
        <v>186</v>
      </c>
    </row>
    <row r="134" spans="1:65" s="2" customFormat="1" ht="14.4" customHeight="1">
      <c r="A134" s="34"/>
      <c r="B134" s="35"/>
      <c r="C134" s="191" t="s">
        <v>110</v>
      </c>
      <c r="D134" s="191" t="s">
        <v>181</v>
      </c>
      <c r="E134" s="192" t="s">
        <v>2338</v>
      </c>
      <c r="F134" s="193" t="s">
        <v>2339</v>
      </c>
      <c r="G134" s="194" t="s">
        <v>2334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297</v>
      </c>
      <c r="AT134" s="202" t="s">
        <v>181</v>
      </c>
      <c r="AU134" s="202" t="s">
        <v>110</v>
      </c>
      <c r="AY134" s="17" t="s">
        <v>179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21</v>
      </c>
      <c r="BK134" s="203">
        <f>ROUND(I134*H134,2)</f>
        <v>0</v>
      </c>
      <c r="BL134" s="17" t="s">
        <v>297</v>
      </c>
      <c r="BM134" s="202" t="s">
        <v>229</v>
      </c>
    </row>
    <row r="135" spans="1:65" s="2" customFormat="1" ht="19.2">
      <c r="A135" s="34"/>
      <c r="B135" s="35"/>
      <c r="C135" s="36"/>
      <c r="D135" s="206" t="s">
        <v>462</v>
      </c>
      <c r="E135" s="36"/>
      <c r="F135" s="236" t="s">
        <v>2340</v>
      </c>
      <c r="G135" s="36"/>
      <c r="H135" s="36"/>
      <c r="I135" s="237"/>
      <c r="J135" s="36"/>
      <c r="K135" s="36"/>
      <c r="L135" s="39"/>
      <c r="M135" s="238"/>
      <c r="N135" s="239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462</v>
      </c>
      <c r="AU135" s="17" t="s">
        <v>110</v>
      </c>
    </row>
    <row r="136" spans="1:65" s="2" customFormat="1" ht="14.4" customHeight="1">
      <c r="A136" s="34"/>
      <c r="B136" s="35"/>
      <c r="C136" s="191" t="s">
        <v>186</v>
      </c>
      <c r="D136" s="191" t="s">
        <v>181</v>
      </c>
      <c r="E136" s="192" t="s">
        <v>2341</v>
      </c>
      <c r="F136" s="193" t="s">
        <v>2342</v>
      </c>
      <c r="G136" s="194" t="s">
        <v>2334</v>
      </c>
      <c r="H136" s="195">
        <v>1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47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297</v>
      </c>
      <c r="AT136" s="202" t="s">
        <v>181</v>
      </c>
      <c r="AU136" s="202" t="s">
        <v>110</v>
      </c>
      <c r="AY136" s="17" t="s">
        <v>179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21</v>
      </c>
      <c r="BK136" s="203">
        <f>ROUND(I136*H136,2)</f>
        <v>0</v>
      </c>
      <c r="BL136" s="17" t="s">
        <v>297</v>
      </c>
      <c r="BM136" s="202" t="s">
        <v>210</v>
      </c>
    </row>
    <row r="137" spans="1:65" s="2" customFormat="1" ht="19.2">
      <c r="A137" s="34"/>
      <c r="B137" s="35"/>
      <c r="C137" s="36"/>
      <c r="D137" s="206" t="s">
        <v>462</v>
      </c>
      <c r="E137" s="36"/>
      <c r="F137" s="236" t="s">
        <v>2343</v>
      </c>
      <c r="G137" s="36"/>
      <c r="H137" s="36"/>
      <c r="I137" s="237"/>
      <c r="J137" s="36"/>
      <c r="K137" s="36"/>
      <c r="L137" s="39"/>
      <c r="M137" s="238"/>
      <c r="N137" s="23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462</v>
      </c>
      <c r="AU137" s="17" t="s">
        <v>110</v>
      </c>
    </row>
    <row r="138" spans="1:65" s="2" customFormat="1" ht="14.4" customHeight="1">
      <c r="A138" s="34"/>
      <c r="B138" s="35"/>
      <c r="C138" s="191" t="s">
        <v>222</v>
      </c>
      <c r="D138" s="191" t="s">
        <v>181</v>
      </c>
      <c r="E138" s="192" t="s">
        <v>2344</v>
      </c>
      <c r="F138" s="193" t="s">
        <v>2345</v>
      </c>
      <c r="G138" s="194" t="s">
        <v>2334</v>
      </c>
      <c r="H138" s="195">
        <v>1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47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297</v>
      </c>
      <c r="AT138" s="202" t="s">
        <v>181</v>
      </c>
      <c r="AU138" s="202" t="s">
        <v>110</v>
      </c>
      <c r="AY138" s="17" t="s">
        <v>179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21</v>
      </c>
      <c r="BK138" s="203">
        <f>ROUND(I138*H138,2)</f>
        <v>0</v>
      </c>
      <c r="BL138" s="17" t="s">
        <v>297</v>
      </c>
      <c r="BM138" s="202" t="s">
        <v>26</v>
      </c>
    </row>
    <row r="139" spans="1:65" s="2" customFormat="1" ht="19.2">
      <c r="A139" s="34"/>
      <c r="B139" s="35"/>
      <c r="C139" s="36"/>
      <c r="D139" s="206" t="s">
        <v>462</v>
      </c>
      <c r="E139" s="36"/>
      <c r="F139" s="236" t="s">
        <v>2346</v>
      </c>
      <c r="G139" s="36"/>
      <c r="H139" s="36"/>
      <c r="I139" s="237"/>
      <c r="J139" s="36"/>
      <c r="K139" s="36"/>
      <c r="L139" s="39"/>
      <c r="M139" s="238"/>
      <c r="N139" s="23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462</v>
      </c>
      <c r="AU139" s="17" t="s">
        <v>110</v>
      </c>
    </row>
    <row r="140" spans="1:65" s="2" customFormat="1" ht="14.4" customHeight="1">
      <c r="A140" s="34"/>
      <c r="B140" s="35"/>
      <c r="C140" s="191" t="s">
        <v>229</v>
      </c>
      <c r="D140" s="191" t="s">
        <v>181</v>
      </c>
      <c r="E140" s="192" t="s">
        <v>2347</v>
      </c>
      <c r="F140" s="193" t="s">
        <v>2348</v>
      </c>
      <c r="G140" s="194" t="s">
        <v>2334</v>
      </c>
      <c r="H140" s="195">
        <v>1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47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297</v>
      </c>
      <c r="AT140" s="202" t="s">
        <v>181</v>
      </c>
      <c r="AU140" s="202" t="s">
        <v>110</v>
      </c>
      <c r="AY140" s="17" t="s">
        <v>179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21</v>
      </c>
      <c r="BK140" s="203">
        <f>ROUND(I140*H140,2)</f>
        <v>0</v>
      </c>
      <c r="BL140" s="17" t="s">
        <v>297</v>
      </c>
      <c r="BM140" s="202" t="s">
        <v>265</v>
      </c>
    </row>
    <row r="141" spans="1:65" s="2" customFormat="1" ht="19.2">
      <c r="A141" s="34"/>
      <c r="B141" s="35"/>
      <c r="C141" s="36"/>
      <c r="D141" s="206" t="s">
        <v>462</v>
      </c>
      <c r="E141" s="36"/>
      <c r="F141" s="236" t="s">
        <v>2349</v>
      </c>
      <c r="G141" s="36"/>
      <c r="H141" s="36"/>
      <c r="I141" s="237"/>
      <c r="J141" s="36"/>
      <c r="K141" s="36"/>
      <c r="L141" s="39"/>
      <c r="M141" s="238"/>
      <c r="N141" s="23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462</v>
      </c>
      <c r="AU141" s="17" t="s">
        <v>110</v>
      </c>
    </row>
    <row r="142" spans="1:65" s="2" customFormat="1" ht="14.4" customHeight="1">
      <c r="A142" s="34"/>
      <c r="B142" s="35"/>
      <c r="C142" s="191" t="s">
        <v>234</v>
      </c>
      <c r="D142" s="191" t="s">
        <v>181</v>
      </c>
      <c r="E142" s="192" t="s">
        <v>2353</v>
      </c>
      <c r="F142" s="193" t="s">
        <v>2351</v>
      </c>
      <c r="G142" s="194" t="s">
        <v>2334</v>
      </c>
      <c r="H142" s="195">
        <v>7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47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297</v>
      </c>
      <c r="AT142" s="202" t="s">
        <v>181</v>
      </c>
      <c r="AU142" s="202" t="s">
        <v>110</v>
      </c>
      <c r="AY142" s="17" t="s">
        <v>179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21</v>
      </c>
      <c r="BK142" s="203">
        <f>ROUND(I142*H142,2)</f>
        <v>0</v>
      </c>
      <c r="BL142" s="17" t="s">
        <v>297</v>
      </c>
      <c r="BM142" s="202" t="s">
        <v>286</v>
      </c>
    </row>
    <row r="143" spans="1:65" s="2" customFormat="1" ht="19.2">
      <c r="A143" s="34"/>
      <c r="B143" s="35"/>
      <c r="C143" s="36"/>
      <c r="D143" s="206" t="s">
        <v>462</v>
      </c>
      <c r="E143" s="36"/>
      <c r="F143" s="236" t="s">
        <v>2354</v>
      </c>
      <c r="G143" s="36"/>
      <c r="H143" s="36"/>
      <c r="I143" s="237"/>
      <c r="J143" s="36"/>
      <c r="K143" s="36"/>
      <c r="L143" s="39"/>
      <c r="M143" s="238"/>
      <c r="N143" s="239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462</v>
      </c>
      <c r="AU143" s="17" t="s">
        <v>110</v>
      </c>
    </row>
    <row r="144" spans="1:65" s="2" customFormat="1" ht="14.4" customHeight="1">
      <c r="A144" s="34"/>
      <c r="B144" s="35"/>
      <c r="C144" s="191" t="s">
        <v>210</v>
      </c>
      <c r="D144" s="191" t="s">
        <v>181</v>
      </c>
      <c r="E144" s="192" t="s">
        <v>2355</v>
      </c>
      <c r="F144" s="193" t="s">
        <v>2356</v>
      </c>
      <c r="G144" s="194" t="s">
        <v>2357</v>
      </c>
      <c r="H144" s="195">
        <v>4</v>
      </c>
      <c r="I144" s="196"/>
      <c r="J144" s="197">
        <f t="shared" ref="J144:J150" si="0">ROUND(I144*H144,2)</f>
        <v>0</v>
      </c>
      <c r="K144" s="193" t="s">
        <v>1</v>
      </c>
      <c r="L144" s="39"/>
      <c r="M144" s="198" t="s">
        <v>1</v>
      </c>
      <c r="N144" s="199" t="s">
        <v>47</v>
      </c>
      <c r="O144" s="71"/>
      <c r="P144" s="200">
        <f t="shared" ref="P144:P150" si="1">O144*H144</f>
        <v>0</v>
      </c>
      <c r="Q144" s="200">
        <v>0</v>
      </c>
      <c r="R144" s="200">
        <f t="shared" ref="R144:R150" si="2">Q144*H144</f>
        <v>0</v>
      </c>
      <c r="S144" s="200">
        <v>0</v>
      </c>
      <c r="T144" s="201">
        <f t="shared" ref="T144:T150" si="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297</v>
      </c>
      <c r="AT144" s="202" t="s">
        <v>181</v>
      </c>
      <c r="AU144" s="202" t="s">
        <v>110</v>
      </c>
      <c r="AY144" s="17" t="s">
        <v>179</v>
      </c>
      <c r="BE144" s="203">
        <f t="shared" ref="BE144:BE150" si="4">IF(N144="základní",J144,0)</f>
        <v>0</v>
      </c>
      <c r="BF144" s="203">
        <f t="shared" ref="BF144:BF150" si="5">IF(N144="snížená",J144,0)</f>
        <v>0</v>
      </c>
      <c r="BG144" s="203">
        <f t="shared" ref="BG144:BG150" si="6">IF(N144="zákl. přenesená",J144,0)</f>
        <v>0</v>
      </c>
      <c r="BH144" s="203">
        <f t="shared" ref="BH144:BH150" si="7">IF(N144="sníž. přenesená",J144,0)</f>
        <v>0</v>
      </c>
      <c r="BI144" s="203">
        <f t="shared" ref="BI144:BI150" si="8">IF(N144="nulová",J144,0)</f>
        <v>0</v>
      </c>
      <c r="BJ144" s="17" t="s">
        <v>21</v>
      </c>
      <c r="BK144" s="203">
        <f t="shared" ref="BK144:BK150" si="9">ROUND(I144*H144,2)</f>
        <v>0</v>
      </c>
      <c r="BL144" s="17" t="s">
        <v>297</v>
      </c>
      <c r="BM144" s="202" t="s">
        <v>297</v>
      </c>
    </row>
    <row r="145" spans="1:65" s="2" customFormat="1" ht="14.4" customHeight="1">
      <c r="A145" s="34"/>
      <c r="B145" s="35"/>
      <c r="C145" s="191" t="s">
        <v>246</v>
      </c>
      <c r="D145" s="191" t="s">
        <v>181</v>
      </c>
      <c r="E145" s="192" t="s">
        <v>2358</v>
      </c>
      <c r="F145" s="193" t="s">
        <v>2359</v>
      </c>
      <c r="G145" s="194" t="s">
        <v>2334</v>
      </c>
      <c r="H145" s="195">
        <v>3</v>
      </c>
      <c r="I145" s="196"/>
      <c r="J145" s="197">
        <f t="shared" si="0"/>
        <v>0</v>
      </c>
      <c r="K145" s="193" t="s">
        <v>1</v>
      </c>
      <c r="L145" s="39"/>
      <c r="M145" s="198" t="s">
        <v>1</v>
      </c>
      <c r="N145" s="199" t="s">
        <v>47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297</v>
      </c>
      <c r="AT145" s="202" t="s">
        <v>181</v>
      </c>
      <c r="AU145" s="202" t="s">
        <v>110</v>
      </c>
      <c r="AY145" s="17" t="s">
        <v>179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21</v>
      </c>
      <c r="BK145" s="203">
        <f t="shared" si="9"/>
        <v>0</v>
      </c>
      <c r="BL145" s="17" t="s">
        <v>297</v>
      </c>
      <c r="BM145" s="202" t="s">
        <v>309</v>
      </c>
    </row>
    <row r="146" spans="1:65" s="2" customFormat="1" ht="14.4" customHeight="1">
      <c r="A146" s="34"/>
      <c r="B146" s="35"/>
      <c r="C146" s="191" t="s">
        <v>26</v>
      </c>
      <c r="D146" s="191" t="s">
        <v>181</v>
      </c>
      <c r="E146" s="192" t="s">
        <v>2360</v>
      </c>
      <c r="F146" s="193" t="s">
        <v>2361</v>
      </c>
      <c r="G146" s="194" t="s">
        <v>2357</v>
      </c>
      <c r="H146" s="195">
        <v>5</v>
      </c>
      <c r="I146" s="196"/>
      <c r="J146" s="197">
        <f t="shared" si="0"/>
        <v>0</v>
      </c>
      <c r="K146" s="193" t="s">
        <v>1</v>
      </c>
      <c r="L146" s="39"/>
      <c r="M146" s="198" t="s">
        <v>1</v>
      </c>
      <c r="N146" s="199" t="s">
        <v>47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297</v>
      </c>
      <c r="AT146" s="202" t="s">
        <v>181</v>
      </c>
      <c r="AU146" s="202" t="s">
        <v>110</v>
      </c>
      <c r="AY146" s="17" t="s">
        <v>179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21</v>
      </c>
      <c r="BK146" s="203">
        <f t="shared" si="9"/>
        <v>0</v>
      </c>
      <c r="BL146" s="17" t="s">
        <v>297</v>
      </c>
      <c r="BM146" s="202" t="s">
        <v>321</v>
      </c>
    </row>
    <row r="147" spans="1:65" s="2" customFormat="1" ht="14.4" customHeight="1">
      <c r="A147" s="34"/>
      <c r="B147" s="35"/>
      <c r="C147" s="191" t="s">
        <v>257</v>
      </c>
      <c r="D147" s="191" t="s">
        <v>181</v>
      </c>
      <c r="E147" s="192" t="s">
        <v>2362</v>
      </c>
      <c r="F147" s="193" t="s">
        <v>2363</v>
      </c>
      <c r="G147" s="194" t="s">
        <v>2334</v>
      </c>
      <c r="H147" s="195">
        <v>7</v>
      </c>
      <c r="I147" s="196"/>
      <c r="J147" s="197">
        <f t="shared" si="0"/>
        <v>0</v>
      </c>
      <c r="K147" s="193" t="s">
        <v>1</v>
      </c>
      <c r="L147" s="39"/>
      <c r="M147" s="198" t="s">
        <v>1</v>
      </c>
      <c r="N147" s="199" t="s">
        <v>47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297</v>
      </c>
      <c r="AT147" s="202" t="s">
        <v>181</v>
      </c>
      <c r="AU147" s="202" t="s">
        <v>110</v>
      </c>
      <c r="AY147" s="17" t="s">
        <v>179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21</v>
      </c>
      <c r="BK147" s="203">
        <f t="shared" si="9"/>
        <v>0</v>
      </c>
      <c r="BL147" s="17" t="s">
        <v>297</v>
      </c>
      <c r="BM147" s="202" t="s">
        <v>330</v>
      </c>
    </row>
    <row r="148" spans="1:65" s="2" customFormat="1" ht="14.4" customHeight="1">
      <c r="A148" s="34"/>
      <c r="B148" s="35"/>
      <c r="C148" s="191" t="s">
        <v>265</v>
      </c>
      <c r="D148" s="191" t="s">
        <v>181</v>
      </c>
      <c r="E148" s="192" t="s">
        <v>2364</v>
      </c>
      <c r="F148" s="193" t="s">
        <v>2365</v>
      </c>
      <c r="G148" s="194" t="s">
        <v>2357</v>
      </c>
      <c r="H148" s="195">
        <v>13</v>
      </c>
      <c r="I148" s="196"/>
      <c r="J148" s="197">
        <f t="shared" si="0"/>
        <v>0</v>
      </c>
      <c r="K148" s="193" t="s">
        <v>1</v>
      </c>
      <c r="L148" s="39"/>
      <c r="M148" s="198" t="s">
        <v>1</v>
      </c>
      <c r="N148" s="199" t="s">
        <v>47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297</v>
      </c>
      <c r="AT148" s="202" t="s">
        <v>181</v>
      </c>
      <c r="AU148" s="202" t="s">
        <v>110</v>
      </c>
      <c r="AY148" s="17" t="s">
        <v>179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21</v>
      </c>
      <c r="BK148" s="203">
        <f t="shared" si="9"/>
        <v>0</v>
      </c>
      <c r="BL148" s="17" t="s">
        <v>297</v>
      </c>
      <c r="BM148" s="202" t="s">
        <v>341</v>
      </c>
    </row>
    <row r="149" spans="1:65" s="2" customFormat="1" ht="14.4" customHeight="1">
      <c r="A149" s="34"/>
      <c r="B149" s="35"/>
      <c r="C149" s="191" t="s">
        <v>278</v>
      </c>
      <c r="D149" s="191" t="s">
        <v>181</v>
      </c>
      <c r="E149" s="192" t="s">
        <v>2366</v>
      </c>
      <c r="F149" s="193" t="s">
        <v>2367</v>
      </c>
      <c r="G149" s="194" t="s">
        <v>2334</v>
      </c>
      <c r="H149" s="195">
        <v>5</v>
      </c>
      <c r="I149" s="196"/>
      <c r="J149" s="197">
        <f t="shared" si="0"/>
        <v>0</v>
      </c>
      <c r="K149" s="193" t="s">
        <v>1</v>
      </c>
      <c r="L149" s="39"/>
      <c r="M149" s="198" t="s">
        <v>1</v>
      </c>
      <c r="N149" s="199" t="s">
        <v>47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297</v>
      </c>
      <c r="AT149" s="202" t="s">
        <v>181</v>
      </c>
      <c r="AU149" s="202" t="s">
        <v>110</v>
      </c>
      <c r="AY149" s="17" t="s">
        <v>179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21</v>
      </c>
      <c r="BK149" s="203">
        <f t="shared" si="9"/>
        <v>0</v>
      </c>
      <c r="BL149" s="17" t="s">
        <v>297</v>
      </c>
      <c r="BM149" s="202" t="s">
        <v>351</v>
      </c>
    </row>
    <row r="150" spans="1:65" s="2" customFormat="1" ht="14.4" customHeight="1">
      <c r="A150" s="34"/>
      <c r="B150" s="35"/>
      <c r="C150" s="191" t="s">
        <v>286</v>
      </c>
      <c r="D150" s="191" t="s">
        <v>181</v>
      </c>
      <c r="E150" s="192" t="s">
        <v>2368</v>
      </c>
      <c r="F150" s="193" t="s">
        <v>2369</v>
      </c>
      <c r="G150" s="194" t="s">
        <v>2370</v>
      </c>
      <c r="H150" s="195">
        <v>15</v>
      </c>
      <c r="I150" s="196"/>
      <c r="J150" s="197">
        <f t="shared" si="0"/>
        <v>0</v>
      </c>
      <c r="K150" s="193" t="s">
        <v>1</v>
      </c>
      <c r="L150" s="39"/>
      <c r="M150" s="198" t="s">
        <v>1</v>
      </c>
      <c r="N150" s="199" t="s">
        <v>47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297</v>
      </c>
      <c r="AT150" s="202" t="s">
        <v>181</v>
      </c>
      <c r="AU150" s="202" t="s">
        <v>110</v>
      </c>
      <c r="AY150" s="17" t="s">
        <v>179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21</v>
      </c>
      <c r="BK150" s="203">
        <f t="shared" si="9"/>
        <v>0</v>
      </c>
      <c r="BL150" s="17" t="s">
        <v>297</v>
      </c>
      <c r="BM150" s="202" t="s">
        <v>362</v>
      </c>
    </row>
    <row r="151" spans="1:65" s="2" customFormat="1" ht="48">
      <c r="A151" s="34"/>
      <c r="B151" s="35"/>
      <c r="C151" s="36"/>
      <c r="D151" s="206" t="s">
        <v>462</v>
      </c>
      <c r="E151" s="36"/>
      <c r="F151" s="236" t="s">
        <v>2388</v>
      </c>
      <c r="G151" s="36"/>
      <c r="H151" s="36"/>
      <c r="I151" s="237"/>
      <c r="J151" s="36"/>
      <c r="K151" s="36"/>
      <c r="L151" s="39"/>
      <c r="M151" s="238"/>
      <c r="N151" s="23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462</v>
      </c>
      <c r="AU151" s="17" t="s">
        <v>110</v>
      </c>
    </row>
    <row r="152" spans="1:65" s="2" customFormat="1" ht="14.4" customHeight="1">
      <c r="A152" s="34"/>
      <c r="B152" s="35"/>
      <c r="C152" s="191" t="s">
        <v>8</v>
      </c>
      <c r="D152" s="191" t="s">
        <v>181</v>
      </c>
      <c r="E152" s="192" t="s">
        <v>2372</v>
      </c>
      <c r="F152" s="193" t="s">
        <v>2373</v>
      </c>
      <c r="G152" s="194" t="s">
        <v>2374</v>
      </c>
      <c r="H152" s="195">
        <v>4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47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297</v>
      </c>
      <c r="AT152" s="202" t="s">
        <v>181</v>
      </c>
      <c r="AU152" s="202" t="s">
        <v>110</v>
      </c>
      <c r="AY152" s="17" t="s">
        <v>179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21</v>
      </c>
      <c r="BK152" s="203">
        <f>ROUND(I152*H152,2)</f>
        <v>0</v>
      </c>
      <c r="BL152" s="17" t="s">
        <v>297</v>
      </c>
      <c r="BM152" s="202" t="s">
        <v>387</v>
      </c>
    </row>
    <row r="153" spans="1:65" s="2" customFormat="1" ht="28.8">
      <c r="A153" s="34"/>
      <c r="B153" s="35"/>
      <c r="C153" s="36"/>
      <c r="D153" s="206" t="s">
        <v>462</v>
      </c>
      <c r="E153" s="36"/>
      <c r="F153" s="236" t="s">
        <v>2375</v>
      </c>
      <c r="G153" s="36"/>
      <c r="H153" s="36"/>
      <c r="I153" s="237"/>
      <c r="J153" s="36"/>
      <c r="K153" s="36"/>
      <c r="L153" s="39"/>
      <c r="M153" s="238"/>
      <c r="N153" s="23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462</v>
      </c>
      <c r="AU153" s="17" t="s">
        <v>110</v>
      </c>
    </row>
    <row r="154" spans="1:65" s="2" customFormat="1" ht="14.4" customHeight="1">
      <c r="A154" s="34"/>
      <c r="B154" s="35"/>
      <c r="C154" s="191" t="s">
        <v>297</v>
      </c>
      <c r="D154" s="191" t="s">
        <v>181</v>
      </c>
      <c r="E154" s="192" t="s">
        <v>2376</v>
      </c>
      <c r="F154" s="193" t="s">
        <v>2377</v>
      </c>
      <c r="G154" s="194" t="s">
        <v>2378</v>
      </c>
      <c r="H154" s="195">
        <v>10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47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297</v>
      </c>
      <c r="AT154" s="202" t="s">
        <v>181</v>
      </c>
      <c r="AU154" s="202" t="s">
        <v>110</v>
      </c>
      <c r="AY154" s="17" t="s">
        <v>179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21</v>
      </c>
      <c r="BK154" s="203">
        <f>ROUND(I154*H154,2)</f>
        <v>0</v>
      </c>
      <c r="BL154" s="17" t="s">
        <v>297</v>
      </c>
      <c r="BM154" s="202" t="s">
        <v>397</v>
      </c>
    </row>
    <row r="155" spans="1:65" s="2" customFormat="1" ht="28.8">
      <c r="A155" s="34"/>
      <c r="B155" s="35"/>
      <c r="C155" s="36"/>
      <c r="D155" s="206" t="s">
        <v>462</v>
      </c>
      <c r="E155" s="36"/>
      <c r="F155" s="236" t="s">
        <v>2379</v>
      </c>
      <c r="G155" s="36"/>
      <c r="H155" s="36"/>
      <c r="I155" s="237"/>
      <c r="J155" s="36"/>
      <c r="K155" s="36"/>
      <c r="L155" s="39"/>
      <c r="M155" s="238"/>
      <c r="N155" s="23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462</v>
      </c>
      <c r="AU155" s="17" t="s">
        <v>110</v>
      </c>
    </row>
    <row r="156" spans="1:65" s="2" customFormat="1" ht="14.4" customHeight="1">
      <c r="A156" s="34"/>
      <c r="B156" s="35"/>
      <c r="C156" s="191" t="s">
        <v>303</v>
      </c>
      <c r="D156" s="191" t="s">
        <v>181</v>
      </c>
      <c r="E156" s="192" t="s">
        <v>2380</v>
      </c>
      <c r="F156" s="193" t="s">
        <v>2381</v>
      </c>
      <c r="G156" s="194" t="s">
        <v>631</v>
      </c>
      <c r="H156" s="195">
        <v>1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47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297</v>
      </c>
      <c r="AT156" s="202" t="s">
        <v>181</v>
      </c>
      <c r="AU156" s="202" t="s">
        <v>110</v>
      </c>
      <c r="AY156" s="17" t="s">
        <v>179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21</v>
      </c>
      <c r="BK156" s="203">
        <f>ROUND(I156*H156,2)</f>
        <v>0</v>
      </c>
      <c r="BL156" s="17" t="s">
        <v>297</v>
      </c>
      <c r="BM156" s="202" t="s">
        <v>2389</v>
      </c>
    </row>
    <row r="157" spans="1:65" s="2" customFormat="1" ht="14.4" customHeight="1">
      <c r="A157" s="34"/>
      <c r="B157" s="35"/>
      <c r="C157" s="191" t="s">
        <v>309</v>
      </c>
      <c r="D157" s="191" t="s">
        <v>181</v>
      </c>
      <c r="E157" s="192" t="s">
        <v>2383</v>
      </c>
      <c r="F157" s="193" t="s">
        <v>2384</v>
      </c>
      <c r="G157" s="194" t="s">
        <v>631</v>
      </c>
      <c r="H157" s="195">
        <v>1</v>
      </c>
      <c r="I157" s="196"/>
      <c r="J157" s="197">
        <f>ROUND(I157*H157,2)</f>
        <v>0</v>
      </c>
      <c r="K157" s="193" t="s">
        <v>1</v>
      </c>
      <c r="L157" s="39"/>
      <c r="M157" s="254" t="s">
        <v>1</v>
      </c>
      <c r="N157" s="255" t="s">
        <v>47</v>
      </c>
      <c r="O157" s="256"/>
      <c r="P157" s="257">
        <f>O157*H157</f>
        <v>0</v>
      </c>
      <c r="Q157" s="257">
        <v>0</v>
      </c>
      <c r="R157" s="257">
        <f>Q157*H157</f>
        <v>0</v>
      </c>
      <c r="S157" s="257">
        <v>0</v>
      </c>
      <c r="T157" s="25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297</v>
      </c>
      <c r="AT157" s="202" t="s">
        <v>181</v>
      </c>
      <c r="AU157" s="202" t="s">
        <v>110</v>
      </c>
      <c r="AY157" s="17" t="s">
        <v>179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21</v>
      </c>
      <c r="BK157" s="203">
        <f>ROUND(I157*H157,2)</f>
        <v>0</v>
      </c>
      <c r="BL157" s="17" t="s">
        <v>297</v>
      </c>
      <c r="BM157" s="202" t="s">
        <v>2390</v>
      </c>
    </row>
    <row r="158" spans="1:65" s="2" customFormat="1" ht="6.9" customHeight="1">
      <c r="A158" s="34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39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sheetProtection password="CC35" sheet="1" objects="1" scenarios="1" formatColumns="0" formatRows="0" autoFilter="0"/>
  <autoFilter ref="C126:K157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6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117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ht="13.2">
      <c r="B8" s="20"/>
      <c r="D8" s="119" t="s">
        <v>128</v>
      </c>
      <c r="L8" s="20"/>
    </row>
    <row r="9" spans="1:46" s="1" customFormat="1" ht="14.4" customHeight="1">
      <c r="B9" s="20"/>
      <c r="E9" s="309" t="s">
        <v>1855</v>
      </c>
      <c r="F9" s="289"/>
      <c r="G9" s="289"/>
      <c r="H9" s="289"/>
      <c r="L9" s="20"/>
    </row>
    <row r="10" spans="1:46" s="1" customFormat="1" ht="12" customHeight="1">
      <c r="B10" s="20"/>
      <c r="D10" s="119" t="s">
        <v>130</v>
      </c>
      <c r="L10" s="20"/>
    </row>
    <row r="11" spans="1:46" s="2" customFormat="1" ht="14.4" customHeight="1">
      <c r="A11" s="34"/>
      <c r="B11" s="39"/>
      <c r="C11" s="34"/>
      <c r="D11" s="34"/>
      <c r="E11" s="319" t="s">
        <v>2325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2326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5.6" customHeight="1">
      <c r="A13" s="34"/>
      <c r="B13" s="39"/>
      <c r="C13" s="34"/>
      <c r="D13" s="34"/>
      <c r="E13" s="312" t="s">
        <v>2391</v>
      </c>
      <c r="F13" s="311"/>
      <c r="G13" s="311"/>
      <c r="H13" s="31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0.199999999999999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19" t="s">
        <v>19</v>
      </c>
      <c r="E15" s="34"/>
      <c r="F15" s="110" t="s">
        <v>1</v>
      </c>
      <c r="G15" s="34"/>
      <c r="H15" s="34"/>
      <c r="I15" s="119" t="s">
        <v>20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22</v>
      </c>
      <c r="E16" s="34"/>
      <c r="F16" s="110" t="s">
        <v>23</v>
      </c>
      <c r="G16" s="34"/>
      <c r="H16" s="34"/>
      <c r="I16" s="119" t="s">
        <v>24</v>
      </c>
      <c r="J16" s="120" t="str">
        <f>'Rekapitulace stavby'!AN8</f>
        <v>16. 6. 2022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8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9" t="s">
        <v>28</v>
      </c>
      <c r="E18" s="34"/>
      <c r="F18" s="34"/>
      <c r="G18" s="34"/>
      <c r="H18" s="34"/>
      <c r="I18" s="119" t="s">
        <v>29</v>
      </c>
      <c r="J18" s="110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0" t="s">
        <v>30</v>
      </c>
      <c r="F19" s="34"/>
      <c r="G19" s="34"/>
      <c r="H19" s="34"/>
      <c r="I19" s="119" t="s">
        <v>31</v>
      </c>
      <c r="J19" s="110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9" t="s">
        <v>32</v>
      </c>
      <c r="E21" s="34"/>
      <c r="F21" s="34"/>
      <c r="G21" s="34"/>
      <c r="H21" s="34"/>
      <c r="I21" s="119" t="s">
        <v>29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13" t="str">
        <f>'Rekapitulace stavby'!E14</f>
        <v>Vyplň údaj</v>
      </c>
      <c r="F22" s="314"/>
      <c r="G22" s="314"/>
      <c r="H22" s="314"/>
      <c r="I22" s="119" t="s">
        <v>31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9" t="s">
        <v>34</v>
      </c>
      <c r="E24" s="34"/>
      <c r="F24" s="34"/>
      <c r="G24" s="34"/>
      <c r="H24" s="34"/>
      <c r="I24" s="119" t="s">
        <v>29</v>
      </c>
      <c r="J24" s="110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0" t="s">
        <v>36</v>
      </c>
      <c r="F25" s="34"/>
      <c r="G25" s="34"/>
      <c r="H25" s="34"/>
      <c r="I25" s="119" t="s">
        <v>31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19" t="s">
        <v>37</v>
      </c>
      <c r="E27" s="34"/>
      <c r="F27" s="34"/>
      <c r="G27" s="34"/>
      <c r="H27" s="34"/>
      <c r="I27" s="119" t="s">
        <v>29</v>
      </c>
      <c r="J27" s="110" t="str">
        <f>IF('Rekapitulace stavby'!AN19="","",'Rekapitulace stavby'!AN19)</f>
        <v>66373611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0" t="str">
        <f>IF('Rekapitulace stavby'!E20="","",'Rekapitulace stavby'!E20)</f>
        <v xml:space="preserve"> </v>
      </c>
      <c r="F28" s="34"/>
      <c r="G28" s="34"/>
      <c r="H28" s="34"/>
      <c r="I28" s="119" t="s">
        <v>31</v>
      </c>
      <c r="J28" s="110" t="str">
        <f>IF('Rekapitulace stavby'!AN20="","",'Rekapitulace stavby'!AN20)</f>
        <v/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4.4" customHeight="1">
      <c r="A31" s="121"/>
      <c r="B31" s="122"/>
      <c r="C31" s="121"/>
      <c r="D31" s="121"/>
      <c r="E31" s="315" t="s">
        <v>1</v>
      </c>
      <c r="F31" s="315"/>
      <c r="G31" s="315"/>
      <c r="H31" s="315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1:31" s="2" customFormat="1" ht="6.9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5" t="s">
        <v>42</v>
      </c>
      <c r="E34" s="34"/>
      <c r="F34" s="34"/>
      <c r="G34" s="34"/>
      <c r="H34" s="34"/>
      <c r="I34" s="34"/>
      <c r="J34" s="126">
        <f>ROUND(J127,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4"/>
      <c r="E35" s="124"/>
      <c r="F35" s="124"/>
      <c r="G35" s="124"/>
      <c r="H35" s="124"/>
      <c r="I35" s="124"/>
      <c r="J35" s="124"/>
      <c r="K35" s="12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27" t="s">
        <v>44</v>
      </c>
      <c r="G36" s="34"/>
      <c r="H36" s="34"/>
      <c r="I36" s="127" t="s">
        <v>43</v>
      </c>
      <c r="J36" s="127" t="s">
        <v>45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28" t="s">
        <v>46</v>
      </c>
      <c r="E37" s="119" t="s">
        <v>47</v>
      </c>
      <c r="F37" s="129">
        <f>ROUND((SUM(BE127:BE155)),  2)</f>
        <v>0</v>
      </c>
      <c r="G37" s="34"/>
      <c r="H37" s="34"/>
      <c r="I37" s="130">
        <v>0.21</v>
      </c>
      <c r="J37" s="129">
        <f>ROUND(((SUM(BE127:BE155))*I37),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19" t="s">
        <v>48</v>
      </c>
      <c r="F38" s="129">
        <f>ROUND((SUM(BF127:BF155)),  2)</f>
        <v>0</v>
      </c>
      <c r="G38" s="34"/>
      <c r="H38" s="34"/>
      <c r="I38" s="130">
        <v>0.15</v>
      </c>
      <c r="J38" s="129">
        <f>ROUND(((SUM(BF127:BF155))*I38),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49</v>
      </c>
      <c r="F39" s="129">
        <f>ROUND((SUM(BG127:BG155)),  2)</f>
        <v>0</v>
      </c>
      <c r="G39" s="34"/>
      <c r="H39" s="34"/>
      <c r="I39" s="130">
        <v>0.21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19" t="s">
        <v>50</v>
      </c>
      <c r="F40" s="129">
        <f>ROUND((SUM(BH127:BH155)),  2)</f>
        <v>0</v>
      </c>
      <c r="G40" s="34"/>
      <c r="H40" s="34"/>
      <c r="I40" s="130">
        <v>0.15</v>
      </c>
      <c r="J40" s="129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19" t="s">
        <v>51</v>
      </c>
      <c r="F41" s="129">
        <f>ROUND((SUM(BI127:BI155)),  2)</f>
        <v>0</v>
      </c>
      <c r="G41" s="34"/>
      <c r="H41" s="34"/>
      <c r="I41" s="130">
        <v>0</v>
      </c>
      <c r="J41" s="129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1"/>
      <c r="D43" s="132" t="s">
        <v>52</v>
      </c>
      <c r="E43" s="133"/>
      <c r="F43" s="133"/>
      <c r="G43" s="134" t="s">
        <v>53</v>
      </c>
      <c r="H43" s="135" t="s">
        <v>54</v>
      </c>
      <c r="I43" s="133"/>
      <c r="J43" s="136">
        <f>SUM(J34:J41)</f>
        <v>0</v>
      </c>
      <c r="K43" s="137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4.4" customHeight="1">
      <c r="B87" s="21"/>
      <c r="C87" s="22"/>
      <c r="D87" s="22"/>
      <c r="E87" s="316" t="s">
        <v>1855</v>
      </c>
      <c r="F87" s="274"/>
      <c r="G87" s="274"/>
      <c r="H87" s="274"/>
      <c r="I87" s="22"/>
      <c r="J87" s="22"/>
      <c r="K87" s="22"/>
      <c r="L87" s="20"/>
    </row>
    <row r="88" spans="1:31" s="1" customFormat="1" ht="12" customHeight="1">
      <c r="B88" s="21"/>
      <c r="C88" s="29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4.4" customHeight="1">
      <c r="A89" s="34"/>
      <c r="B89" s="35"/>
      <c r="C89" s="36"/>
      <c r="D89" s="36"/>
      <c r="E89" s="320" t="s">
        <v>2325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2326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5.6" customHeight="1">
      <c r="A91" s="34"/>
      <c r="B91" s="35"/>
      <c r="C91" s="36"/>
      <c r="D91" s="36"/>
      <c r="E91" s="268" t="str">
        <f>E13</f>
        <v>03 - VZT Zař. č. 3</v>
      </c>
      <c r="F91" s="318"/>
      <c r="G91" s="318"/>
      <c r="H91" s="318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22</v>
      </c>
      <c r="D93" s="36"/>
      <c r="E93" s="36"/>
      <c r="F93" s="27" t="str">
        <f>F16</f>
        <v>K. Vary, Šmeralova 15</v>
      </c>
      <c r="G93" s="36"/>
      <c r="H93" s="36"/>
      <c r="I93" s="29" t="s">
        <v>24</v>
      </c>
      <c r="J93" s="66" t="str">
        <f>IF(J16="","",J16)</f>
        <v>16. 6. 2022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6.4" customHeight="1">
      <c r="A95" s="34"/>
      <c r="B95" s="35"/>
      <c r="C95" s="29" t="s">
        <v>28</v>
      </c>
      <c r="D95" s="36"/>
      <c r="E95" s="36"/>
      <c r="F95" s="27" t="str">
        <f>E19</f>
        <v>Statutární město Karlovy Vary</v>
      </c>
      <c r="G95" s="36"/>
      <c r="H95" s="36"/>
      <c r="I95" s="29" t="s">
        <v>34</v>
      </c>
      <c r="J95" s="32" t="str">
        <f>E25</f>
        <v>Projektová kancelář PS, Oto Szakoš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6" customHeight="1">
      <c r="A96" s="34"/>
      <c r="B96" s="35"/>
      <c r="C96" s="29" t="s">
        <v>32</v>
      </c>
      <c r="D96" s="36"/>
      <c r="E96" s="36"/>
      <c r="F96" s="27" t="str">
        <f>IF(E22="","",E22)</f>
        <v>Vyplň údaj</v>
      </c>
      <c r="G96" s="36"/>
      <c r="H96" s="36"/>
      <c r="I96" s="29" t="s">
        <v>37</v>
      </c>
      <c r="J96" s="32" t="str">
        <f>E28</f>
        <v xml:space="preserve"> 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49" t="s">
        <v>134</v>
      </c>
      <c r="D98" s="150"/>
      <c r="E98" s="150"/>
      <c r="F98" s="150"/>
      <c r="G98" s="150"/>
      <c r="H98" s="150"/>
      <c r="I98" s="150"/>
      <c r="J98" s="151" t="s">
        <v>135</v>
      </c>
      <c r="K98" s="150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8" customHeight="1">
      <c r="A100" s="34"/>
      <c r="B100" s="35"/>
      <c r="C100" s="152" t="s">
        <v>136</v>
      </c>
      <c r="D100" s="36"/>
      <c r="E100" s="36"/>
      <c r="F100" s="36"/>
      <c r="G100" s="36"/>
      <c r="H100" s="36"/>
      <c r="I100" s="36"/>
      <c r="J100" s="84">
        <f>J127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137</v>
      </c>
    </row>
    <row r="101" spans="1:47" s="9" customFormat="1" ht="24.9" customHeight="1">
      <c r="B101" s="153"/>
      <c r="C101" s="154"/>
      <c r="D101" s="155" t="s">
        <v>151</v>
      </c>
      <c r="E101" s="156"/>
      <c r="F101" s="156"/>
      <c r="G101" s="156"/>
      <c r="H101" s="156"/>
      <c r="I101" s="156"/>
      <c r="J101" s="157">
        <f>J128</f>
        <v>0</v>
      </c>
      <c r="K101" s="154"/>
      <c r="L101" s="158"/>
    </row>
    <row r="102" spans="1:47" s="10" customFormat="1" ht="19.95" customHeight="1">
      <c r="B102" s="159"/>
      <c r="C102" s="104"/>
      <c r="D102" s="160" t="s">
        <v>2328</v>
      </c>
      <c r="E102" s="161"/>
      <c r="F102" s="161"/>
      <c r="G102" s="161"/>
      <c r="H102" s="161"/>
      <c r="I102" s="161"/>
      <c r="J102" s="162">
        <f>J129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2392</v>
      </c>
      <c r="E103" s="161"/>
      <c r="F103" s="161"/>
      <c r="G103" s="161"/>
      <c r="H103" s="161"/>
      <c r="I103" s="161"/>
      <c r="J103" s="162">
        <f>J130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" customHeight="1">
      <c r="A110" s="34"/>
      <c r="B110" s="35"/>
      <c r="C110" s="23" t="s">
        <v>164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4.4" customHeight="1">
      <c r="A113" s="34"/>
      <c r="B113" s="35"/>
      <c r="C113" s="36"/>
      <c r="D113" s="36"/>
      <c r="E113" s="316" t="str">
        <f>E7</f>
        <v>ZŠ a ZUŠ Šmeralova - půdní vestavba, Karlovy Vary</v>
      </c>
      <c r="F113" s="317"/>
      <c r="G113" s="317"/>
      <c r="H113" s="31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1" customFormat="1" ht="12" customHeight="1">
      <c r="B114" s="21"/>
      <c r="C114" s="29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3" s="1" customFormat="1" ht="14.4" customHeight="1">
      <c r="B115" s="21"/>
      <c r="C115" s="22"/>
      <c r="D115" s="22"/>
      <c r="E115" s="316" t="s">
        <v>1855</v>
      </c>
      <c r="F115" s="274"/>
      <c r="G115" s="274"/>
      <c r="H115" s="274"/>
      <c r="I115" s="22"/>
      <c r="J115" s="22"/>
      <c r="K115" s="22"/>
      <c r="L115" s="20"/>
    </row>
    <row r="116" spans="1:63" s="1" customFormat="1" ht="12" customHeight="1">
      <c r="B116" s="21"/>
      <c r="C116" s="29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4.4" customHeight="1">
      <c r="A117" s="34"/>
      <c r="B117" s="35"/>
      <c r="C117" s="36"/>
      <c r="D117" s="36"/>
      <c r="E117" s="320" t="s">
        <v>2325</v>
      </c>
      <c r="F117" s="318"/>
      <c r="G117" s="318"/>
      <c r="H117" s="31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2326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5.6" customHeight="1">
      <c r="A119" s="34"/>
      <c r="B119" s="35"/>
      <c r="C119" s="36"/>
      <c r="D119" s="36"/>
      <c r="E119" s="268" t="str">
        <f>E13</f>
        <v>03 - VZT Zař. č. 3</v>
      </c>
      <c r="F119" s="318"/>
      <c r="G119" s="318"/>
      <c r="H119" s="31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22</v>
      </c>
      <c r="D121" s="36"/>
      <c r="E121" s="36"/>
      <c r="F121" s="27" t="str">
        <f>F16</f>
        <v>K. Vary, Šmeralova 15</v>
      </c>
      <c r="G121" s="36"/>
      <c r="H121" s="36"/>
      <c r="I121" s="29" t="s">
        <v>24</v>
      </c>
      <c r="J121" s="66" t="str">
        <f>IF(J16="","",J16)</f>
        <v>16. 6. 2022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6.4" customHeight="1">
      <c r="A123" s="34"/>
      <c r="B123" s="35"/>
      <c r="C123" s="29" t="s">
        <v>28</v>
      </c>
      <c r="D123" s="36"/>
      <c r="E123" s="36"/>
      <c r="F123" s="27" t="str">
        <f>E19</f>
        <v>Statutární město Karlovy Vary</v>
      </c>
      <c r="G123" s="36"/>
      <c r="H123" s="36"/>
      <c r="I123" s="29" t="s">
        <v>34</v>
      </c>
      <c r="J123" s="32" t="str">
        <f>E25</f>
        <v>Projektová kancelář PS, Oto Szakoš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6" customHeight="1">
      <c r="A124" s="34"/>
      <c r="B124" s="35"/>
      <c r="C124" s="29" t="s">
        <v>32</v>
      </c>
      <c r="D124" s="36"/>
      <c r="E124" s="36"/>
      <c r="F124" s="27" t="str">
        <f>IF(E22="","",E22)</f>
        <v>Vyplň údaj</v>
      </c>
      <c r="G124" s="36"/>
      <c r="H124" s="36"/>
      <c r="I124" s="29" t="s">
        <v>37</v>
      </c>
      <c r="J124" s="32" t="str">
        <f>E28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4"/>
      <c r="B126" s="165"/>
      <c r="C126" s="166" t="s">
        <v>165</v>
      </c>
      <c r="D126" s="167" t="s">
        <v>67</v>
      </c>
      <c r="E126" s="167" t="s">
        <v>63</v>
      </c>
      <c r="F126" s="167" t="s">
        <v>64</v>
      </c>
      <c r="G126" s="167" t="s">
        <v>166</v>
      </c>
      <c r="H126" s="167" t="s">
        <v>167</v>
      </c>
      <c r="I126" s="167" t="s">
        <v>168</v>
      </c>
      <c r="J126" s="167" t="s">
        <v>135</v>
      </c>
      <c r="K126" s="168" t="s">
        <v>169</v>
      </c>
      <c r="L126" s="169"/>
      <c r="M126" s="75" t="s">
        <v>1</v>
      </c>
      <c r="N126" s="76" t="s">
        <v>46</v>
      </c>
      <c r="O126" s="76" t="s">
        <v>170</v>
      </c>
      <c r="P126" s="76" t="s">
        <v>171</v>
      </c>
      <c r="Q126" s="76" t="s">
        <v>172</v>
      </c>
      <c r="R126" s="76" t="s">
        <v>173</v>
      </c>
      <c r="S126" s="76" t="s">
        <v>174</v>
      </c>
      <c r="T126" s="77" t="s">
        <v>175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8" customHeight="1">
      <c r="A127" s="34"/>
      <c r="B127" s="35"/>
      <c r="C127" s="82" t="s">
        <v>176</v>
      </c>
      <c r="D127" s="36"/>
      <c r="E127" s="36"/>
      <c r="F127" s="36"/>
      <c r="G127" s="36"/>
      <c r="H127" s="36"/>
      <c r="I127" s="36"/>
      <c r="J127" s="170">
        <f>BK127</f>
        <v>0</v>
      </c>
      <c r="K127" s="36"/>
      <c r="L127" s="39"/>
      <c r="M127" s="78"/>
      <c r="N127" s="171"/>
      <c r="O127" s="79"/>
      <c r="P127" s="172">
        <f>P128</f>
        <v>0</v>
      </c>
      <c r="Q127" s="79"/>
      <c r="R127" s="172">
        <f>R128</f>
        <v>0</v>
      </c>
      <c r="S127" s="79"/>
      <c r="T127" s="173">
        <f>T128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81</v>
      </c>
      <c r="AU127" s="17" t="s">
        <v>137</v>
      </c>
      <c r="BK127" s="174">
        <f>BK128</f>
        <v>0</v>
      </c>
    </row>
    <row r="128" spans="1:63" s="12" customFormat="1" ht="25.95" customHeight="1">
      <c r="B128" s="175"/>
      <c r="C128" s="176"/>
      <c r="D128" s="177" t="s">
        <v>81</v>
      </c>
      <c r="E128" s="178" t="s">
        <v>891</v>
      </c>
      <c r="F128" s="178" t="s">
        <v>892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P129</f>
        <v>0</v>
      </c>
      <c r="Q128" s="183"/>
      <c r="R128" s="184">
        <f>R129</f>
        <v>0</v>
      </c>
      <c r="S128" s="183"/>
      <c r="T128" s="185">
        <f>T129</f>
        <v>0</v>
      </c>
      <c r="AR128" s="186" t="s">
        <v>90</v>
      </c>
      <c r="AT128" s="187" t="s">
        <v>81</v>
      </c>
      <c r="AU128" s="187" t="s">
        <v>82</v>
      </c>
      <c r="AY128" s="186" t="s">
        <v>179</v>
      </c>
      <c r="BK128" s="188">
        <f>BK129</f>
        <v>0</v>
      </c>
    </row>
    <row r="129" spans="1:65" s="12" customFormat="1" ht="22.8" customHeight="1">
      <c r="B129" s="175"/>
      <c r="C129" s="176"/>
      <c r="D129" s="177" t="s">
        <v>81</v>
      </c>
      <c r="E129" s="189" t="s">
        <v>2330</v>
      </c>
      <c r="F129" s="189" t="s">
        <v>106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90</v>
      </c>
      <c r="AT129" s="187" t="s">
        <v>81</v>
      </c>
      <c r="AU129" s="187" t="s">
        <v>21</v>
      </c>
      <c r="AY129" s="186" t="s">
        <v>179</v>
      </c>
      <c r="BK129" s="188">
        <f>BK130</f>
        <v>0</v>
      </c>
    </row>
    <row r="130" spans="1:65" s="12" customFormat="1" ht="20.85" customHeight="1">
      <c r="B130" s="175"/>
      <c r="C130" s="176"/>
      <c r="D130" s="177" t="s">
        <v>81</v>
      </c>
      <c r="E130" s="189" t="s">
        <v>2230</v>
      </c>
      <c r="F130" s="189" t="s">
        <v>2393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SUM(P131:P155)</f>
        <v>0</v>
      </c>
      <c r="Q130" s="183"/>
      <c r="R130" s="184">
        <f>SUM(R131:R155)</f>
        <v>0</v>
      </c>
      <c r="S130" s="183"/>
      <c r="T130" s="185">
        <f>SUM(T131:T155)</f>
        <v>0</v>
      </c>
      <c r="AR130" s="186" t="s">
        <v>21</v>
      </c>
      <c r="AT130" s="187" t="s">
        <v>81</v>
      </c>
      <c r="AU130" s="187" t="s">
        <v>90</v>
      </c>
      <c r="AY130" s="186" t="s">
        <v>179</v>
      </c>
      <c r="BK130" s="188">
        <f>SUM(BK131:BK155)</f>
        <v>0</v>
      </c>
    </row>
    <row r="131" spans="1:65" s="2" customFormat="1" ht="14.4" customHeight="1">
      <c r="A131" s="34"/>
      <c r="B131" s="35"/>
      <c r="C131" s="191" t="s">
        <v>21</v>
      </c>
      <c r="D131" s="191" t="s">
        <v>181</v>
      </c>
      <c r="E131" s="192" t="s">
        <v>2332</v>
      </c>
      <c r="F131" s="193" t="s">
        <v>2333</v>
      </c>
      <c r="G131" s="194" t="s">
        <v>2334</v>
      </c>
      <c r="H131" s="195">
        <v>2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47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297</v>
      </c>
      <c r="AT131" s="202" t="s">
        <v>181</v>
      </c>
      <c r="AU131" s="202" t="s">
        <v>110</v>
      </c>
      <c r="AY131" s="17" t="s">
        <v>179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21</v>
      </c>
      <c r="BK131" s="203">
        <f>ROUND(I131*H131,2)</f>
        <v>0</v>
      </c>
      <c r="BL131" s="17" t="s">
        <v>297</v>
      </c>
      <c r="BM131" s="202" t="s">
        <v>90</v>
      </c>
    </row>
    <row r="132" spans="1:65" s="2" customFormat="1" ht="38.4">
      <c r="A132" s="34"/>
      <c r="B132" s="35"/>
      <c r="C132" s="36"/>
      <c r="D132" s="206" t="s">
        <v>462</v>
      </c>
      <c r="E132" s="36"/>
      <c r="F132" s="236" t="s">
        <v>2387</v>
      </c>
      <c r="G132" s="36"/>
      <c r="H132" s="36"/>
      <c r="I132" s="237"/>
      <c r="J132" s="36"/>
      <c r="K132" s="36"/>
      <c r="L132" s="39"/>
      <c r="M132" s="238"/>
      <c r="N132" s="23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462</v>
      </c>
      <c r="AU132" s="17" t="s">
        <v>110</v>
      </c>
    </row>
    <row r="133" spans="1:65" s="2" customFormat="1" ht="14.4" customHeight="1">
      <c r="A133" s="34"/>
      <c r="B133" s="35"/>
      <c r="C133" s="191" t="s">
        <v>90</v>
      </c>
      <c r="D133" s="191" t="s">
        <v>181</v>
      </c>
      <c r="E133" s="192" t="s">
        <v>2336</v>
      </c>
      <c r="F133" s="193" t="s">
        <v>2337</v>
      </c>
      <c r="G133" s="194" t="s">
        <v>2334</v>
      </c>
      <c r="H133" s="195">
        <v>4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47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297</v>
      </c>
      <c r="AT133" s="202" t="s">
        <v>181</v>
      </c>
      <c r="AU133" s="202" t="s">
        <v>110</v>
      </c>
      <c r="AY133" s="17" t="s">
        <v>179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21</v>
      </c>
      <c r="BK133" s="203">
        <f>ROUND(I133*H133,2)</f>
        <v>0</v>
      </c>
      <c r="BL133" s="17" t="s">
        <v>297</v>
      </c>
      <c r="BM133" s="202" t="s">
        <v>186</v>
      </c>
    </row>
    <row r="134" spans="1:65" s="2" customFormat="1" ht="14.4" customHeight="1">
      <c r="A134" s="34"/>
      <c r="B134" s="35"/>
      <c r="C134" s="191" t="s">
        <v>110</v>
      </c>
      <c r="D134" s="191" t="s">
        <v>181</v>
      </c>
      <c r="E134" s="192" t="s">
        <v>2338</v>
      </c>
      <c r="F134" s="193" t="s">
        <v>2339</v>
      </c>
      <c r="G134" s="194" t="s">
        <v>2334</v>
      </c>
      <c r="H134" s="195">
        <v>2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297</v>
      </c>
      <c r="AT134" s="202" t="s">
        <v>181</v>
      </c>
      <c r="AU134" s="202" t="s">
        <v>110</v>
      </c>
      <c r="AY134" s="17" t="s">
        <v>179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21</v>
      </c>
      <c r="BK134" s="203">
        <f>ROUND(I134*H134,2)</f>
        <v>0</v>
      </c>
      <c r="BL134" s="17" t="s">
        <v>297</v>
      </c>
      <c r="BM134" s="202" t="s">
        <v>229</v>
      </c>
    </row>
    <row r="135" spans="1:65" s="2" customFormat="1" ht="19.2">
      <c r="A135" s="34"/>
      <c r="B135" s="35"/>
      <c r="C135" s="36"/>
      <c r="D135" s="206" t="s">
        <v>462</v>
      </c>
      <c r="E135" s="36"/>
      <c r="F135" s="236" t="s">
        <v>2340</v>
      </c>
      <c r="G135" s="36"/>
      <c r="H135" s="36"/>
      <c r="I135" s="237"/>
      <c r="J135" s="36"/>
      <c r="K135" s="36"/>
      <c r="L135" s="39"/>
      <c r="M135" s="238"/>
      <c r="N135" s="239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462</v>
      </c>
      <c r="AU135" s="17" t="s">
        <v>110</v>
      </c>
    </row>
    <row r="136" spans="1:65" s="2" customFormat="1" ht="14.4" customHeight="1">
      <c r="A136" s="34"/>
      <c r="B136" s="35"/>
      <c r="C136" s="191" t="s">
        <v>186</v>
      </c>
      <c r="D136" s="191" t="s">
        <v>181</v>
      </c>
      <c r="E136" s="192" t="s">
        <v>2341</v>
      </c>
      <c r="F136" s="193" t="s">
        <v>2342</v>
      </c>
      <c r="G136" s="194" t="s">
        <v>2334</v>
      </c>
      <c r="H136" s="195">
        <v>2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47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297</v>
      </c>
      <c r="AT136" s="202" t="s">
        <v>181</v>
      </c>
      <c r="AU136" s="202" t="s">
        <v>110</v>
      </c>
      <c r="AY136" s="17" t="s">
        <v>179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21</v>
      </c>
      <c r="BK136" s="203">
        <f>ROUND(I136*H136,2)</f>
        <v>0</v>
      </c>
      <c r="BL136" s="17" t="s">
        <v>297</v>
      </c>
      <c r="BM136" s="202" t="s">
        <v>210</v>
      </c>
    </row>
    <row r="137" spans="1:65" s="2" customFormat="1" ht="19.2">
      <c r="A137" s="34"/>
      <c r="B137" s="35"/>
      <c r="C137" s="36"/>
      <c r="D137" s="206" t="s">
        <v>462</v>
      </c>
      <c r="E137" s="36"/>
      <c r="F137" s="236" t="s">
        <v>2343</v>
      </c>
      <c r="G137" s="36"/>
      <c r="H137" s="36"/>
      <c r="I137" s="237"/>
      <c r="J137" s="36"/>
      <c r="K137" s="36"/>
      <c r="L137" s="39"/>
      <c r="M137" s="238"/>
      <c r="N137" s="23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462</v>
      </c>
      <c r="AU137" s="17" t="s">
        <v>110</v>
      </c>
    </row>
    <row r="138" spans="1:65" s="2" customFormat="1" ht="14.4" customHeight="1">
      <c r="A138" s="34"/>
      <c r="B138" s="35"/>
      <c r="C138" s="191" t="s">
        <v>222</v>
      </c>
      <c r="D138" s="191" t="s">
        <v>181</v>
      </c>
      <c r="E138" s="192" t="s">
        <v>2344</v>
      </c>
      <c r="F138" s="193" t="s">
        <v>2345</v>
      </c>
      <c r="G138" s="194" t="s">
        <v>2334</v>
      </c>
      <c r="H138" s="195">
        <v>2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47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297</v>
      </c>
      <c r="AT138" s="202" t="s">
        <v>181</v>
      </c>
      <c r="AU138" s="202" t="s">
        <v>110</v>
      </c>
      <c r="AY138" s="17" t="s">
        <v>179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21</v>
      </c>
      <c r="BK138" s="203">
        <f>ROUND(I138*H138,2)</f>
        <v>0</v>
      </c>
      <c r="BL138" s="17" t="s">
        <v>297</v>
      </c>
      <c r="BM138" s="202" t="s">
        <v>26</v>
      </c>
    </row>
    <row r="139" spans="1:65" s="2" customFormat="1" ht="19.2">
      <c r="A139" s="34"/>
      <c r="B139" s="35"/>
      <c r="C139" s="36"/>
      <c r="D139" s="206" t="s">
        <v>462</v>
      </c>
      <c r="E139" s="36"/>
      <c r="F139" s="236" t="s">
        <v>2346</v>
      </c>
      <c r="G139" s="36"/>
      <c r="H139" s="36"/>
      <c r="I139" s="237"/>
      <c r="J139" s="36"/>
      <c r="K139" s="36"/>
      <c r="L139" s="39"/>
      <c r="M139" s="238"/>
      <c r="N139" s="23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462</v>
      </c>
      <c r="AU139" s="17" t="s">
        <v>110</v>
      </c>
    </row>
    <row r="140" spans="1:65" s="2" customFormat="1" ht="14.4" customHeight="1">
      <c r="A140" s="34"/>
      <c r="B140" s="35"/>
      <c r="C140" s="191" t="s">
        <v>229</v>
      </c>
      <c r="D140" s="191" t="s">
        <v>181</v>
      </c>
      <c r="E140" s="192" t="s">
        <v>2347</v>
      </c>
      <c r="F140" s="193" t="s">
        <v>2348</v>
      </c>
      <c r="G140" s="194" t="s">
        <v>2334</v>
      </c>
      <c r="H140" s="195">
        <v>2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47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297</v>
      </c>
      <c r="AT140" s="202" t="s">
        <v>181</v>
      </c>
      <c r="AU140" s="202" t="s">
        <v>110</v>
      </c>
      <c r="AY140" s="17" t="s">
        <v>179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21</v>
      </c>
      <c r="BK140" s="203">
        <f>ROUND(I140*H140,2)</f>
        <v>0</v>
      </c>
      <c r="BL140" s="17" t="s">
        <v>297</v>
      </c>
      <c r="BM140" s="202" t="s">
        <v>265</v>
      </c>
    </row>
    <row r="141" spans="1:65" s="2" customFormat="1" ht="19.2">
      <c r="A141" s="34"/>
      <c r="B141" s="35"/>
      <c r="C141" s="36"/>
      <c r="D141" s="206" t="s">
        <v>462</v>
      </c>
      <c r="E141" s="36"/>
      <c r="F141" s="236" t="s">
        <v>2349</v>
      </c>
      <c r="G141" s="36"/>
      <c r="H141" s="36"/>
      <c r="I141" s="237"/>
      <c r="J141" s="36"/>
      <c r="K141" s="36"/>
      <c r="L141" s="39"/>
      <c r="M141" s="238"/>
      <c r="N141" s="23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462</v>
      </c>
      <c r="AU141" s="17" t="s">
        <v>110</v>
      </c>
    </row>
    <row r="142" spans="1:65" s="2" customFormat="1" ht="14.4" customHeight="1">
      <c r="A142" s="34"/>
      <c r="B142" s="35"/>
      <c r="C142" s="191" t="s">
        <v>234</v>
      </c>
      <c r="D142" s="191" t="s">
        <v>181</v>
      </c>
      <c r="E142" s="192" t="s">
        <v>2394</v>
      </c>
      <c r="F142" s="193" t="s">
        <v>2351</v>
      </c>
      <c r="G142" s="194" t="s">
        <v>2334</v>
      </c>
      <c r="H142" s="195">
        <v>4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47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297</v>
      </c>
      <c r="AT142" s="202" t="s">
        <v>181</v>
      </c>
      <c r="AU142" s="202" t="s">
        <v>110</v>
      </c>
      <c r="AY142" s="17" t="s">
        <v>179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21</v>
      </c>
      <c r="BK142" s="203">
        <f>ROUND(I142*H142,2)</f>
        <v>0</v>
      </c>
      <c r="BL142" s="17" t="s">
        <v>297</v>
      </c>
      <c r="BM142" s="202" t="s">
        <v>286</v>
      </c>
    </row>
    <row r="143" spans="1:65" s="2" customFormat="1" ht="19.2">
      <c r="A143" s="34"/>
      <c r="B143" s="35"/>
      <c r="C143" s="36"/>
      <c r="D143" s="206" t="s">
        <v>462</v>
      </c>
      <c r="E143" s="36"/>
      <c r="F143" s="236" t="s">
        <v>2395</v>
      </c>
      <c r="G143" s="36"/>
      <c r="H143" s="36"/>
      <c r="I143" s="237"/>
      <c r="J143" s="36"/>
      <c r="K143" s="36"/>
      <c r="L143" s="39"/>
      <c r="M143" s="238"/>
      <c r="N143" s="239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462</v>
      </c>
      <c r="AU143" s="17" t="s">
        <v>110</v>
      </c>
    </row>
    <row r="144" spans="1:65" s="2" customFormat="1" ht="14.4" customHeight="1">
      <c r="A144" s="34"/>
      <c r="B144" s="35"/>
      <c r="C144" s="191" t="s">
        <v>210</v>
      </c>
      <c r="D144" s="191" t="s">
        <v>181</v>
      </c>
      <c r="E144" s="192" t="s">
        <v>2396</v>
      </c>
      <c r="F144" s="193" t="s">
        <v>2397</v>
      </c>
      <c r="G144" s="194" t="s">
        <v>2357</v>
      </c>
      <c r="H144" s="195">
        <v>4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47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297</v>
      </c>
      <c r="AT144" s="202" t="s">
        <v>181</v>
      </c>
      <c r="AU144" s="202" t="s">
        <v>110</v>
      </c>
      <c r="AY144" s="17" t="s">
        <v>179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21</v>
      </c>
      <c r="BK144" s="203">
        <f>ROUND(I144*H144,2)</f>
        <v>0</v>
      </c>
      <c r="BL144" s="17" t="s">
        <v>297</v>
      </c>
      <c r="BM144" s="202" t="s">
        <v>297</v>
      </c>
    </row>
    <row r="145" spans="1:65" s="2" customFormat="1" ht="14.4" customHeight="1">
      <c r="A145" s="34"/>
      <c r="B145" s="35"/>
      <c r="C145" s="191" t="s">
        <v>246</v>
      </c>
      <c r="D145" s="191" t="s">
        <v>181</v>
      </c>
      <c r="E145" s="192" t="s">
        <v>2398</v>
      </c>
      <c r="F145" s="193" t="s">
        <v>2399</v>
      </c>
      <c r="G145" s="194" t="s">
        <v>2334</v>
      </c>
      <c r="H145" s="195">
        <v>7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47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297</v>
      </c>
      <c r="AT145" s="202" t="s">
        <v>181</v>
      </c>
      <c r="AU145" s="202" t="s">
        <v>110</v>
      </c>
      <c r="AY145" s="17" t="s">
        <v>179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21</v>
      </c>
      <c r="BK145" s="203">
        <f>ROUND(I145*H145,2)</f>
        <v>0</v>
      </c>
      <c r="BL145" s="17" t="s">
        <v>297</v>
      </c>
      <c r="BM145" s="202" t="s">
        <v>309</v>
      </c>
    </row>
    <row r="146" spans="1:65" s="2" customFormat="1" ht="14.4" customHeight="1">
      <c r="A146" s="34"/>
      <c r="B146" s="35"/>
      <c r="C146" s="191" t="s">
        <v>26</v>
      </c>
      <c r="D146" s="191" t="s">
        <v>181</v>
      </c>
      <c r="E146" s="192" t="s">
        <v>2355</v>
      </c>
      <c r="F146" s="193" t="s">
        <v>2356</v>
      </c>
      <c r="G146" s="194" t="s">
        <v>2357</v>
      </c>
      <c r="H146" s="195">
        <v>8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47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297</v>
      </c>
      <c r="AT146" s="202" t="s">
        <v>181</v>
      </c>
      <c r="AU146" s="202" t="s">
        <v>110</v>
      </c>
      <c r="AY146" s="17" t="s">
        <v>179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21</v>
      </c>
      <c r="BK146" s="203">
        <f>ROUND(I146*H146,2)</f>
        <v>0</v>
      </c>
      <c r="BL146" s="17" t="s">
        <v>297</v>
      </c>
      <c r="BM146" s="202" t="s">
        <v>321</v>
      </c>
    </row>
    <row r="147" spans="1:65" s="2" customFormat="1" ht="14.4" customHeight="1">
      <c r="A147" s="34"/>
      <c r="B147" s="35"/>
      <c r="C147" s="191" t="s">
        <v>257</v>
      </c>
      <c r="D147" s="191" t="s">
        <v>181</v>
      </c>
      <c r="E147" s="192" t="s">
        <v>2358</v>
      </c>
      <c r="F147" s="193" t="s">
        <v>2359</v>
      </c>
      <c r="G147" s="194" t="s">
        <v>2334</v>
      </c>
      <c r="H147" s="195">
        <v>4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47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297</v>
      </c>
      <c r="AT147" s="202" t="s">
        <v>181</v>
      </c>
      <c r="AU147" s="202" t="s">
        <v>110</v>
      </c>
      <c r="AY147" s="17" t="s">
        <v>179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21</v>
      </c>
      <c r="BK147" s="203">
        <f>ROUND(I147*H147,2)</f>
        <v>0</v>
      </c>
      <c r="BL147" s="17" t="s">
        <v>297</v>
      </c>
      <c r="BM147" s="202" t="s">
        <v>330</v>
      </c>
    </row>
    <row r="148" spans="1:65" s="2" customFormat="1" ht="14.4" customHeight="1">
      <c r="A148" s="34"/>
      <c r="B148" s="35"/>
      <c r="C148" s="191" t="s">
        <v>265</v>
      </c>
      <c r="D148" s="191" t="s">
        <v>181</v>
      </c>
      <c r="E148" s="192" t="s">
        <v>2368</v>
      </c>
      <c r="F148" s="193" t="s">
        <v>2369</v>
      </c>
      <c r="G148" s="194" t="s">
        <v>2370</v>
      </c>
      <c r="H148" s="195">
        <v>16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47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297</v>
      </c>
      <c r="AT148" s="202" t="s">
        <v>181</v>
      </c>
      <c r="AU148" s="202" t="s">
        <v>110</v>
      </c>
      <c r="AY148" s="17" t="s">
        <v>179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21</v>
      </c>
      <c r="BK148" s="203">
        <f>ROUND(I148*H148,2)</f>
        <v>0</v>
      </c>
      <c r="BL148" s="17" t="s">
        <v>297</v>
      </c>
      <c r="BM148" s="202" t="s">
        <v>341</v>
      </c>
    </row>
    <row r="149" spans="1:65" s="2" customFormat="1" ht="48">
      <c r="A149" s="34"/>
      <c r="B149" s="35"/>
      <c r="C149" s="36"/>
      <c r="D149" s="206" t="s">
        <v>462</v>
      </c>
      <c r="E149" s="36"/>
      <c r="F149" s="236" t="s">
        <v>2388</v>
      </c>
      <c r="G149" s="36"/>
      <c r="H149" s="36"/>
      <c r="I149" s="237"/>
      <c r="J149" s="36"/>
      <c r="K149" s="36"/>
      <c r="L149" s="39"/>
      <c r="M149" s="238"/>
      <c r="N149" s="23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462</v>
      </c>
      <c r="AU149" s="17" t="s">
        <v>110</v>
      </c>
    </row>
    <row r="150" spans="1:65" s="2" customFormat="1" ht="14.4" customHeight="1">
      <c r="A150" s="34"/>
      <c r="B150" s="35"/>
      <c r="C150" s="191" t="s">
        <v>278</v>
      </c>
      <c r="D150" s="191" t="s">
        <v>181</v>
      </c>
      <c r="E150" s="192" t="s">
        <v>2372</v>
      </c>
      <c r="F150" s="193" t="s">
        <v>2373</v>
      </c>
      <c r="G150" s="194" t="s">
        <v>2374</v>
      </c>
      <c r="H150" s="195">
        <v>4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47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297</v>
      </c>
      <c r="AT150" s="202" t="s">
        <v>181</v>
      </c>
      <c r="AU150" s="202" t="s">
        <v>110</v>
      </c>
      <c r="AY150" s="17" t="s">
        <v>179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21</v>
      </c>
      <c r="BK150" s="203">
        <f>ROUND(I150*H150,2)</f>
        <v>0</v>
      </c>
      <c r="BL150" s="17" t="s">
        <v>297</v>
      </c>
      <c r="BM150" s="202" t="s">
        <v>351</v>
      </c>
    </row>
    <row r="151" spans="1:65" s="2" customFormat="1" ht="28.8">
      <c r="A151" s="34"/>
      <c r="B151" s="35"/>
      <c r="C151" s="36"/>
      <c r="D151" s="206" t="s">
        <v>462</v>
      </c>
      <c r="E151" s="36"/>
      <c r="F151" s="236" t="s">
        <v>2375</v>
      </c>
      <c r="G151" s="36"/>
      <c r="H151" s="36"/>
      <c r="I151" s="237"/>
      <c r="J151" s="36"/>
      <c r="K151" s="36"/>
      <c r="L151" s="39"/>
      <c r="M151" s="238"/>
      <c r="N151" s="23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462</v>
      </c>
      <c r="AU151" s="17" t="s">
        <v>110</v>
      </c>
    </row>
    <row r="152" spans="1:65" s="2" customFormat="1" ht="14.4" customHeight="1">
      <c r="A152" s="34"/>
      <c r="B152" s="35"/>
      <c r="C152" s="191" t="s">
        <v>286</v>
      </c>
      <c r="D152" s="191" t="s">
        <v>181</v>
      </c>
      <c r="E152" s="192" t="s">
        <v>2376</v>
      </c>
      <c r="F152" s="193" t="s">
        <v>2377</v>
      </c>
      <c r="G152" s="194" t="s">
        <v>2378</v>
      </c>
      <c r="H152" s="195">
        <v>9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47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297</v>
      </c>
      <c r="AT152" s="202" t="s">
        <v>181</v>
      </c>
      <c r="AU152" s="202" t="s">
        <v>110</v>
      </c>
      <c r="AY152" s="17" t="s">
        <v>179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21</v>
      </c>
      <c r="BK152" s="203">
        <f>ROUND(I152*H152,2)</f>
        <v>0</v>
      </c>
      <c r="BL152" s="17" t="s">
        <v>297</v>
      </c>
      <c r="BM152" s="202" t="s">
        <v>362</v>
      </c>
    </row>
    <row r="153" spans="1:65" s="2" customFormat="1" ht="28.8">
      <c r="A153" s="34"/>
      <c r="B153" s="35"/>
      <c r="C153" s="36"/>
      <c r="D153" s="206" t="s">
        <v>462</v>
      </c>
      <c r="E153" s="36"/>
      <c r="F153" s="236" t="s">
        <v>2379</v>
      </c>
      <c r="G153" s="36"/>
      <c r="H153" s="36"/>
      <c r="I153" s="237"/>
      <c r="J153" s="36"/>
      <c r="K153" s="36"/>
      <c r="L153" s="39"/>
      <c r="M153" s="238"/>
      <c r="N153" s="23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462</v>
      </c>
      <c r="AU153" s="17" t="s">
        <v>110</v>
      </c>
    </row>
    <row r="154" spans="1:65" s="2" customFormat="1" ht="14.4" customHeight="1">
      <c r="A154" s="34"/>
      <c r="B154" s="35"/>
      <c r="C154" s="191" t="s">
        <v>8</v>
      </c>
      <c r="D154" s="191" t="s">
        <v>181</v>
      </c>
      <c r="E154" s="192" t="s">
        <v>2400</v>
      </c>
      <c r="F154" s="193" t="s">
        <v>2381</v>
      </c>
      <c r="G154" s="194" t="s">
        <v>631</v>
      </c>
      <c r="H154" s="195">
        <v>1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47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297</v>
      </c>
      <c r="AT154" s="202" t="s">
        <v>181</v>
      </c>
      <c r="AU154" s="202" t="s">
        <v>110</v>
      </c>
      <c r="AY154" s="17" t="s">
        <v>179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21</v>
      </c>
      <c r="BK154" s="203">
        <f>ROUND(I154*H154,2)</f>
        <v>0</v>
      </c>
      <c r="BL154" s="17" t="s">
        <v>297</v>
      </c>
      <c r="BM154" s="202" t="s">
        <v>2401</v>
      </c>
    </row>
    <row r="155" spans="1:65" s="2" customFormat="1" ht="14.4" customHeight="1">
      <c r="A155" s="34"/>
      <c r="B155" s="35"/>
      <c r="C155" s="191" t="s">
        <v>297</v>
      </c>
      <c r="D155" s="191" t="s">
        <v>181</v>
      </c>
      <c r="E155" s="192" t="s">
        <v>2402</v>
      </c>
      <c r="F155" s="193" t="s">
        <v>2384</v>
      </c>
      <c r="G155" s="194" t="s">
        <v>631</v>
      </c>
      <c r="H155" s="195">
        <v>1</v>
      </c>
      <c r="I155" s="196"/>
      <c r="J155" s="197">
        <f>ROUND(I155*H155,2)</f>
        <v>0</v>
      </c>
      <c r="K155" s="193" t="s">
        <v>1</v>
      </c>
      <c r="L155" s="39"/>
      <c r="M155" s="254" t="s">
        <v>1</v>
      </c>
      <c r="N155" s="255" t="s">
        <v>47</v>
      </c>
      <c r="O155" s="256"/>
      <c r="P155" s="257">
        <f>O155*H155</f>
        <v>0</v>
      </c>
      <c r="Q155" s="257">
        <v>0</v>
      </c>
      <c r="R155" s="257">
        <f>Q155*H155</f>
        <v>0</v>
      </c>
      <c r="S155" s="257">
        <v>0</v>
      </c>
      <c r="T155" s="25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297</v>
      </c>
      <c r="AT155" s="202" t="s">
        <v>181</v>
      </c>
      <c r="AU155" s="202" t="s">
        <v>110</v>
      </c>
      <c r="AY155" s="17" t="s">
        <v>179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21</v>
      </c>
      <c r="BK155" s="203">
        <f>ROUND(I155*H155,2)</f>
        <v>0</v>
      </c>
      <c r="BL155" s="17" t="s">
        <v>297</v>
      </c>
      <c r="BM155" s="202" t="s">
        <v>2403</v>
      </c>
    </row>
    <row r="156" spans="1:65" s="2" customFormat="1" ht="6.9" customHeight="1">
      <c r="A156" s="3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39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sheetProtection password="CC35" sheet="1" objects="1" scenarios="1" formatColumns="0" formatRows="0" autoFilter="0"/>
  <autoFilter ref="C126:K155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3"/>
  <sheetViews>
    <sheetView showGridLines="0" tabSelected="1" topLeftCell="A276" workbookViewId="0">
      <selection activeCell="H301" sqref="H301"/>
    </sheetView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120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s="1" customFormat="1" ht="12" customHeight="1">
      <c r="B8" s="20"/>
      <c r="D8" s="119" t="s">
        <v>128</v>
      </c>
      <c r="L8" s="20"/>
    </row>
    <row r="9" spans="1:46" s="2" customFormat="1" ht="14.4" customHeight="1">
      <c r="A9" s="34"/>
      <c r="B9" s="39"/>
      <c r="C9" s="34"/>
      <c r="D9" s="34"/>
      <c r="E9" s="309" t="s">
        <v>1855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130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312" t="s">
        <v>2404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.199999999999999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19</v>
      </c>
      <c r="E13" s="34"/>
      <c r="F13" s="110" t="s">
        <v>1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16. 6. 2022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28</v>
      </c>
      <c r="E16" s="34"/>
      <c r="F16" s="34"/>
      <c r="G16" s="34"/>
      <c r="H16" s="34"/>
      <c r="I16" s="119" t="s">
        <v>29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30</v>
      </c>
      <c r="F17" s="34"/>
      <c r="G17" s="34"/>
      <c r="H17" s="34"/>
      <c r="I17" s="119" t="s">
        <v>31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32</v>
      </c>
      <c r="E19" s="34"/>
      <c r="F19" s="34"/>
      <c r="G19" s="34"/>
      <c r="H19" s="34"/>
      <c r="I19" s="119" t="s">
        <v>29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31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34</v>
      </c>
      <c r="E22" s="34"/>
      <c r="F22" s="34"/>
      <c r="G22" s="34"/>
      <c r="H22" s="34"/>
      <c r="I22" s="119" t="s">
        <v>29</v>
      </c>
      <c r="J22" s="110" t="s">
        <v>35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36</v>
      </c>
      <c r="F23" s="34"/>
      <c r="G23" s="34"/>
      <c r="H23" s="34"/>
      <c r="I23" s="119" t="s">
        <v>31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29</v>
      </c>
      <c r="J25" s="110" t="str">
        <f>IF('Rekapitulace stavby'!AN19="","",'Rekapitulace stavby'!AN19)</f>
        <v>66373611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31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41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42</v>
      </c>
      <c r="E32" s="34"/>
      <c r="F32" s="34"/>
      <c r="G32" s="34"/>
      <c r="H32" s="34"/>
      <c r="I32" s="34"/>
      <c r="J32" s="126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27" t="s">
        <v>44</v>
      </c>
      <c r="G34" s="34"/>
      <c r="H34" s="34"/>
      <c r="I34" s="127" t="s">
        <v>43</v>
      </c>
      <c r="J34" s="127" t="s">
        <v>45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28" t="s">
        <v>46</v>
      </c>
      <c r="E35" s="119" t="s">
        <v>47</v>
      </c>
      <c r="F35" s="129">
        <f>ROUND((SUM(BE128:BE302)),  2)</f>
        <v>0</v>
      </c>
      <c r="G35" s="34"/>
      <c r="H35" s="34"/>
      <c r="I35" s="130">
        <v>0.21</v>
      </c>
      <c r="J35" s="129">
        <f>ROUND(((SUM(BE128:BE302))*I35),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9" t="s">
        <v>48</v>
      </c>
      <c r="F36" s="129">
        <f>ROUND((SUM(BF128:BF302)),  2)</f>
        <v>0</v>
      </c>
      <c r="G36" s="34"/>
      <c r="H36" s="34"/>
      <c r="I36" s="130">
        <v>0.15</v>
      </c>
      <c r="J36" s="129">
        <f>ROUND(((SUM(BF128:BF302))*I36),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9" t="s">
        <v>49</v>
      </c>
      <c r="F37" s="129">
        <f>ROUND((SUM(BG128:BG302)),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19" t="s">
        <v>50</v>
      </c>
      <c r="F38" s="129">
        <f>ROUND((SUM(BH128:BH302)),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51</v>
      </c>
      <c r="F39" s="129">
        <f>ROUND((SUM(BI128:BI302)),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316" t="s">
        <v>1855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268" t="str">
        <f>E11</f>
        <v>D.1.4.5 - Silnoproudá el. instalace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K. Vary, Šmeralova 15</v>
      </c>
      <c r="G91" s="36"/>
      <c r="H91" s="36"/>
      <c r="I91" s="29" t="s">
        <v>24</v>
      </c>
      <c r="J91" s="66" t="str">
        <f>IF(J14="","",J14)</f>
        <v>16. 6. 2022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6.4" customHeight="1">
      <c r="A93" s="34"/>
      <c r="B93" s="35"/>
      <c r="C93" s="29" t="s">
        <v>28</v>
      </c>
      <c r="D93" s="36"/>
      <c r="E93" s="36"/>
      <c r="F93" s="27" t="str">
        <f>E17</f>
        <v>Statutární město Karlovy Vary</v>
      </c>
      <c r="G93" s="36"/>
      <c r="H93" s="36"/>
      <c r="I93" s="29" t="s">
        <v>34</v>
      </c>
      <c r="J93" s="32" t="str">
        <f>E23</f>
        <v>Projektová kancelář PS, Oto Szakoš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32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134</v>
      </c>
      <c r="D96" s="150"/>
      <c r="E96" s="150"/>
      <c r="F96" s="150"/>
      <c r="G96" s="150"/>
      <c r="H96" s="150"/>
      <c r="I96" s="150"/>
      <c r="J96" s="151" t="s">
        <v>135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52" t="s">
        <v>136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137</v>
      </c>
    </row>
    <row r="99" spans="1:47" s="9" customFormat="1" ht="24.9" customHeight="1">
      <c r="B99" s="153"/>
      <c r="C99" s="154"/>
      <c r="D99" s="155" t="s">
        <v>151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47" s="10" customFormat="1" ht="19.95" customHeight="1">
      <c r="B100" s="159"/>
      <c r="C100" s="104"/>
      <c r="D100" s="160" t="s">
        <v>2405</v>
      </c>
      <c r="E100" s="161"/>
      <c r="F100" s="161"/>
      <c r="G100" s="161"/>
      <c r="H100" s="161"/>
      <c r="I100" s="161"/>
      <c r="J100" s="162">
        <f>J130</f>
        <v>0</v>
      </c>
      <c r="K100" s="104"/>
      <c r="L100" s="163"/>
    </row>
    <row r="101" spans="1:47" s="10" customFormat="1" ht="14.85" customHeight="1">
      <c r="B101" s="159"/>
      <c r="C101" s="104"/>
      <c r="D101" s="160" t="s">
        <v>2406</v>
      </c>
      <c r="E101" s="161"/>
      <c r="F101" s="161"/>
      <c r="G101" s="161"/>
      <c r="H101" s="161"/>
      <c r="I101" s="161"/>
      <c r="J101" s="162">
        <f>J131</f>
        <v>0</v>
      </c>
      <c r="K101" s="104"/>
      <c r="L101" s="163"/>
    </row>
    <row r="102" spans="1:47" s="10" customFormat="1" ht="14.85" customHeight="1">
      <c r="B102" s="159"/>
      <c r="C102" s="104"/>
      <c r="D102" s="160" t="s">
        <v>2407</v>
      </c>
      <c r="E102" s="161"/>
      <c r="F102" s="161"/>
      <c r="G102" s="161"/>
      <c r="H102" s="161"/>
      <c r="I102" s="161"/>
      <c r="J102" s="162">
        <f>J149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2408</v>
      </c>
      <c r="E103" s="161"/>
      <c r="F103" s="161"/>
      <c r="G103" s="161"/>
      <c r="H103" s="161"/>
      <c r="I103" s="161"/>
      <c r="J103" s="162">
        <f>J214</f>
        <v>0</v>
      </c>
      <c r="K103" s="104"/>
      <c r="L103" s="163"/>
    </row>
    <row r="104" spans="1:47" s="10" customFormat="1" ht="14.85" customHeight="1">
      <c r="B104" s="159"/>
      <c r="C104" s="104"/>
      <c r="D104" s="160" t="s">
        <v>2409</v>
      </c>
      <c r="E104" s="161"/>
      <c r="F104" s="161"/>
      <c r="G104" s="161"/>
      <c r="H104" s="161"/>
      <c r="I104" s="161"/>
      <c r="J104" s="162">
        <f>J280</f>
        <v>0</v>
      </c>
      <c r="K104" s="104"/>
      <c r="L104" s="163"/>
    </row>
    <row r="105" spans="1:47" s="10" customFormat="1" ht="14.85" customHeight="1">
      <c r="B105" s="159"/>
      <c r="C105" s="104"/>
      <c r="D105" s="160" t="s">
        <v>2410</v>
      </c>
      <c r="E105" s="161"/>
      <c r="F105" s="161"/>
      <c r="G105" s="161"/>
      <c r="H105" s="161"/>
      <c r="I105" s="161"/>
      <c r="J105" s="162">
        <f>J291</f>
        <v>0</v>
      </c>
      <c r="K105" s="104"/>
      <c r="L105" s="163"/>
    </row>
    <row r="106" spans="1:47" s="10" customFormat="1" ht="14.85" customHeight="1">
      <c r="B106" s="159"/>
      <c r="C106" s="104"/>
      <c r="D106" s="160" t="s">
        <v>2411</v>
      </c>
      <c r="E106" s="161"/>
      <c r="F106" s="161"/>
      <c r="G106" s="161"/>
      <c r="H106" s="161"/>
      <c r="I106" s="161"/>
      <c r="J106" s="162">
        <f>J294</f>
        <v>0</v>
      </c>
      <c r="K106" s="104"/>
      <c r="L106" s="163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" customHeight="1">
      <c r="A113" s="34"/>
      <c r="B113" s="35"/>
      <c r="C113" s="23" t="s">
        <v>164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4.4" customHeight="1">
      <c r="A116" s="34"/>
      <c r="B116" s="35"/>
      <c r="C116" s="36"/>
      <c r="D116" s="36"/>
      <c r="E116" s="316" t="str">
        <f>E7</f>
        <v>ZŠ a ZUŠ Šmeralova - půdní vestavba, Karlovy Vary</v>
      </c>
      <c r="F116" s="317"/>
      <c r="G116" s="317"/>
      <c r="H116" s="31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128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4.4" customHeight="1">
      <c r="A118" s="34"/>
      <c r="B118" s="35"/>
      <c r="C118" s="36"/>
      <c r="D118" s="36"/>
      <c r="E118" s="316" t="s">
        <v>1855</v>
      </c>
      <c r="F118" s="318"/>
      <c r="G118" s="318"/>
      <c r="H118" s="318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130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5.6" customHeight="1">
      <c r="A120" s="34"/>
      <c r="B120" s="35"/>
      <c r="C120" s="36"/>
      <c r="D120" s="36"/>
      <c r="E120" s="268" t="str">
        <f>E11</f>
        <v>D.1.4.5 - Silnoproudá el. instalace</v>
      </c>
      <c r="F120" s="318"/>
      <c r="G120" s="318"/>
      <c r="H120" s="318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22</v>
      </c>
      <c r="D122" s="36"/>
      <c r="E122" s="36"/>
      <c r="F122" s="27" t="str">
        <f>F14</f>
        <v>K. Vary, Šmeralova 15</v>
      </c>
      <c r="G122" s="36"/>
      <c r="H122" s="36"/>
      <c r="I122" s="29" t="s">
        <v>24</v>
      </c>
      <c r="J122" s="66" t="str">
        <f>IF(J14="","",J14)</f>
        <v>16. 6. 2022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6.4" customHeight="1">
      <c r="A124" s="34"/>
      <c r="B124" s="35"/>
      <c r="C124" s="29" t="s">
        <v>28</v>
      </c>
      <c r="D124" s="36"/>
      <c r="E124" s="36"/>
      <c r="F124" s="27" t="str">
        <f>E17</f>
        <v>Statutární město Karlovy Vary</v>
      </c>
      <c r="G124" s="36"/>
      <c r="H124" s="36"/>
      <c r="I124" s="29" t="s">
        <v>34</v>
      </c>
      <c r="J124" s="32" t="str">
        <f>E23</f>
        <v>Projektová kancelář PS, Oto Szakoš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6" customHeight="1">
      <c r="A125" s="34"/>
      <c r="B125" s="35"/>
      <c r="C125" s="29" t="s">
        <v>32</v>
      </c>
      <c r="D125" s="36"/>
      <c r="E125" s="36"/>
      <c r="F125" s="27" t="str">
        <f>IF(E20="","",E20)</f>
        <v>Vyplň údaj</v>
      </c>
      <c r="G125" s="36"/>
      <c r="H125" s="36"/>
      <c r="I125" s="29" t="s">
        <v>37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165</v>
      </c>
      <c r="D127" s="167" t="s">
        <v>67</v>
      </c>
      <c r="E127" s="167" t="s">
        <v>63</v>
      </c>
      <c r="F127" s="167" t="s">
        <v>64</v>
      </c>
      <c r="G127" s="167" t="s">
        <v>166</v>
      </c>
      <c r="H127" s="167" t="s">
        <v>167</v>
      </c>
      <c r="I127" s="167" t="s">
        <v>168</v>
      </c>
      <c r="J127" s="167" t="s">
        <v>135</v>
      </c>
      <c r="K127" s="168" t="s">
        <v>169</v>
      </c>
      <c r="L127" s="169"/>
      <c r="M127" s="75" t="s">
        <v>1</v>
      </c>
      <c r="N127" s="76" t="s">
        <v>46</v>
      </c>
      <c r="O127" s="76" t="s">
        <v>170</v>
      </c>
      <c r="P127" s="76" t="s">
        <v>171</v>
      </c>
      <c r="Q127" s="76" t="s">
        <v>172</v>
      </c>
      <c r="R127" s="76" t="s">
        <v>173</v>
      </c>
      <c r="S127" s="76" t="s">
        <v>174</v>
      </c>
      <c r="T127" s="77" t="s">
        <v>175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8" customHeight="1">
      <c r="A128" s="34"/>
      <c r="B128" s="35"/>
      <c r="C128" s="82" t="s">
        <v>176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</f>
        <v>0</v>
      </c>
      <c r="Q128" s="79"/>
      <c r="R128" s="172">
        <f>R129</f>
        <v>0</v>
      </c>
      <c r="S128" s="79"/>
      <c r="T128" s="173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81</v>
      </c>
      <c r="AU128" s="17" t="s">
        <v>137</v>
      </c>
      <c r="BK128" s="174">
        <f>BK129</f>
        <v>0</v>
      </c>
    </row>
    <row r="129" spans="1:65" s="12" customFormat="1" ht="25.95" customHeight="1">
      <c r="B129" s="175"/>
      <c r="C129" s="176"/>
      <c r="D129" s="177" t="s">
        <v>81</v>
      </c>
      <c r="E129" s="178" t="s">
        <v>891</v>
      </c>
      <c r="F129" s="178" t="s">
        <v>892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90</v>
      </c>
      <c r="AT129" s="187" t="s">
        <v>81</v>
      </c>
      <c r="AU129" s="187" t="s">
        <v>82</v>
      </c>
      <c r="AY129" s="186" t="s">
        <v>179</v>
      </c>
      <c r="BK129" s="188">
        <f>BK130</f>
        <v>0</v>
      </c>
    </row>
    <row r="130" spans="1:65" s="12" customFormat="1" ht="22.8" customHeight="1">
      <c r="B130" s="175"/>
      <c r="C130" s="176"/>
      <c r="D130" s="177" t="s">
        <v>81</v>
      </c>
      <c r="E130" s="189" t="s">
        <v>207</v>
      </c>
      <c r="F130" s="189" t="s">
        <v>2412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P131+P149+P214+P280+P291+P294</f>
        <v>0</v>
      </c>
      <c r="Q130" s="183"/>
      <c r="R130" s="184">
        <f>R131+R149+R214+R280+R291+R294</f>
        <v>0</v>
      </c>
      <c r="S130" s="183"/>
      <c r="T130" s="185">
        <f>T131+T149+T214+T280+T291+T294</f>
        <v>0</v>
      </c>
      <c r="AR130" s="186" t="s">
        <v>110</v>
      </c>
      <c r="AT130" s="187" t="s">
        <v>81</v>
      </c>
      <c r="AU130" s="187" t="s">
        <v>21</v>
      </c>
      <c r="AY130" s="186" t="s">
        <v>179</v>
      </c>
      <c r="BK130" s="188">
        <f>BK131+BK149+BK214+BK280+BK291+BK294</f>
        <v>0</v>
      </c>
    </row>
    <row r="131" spans="1:65" s="12" customFormat="1" ht="20.85" customHeight="1">
      <c r="B131" s="175"/>
      <c r="C131" s="176"/>
      <c r="D131" s="177" t="s">
        <v>81</v>
      </c>
      <c r="E131" s="189" t="s">
        <v>2230</v>
      </c>
      <c r="F131" s="189" t="s">
        <v>2413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SUM(P132:P148)</f>
        <v>0</v>
      </c>
      <c r="Q131" s="183"/>
      <c r="R131" s="184">
        <f>SUM(R132:R148)</f>
        <v>0</v>
      </c>
      <c r="S131" s="183"/>
      <c r="T131" s="185">
        <f>SUM(T132:T148)</f>
        <v>0</v>
      </c>
      <c r="AR131" s="186" t="s">
        <v>21</v>
      </c>
      <c r="AT131" s="187" t="s">
        <v>81</v>
      </c>
      <c r="AU131" s="187" t="s">
        <v>90</v>
      </c>
      <c r="AY131" s="186" t="s">
        <v>179</v>
      </c>
      <c r="BK131" s="188">
        <f>SUM(BK132:BK148)</f>
        <v>0</v>
      </c>
    </row>
    <row r="132" spans="1:65" s="2" customFormat="1" ht="14.4" customHeight="1">
      <c r="A132" s="34"/>
      <c r="B132" s="35"/>
      <c r="C132" s="191" t="s">
        <v>21</v>
      </c>
      <c r="D132" s="191" t="s">
        <v>181</v>
      </c>
      <c r="E132" s="192" t="s">
        <v>2414</v>
      </c>
      <c r="F132" s="193" t="s">
        <v>2415</v>
      </c>
      <c r="G132" s="194" t="s">
        <v>709</v>
      </c>
      <c r="H132" s="195">
        <v>1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47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456</v>
      </c>
      <c r="AT132" s="202" t="s">
        <v>181</v>
      </c>
      <c r="AU132" s="202" t="s">
        <v>110</v>
      </c>
      <c r="AY132" s="17" t="s">
        <v>179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21</v>
      </c>
      <c r="BK132" s="203">
        <f>ROUND(I132*H132,2)</f>
        <v>0</v>
      </c>
      <c r="BL132" s="17" t="s">
        <v>456</v>
      </c>
      <c r="BM132" s="202" t="s">
        <v>186</v>
      </c>
    </row>
    <row r="133" spans="1:65" s="2" customFormat="1" ht="19.2">
      <c r="A133" s="34"/>
      <c r="B133" s="35"/>
      <c r="C133" s="36"/>
      <c r="D133" s="206" t="s">
        <v>462</v>
      </c>
      <c r="E133" s="36"/>
      <c r="F133" s="236" t="s">
        <v>2416</v>
      </c>
      <c r="G133" s="36"/>
      <c r="H133" s="36"/>
      <c r="I133" s="237"/>
      <c r="J133" s="36"/>
      <c r="K133" s="36"/>
      <c r="L133" s="39"/>
      <c r="M133" s="238"/>
      <c r="N133" s="23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462</v>
      </c>
      <c r="AU133" s="17" t="s">
        <v>110</v>
      </c>
    </row>
    <row r="134" spans="1:65" s="2" customFormat="1" ht="14.4" customHeight="1">
      <c r="A134" s="34"/>
      <c r="B134" s="35"/>
      <c r="C134" s="191" t="s">
        <v>90</v>
      </c>
      <c r="D134" s="191" t="s">
        <v>181</v>
      </c>
      <c r="E134" s="192" t="s">
        <v>2417</v>
      </c>
      <c r="F134" s="193" t="s">
        <v>2418</v>
      </c>
      <c r="G134" s="194" t="s">
        <v>709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456</v>
      </c>
      <c r="AT134" s="202" t="s">
        <v>181</v>
      </c>
      <c r="AU134" s="202" t="s">
        <v>110</v>
      </c>
      <c r="AY134" s="17" t="s">
        <v>179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21</v>
      </c>
      <c r="BK134" s="203">
        <f>ROUND(I134*H134,2)</f>
        <v>0</v>
      </c>
      <c r="BL134" s="17" t="s">
        <v>456</v>
      </c>
      <c r="BM134" s="202" t="s">
        <v>229</v>
      </c>
    </row>
    <row r="135" spans="1:65" s="2" customFormat="1" ht="19.2">
      <c r="A135" s="34"/>
      <c r="B135" s="35"/>
      <c r="C135" s="36"/>
      <c r="D135" s="206" t="s">
        <v>462</v>
      </c>
      <c r="E135" s="36"/>
      <c r="F135" s="236" t="s">
        <v>2419</v>
      </c>
      <c r="G135" s="36"/>
      <c r="H135" s="36"/>
      <c r="I135" s="237"/>
      <c r="J135" s="36"/>
      <c r="K135" s="36"/>
      <c r="L135" s="39"/>
      <c r="M135" s="238"/>
      <c r="N135" s="239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462</v>
      </c>
      <c r="AU135" s="17" t="s">
        <v>110</v>
      </c>
    </row>
    <row r="136" spans="1:65" s="2" customFormat="1" ht="14.4" customHeight="1">
      <c r="A136" s="34"/>
      <c r="B136" s="35"/>
      <c r="C136" s="191" t="s">
        <v>110</v>
      </c>
      <c r="D136" s="191" t="s">
        <v>181</v>
      </c>
      <c r="E136" s="192" t="s">
        <v>2420</v>
      </c>
      <c r="F136" s="193" t="s">
        <v>2421</v>
      </c>
      <c r="G136" s="194" t="s">
        <v>709</v>
      </c>
      <c r="H136" s="195">
        <v>38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47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456</v>
      </c>
      <c r="AT136" s="202" t="s">
        <v>181</v>
      </c>
      <c r="AU136" s="202" t="s">
        <v>110</v>
      </c>
      <c r="AY136" s="17" t="s">
        <v>179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21</v>
      </c>
      <c r="BK136" s="203">
        <f>ROUND(I136*H136,2)</f>
        <v>0</v>
      </c>
      <c r="BL136" s="17" t="s">
        <v>456</v>
      </c>
      <c r="BM136" s="202" t="s">
        <v>210</v>
      </c>
    </row>
    <row r="137" spans="1:65" s="2" customFormat="1" ht="19.2">
      <c r="A137" s="34"/>
      <c r="B137" s="35"/>
      <c r="C137" s="36"/>
      <c r="D137" s="206" t="s">
        <v>462</v>
      </c>
      <c r="E137" s="36"/>
      <c r="F137" s="236" t="s">
        <v>2422</v>
      </c>
      <c r="G137" s="36"/>
      <c r="H137" s="36"/>
      <c r="I137" s="237"/>
      <c r="J137" s="36"/>
      <c r="K137" s="36"/>
      <c r="L137" s="39"/>
      <c r="M137" s="238"/>
      <c r="N137" s="23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462</v>
      </c>
      <c r="AU137" s="17" t="s">
        <v>110</v>
      </c>
    </row>
    <row r="138" spans="1:65" s="2" customFormat="1" ht="14.4" customHeight="1">
      <c r="A138" s="34"/>
      <c r="B138" s="35"/>
      <c r="C138" s="191" t="s">
        <v>186</v>
      </c>
      <c r="D138" s="191" t="s">
        <v>181</v>
      </c>
      <c r="E138" s="192" t="s">
        <v>2423</v>
      </c>
      <c r="F138" s="193" t="s">
        <v>2424</v>
      </c>
      <c r="G138" s="194" t="s">
        <v>709</v>
      </c>
      <c r="H138" s="195">
        <v>13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47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456</v>
      </c>
      <c r="AT138" s="202" t="s">
        <v>181</v>
      </c>
      <c r="AU138" s="202" t="s">
        <v>110</v>
      </c>
      <c r="AY138" s="17" t="s">
        <v>179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21</v>
      </c>
      <c r="BK138" s="203">
        <f>ROUND(I138*H138,2)</f>
        <v>0</v>
      </c>
      <c r="BL138" s="17" t="s">
        <v>456</v>
      </c>
      <c r="BM138" s="202" t="s">
        <v>26</v>
      </c>
    </row>
    <row r="139" spans="1:65" s="2" customFormat="1" ht="14.4" customHeight="1">
      <c r="A139" s="34"/>
      <c r="B139" s="35"/>
      <c r="C139" s="191" t="s">
        <v>222</v>
      </c>
      <c r="D139" s="191" t="s">
        <v>181</v>
      </c>
      <c r="E139" s="192" t="s">
        <v>2425</v>
      </c>
      <c r="F139" s="193" t="s">
        <v>2426</v>
      </c>
      <c r="G139" s="194" t="s">
        <v>709</v>
      </c>
      <c r="H139" s="195">
        <v>21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47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456</v>
      </c>
      <c r="AT139" s="202" t="s">
        <v>181</v>
      </c>
      <c r="AU139" s="202" t="s">
        <v>110</v>
      </c>
      <c r="AY139" s="17" t="s">
        <v>179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21</v>
      </c>
      <c r="BK139" s="203">
        <f>ROUND(I139*H139,2)</f>
        <v>0</v>
      </c>
      <c r="BL139" s="17" t="s">
        <v>456</v>
      </c>
      <c r="BM139" s="202" t="s">
        <v>265</v>
      </c>
    </row>
    <row r="140" spans="1:65" s="2" customFormat="1" ht="14.4" customHeight="1">
      <c r="A140" s="34"/>
      <c r="B140" s="35"/>
      <c r="C140" s="191" t="s">
        <v>229</v>
      </c>
      <c r="D140" s="191" t="s">
        <v>181</v>
      </c>
      <c r="E140" s="192" t="s">
        <v>2427</v>
      </c>
      <c r="F140" s="193" t="s">
        <v>2428</v>
      </c>
      <c r="G140" s="194" t="s">
        <v>709</v>
      </c>
      <c r="H140" s="195">
        <v>2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47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456</v>
      </c>
      <c r="AT140" s="202" t="s">
        <v>181</v>
      </c>
      <c r="AU140" s="202" t="s">
        <v>110</v>
      </c>
      <c r="AY140" s="17" t="s">
        <v>179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21</v>
      </c>
      <c r="BK140" s="203">
        <f>ROUND(I140*H140,2)</f>
        <v>0</v>
      </c>
      <c r="BL140" s="17" t="s">
        <v>456</v>
      </c>
      <c r="BM140" s="202" t="s">
        <v>286</v>
      </c>
    </row>
    <row r="141" spans="1:65" s="2" customFormat="1" ht="19.2">
      <c r="A141" s="34"/>
      <c r="B141" s="35"/>
      <c r="C141" s="36"/>
      <c r="D141" s="206" t="s">
        <v>462</v>
      </c>
      <c r="E141" s="36"/>
      <c r="F141" s="236" t="s">
        <v>2429</v>
      </c>
      <c r="G141" s="36"/>
      <c r="H141" s="36"/>
      <c r="I141" s="237"/>
      <c r="J141" s="36"/>
      <c r="K141" s="36"/>
      <c r="L141" s="39"/>
      <c r="M141" s="238"/>
      <c r="N141" s="23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462</v>
      </c>
      <c r="AU141" s="17" t="s">
        <v>110</v>
      </c>
    </row>
    <row r="142" spans="1:65" s="2" customFormat="1" ht="14.4" customHeight="1">
      <c r="A142" s="34"/>
      <c r="B142" s="35"/>
      <c r="C142" s="191" t="s">
        <v>234</v>
      </c>
      <c r="D142" s="191" t="s">
        <v>181</v>
      </c>
      <c r="E142" s="192" t="s">
        <v>2430</v>
      </c>
      <c r="F142" s="193" t="s">
        <v>2431</v>
      </c>
      <c r="G142" s="194" t="s">
        <v>709</v>
      </c>
      <c r="H142" s="195">
        <v>2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47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456</v>
      </c>
      <c r="AT142" s="202" t="s">
        <v>181</v>
      </c>
      <c r="AU142" s="202" t="s">
        <v>110</v>
      </c>
      <c r="AY142" s="17" t="s">
        <v>179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21</v>
      </c>
      <c r="BK142" s="203">
        <f>ROUND(I142*H142,2)</f>
        <v>0</v>
      </c>
      <c r="BL142" s="17" t="s">
        <v>456</v>
      </c>
      <c r="BM142" s="202" t="s">
        <v>297</v>
      </c>
    </row>
    <row r="143" spans="1:65" s="2" customFormat="1" ht="19.2">
      <c r="A143" s="34"/>
      <c r="B143" s="35"/>
      <c r="C143" s="36"/>
      <c r="D143" s="206" t="s">
        <v>462</v>
      </c>
      <c r="E143" s="36"/>
      <c r="F143" s="236" t="s">
        <v>2432</v>
      </c>
      <c r="G143" s="36"/>
      <c r="H143" s="36"/>
      <c r="I143" s="237"/>
      <c r="J143" s="36"/>
      <c r="K143" s="36"/>
      <c r="L143" s="39"/>
      <c r="M143" s="238"/>
      <c r="N143" s="239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462</v>
      </c>
      <c r="AU143" s="17" t="s">
        <v>110</v>
      </c>
    </row>
    <row r="144" spans="1:65" s="2" customFormat="1" ht="14.4" customHeight="1">
      <c r="A144" s="34"/>
      <c r="B144" s="35"/>
      <c r="C144" s="191" t="s">
        <v>210</v>
      </c>
      <c r="D144" s="191" t="s">
        <v>181</v>
      </c>
      <c r="E144" s="192" t="s">
        <v>2433</v>
      </c>
      <c r="F144" s="193" t="s">
        <v>2434</v>
      </c>
      <c r="G144" s="194" t="s">
        <v>709</v>
      </c>
      <c r="H144" s="195">
        <v>4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47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456</v>
      </c>
      <c r="AT144" s="202" t="s">
        <v>181</v>
      </c>
      <c r="AU144" s="202" t="s">
        <v>110</v>
      </c>
      <c r="AY144" s="17" t="s">
        <v>179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21</v>
      </c>
      <c r="BK144" s="203">
        <f>ROUND(I144*H144,2)</f>
        <v>0</v>
      </c>
      <c r="BL144" s="17" t="s">
        <v>456</v>
      </c>
      <c r="BM144" s="202" t="s">
        <v>309</v>
      </c>
    </row>
    <row r="145" spans="1:65" s="2" customFormat="1" ht="19.2">
      <c r="A145" s="34"/>
      <c r="B145" s="35"/>
      <c r="C145" s="36"/>
      <c r="D145" s="206" t="s">
        <v>462</v>
      </c>
      <c r="E145" s="36"/>
      <c r="F145" s="236" t="s">
        <v>2435</v>
      </c>
      <c r="G145" s="36"/>
      <c r="H145" s="36"/>
      <c r="I145" s="237"/>
      <c r="J145" s="36"/>
      <c r="K145" s="36"/>
      <c r="L145" s="39"/>
      <c r="M145" s="238"/>
      <c r="N145" s="23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462</v>
      </c>
      <c r="AU145" s="17" t="s">
        <v>110</v>
      </c>
    </row>
    <row r="146" spans="1:65" s="2" customFormat="1" ht="14.4" customHeight="1">
      <c r="A146" s="34"/>
      <c r="B146" s="35"/>
      <c r="C146" s="191" t="s">
        <v>246</v>
      </c>
      <c r="D146" s="191" t="s">
        <v>181</v>
      </c>
      <c r="E146" s="192" t="s">
        <v>2436</v>
      </c>
      <c r="F146" s="193" t="s">
        <v>2437</v>
      </c>
      <c r="G146" s="194" t="s">
        <v>709</v>
      </c>
      <c r="H146" s="195">
        <v>14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47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456</v>
      </c>
      <c r="AT146" s="202" t="s">
        <v>181</v>
      </c>
      <c r="AU146" s="202" t="s">
        <v>110</v>
      </c>
      <c r="AY146" s="17" t="s">
        <v>179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21</v>
      </c>
      <c r="BK146" s="203">
        <f>ROUND(I146*H146,2)</f>
        <v>0</v>
      </c>
      <c r="BL146" s="17" t="s">
        <v>456</v>
      </c>
      <c r="BM146" s="202" t="s">
        <v>321</v>
      </c>
    </row>
    <row r="147" spans="1:65" s="2" customFormat="1" ht="14.4" customHeight="1">
      <c r="A147" s="34"/>
      <c r="B147" s="35"/>
      <c r="C147" s="191" t="s">
        <v>26</v>
      </c>
      <c r="D147" s="191" t="s">
        <v>181</v>
      </c>
      <c r="E147" s="192" t="s">
        <v>2438</v>
      </c>
      <c r="F147" s="193" t="s">
        <v>2439</v>
      </c>
      <c r="G147" s="194" t="s">
        <v>709</v>
      </c>
      <c r="H147" s="195">
        <v>4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47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456</v>
      </c>
      <c r="AT147" s="202" t="s">
        <v>181</v>
      </c>
      <c r="AU147" s="202" t="s">
        <v>110</v>
      </c>
      <c r="AY147" s="17" t="s">
        <v>179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21</v>
      </c>
      <c r="BK147" s="203">
        <f>ROUND(I147*H147,2)</f>
        <v>0</v>
      </c>
      <c r="BL147" s="17" t="s">
        <v>456</v>
      </c>
      <c r="BM147" s="202" t="s">
        <v>330</v>
      </c>
    </row>
    <row r="148" spans="1:65" s="2" customFormat="1" ht="14.4" customHeight="1">
      <c r="A148" s="34"/>
      <c r="B148" s="35"/>
      <c r="C148" s="191" t="s">
        <v>257</v>
      </c>
      <c r="D148" s="191" t="s">
        <v>181</v>
      </c>
      <c r="E148" s="192" t="s">
        <v>2440</v>
      </c>
      <c r="F148" s="193" t="s">
        <v>2441</v>
      </c>
      <c r="G148" s="194" t="s">
        <v>709</v>
      </c>
      <c r="H148" s="195">
        <v>16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47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456</v>
      </c>
      <c r="AT148" s="202" t="s">
        <v>181</v>
      </c>
      <c r="AU148" s="202" t="s">
        <v>110</v>
      </c>
      <c r="AY148" s="17" t="s">
        <v>179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21</v>
      </c>
      <c r="BK148" s="203">
        <f>ROUND(I148*H148,2)</f>
        <v>0</v>
      </c>
      <c r="BL148" s="17" t="s">
        <v>456</v>
      </c>
      <c r="BM148" s="202" t="s">
        <v>341</v>
      </c>
    </row>
    <row r="149" spans="1:65" s="12" customFormat="1" ht="20.85" customHeight="1">
      <c r="B149" s="175"/>
      <c r="C149" s="176"/>
      <c r="D149" s="177" t="s">
        <v>81</v>
      </c>
      <c r="E149" s="189" t="s">
        <v>2232</v>
      </c>
      <c r="F149" s="189" t="s">
        <v>2442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SUM(P150:P213)</f>
        <v>0</v>
      </c>
      <c r="Q149" s="183"/>
      <c r="R149" s="184">
        <f>SUM(R150:R213)</f>
        <v>0</v>
      </c>
      <c r="S149" s="183"/>
      <c r="T149" s="185">
        <f>SUM(T150:T213)</f>
        <v>0</v>
      </c>
      <c r="AR149" s="186" t="s">
        <v>21</v>
      </c>
      <c r="AT149" s="187" t="s">
        <v>81</v>
      </c>
      <c r="AU149" s="187" t="s">
        <v>90</v>
      </c>
      <c r="AY149" s="186" t="s">
        <v>179</v>
      </c>
      <c r="BK149" s="188">
        <f>SUM(BK150:BK213)</f>
        <v>0</v>
      </c>
    </row>
    <row r="150" spans="1:65" s="2" customFormat="1" ht="14.4" customHeight="1">
      <c r="A150" s="34"/>
      <c r="B150" s="35"/>
      <c r="C150" s="226" t="s">
        <v>265</v>
      </c>
      <c r="D150" s="226" t="s">
        <v>207</v>
      </c>
      <c r="E150" s="227" t="s">
        <v>2443</v>
      </c>
      <c r="F150" s="228" t="s">
        <v>2444</v>
      </c>
      <c r="G150" s="229" t="s">
        <v>583</v>
      </c>
      <c r="H150" s="230">
        <v>4</v>
      </c>
      <c r="I150" s="231"/>
      <c r="J150" s="232">
        <f t="shared" ref="J150:J181" si="0">ROUND(I150*H150,2)</f>
        <v>0</v>
      </c>
      <c r="K150" s="228" t="s">
        <v>1</v>
      </c>
      <c r="L150" s="233"/>
      <c r="M150" s="234" t="s">
        <v>1</v>
      </c>
      <c r="N150" s="235" t="s">
        <v>47</v>
      </c>
      <c r="O150" s="71"/>
      <c r="P150" s="200">
        <f t="shared" ref="P150:P181" si="1">O150*H150</f>
        <v>0</v>
      </c>
      <c r="Q150" s="200">
        <v>0</v>
      </c>
      <c r="R150" s="200">
        <f t="shared" ref="R150:R181" si="2">Q150*H150</f>
        <v>0</v>
      </c>
      <c r="S150" s="200">
        <v>0</v>
      </c>
      <c r="T150" s="201">
        <f t="shared" ref="T150:T181" si="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1686</v>
      </c>
      <c r="AT150" s="202" t="s">
        <v>207</v>
      </c>
      <c r="AU150" s="202" t="s">
        <v>110</v>
      </c>
      <c r="AY150" s="17" t="s">
        <v>179</v>
      </c>
      <c r="BE150" s="203">
        <f t="shared" ref="BE150:BE181" si="4">IF(N150="základní",J150,0)</f>
        <v>0</v>
      </c>
      <c r="BF150" s="203">
        <f t="shared" ref="BF150:BF181" si="5">IF(N150="snížená",J150,0)</f>
        <v>0</v>
      </c>
      <c r="BG150" s="203">
        <f t="shared" ref="BG150:BG181" si="6">IF(N150="zákl. přenesená",J150,0)</f>
        <v>0</v>
      </c>
      <c r="BH150" s="203">
        <f t="shared" ref="BH150:BH181" si="7">IF(N150="sníž. přenesená",J150,0)</f>
        <v>0</v>
      </c>
      <c r="BI150" s="203">
        <f t="shared" ref="BI150:BI181" si="8">IF(N150="nulová",J150,0)</f>
        <v>0</v>
      </c>
      <c r="BJ150" s="17" t="s">
        <v>21</v>
      </c>
      <c r="BK150" s="203">
        <f t="shared" ref="BK150:BK181" si="9">ROUND(I150*H150,2)</f>
        <v>0</v>
      </c>
      <c r="BL150" s="17" t="s">
        <v>456</v>
      </c>
      <c r="BM150" s="202" t="s">
        <v>351</v>
      </c>
    </row>
    <row r="151" spans="1:65" s="2" customFormat="1" ht="14.4" customHeight="1">
      <c r="A151" s="34"/>
      <c r="B151" s="35"/>
      <c r="C151" s="226" t="s">
        <v>278</v>
      </c>
      <c r="D151" s="226" t="s">
        <v>207</v>
      </c>
      <c r="E151" s="227" t="s">
        <v>2445</v>
      </c>
      <c r="F151" s="228" t="s">
        <v>2446</v>
      </c>
      <c r="G151" s="229" t="s">
        <v>2447</v>
      </c>
      <c r="H151" s="230">
        <v>2</v>
      </c>
      <c r="I151" s="231"/>
      <c r="J151" s="232">
        <f t="shared" si="0"/>
        <v>0</v>
      </c>
      <c r="K151" s="228" t="s">
        <v>1</v>
      </c>
      <c r="L151" s="233"/>
      <c r="M151" s="234" t="s">
        <v>1</v>
      </c>
      <c r="N151" s="235" t="s">
        <v>47</v>
      </c>
      <c r="O151" s="71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1686</v>
      </c>
      <c r="AT151" s="202" t="s">
        <v>207</v>
      </c>
      <c r="AU151" s="202" t="s">
        <v>110</v>
      </c>
      <c r="AY151" s="17" t="s">
        <v>179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21</v>
      </c>
      <c r="BK151" s="203">
        <f t="shared" si="9"/>
        <v>0</v>
      </c>
      <c r="BL151" s="17" t="s">
        <v>456</v>
      </c>
      <c r="BM151" s="202" t="s">
        <v>362</v>
      </c>
    </row>
    <row r="152" spans="1:65" s="2" customFormat="1" ht="14.4" customHeight="1">
      <c r="A152" s="34"/>
      <c r="B152" s="35"/>
      <c r="C152" s="226" t="s">
        <v>286</v>
      </c>
      <c r="D152" s="226" t="s">
        <v>207</v>
      </c>
      <c r="E152" s="227" t="s">
        <v>2448</v>
      </c>
      <c r="F152" s="228" t="s">
        <v>2449</v>
      </c>
      <c r="G152" s="229" t="s">
        <v>2447</v>
      </c>
      <c r="H152" s="230">
        <v>2</v>
      </c>
      <c r="I152" s="231"/>
      <c r="J152" s="232">
        <f t="shared" si="0"/>
        <v>0</v>
      </c>
      <c r="K152" s="228" t="s">
        <v>1</v>
      </c>
      <c r="L152" s="233"/>
      <c r="M152" s="234" t="s">
        <v>1</v>
      </c>
      <c r="N152" s="235" t="s">
        <v>47</v>
      </c>
      <c r="O152" s="71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1686</v>
      </c>
      <c r="AT152" s="202" t="s">
        <v>207</v>
      </c>
      <c r="AU152" s="202" t="s">
        <v>110</v>
      </c>
      <c r="AY152" s="17" t="s">
        <v>179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21</v>
      </c>
      <c r="BK152" s="203">
        <f t="shared" si="9"/>
        <v>0</v>
      </c>
      <c r="BL152" s="17" t="s">
        <v>456</v>
      </c>
      <c r="BM152" s="202" t="s">
        <v>387</v>
      </c>
    </row>
    <row r="153" spans="1:65" s="2" customFormat="1" ht="14.4" customHeight="1">
      <c r="A153" s="34"/>
      <c r="B153" s="35"/>
      <c r="C153" s="226" t="s">
        <v>8</v>
      </c>
      <c r="D153" s="226" t="s">
        <v>207</v>
      </c>
      <c r="E153" s="227" t="s">
        <v>2450</v>
      </c>
      <c r="F153" s="228" t="s">
        <v>2451</v>
      </c>
      <c r="G153" s="229" t="s">
        <v>709</v>
      </c>
      <c r="H153" s="230">
        <v>20</v>
      </c>
      <c r="I153" s="231"/>
      <c r="J153" s="232">
        <f t="shared" si="0"/>
        <v>0</v>
      </c>
      <c r="K153" s="228" t="s">
        <v>1</v>
      </c>
      <c r="L153" s="233"/>
      <c r="M153" s="234" t="s">
        <v>1</v>
      </c>
      <c r="N153" s="235" t="s">
        <v>47</v>
      </c>
      <c r="O153" s="71"/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1686</v>
      </c>
      <c r="AT153" s="202" t="s">
        <v>207</v>
      </c>
      <c r="AU153" s="202" t="s">
        <v>110</v>
      </c>
      <c r="AY153" s="17" t="s">
        <v>179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7" t="s">
        <v>21</v>
      </c>
      <c r="BK153" s="203">
        <f t="shared" si="9"/>
        <v>0</v>
      </c>
      <c r="BL153" s="17" t="s">
        <v>456</v>
      </c>
      <c r="BM153" s="202" t="s">
        <v>397</v>
      </c>
    </row>
    <row r="154" spans="1:65" s="2" customFormat="1" ht="14.4" customHeight="1">
      <c r="A154" s="34"/>
      <c r="B154" s="35"/>
      <c r="C154" s="226" t="s">
        <v>297</v>
      </c>
      <c r="D154" s="226" t="s">
        <v>207</v>
      </c>
      <c r="E154" s="227" t="s">
        <v>2452</v>
      </c>
      <c r="F154" s="228" t="s">
        <v>2453</v>
      </c>
      <c r="G154" s="229" t="s">
        <v>709</v>
      </c>
      <c r="H154" s="230">
        <v>20</v>
      </c>
      <c r="I154" s="231"/>
      <c r="J154" s="232">
        <f t="shared" si="0"/>
        <v>0</v>
      </c>
      <c r="K154" s="228" t="s">
        <v>1</v>
      </c>
      <c r="L154" s="233"/>
      <c r="M154" s="234" t="s">
        <v>1</v>
      </c>
      <c r="N154" s="235" t="s">
        <v>47</v>
      </c>
      <c r="O154" s="71"/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1686</v>
      </c>
      <c r="AT154" s="202" t="s">
        <v>207</v>
      </c>
      <c r="AU154" s="202" t="s">
        <v>110</v>
      </c>
      <c r="AY154" s="17" t="s">
        <v>179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17" t="s">
        <v>21</v>
      </c>
      <c r="BK154" s="203">
        <f t="shared" si="9"/>
        <v>0</v>
      </c>
      <c r="BL154" s="17" t="s">
        <v>456</v>
      </c>
      <c r="BM154" s="202" t="s">
        <v>406</v>
      </c>
    </row>
    <row r="155" spans="1:65" s="2" customFormat="1" ht="14.4" customHeight="1">
      <c r="A155" s="34"/>
      <c r="B155" s="35"/>
      <c r="C155" s="226" t="s">
        <v>303</v>
      </c>
      <c r="D155" s="226" t="s">
        <v>207</v>
      </c>
      <c r="E155" s="227" t="s">
        <v>2454</v>
      </c>
      <c r="F155" s="228" t="s">
        <v>2455</v>
      </c>
      <c r="G155" s="229" t="s">
        <v>709</v>
      </c>
      <c r="H155" s="230">
        <v>20</v>
      </c>
      <c r="I155" s="231"/>
      <c r="J155" s="232">
        <f t="shared" si="0"/>
        <v>0</v>
      </c>
      <c r="K155" s="228" t="s">
        <v>1</v>
      </c>
      <c r="L155" s="233"/>
      <c r="M155" s="234" t="s">
        <v>1</v>
      </c>
      <c r="N155" s="235" t="s">
        <v>47</v>
      </c>
      <c r="O155" s="71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1686</v>
      </c>
      <c r="AT155" s="202" t="s">
        <v>207</v>
      </c>
      <c r="AU155" s="202" t="s">
        <v>110</v>
      </c>
      <c r="AY155" s="17" t="s">
        <v>179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17" t="s">
        <v>21</v>
      </c>
      <c r="BK155" s="203">
        <f t="shared" si="9"/>
        <v>0</v>
      </c>
      <c r="BL155" s="17" t="s">
        <v>456</v>
      </c>
      <c r="BM155" s="202" t="s">
        <v>418</v>
      </c>
    </row>
    <row r="156" spans="1:65" s="2" customFormat="1" ht="14.4" customHeight="1">
      <c r="A156" s="34"/>
      <c r="B156" s="35"/>
      <c r="C156" s="226" t="s">
        <v>309</v>
      </c>
      <c r="D156" s="226" t="s">
        <v>207</v>
      </c>
      <c r="E156" s="227" t="s">
        <v>2456</v>
      </c>
      <c r="F156" s="228" t="s">
        <v>2457</v>
      </c>
      <c r="G156" s="229" t="s">
        <v>709</v>
      </c>
      <c r="H156" s="230">
        <v>55</v>
      </c>
      <c r="I156" s="231"/>
      <c r="J156" s="232">
        <f t="shared" si="0"/>
        <v>0</v>
      </c>
      <c r="K156" s="228" t="s">
        <v>1</v>
      </c>
      <c r="L156" s="233"/>
      <c r="M156" s="234" t="s">
        <v>1</v>
      </c>
      <c r="N156" s="235" t="s">
        <v>47</v>
      </c>
      <c r="O156" s="71"/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1686</v>
      </c>
      <c r="AT156" s="202" t="s">
        <v>207</v>
      </c>
      <c r="AU156" s="202" t="s">
        <v>110</v>
      </c>
      <c r="AY156" s="17" t="s">
        <v>179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17" t="s">
        <v>21</v>
      </c>
      <c r="BK156" s="203">
        <f t="shared" si="9"/>
        <v>0</v>
      </c>
      <c r="BL156" s="17" t="s">
        <v>456</v>
      </c>
      <c r="BM156" s="202" t="s">
        <v>429</v>
      </c>
    </row>
    <row r="157" spans="1:65" s="2" customFormat="1" ht="14.4" customHeight="1">
      <c r="A157" s="34"/>
      <c r="B157" s="35"/>
      <c r="C157" s="226" t="s">
        <v>315</v>
      </c>
      <c r="D157" s="226" t="s">
        <v>207</v>
      </c>
      <c r="E157" s="227" t="s">
        <v>2458</v>
      </c>
      <c r="F157" s="228" t="s">
        <v>2459</v>
      </c>
      <c r="G157" s="229" t="s">
        <v>709</v>
      </c>
      <c r="H157" s="230">
        <v>25</v>
      </c>
      <c r="I157" s="231"/>
      <c r="J157" s="232">
        <f t="shared" si="0"/>
        <v>0</v>
      </c>
      <c r="K157" s="228" t="s">
        <v>1</v>
      </c>
      <c r="L157" s="233"/>
      <c r="M157" s="234" t="s">
        <v>1</v>
      </c>
      <c r="N157" s="235" t="s">
        <v>47</v>
      </c>
      <c r="O157" s="71"/>
      <c r="P157" s="200">
        <f t="shared" si="1"/>
        <v>0</v>
      </c>
      <c r="Q157" s="200">
        <v>0</v>
      </c>
      <c r="R157" s="200">
        <f t="shared" si="2"/>
        <v>0</v>
      </c>
      <c r="S157" s="200">
        <v>0</v>
      </c>
      <c r="T157" s="201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1686</v>
      </c>
      <c r="AT157" s="202" t="s">
        <v>207</v>
      </c>
      <c r="AU157" s="202" t="s">
        <v>110</v>
      </c>
      <c r="AY157" s="17" t="s">
        <v>179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7" t="s">
        <v>21</v>
      </c>
      <c r="BK157" s="203">
        <f t="shared" si="9"/>
        <v>0</v>
      </c>
      <c r="BL157" s="17" t="s">
        <v>456</v>
      </c>
      <c r="BM157" s="202" t="s">
        <v>447</v>
      </c>
    </row>
    <row r="158" spans="1:65" s="2" customFormat="1" ht="14.4" customHeight="1">
      <c r="A158" s="34"/>
      <c r="B158" s="35"/>
      <c r="C158" s="226" t="s">
        <v>321</v>
      </c>
      <c r="D158" s="226" t="s">
        <v>207</v>
      </c>
      <c r="E158" s="227" t="s">
        <v>2460</v>
      </c>
      <c r="F158" s="228" t="s">
        <v>2461</v>
      </c>
      <c r="G158" s="229" t="s">
        <v>2447</v>
      </c>
      <c r="H158" s="230">
        <v>13</v>
      </c>
      <c r="I158" s="231"/>
      <c r="J158" s="232">
        <f t="shared" si="0"/>
        <v>0</v>
      </c>
      <c r="K158" s="228" t="s">
        <v>1</v>
      </c>
      <c r="L158" s="233"/>
      <c r="M158" s="234" t="s">
        <v>1</v>
      </c>
      <c r="N158" s="235" t="s">
        <v>47</v>
      </c>
      <c r="O158" s="71"/>
      <c r="P158" s="200">
        <f t="shared" si="1"/>
        <v>0</v>
      </c>
      <c r="Q158" s="200">
        <v>0</v>
      </c>
      <c r="R158" s="200">
        <f t="shared" si="2"/>
        <v>0</v>
      </c>
      <c r="S158" s="200">
        <v>0</v>
      </c>
      <c r="T158" s="201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1686</v>
      </c>
      <c r="AT158" s="202" t="s">
        <v>207</v>
      </c>
      <c r="AU158" s="202" t="s">
        <v>110</v>
      </c>
      <c r="AY158" s="17" t="s">
        <v>179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17" t="s">
        <v>21</v>
      </c>
      <c r="BK158" s="203">
        <f t="shared" si="9"/>
        <v>0</v>
      </c>
      <c r="BL158" s="17" t="s">
        <v>456</v>
      </c>
      <c r="BM158" s="202" t="s">
        <v>458</v>
      </c>
    </row>
    <row r="159" spans="1:65" s="2" customFormat="1" ht="14.4" customHeight="1">
      <c r="A159" s="34"/>
      <c r="B159" s="35"/>
      <c r="C159" s="226" t="s">
        <v>7</v>
      </c>
      <c r="D159" s="226" t="s">
        <v>207</v>
      </c>
      <c r="E159" s="227" t="s">
        <v>2462</v>
      </c>
      <c r="F159" s="228" t="s">
        <v>2463</v>
      </c>
      <c r="G159" s="229" t="s">
        <v>709</v>
      </c>
      <c r="H159" s="230">
        <v>6</v>
      </c>
      <c r="I159" s="231"/>
      <c r="J159" s="232">
        <f t="shared" si="0"/>
        <v>0</v>
      </c>
      <c r="K159" s="228" t="s">
        <v>1</v>
      </c>
      <c r="L159" s="233"/>
      <c r="M159" s="234" t="s">
        <v>1</v>
      </c>
      <c r="N159" s="235" t="s">
        <v>47</v>
      </c>
      <c r="O159" s="71"/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1686</v>
      </c>
      <c r="AT159" s="202" t="s">
        <v>207</v>
      </c>
      <c r="AU159" s="202" t="s">
        <v>110</v>
      </c>
      <c r="AY159" s="17" t="s">
        <v>179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17" t="s">
        <v>21</v>
      </c>
      <c r="BK159" s="203">
        <f t="shared" si="9"/>
        <v>0</v>
      </c>
      <c r="BL159" s="17" t="s">
        <v>456</v>
      </c>
      <c r="BM159" s="202" t="s">
        <v>480</v>
      </c>
    </row>
    <row r="160" spans="1:65" s="2" customFormat="1" ht="14.4" customHeight="1">
      <c r="A160" s="34"/>
      <c r="B160" s="35"/>
      <c r="C160" s="226" t="s">
        <v>330</v>
      </c>
      <c r="D160" s="226" t="s">
        <v>207</v>
      </c>
      <c r="E160" s="227" t="s">
        <v>2464</v>
      </c>
      <c r="F160" s="228" t="s">
        <v>2465</v>
      </c>
      <c r="G160" s="229" t="s">
        <v>709</v>
      </c>
      <c r="H160" s="230">
        <v>6</v>
      </c>
      <c r="I160" s="231"/>
      <c r="J160" s="232">
        <f t="shared" si="0"/>
        <v>0</v>
      </c>
      <c r="K160" s="228" t="s">
        <v>1</v>
      </c>
      <c r="L160" s="233"/>
      <c r="M160" s="234" t="s">
        <v>1</v>
      </c>
      <c r="N160" s="235" t="s">
        <v>47</v>
      </c>
      <c r="O160" s="71"/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1686</v>
      </c>
      <c r="AT160" s="202" t="s">
        <v>207</v>
      </c>
      <c r="AU160" s="202" t="s">
        <v>110</v>
      </c>
      <c r="AY160" s="17" t="s">
        <v>179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17" t="s">
        <v>21</v>
      </c>
      <c r="BK160" s="203">
        <f t="shared" si="9"/>
        <v>0</v>
      </c>
      <c r="BL160" s="17" t="s">
        <v>456</v>
      </c>
      <c r="BM160" s="202" t="s">
        <v>493</v>
      </c>
    </row>
    <row r="161" spans="1:65" s="2" customFormat="1" ht="14.4" customHeight="1">
      <c r="A161" s="34"/>
      <c r="B161" s="35"/>
      <c r="C161" s="226" t="s">
        <v>335</v>
      </c>
      <c r="D161" s="226" t="s">
        <v>207</v>
      </c>
      <c r="E161" s="227" t="s">
        <v>2466</v>
      </c>
      <c r="F161" s="228" t="s">
        <v>2467</v>
      </c>
      <c r="G161" s="229" t="s">
        <v>709</v>
      </c>
      <c r="H161" s="230">
        <v>9</v>
      </c>
      <c r="I161" s="231"/>
      <c r="J161" s="232">
        <f t="shared" si="0"/>
        <v>0</v>
      </c>
      <c r="K161" s="228" t="s">
        <v>1</v>
      </c>
      <c r="L161" s="233"/>
      <c r="M161" s="234" t="s">
        <v>1</v>
      </c>
      <c r="N161" s="235" t="s">
        <v>47</v>
      </c>
      <c r="O161" s="71"/>
      <c r="P161" s="200">
        <f t="shared" si="1"/>
        <v>0</v>
      </c>
      <c r="Q161" s="200">
        <v>0</v>
      </c>
      <c r="R161" s="200">
        <f t="shared" si="2"/>
        <v>0</v>
      </c>
      <c r="S161" s="200">
        <v>0</v>
      </c>
      <c r="T161" s="201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1686</v>
      </c>
      <c r="AT161" s="202" t="s">
        <v>207</v>
      </c>
      <c r="AU161" s="202" t="s">
        <v>110</v>
      </c>
      <c r="AY161" s="17" t="s">
        <v>179</v>
      </c>
      <c r="BE161" s="203">
        <f t="shared" si="4"/>
        <v>0</v>
      </c>
      <c r="BF161" s="203">
        <f t="shared" si="5"/>
        <v>0</v>
      </c>
      <c r="BG161" s="203">
        <f t="shared" si="6"/>
        <v>0</v>
      </c>
      <c r="BH161" s="203">
        <f t="shared" si="7"/>
        <v>0</v>
      </c>
      <c r="BI161" s="203">
        <f t="shared" si="8"/>
        <v>0</v>
      </c>
      <c r="BJ161" s="17" t="s">
        <v>21</v>
      </c>
      <c r="BK161" s="203">
        <f t="shared" si="9"/>
        <v>0</v>
      </c>
      <c r="BL161" s="17" t="s">
        <v>456</v>
      </c>
      <c r="BM161" s="202" t="s">
        <v>516</v>
      </c>
    </row>
    <row r="162" spans="1:65" s="2" customFormat="1" ht="14.4" customHeight="1">
      <c r="A162" s="34"/>
      <c r="B162" s="35"/>
      <c r="C162" s="226" t="s">
        <v>341</v>
      </c>
      <c r="D162" s="226" t="s">
        <v>207</v>
      </c>
      <c r="E162" s="227" t="s">
        <v>2468</v>
      </c>
      <c r="F162" s="228" t="s">
        <v>2469</v>
      </c>
      <c r="G162" s="229" t="s">
        <v>709</v>
      </c>
      <c r="H162" s="230">
        <v>9</v>
      </c>
      <c r="I162" s="231"/>
      <c r="J162" s="232">
        <f t="shared" si="0"/>
        <v>0</v>
      </c>
      <c r="K162" s="228" t="s">
        <v>1</v>
      </c>
      <c r="L162" s="233"/>
      <c r="M162" s="234" t="s">
        <v>1</v>
      </c>
      <c r="N162" s="235" t="s">
        <v>47</v>
      </c>
      <c r="O162" s="71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1686</v>
      </c>
      <c r="AT162" s="202" t="s">
        <v>207</v>
      </c>
      <c r="AU162" s="202" t="s">
        <v>110</v>
      </c>
      <c r="AY162" s="17" t="s">
        <v>179</v>
      </c>
      <c r="BE162" s="203">
        <f t="shared" si="4"/>
        <v>0</v>
      </c>
      <c r="BF162" s="203">
        <f t="shared" si="5"/>
        <v>0</v>
      </c>
      <c r="BG162" s="203">
        <f t="shared" si="6"/>
        <v>0</v>
      </c>
      <c r="BH162" s="203">
        <f t="shared" si="7"/>
        <v>0</v>
      </c>
      <c r="BI162" s="203">
        <f t="shared" si="8"/>
        <v>0</v>
      </c>
      <c r="BJ162" s="17" t="s">
        <v>21</v>
      </c>
      <c r="BK162" s="203">
        <f t="shared" si="9"/>
        <v>0</v>
      </c>
      <c r="BL162" s="17" t="s">
        <v>456</v>
      </c>
      <c r="BM162" s="202" t="s">
        <v>527</v>
      </c>
    </row>
    <row r="163" spans="1:65" s="2" customFormat="1" ht="14.4" customHeight="1">
      <c r="A163" s="34"/>
      <c r="B163" s="35"/>
      <c r="C163" s="226" t="s">
        <v>347</v>
      </c>
      <c r="D163" s="226" t="s">
        <v>207</v>
      </c>
      <c r="E163" s="227" t="s">
        <v>2470</v>
      </c>
      <c r="F163" s="228" t="s">
        <v>2471</v>
      </c>
      <c r="G163" s="229" t="s">
        <v>709</v>
      </c>
      <c r="H163" s="230">
        <v>4</v>
      </c>
      <c r="I163" s="231"/>
      <c r="J163" s="232">
        <f t="shared" si="0"/>
        <v>0</v>
      </c>
      <c r="K163" s="228" t="s">
        <v>1</v>
      </c>
      <c r="L163" s="233"/>
      <c r="M163" s="234" t="s">
        <v>1</v>
      </c>
      <c r="N163" s="235" t="s">
        <v>47</v>
      </c>
      <c r="O163" s="71"/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1686</v>
      </c>
      <c r="AT163" s="202" t="s">
        <v>207</v>
      </c>
      <c r="AU163" s="202" t="s">
        <v>110</v>
      </c>
      <c r="AY163" s="17" t="s">
        <v>179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17" t="s">
        <v>21</v>
      </c>
      <c r="BK163" s="203">
        <f t="shared" si="9"/>
        <v>0</v>
      </c>
      <c r="BL163" s="17" t="s">
        <v>456</v>
      </c>
      <c r="BM163" s="202" t="s">
        <v>547</v>
      </c>
    </row>
    <row r="164" spans="1:65" s="2" customFormat="1" ht="14.4" customHeight="1">
      <c r="A164" s="34"/>
      <c r="B164" s="35"/>
      <c r="C164" s="226" t="s">
        <v>351</v>
      </c>
      <c r="D164" s="226" t="s">
        <v>207</v>
      </c>
      <c r="E164" s="227" t="s">
        <v>2464</v>
      </c>
      <c r="F164" s="228" t="s">
        <v>2465</v>
      </c>
      <c r="G164" s="229" t="s">
        <v>709</v>
      </c>
      <c r="H164" s="230">
        <v>4</v>
      </c>
      <c r="I164" s="231"/>
      <c r="J164" s="232">
        <f t="shared" si="0"/>
        <v>0</v>
      </c>
      <c r="K164" s="228" t="s">
        <v>1</v>
      </c>
      <c r="L164" s="233"/>
      <c r="M164" s="234" t="s">
        <v>1</v>
      </c>
      <c r="N164" s="235" t="s">
        <v>47</v>
      </c>
      <c r="O164" s="71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1686</v>
      </c>
      <c r="AT164" s="202" t="s">
        <v>207</v>
      </c>
      <c r="AU164" s="202" t="s">
        <v>110</v>
      </c>
      <c r="AY164" s="17" t="s">
        <v>179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7" t="s">
        <v>21</v>
      </c>
      <c r="BK164" s="203">
        <f t="shared" si="9"/>
        <v>0</v>
      </c>
      <c r="BL164" s="17" t="s">
        <v>456</v>
      </c>
      <c r="BM164" s="202" t="s">
        <v>559</v>
      </c>
    </row>
    <row r="165" spans="1:65" s="2" customFormat="1" ht="14.4" customHeight="1">
      <c r="A165" s="34"/>
      <c r="B165" s="35"/>
      <c r="C165" s="226" t="s">
        <v>357</v>
      </c>
      <c r="D165" s="226" t="s">
        <v>207</v>
      </c>
      <c r="E165" s="227" t="s">
        <v>2472</v>
      </c>
      <c r="F165" s="228" t="s">
        <v>2473</v>
      </c>
      <c r="G165" s="229" t="s">
        <v>709</v>
      </c>
      <c r="H165" s="230">
        <v>3</v>
      </c>
      <c r="I165" s="231"/>
      <c r="J165" s="232">
        <f t="shared" si="0"/>
        <v>0</v>
      </c>
      <c r="K165" s="228" t="s">
        <v>1</v>
      </c>
      <c r="L165" s="233"/>
      <c r="M165" s="234" t="s">
        <v>1</v>
      </c>
      <c r="N165" s="235" t="s">
        <v>47</v>
      </c>
      <c r="O165" s="71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1686</v>
      </c>
      <c r="AT165" s="202" t="s">
        <v>207</v>
      </c>
      <c r="AU165" s="202" t="s">
        <v>110</v>
      </c>
      <c r="AY165" s="17" t="s">
        <v>179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7" t="s">
        <v>21</v>
      </c>
      <c r="BK165" s="203">
        <f t="shared" si="9"/>
        <v>0</v>
      </c>
      <c r="BL165" s="17" t="s">
        <v>456</v>
      </c>
      <c r="BM165" s="202" t="s">
        <v>456</v>
      </c>
    </row>
    <row r="166" spans="1:65" s="2" customFormat="1" ht="14.4" customHeight="1">
      <c r="A166" s="34"/>
      <c r="B166" s="35"/>
      <c r="C166" s="226" t="s">
        <v>362</v>
      </c>
      <c r="D166" s="226" t="s">
        <v>207</v>
      </c>
      <c r="E166" s="227" t="s">
        <v>2474</v>
      </c>
      <c r="F166" s="228" t="s">
        <v>2475</v>
      </c>
      <c r="G166" s="229" t="s">
        <v>709</v>
      </c>
      <c r="H166" s="230">
        <v>3</v>
      </c>
      <c r="I166" s="231"/>
      <c r="J166" s="232">
        <f t="shared" si="0"/>
        <v>0</v>
      </c>
      <c r="K166" s="228" t="s">
        <v>1</v>
      </c>
      <c r="L166" s="233"/>
      <c r="M166" s="234" t="s">
        <v>1</v>
      </c>
      <c r="N166" s="235" t="s">
        <v>47</v>
      </c>
      <c r="O166" s="71"/>
      <c r="P166" s="200">
        <f t="shared" si="1"/>
        <v>0</v>
      </c>
      <c r="Q166" s="200">
        <v>0</v>
      </c>
      <c r="R166" s="200">
        <f t="shared" si="2"/>
        <v>0</v>
      </c>
      <c r="S166" s="200">
        <v>0</v>
      </c>
      <c r="T166" s="201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1686</v>
      </c>
      <c r="AT166" s="202" t="s">
        <v>207</v>
      </c>
      <c r="AU166" s="202" t="s">
        <v>110</v>
      </c>
      <c r="AY166" s="17" t="s">
        <v>179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7" t="s">
        <v>21</v>
      </c>
      <c r="BK166" s="203">
        <f t="shared" si="9"/>
        <v>0</v>
      </c>
      <c r="BL166" s="17" t="s">
        <v>456</v>
      </c>
      <c r="BM166" s="202" t="s">
        <v>589</v>
      </c>
    </row>
    <row r="167" spans="1:65" s="2" customFormat="1" ht="14.4" customHeight="1">
      <c r="A167" s="34"/>
      <c r="B167" s="35"/>
      <c r="C167" s="226" t="s">
        <v>369</v>
      </c>
      <c r="D167" s="226" t="s">
        <v>207</v>
      </c>
      <c r="E167" s="227" t="s">
        <v>2476</v>
      </c>
      <c r="F167" s="228" t="s">
        <v>2477</v>
      </c>
      <c r="G167" s="229" t="s">
        <v>709</v>
      </c>
      <c r="H167" s="230">
        <v>3</v>
      </c>
      <c r="I167" s="231"/>
      <c r="J167" s="232">
        <f t="shared" si="0"/>
        <v>0</v>
      </c>
      <c r="K167" s="228" t="s">
        <v>1</v>
      </c>
      <c r="L167" s="233"/>
      <c r="M167" s="234" t="s">
        <v>1</v>
      </c>
      <c r="N167" s="235" t="s">
        <v>47</v>
      </c>
      <c r="O167" s="71"/>
      <c r="P167" s="200">
        <f t="shared" si="1"/>
        <v>0</v>
      </c>
      <c r="Q167" s="200">
        <v>0</v>
      </c>
      <c r="R167" s="200">
        <f t="shared" si="2"/>
        <v>0</v>
      </c>
      <c r="S167" s="200">
        <v>0</v>
      </c>
      <c r="T167" s="201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1686</v>
      </c>
      <c r="AT167" s="202" t="s">
        <v>207</v>
      </c>
      <c r="AU167" s="202" t="s">
        <v>110</v>
      </c>
      <c r="AY167" s="17" t="s">
        <v>179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7" t="s">
        <v>21</v>
      </c>
      <c r="BK167" s="203">
        <f t="shared" si="9"/>
        <v>0</v>
      </c>
      <c r="BL167" s="17" t="s">
        <v>456</v>
      </c>
      <c r="BM167" s="202" t="s">
        <v>597</v>
      </c>
    </row>
    <row r="168" spans="1:65" s="2" customFormat="1" ht="14.4" customHeight="1">
      <c r="A168" s="34"/>
      <c r="B168" s="35"/>
      <c r="C168" s="226" t="s">
        <v>387</v>
      </c>
      <c r="D168" s="226" t="s">
        <v>207</v>
      </c>
      <c r="E168" s="227" t="s">
        <v>2478</v>
      </c>
      <c r="F168" s="228" t="s">
        <v>2479</v>
      </c>
      <c r="G168" s="229" t="s">
        <v>709</v>
      </c>
      <c r="H168" s="230">
        <v>4</v>
      </c>
      <c r="I168" s="231"/>
      <c r="J168" s="232">
        <f t="shared" si="0"/>
        <v>0</v>
      </c>
      <c r="K168" s="228" t="s">
        <v>1</v>
      </c>
      <c r="L168" s="233"/>
      <c r="M168" s="234" t="s">
        <v>1</v>
      </c>
      <c r="N168" s="235" t="s">
        <v>47</v>
      </c>
      <c r="O168" s="71"/>
      <c r="P168" s="200">
        <f t="shared" si="1"/>
        <v>0</v>
      </c>
      <c r="Q168" s="200">
        <v>0</v>
      </c>
      <c r="R168" s="200">
        <f t="shared" si="2"/>
        <v>0</v>
      </c>
      <c r="S168" s="200">
        <v>0</v>
      </c>
      <c r="T168" s="201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1686</v>
      </c>
      <c r="AT168" s="202" t="s">
        <v>207</v>
      </c>
      <c r="AU168" s="202" t="s">
        <v>110</v>
      </c>
      <c r="AY168" s="17" t="s">
        <v>179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7" t="s">
        <v>21</v>
      </c>
      <c r="BK168" s="203">
        <f t="shared" si="9"/>
        <v>0</v>
      </c>
      <c r="BL168" s="17" t="s">
        <v>456</v>
      </c>
      <c r="BM168" s="202" t="s">
        <v>605</v>
      </c>
    </row>
    <row r="169" spans="1:65" s="2" customFormat="1" ht="14.4" customHeight="1">
      <c r="A169" s="34"/>
      <c r="B169" s="35"/>
      <c r="C169" s="226" t="s">
        <v>393</v>
      </c>
      <c r="D169" s="226" t="s">
        <v>207</v>
      </c>
      <c r="E169" s="227" t="s">
        <v>2480</v>
      </c>
      <c r="F169" s="228" t="s">
        <v>2481</v>
      </c>
      <c r="G169" s="229" t="s">
        <v>709</v>
      </c>
      <c r="H169" s="230">
        <v>77</v>
      </c>
      <c r="I169" s="231"/>
      <c r="J169" s="232">
        <f t="shared" si="0"/>
        <v>0</v>
      </c>
      <c r="K169" s="228" t="s">
        <v>1</v>
      </c>
      <c r="L169" s="233"/>
      <c r="M169" s="234" t="s">
        <v>1</v>
      </c>
      <c r="N169" s="235" t="s">
        <v>47</v>
      </c>
      <c r="O169" s="71"/>
      <c r="P169" s="200">
        <f t="shared" si="1"/>
        <v>0</v>
      </c>
      <c r="Q169" s="200">
        <v>0</v>
      </c>
      <c r="R169" s="200">
        <f t="shared" si="2"/>
        <v>0</v>
      </c>
      <c r="S169" s="200">
        <v>0</v>
      </c>
      <c r="T169" s="201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1686</v>
      </c>
      <c r="AT169" s="202" t="s">
        <v>207</v>
      </c>
      <c r="AU169" s="202" t="s">
        <v>110</v>
      </c>
      <c r="AY169" s="17" t="s">
        <v>179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7" t="s">
        <v>21</v>
      </c>
      <c r="BK169" s="203">
        <f t="shared" si="9"/>
        <v>0</v>
      </c>
      <c r="BL169" s="17" t="s">
        <v>456</v>
      </c>
      <c r="BM169" s="202" t="s">
        <v>628</v>
      </c>
    </row>
    <row r="170" spans="1:65" s="2" customFormat="1" ht="14.4" customHeight="1">
      <c r="A170" s="34"/>
      <c r="B170" s="35"/>
      <c r="C170" s="226" t="s">
        <v>397</v>
      </c>
      <c r="D170" s="226" t="s">
        <v>207</v>
      </c>
      <c r="E170" s="227" t="s">
        <v>2482</v>
      </c>
      <c r="F170" s="228" t="s">
        <v>2483</v>
      </c>
      <c r="G170" s="229" t="s">
        <v>709</v>
      </c>
      <c r="H170" s="230">
        <v>32</v>
      </c>
      <c r="I170" s="231"/>
      <c r="J170" s="232">
        <f t="shared" si="0"/>
        <v>0</v>
      </c>
      <c r="K170" s="228" t="s">
        <v>1</v>
      </c>
      <c r="L170" s="233"/>
      <c r="M170" s="234" t="s">
        <v>1</v>
      </c>
      <c r="N170" s="235" t="s">
        <v>47</v>
      </c>
      <c r="O170" s="71"/>
      <c r="P170" s="200">
        <f t="shared" si="1"/>
        <v>0</v>
      </c>
      <c r="Q170" s="200">
        <v>0</v>
      </c>
      <c r="R170" s="200">
        <f t="shared" si="2"/>
        <v>0</v>
      </c>
      <c r="S170" s="200">
        <v>0</v>
      </c>
      <c r="T170" s="201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1686</v>
      </c>
      <c r="AT170" s="202" t="s">
        <v>207</v>
      </c>
      <c r="AU170" s="202" t="s">
        <v>110</v>
      </c>
      <c r="AY170" s="17" t="s">
        <v>179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7" t="s">
        <v>21</v>
      </c>
      <c r="BK170" s="203">
        <f t="shared" si="9"/>
        <v>0</v>
      </c>
      <c r="BL170" s="17" t="s">
        <v>456</v>
      </c>
      <c r="BM170" s="202" t="s">
        <v>637</v>
      </c>
    </row>
    <row r="171" spans="1:65" s="2" customFormat="1" ht="14.4" customHeight="1">
      <c r="A171" s="34"/>
      <c r="B171" s="35"/>
      <c r="C171" s="226" t="s">
        <v>402</v>
      </c>
      <c r="D171" s="226" t="s">
        <v>207</v>
      </c>
      <c r="E171" s="227" t="s">
        <v>2484</v>
      </c>
      <c r="F171" s="228" t="s">
        <v>2485</v>
      </c>
      <c r="G171" s="229" t="s">
        <v>709</v>
      </c>
      <c r="H171" s="230">
        <v>2</v>
      </c>
      <c r="I171" s="231"/>
      <c r="J171" s="232">
        <f t="shared" si="0"/>
        <v>0</v>
      </c>
      <c r="K171" s="228" t="s">
        <v>1</v>
      </c>
      <c r="L171" s="233"/>
      <c r="M171" s="234" t="s">
        <v>1</v>
      </c>
      <c r="N171" s="235" t="s">
        <v>47</v>
      </c>
      <c r="O171" s="71"/>
      <c r="P171" s="200">
        <f t="shared" si="1"/>
        <v>0</v>
      </c>
      <c r="Q171" s="200">
        <v>0</v>
      </c>
      <c r="R171" s="200">
        <f t="shared" si="2"/>
        <v>0</v>
      </c>
      <c r="S171" s="200">
        <v>0</v>
      </c>
      <c r="T171" s="201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1686</v>
      </c>
      <c r="AT171" s="202" t="s">
        <v>207</v>
      </c>
      <c r="AU171" s="202" t="s">
        <v>110</v>
      </c>
      <c r="AY171" s="17" t="s">
        <v>179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17" t="s">
        <v>21</v>
      </c>
      <c r="BK171" s="203">
        <f t="shared" si="9"/>
        <v>0</v>
      </c>
      <c r="BL171" s="17" t="s">
        <v>456</v>
      </c>
      <c r="BM171" s="202" t="s">
        <v>646</v>
      </c>
    </row>
    <row r="172" spans="1:65" s="2" customFormat="1" ht="14.4" customHeight="1">
      <c r="A172" s="34"/>
      <c r="B172" s="35"/>
      <c r="C172" s="226" t="s">
        <v>406</v>
      </c>
      <c r="D172" s="226" t="s">
        <v>207</v>
      </c>
      <c r="E172" s="227" t="s">
        <v>2486</v>
      </c>
      <c r="F172" s="228" t="s">
        <v>2487</v>
      </c>
      <c r="G172" s="229" t="s">
        <v>709</v>
      </c>
      <c r="H172" s="230">
        <v>30</v>
      </c>
      <c r="I172" s="231"/>
      <c r="J172" s="232">
        <f t="shared" si="0"/>
        <v>0</v>
      </c>
      <c r="K172" s="228" t="s">
        <v>1</v>
      </c>
      <c r="L172" s="233"/>
      <c r="M172" s="234" t="s">
        <v>1</v>
      </c>
      <c r="N172" s="235" t="s">
        <v>47</v>
      </c>
      <c r="O172" s="71"/>
      <c r="P172" s="200">
        <f t="shared" si="1"/>
        <v>0</v>
      </c>
      <c r="Q172" s="200">
        <v>0</v>
      </c>
      <c r="R172" s="200">
        <f t="shared" si="2"/>
        <v>0</v>
      </c>
      <c r="S172" s="200">
        <v>0</v>
      </c>
      <c r="T172" s="201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1686</v>
      </c>
      <c r="AT172" s="202" t="s">
        <v>207</v>
      </c>
      <c r="AU172" s="202" t="s">
        <v>110</v>
      </c>
      <c r="AY172" s="17" t="s">
        <v>179</v>
      </c>
      <c r="BE172" s="203">
        <f t="shared" si="4"/>
        <v>0</v>
      </c>
      <c r="BF172" s="203">
        <f t="shared" si="5"/>
        <v>0</v>
      </c>
      <c r="BG172" s="203">
        <f t="shared" si="6"/>
        <v>0</v>
      </c>
      <c r="BH172" s="203">
        <f t="shared" si="7"/>
        <v>0</v>
      </c>
      <c r="BI172" s="203">
        <f t="shared" si="8"/>
        <v>0</v>
      </c>
      <c r="BJ172" s="17" t="s">
        <v>21</v>
      </c>
      <c r="BK172" s="203">
        <f t="shared" si="9"/>
        <v>0</v>
      </c>
      <c r="BL172" s="17" t="s">
        <v>456</v>
      </c>
      <c r="BM172" s="202" t="s">
        <v>654</v>
      </c>
    </row>
    <row r="173" spans="1:65" s="2" customFormat="1" ht="14.4" customHeight="1">
      <c r="A173" s="34"/>
      <c r="B173" s="35"/>
      <c r="C173" s="226" t="s">
        <v>410</v>
      </c>
      <c r="D173" s="226" t="s">
        <v>207</v>
      </c>
      <c r="E173" s="227" t="s">
        <v>2488</v>
      </c>
      <c r="F173" s="228" t="s">
        <v>2489</v>
      </c>
      <c r="G173" s="229" t="s">
        <v>709</v>
      </c>
      <c r="H173" s="230">
        <v>21</v>
      </c>
      <c r="I173" s="231"/>
      <c r="J173" s="232">
        <f t="shared" si="0"/>
        <v>0</v>
      </c>
      <c r="K173" s="228" t="s">
        <v>1</v>
      </c>
      <c r="L173" s="233"/>
      <c r="M173" s="234" t="s">
        <v>1</v>
      </c>
      <c r="N173" s="235" t="s">
        <v>47</v>
      </c>
      <c r="O173" s="71"/>
      <c r="P173" s="200">
        <f t="shared" si="1"/>
        <v>0</v>
      </c>
      <c r="Q173" s="200">
        <v>0</v>
      </c>
      <c r="R173" s="200">
        <f t="shared" si="2"/>
        <v>0</v>
      </c>
      <c r="S173" s="200">
        <v>0</v>
      </c>
      <c r="T173" s="201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1686</v>
      </c>
      <c r="AT173" s="202" t="s">
        <v>207</v>
      </c>
      <c r="AU173" s="202" t="s">
        <v>110</v>
      </c>
      <c r="AY173" s="17" t="s">
        <v>179</v>
      </c>
      <c r="BE173" s="203">
        <f t="shared" si="4"/>
        <v>0</v>
      </c>
      <c r="BF173" s="203">
        <f t="shared" si="5"/>
        <v>0</v>
      </c>
      <c r="BG173" s="203">
        <f t="shared" si="6"/>
        <v>0</v>
      </c>
      <c r="BH173" s="203">
        <f t="shared" si="7"/>
        <v>0</v>
      </c>
      <c r="BI173" s="203">
        <f t="shared" si="8"/>
        <v>0</v>
      </c>
      <c r="BJ173" s="17" t="s">
        <v>21</v>
      </c>
      <c r="BK173" s="203">
        <f t="shared" si="9"/>
        <v>0</v>
      </c>
      <c r="BL173" s="17" t="s">
        <v>456</v>
      </c>
      <c r="BM173" s="202" t="s">
        <v>663</v>
      </c>
    </row>
    <row r="174" spans="1:65" s="2" customFormat="1" ht="14.4" customHeight="1">
      <c r="A174" s="34"/>
      <c r="B174" s="35"/>
      <c r="C174" s="226" t="s">
        <v>418</v>
      </c>
      <c r="D174" s="226" t="s">
        <v>207</v>
      </c>
      <c r="E174" s="227" t="s">
        <v>2490</v>
      </c>
      <c r="F174" s="228" t="s">
        <v>2491</v>
      </c>
      <c r="G174" s="229" t="s">
        <v>709</v>
      </c>
      <c r="H174" s="230">
        <v>26</v>
      </c>
      <c r="I174" s="231"/>
      <c r="J174" s="232">
        <f t="shared" si="0"/>
        <v>0</v>
      </c>
      <c r="K174" s="228" t="s">
        <v>1</v>
      </c>
      <c r="L174" s="233"/>
      <c r="M174" s="234" t="s">
        <v>1</v>
      </c>
      <c r="N174" s="235" t="s">
        <v>47</v>
      </c>
      <c r="O174" s="71"/>
      <c r="P174" s="200">
        <f t="shared" si="1"/>
        <v>0</v>
      </c>
      <c r="Q174" s="200">
        <v>0</v>
      </c>
      <c r="R174" s="200">
        <f t="shared" si="2"/>
        <v>0</v>
      </c>
      <c r="S174" s="200">
        <v>0</v>
      </c>
      <c r="T174" s="201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1686</v>
      </c>
      <c r="AT174" s="202" t="s">
        <v>207</v>
      </c>
      <c r="AU174" s="202" t="s">
        <v>110</v>
      </c>
      <c r="AY174" s="17" t="s">
        <v>179</v>
      </c>
      <c r="BE174" s="203">
        <f t="shared" si="4"/>
        <v>0</v>
      </c>
      <c r="BF174" s="203">
        <f t="shared" si="5"/>
        <v>0</v>
      </c>
      <c r="BG174" s="203">
        <f t="shared" si="6"/>
        <v>0</v>
      </c>
      <c r="BH174" s="203">
        <f t="shared" si="7"/>
        <v>0</v>
      </c>
      <c r="BI174" s="203">
        <f t="shared" si="8"/>
        <v>0</v>
      </c>
      <c r="BJ174" s="17" t="s">
        <v>21</v>
      </c>
      <c r="BK174" s="203">
        <f t="shared" si="9"/>
        <v>0</v>
      </c>
      <c r="BL174" s="17" t="s">
        <v>456</v>
      </c>
      <c r="BM174" s="202" t="s">
        <v>686</v>
      </c>
    </row>
    <row r="175" spans="1:65" s="2" customFormat="1" ht="14.4" customHeight="1">
      <c r="A175" s="34"/>
      <c r="B175" s="35"/>
      <c r="C175" s="226" t="s">
        <v>423</v>
      </c>
      <c r="D175" s="226" t="s">
        <v>207</v>
      </c>
      <c r="E175" s="227" t="s">
        <v>2492</v>
      </c>
      <c r="F175" s="228" t="s">
        <v>2493</v>
      </c>
      <c r="G175" s="229" t="s">
        <v>709</v>
      </c>
      <c r="H175" s="230">
        <v>3</v>
      </c>
      <c r="I175" s="231"/>
      <c r="J175" s="232">
        <f t="shared" si="0"/>
        <v>0</v>
      </c>
      <c r="K175" s="228" t="s">
        <v>1</v>
      </c>
      <c r="L175" s="233"/>
      <c r="M175" s="234" t="s">
        <v>1</v>
      </c>
      <c r="N175" s="235" t="s">
        <v>47</v>
      </c>
      <c r="O175" s="71"/>
      <c r="P175" s="200">
        <f t="shared" si="1"/>
        <v>0</v>
      </c>
      <c r="Q175" s="200">
        <v>0</v>
      </c>
      <c r="R175" s="200">
        <f t="shared" si="2"/>
        <v>0</v>
      </c>
      <c r="S175" s="200">
        <v>0</v>
      </c>
      <c r="T175" s="201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1686</v>
      </c>
      <c r="AT175" s="202" t="s">
        <v>207</v>
      </c>
      <c r="AU175" s="202" t="s">
        <v>110</v>
      </c>
      <c r="AY175" s="17" t="s">
        <v>179</v>
      </c>
      <c r="BE175" s="203">
        <f t="shared" si="4"/>
        <v>0</v>
      </c>
      <c r="BF175" s="203">
        <f t="shared" si="5"/>
        <v>0</v>
      </c>
      <c r="BG175" s="203">
        <f t="shared" si="6"/>
        <v>0</v>
      </c>
      <c r="BH175" s="203">
        <f t="shared" si="7"/>
        <v>0</v>
      </c>
      <c r="BI175" s="203">
        <f t="shared" si="8"/>
        <v>0</v>
      </c>
      <c r="BJ175" s="17" t="s">
        <v>21</v>
      </c>
      <c r="BK175" s="203">
        <f t="shared" si="9"/>
        <v>0</v>
      </c>
      <c r="BL175" s="17" t="s">
        <v>456</v>
      </c>
      <c r="BM175" s="202" t="s">
        <v>696</v>
      </c>
    </row>
    <row r="176" spans="1:65" s="2" customFormat="1" ht="14.4" customHeight="1">
      <c r="A176" s="34"/>
      <c r="B176" s="35"/>
      <c r="C176" s="226" t="s">
        <v>429</v>
      </c>
      <c r="D176" s="226" t="s">
        <v>207</v>
      </c>
      <c r="E176" s="227" t="s">
        <v>2414</v>
      </c>
      <c r="F176" s="228" t="s">
        <v>2494</v>
      </c>
      <c r="G176" s="229" t="s">
        <v>709</v>
      </c>
      <c r="H176" s="230">
        <v>5</v>
      </c>
      <c r="I176" s="231"/>
      <c r="J176" s="232">
        <f t="shared" si="0"/>
        <v>0</v>
      </c>
      <c r="K176" s="228" t="s">
        <v>1</v>
      </c>
      <c r="L176" s="233"/>
      <c r="M176" s="234" t="s">
        <v>1</v>
      </c>
      <c r="N176" s="235" t="s">
        <v>47</v>
      </c>
      <c r="O176" s="71"/>
      <c r="P176" s="200">
        <f t="shared" si="1"/>
        <v>0</v>
      </c>
      <c r="Q176" s="200">
        <v>0</v>
      </c>
      <c r="R176" s="200">
        <f t="shared" si="2"/>
        <v>0</v>
      </c>
      <c r="S176" s="200">
        <v>0</v>
      </c>
      <c r="T176" s="201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1686</v>
      </c>
      <c r="AT176" s="202" t="s">
        <v>207</v>
      </c>
      <c r="AU176" s="202" t="s">
        <v>110</v>
      </c>
      <c r="AY176" s="17" t="s">
        <v>179</v>
      </c>
      <c r="BE176" s="203">
        <f t="shared" si="4"/>
        <v>0</v>
      </c>
      <c r="BF176" s="203">
        <f t="shared" si="5"/>
        <v>0</v>
      </c>
      <c r="BG176" s="203">
        <f t="shared" si="6"/>
        <v>0</v>
      </c>
      <c r="BH176" s="203">
        <f t="shared" si="7"/>
        <v>0</v>
      </c>
      <c r="BI176" s="203">
        <f t="shared" si="8"/>
        <v>0</v>
      </c>
      <c r="BJ176" s="17" t="s">
        <v>21</v>
      </c>
      <c r="BK176" s="203">
        <f t="shared" si="9"/>
        <v>0</v>
      </c>
      <c r="BL176" s="17" t="s">
        <v>456</v>
      </c>
      <c r="BM176" s="202" t="s">
        <v>706</v>
      </c>
    </row>
    <row r="177" spans="1:65" s="2" customFormat="1" ht="14.4" customHeight="1">
      <c r="A177" s="34"/>
      <c r="B177" s="35"/>
      <c r="C177" s="226" t="s">
        <v>437</v>
      </c>
      <c r="D177" s="226" t="s">
        <v>207</v>
      </c>
      <c r="E177" s="227" t="s">
        <v>2417</v>
      </c>
      <c r="F177" s="228" t="s">
        <v>2495</v>
      </c>
      <c r="G177" s="229" t="s">
        <v>184</v>
      </c>
      <c r="H177" s="230">
        <v>2</v>
      </c>
      <c r="I177" s="231"/>
      <c r="J177" s="232">
        <f t="shared" si="0"/>
        <v>0</v>
      </c>
      <c r="K177" s="228" t="s">
        <v>1</v>
      </c>
      <c r="L177" s="233"/>
      <c r="M177" s="234" t="s">
        <v>1</v>
      </c>
      <c r="N177" s="235" t="s">
        <v>47</v>
      </c>
      <c r="O177" s="71"/>
      <c r="P177" s="200">
        <f t="shared" si="1"/>
        <v>0</v>
      </c>
      <c r="Q177" s="200">
        <v>0</v>
      </c>
      <c r="R177" s="200">
        <f t="shared" si="2"/>
        <v>0</v>
      </c>
      <c r="S177" s="200">
        <v>0</v>
      </c>
      <c r="T177" s="201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1686</v>
      </c>
      <c r="AT177" s="202" t="s">
        <v>207</v>
      </c>
      <c r="AU177" s="202" t="s">
        <v>110</v>
      </c>
      <c r="AY177" s="17" t="s">
        <v>179</v>
      </c>
      <c r="BE177" s="203">
        <f t="shared" si="4"/>
        <v>0</v>
      </c>
      <c r="BF177" s="203">
        <f t="shared" si="5"/>
        <v>0</v>
      </c>
      <c r="BG177" s="203">
        <f t="shared" si="6"/>
        <v>0</v>
      </c>
      <c r="BH177" s="203">
        <f t="shared" si="7"/>
        <v>0</v>
      </c>
      <c r="BI177" s="203">
        <f t="shared" si="8"/>
        <v>0</v>
      </c>
      <c r="BJ177" s="17" t="s">
        <v>21</v>
      </c>
      <c r="BK177" s="203">
        <f t="shared" si="9"/>
        <v>0</v>
      </c>
      <c r="BL177" s="17" t="s">
        <v>456</v>
      </c>
      <c r="BM177" s="202" t="s">
        <v>716</v>
      </c>
    </row>
    <row r="178" spans="1:65" s="2" customFormat="1" ht="14.4" customHeight="1">
      <c r="A178" s="34"/>
      <c r="B178" s="35"/>
      <c r="C178" s="226" t="s">
        <v>447</v>
      </c>
      <c r="D178" s="226" t="s">
        <v>207</v>
      </c>
      <c r="E178" s="227" t="s">
        <v>2496</v>
      </c>
      <c r="F178" s="228" t="s">
        <v>2497</v>
      </c>
      <c r="G178" s="229" t="s">
        <v>709</v>
      </c>
      <c r="H178" s="230">
        <v>1</v>
      </c>
      <c r="I178" s="231"/>
      <c r="J178" s="232">
        <f t="shared" si="0"/>
        <v>0</v>
      </c>
      <c r="K178" s="228" t="s">
        <v>1</v>
      </c>
      <c r="L178" s="233"/>
      <c r="M178" s="234" t="s">
        <v>1</v>
      </c>
      <c r="N178" s="235" t="s">
        <v>47</v>
      </c>
      <c r="O178" s="71"/>
      <c r="P178" s="200">
        <f t="shared" si="1"/>
        <v>0</v>
      </c>
      <c r="Q178" s="200">
        <v>0</v>
      </c>
      <c r="R178" s="200">
        <f t="shared" si="2"/>
        <v>0</v>
      </c>
      <c r="S178" s="200">
        <v>0</v>
      </c>
      <c r="T178" s="201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1686</v>
      </c>
      <c r="AT178" s="202" t="s">
        <v>207</v>
      </c>
      <c r="AU178" s="202" t="s">
        <v>110</v>
      </c>
      <c r="AY178" s="17" t="s">
        <v>179</v>
      </c>
      <c r="BE178" s="203">
        <f t="shared" si="4"/>
        <v>0</v>
      </c>
      <c r="BF178" s="203">
        <f t="shared" si="5"/>
        <v>0</v>
      </c>
      <c r="BG178" s="203">
        <f t="shared" si="6"/>
        <v>0</v>
      </c>
      <c r="BH178" s="203">
        <f t="shared" si="7"/>
        <v>0</v>
      </c>
      <c r="BI178" s="203">
        <f t="shared" si="8"/>
        <v>0</v>
      </c>
      <c r="BJ178" s="17" t="s">
        <v>21</v>
      </c>
      <c r="BK178" s="203">
        <f t="shared" si="9"/>
        <v>0</v>
      </c>
      <c r="BL178" s="17" t="s">
        <v>456</v>
      </c>
      <c r="BM178" s="202" t="s">
        <v>726</v>
      </c>
    </row>
    <row r="179" spans="1:65" s="2" customFormat="1" ht="14.4" customHeight="1">
      <c r="A179" s="34"/>
      <c r="B179" s="35"/>
      <c r="C179" s="226" t="s">
        <v>454</v>
      </c>
      <c r="D179" s="226" t="s">
        <v>207</v>
      </c>
      <c r="E179" s="227" t="s">
        <v>2498</v>
      </c>
      <c r="F179" s="228" t="s">
        <v>2499</v>
      </c>
      <c r="G179" s="229" t="s">
        <v>709</v>
      </c>
      <c r="H179" s="230">
        <v>1</v>
      </c>
      <c r="I179" s="231"/>
      <c r="J179" s="232">
        <f t="shared" si="0"/>
        <v>0</v>
      </c>
      <c r="K179" s="228" t="s">
        <v>1</v>
      </c>
      <c r="L179" s="233"/>
      <c r="M179" s="234" t="s">
        <v>1</v>
      </c>
      <c r="N179" s="235" t="s">
        <v>47</v>
      </c>
      <c r="O179" s="71"/>
      <c r="P179" s="200">
        <f t="shared" si="1"/>
        <v>0</v>
      </c>
      <c r="Q179" s="200">
        <v>0</v>
      </c>
      <c r="R179" s="200">
        <f t="shared" si="2"/>
        <v>0</v>
      </c>
      <c r="S179" s="200">
        <v>0</v>
      </c>
      <c r="T179" s="201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1686</v>
      </c>
      <c r="AT179" s="202" t="s">
        <v>207</v>
      </c>
      <c r="AU179" s="202" t="s">
        <v>110</v>
      </c>
      <c r="AY179" s="17" t="s">
        <v>179</v>
      </c>
      <c r="BE179" s="203">
        <f t="shared" si="4"/>
        <v>0</v>
      </c>
      <c r="BF179" s="203">
        <f t="shared" si="5"/>
        <v>0</v>
      </c>
      <c r="BG179" s="203">
        <f t="shared" si="6"/>
        <v>0</v>
      </c>
      <c r="BH179" s="203">
        <f t="shared" si="7"/>
        <v>0</v>
      </c>
      <c r="BI179" s="203">
        <f t="shared" si="8"/>
        <v>0</v>
      </c>
      <c r="BJ179" s="17" t="s">
        <v>21</v>
      </c>
      <c r="BK179" s="203">
        <f t="shared" si="9"/>
        <v>0</v>
      </c>
      <c r="BL179" s="17" t="s">
        <v>456</v>
      </c>
      <c r="BM179" s="202" t="s">
        <v>748</v>
      </c>
    </row>
    <row r="180" spans="1:65" s="2" customFormat="1" ht="14.4" customHeight="1">
      <c r="A180" s="34"/>
      <c r="B180" s="35"/>
      <c r="C180" s="226" t="s">
        <v>458</v>
      </c>
      <c r="D180" s="226" t="s">
        <v>207</v>
      </c>
      <c r="E180" s="227" t="s">
        <v>2500</v>
      </c>
      <c r="F180" s="228" t="s">
        <v>2501</v>
      </c>
      <c r="G180" s="229" t="s">
        <v>709</v>
      </c>
      <c r="H180" s="230">
        <v>8</v>
      </c>
      <c r="I180" s="231"/>
      <c r="J180" s="232">
        <f t="shared" si="0"/>
        <v>0</v>
      </c>
      <c r="K180" s="228" t="s">
        <v>1</v>
      </c>
      <c r="L180" s="233"/>
      <c r="M180" s="234" t="s">
        <v>1</v>
      </c>
      <c r="N180" s="235" t="s">
        <v>47</v>
      </c>
      <c r="O180" s="71"/>
      <c r="P180" s="200">
        <f t="shared" si="1"/>
        <v>0</v>
      </c>
      <c r="Q180" s="200">
        <v>0</v>
      </c>
      <c r="R180" s="200">
        <f t="shared" si="2"/>
        <v>0</v>
      </c>
      <c r="S180" s="200">
        <v>0</v>
      </c>
      <c r="T180" s="201">
        <f t="shared" si="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1686</v>
      </c>
      <c r="AT180" s="202" t="s">
        <v>207</v>
      </c>
      <c r="AU180" s="202" t="s">
        <v>110</v>
      </c>
      <c r="AY180" s="17" t="s">
        <v>179</v>
      </c>
      <c r="BE180" s="203">
        <f t="shared" si="4"/>
        <v>0</v>
      </c>
      <c r="BF180" s="203">
        <f t="shared" si="5"/>
        <v>0</v>
      </c>
      <c r="BG180" s="203">
        <f t="shared" si="6"/>
        <v>0</v>
      </c>
      <c r="BH180" s="203">
        <f t="shared" si="7"/>
        <v>0</v>
      </c>
      <c r="BI180" s="203">
        <f t="shared" si="8"/>
        <v>0</v>
      </c>
      <c r="BJ180" s="17" t="s">
        <v>21</v>
      </c>
      <c r="BK180" s="203">
        <f t="shared" si="9"/>
        <v>0</v>
      </c>
      <c r="BL180" s="17" t="s">
        <v>456</v>
      </c>
      <c r="BM180" s="202" t="s">
        <v>626</v>
      </c>
    </row>
    <row r="181" spans="1:65" s="2" customFormat="1" ht="14.4" customHeight="1">
      <c r="A181" s="34"/>
      <c r="B181" s="35"/>
      <c r="C181" s="226" t="s">
        <v>466</v>
      </c>
      <c r="D181" s="226" t="s">
        <v>207</v>
      </c>
      <c r="E181" s="227" t="s">
        <v>2502</v>
      </c>
      <c r="F181" s="228" t="s">
        <v>2503</v>
      </c>
      <c r="G181" s="229" t="s">
        <v>260</v>
      </c>
      <c r="H181" s="230">
        <v>48</v>
      </c>
      <c r="I181" s="231"/>
      <c r="J181" s="232">
        <f t="shared" si="0"/>
        <v>0</v>
      </c>
      <c r="K181" s="228" t="s">
        <v>1</v>
      </c>
      <c r="L181" s="233"/>
      <c r="M181" s="234" t="s">
        <v>1</v>
      </c>
      <c r="N181" s="235" t="s">
        <v>47</v>
      </c>
      <c r="O181" s="71"/>
      <c r="P181" s="200">
        <f t="shared" si="1"/>
        <v>0</v>
      </c>
      <c r="Q181" s="200">
        <v>0</v>
      </c>
      <c r="R181" s="200">
        <f t="shared" si="2"/>
        <v>0</v>
      </c>
      <c r="S181" s="200">
        <v>0</v>
      </c>
      <c r="T181" s="201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1686</v>
      </c>
      <c r="AT181" s="202" t="s">
        <v>207</v>
      </c>
      <c r="AU181" s="202" t="s">
        <v>110</v>
      </c>
      <c r="AY181" s="17" t="s">
        <v>179</v>
      </c>
      <c r="BE181" s="203">
        <f t="shared" si="4"/>
        <v>0</v>
      </c>
      <c r="BF181" s="203">
        <f t="shared" si="5"/>
        <v>0</v>
      </c>
      <c r="BG181" s="203">
        <f t="shared" si="6"/>
        <v>0</v>
      </c>
      <c r="BH181" s="203">
        <f t="shared" si="7"/>
        <v>0</v>
      </c>
      <c r="BI181" s="203">
        <f t="shared" si="8"/>
        <v>0</v>
      </c>
      <c r="BJ181" s="17" t="s">
        <v>21</v>
      </c>
      <c r="BK181" s="203">
        <f t="shared" si="9"/>
        <v>0</v>
      </c>
      <c r="BL181" s="17" t="s">
        <v>456</v>
      </c>
      <c r="BM181" s="202" t="s">
        <v>724</v>
      </c>
    </row>
    <row r="182" spans="1:65" s="2" customFormat="1" ht="14.4" customHeight="1">
      <c r="A182" s="34"/>
      <c r="B182" s="35"/>
      <c r="C182" s="226" t="s">
        <v>470</v>
      </c>
      <c r="D182" s="226" t="s">
        <v>207</v>
      </c>
      <c r="E182" s="227" t="s">
        <v>2504</v>
      </c>
      <c r="F182" s="228" t="s">
        <v>2505</v>
      </c>
      <c r="G182" s="229" t="s">
        <v>260</v>
      </c>
      <c r="H182" s="230">
        <v>33</v>
      </c>
      <c r="I182" s="231"/>
      <c r="J182" s="232">
        <f t="shared" ref="J182:J213" si="10">ROUND(I182*H182,2)</f>
        <v>0</v>
      </c>
      <c r="K182" s="228" t="s">
        <v>1</v>
      </c>
      <c r="L182" s="233"/>
      <c r="M182" s="234" t="s">
        <v>1</v>
      </c>
      <c r="N182" s="235" t="s">
        <v>47</v>
      </c>
      <c r="O182" s="71"/>
      <c r="P182" s="200">
        <f t="shared" ref="P182:P213" si="11">O182*H182</f>
        <v>0</v>
      </c>
      <c r="Q182" s="200">
        <v>0</v>
      </c>
      <c r="R182" s="200">
        <f t="shared" ref="R182:R213" si="12">Q182*H182</f>
        <v>0</v>
      </c>
      <c r="S182" s="200">
        <v>0</v>
      </c>
      <c r="T182" s="201">
        <f t="shared" ref="T182:T213" si="13"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1686</v>
      </c>
      <c r="AT182" s="202" t="s">
        <v>207</v>
      </c>
      <c r="AU182" s="202" t="s">
        <v>110</v>
      </c>
      <c r="AY182" s="17" t="s">
        <v>179</v>
      </c>
      <c r="BE182" s="203">
        <f t="shared" ref="BE182:BE213" si="14">IF(N182="základní",J182,0)</f>
        <v>0</v>
      </c>
      <c r="BF182" s="203">
        <f t="shared" ref="BF182:BF213" si="15">IF(N182="snížená",J182,0)</f>
        <v>0</v>
      </c>
      <c r="BG182" s="203">
        <f t="shared" ref="BG182:BG213" si="16">IF(N182="zákl. přenesená",J182,0)</f>
        <v>0</v>
      </c>
      <c r="BH182" s="203">
        <f t="shared" ref="BH182:BH213" si="17">IF(N182="sníž. přenesená",J182,0)</f>
        <v>0</v>
      </c>
      <c r="BI182" s="203">
        <f t="shared" ref="BI182:BI213" si="18">IF(N182="nulová",J182,0)</f>
        <v>0</v>
      </c>
      <c r="BJ182" s="17" t="s">
        <v>21</v>
      </c>
      <c r="BK182" s="203">
        <f t="shared" ref="BK182:BK213" si="19">ROUND(I182*H182,2)</f>
        <v>0</v>
      </c>
      <c r="BL182" s="17" t="s">
        <v>456</v>
      </c>
      <c r="BM182" s="202" t="s">
        <v>779</v>
      </c>
    </row>
    <row r="183" spans="1:65" s="2" customFormat="1" ht="14.4" customHeight="1">
      <c r="A183" s="34"/>
      <c r="B183" s="35"/>
      <c r="C183" s="226" t="s">
        <v>474</v>
      </c>
      <c r="D183" s="226" t="s">
        <v>207</v>
      </c>
      <c r="E183" s="227" t="s">
        <v>2506</v>
      </c>
      <c r="F183" s="228" t="s">
        <v>2507</v>
      </c>
      <c r="G183" s="229" t="s">
        <v>260</v>
      </c>
      <c r="H183" s="230">
        <v>3</v>
      </c>
      <c r="I183" s="231"/>
      <c r="J183" s="232">
        <f t="shared" si="10"/>
        <v>0</v>
      </c>
      <c r="K183" s="228" t="s">
        <v>1</v>
      </c>
      <c r="L183" s="233"/>
      <c r="M183" s="234" t="s">
        <v>1</v>
      </c>
      <c r="N183" s="235" t="s">
        <v>47</v>
      </c>
      <c r="O183" s="71"/>
      <c r="P183" s="200">
        <f t="shared" si="11"/>
        <v>0</v>
      </c>
      <c r="Q183" s="200">
        <v>0</v>
      </c>
      <c r="R183" s="200">
        <f t="shared" si="12"/>
        <v>0</v>
      </c>
      <c r="S183" s="200">
        <v>0</v>
      </c>
      <c r="T183" s="201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1686</v>
      </c>
      <c r="AT183" s="202" t="s">
        <v>207</v>
      </c>
      <c r="AU183" s="202" t="s">
        <v>110</v>
      </c>
      <c r="AY183" s="17" t="s">
        <v>179</v>
      </c>
      <c r="BE183" s="203">
        <f t="shared" si="14"/>
        <v>0</v>
      </c>
      <c r="BF183" s="203">
        <f t="shared" si="15"/>
        <v>0</v>
      </c>
      <c r="BG183" s="203">
        <f t="shared" si="16"/>
        <v>0</v>
      </c>
      <c r="BH183" s="203">
        <f t="shared" si="17"/>
        <v>0</v>
      </c>
      <c r="BI183" s="203">
        <f t="shared" si="18"/>
        <v>0</v>
      </c>
      <c r="BJ183" s="17" t="s">
        <v>21</v>
      </c>
      <c r="BK183" s="203">
        <f t="shared" si="19"/>
        <v>0</v>
      </c>
      <c r="BL183" s="17" t="s">
        <v>456</v>
      </c>
      <c r="BM183" s="202" t="s">
        <v>27</v>
      </c>
    </row>
    <row r="184" spans="1:65" s="2" customFormat="1" ht="14.4" customHeight="1">
      <c r="A184" s="34"/>
      <c r="B184" s="35"/>
      <c r="C184" s="226" t="s">
        <v>480</v>
      </c>
      <c r="D184" s="226" t="s">
        <v>207</v>
      </c>
      <c r="E184" s="227" t="s">
        <v>2508</v>
      </c>
      <c r="F184" s="228" t="s">
        <v>2509</v>
      </c>
      <c r="G184" s="229" t="s">
        <v>2447</v>
      </c>
      <c r="H184" s="230">
        <v>60</v>
      </c>
      <c r="I184" s="231"/>
      <c r="J184" s="232">
        <f t="shared" si="10"/>
        <v>0</v>
      </c>
      <c r="K184" s="228" t="s">
        <v>1</v>
      </c>
      <c r="L184" s="233"/>
      <c r="M184" s="234" t="s">
        <v>1</v>
      </c>
      <c r="N184" s="235" t="s">
        <v>47</v>
      </c>
      <c r="O184" s="71"/>
      <c r="P184" s="200">
        <f t="shared" si="11"/>
        <v>0</v>
      </c>
      <c r="Q184" s="200">
        <v>0</v>
      </c>
      <c r="R184" s="200">
        <f t="shared" si="12"/>
        <v>0</v>
      </c>
      <c r="S184" s="200">
        <v>0</v>
      </c>
      <c r="T184" s="201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1686</v>
      </c>
      <c r="AT184" s="202" t="s">
        <v>207</v>
      </c>
      <c r="AU184" s="202" t="s">
        <v>110</v>
      </c>
      <c r="AY184" s="17" t="s">
        <v>179</v>
      </c>
      <c r="BE184" s="203">
        <f t="shared" si="14"/>
        <v>0</v>
      </c>
      <c r="BF184" s="203">
        <f t="shared" si="15"/>
        <v>0</v>
      </c>
      <c r="BG184" s="203">
        <f t="shared" si="16"/>
        <v>0</v>
      </c>
      <c r="BH184" s="203">
        <f t="shared" si="17"/>
        <v>0</v>
      </c>
      <c r="BI184" s="203">
        <f t="shared" si="18"/>
        <v>0</v>
      </c>
      <c r="BJ184" s="17" t="s">
        <v>21</v>
      </c>
      <c r="BK184" s="203">
        <f t="shared" si="19"/>
        <v>0</v>
      </c>
      <c r="BL184" s="17" t="s">
        <v>456</v>
      </c>
      <c r="BM184" s="202" t="s">
        <v>803</v>
      </c>
    </row>
    <row r="185" spans="1:65" s="2" customFormat="1" ht="14.4" customHeight="1">
      <c r="A185" s="34"/>
      <c r="B185" s="35"/>
      <c r="C185" s="226" t="s">
        <v>486</v>
      </c>
      <c r="D185" s="226" t="s">
        <v>207</v>
      </c>
      <c r="E185" s="227" t="s">
        <v>2510</v>
      </c>
      <c r="F185" s="228" t="s">
        <v>2511</v>
      </c>
      <c r="G185" s="229" t="s">
        <v>260</v>
      </c>
      <c r="H185" s="230">
        <v>90</v>
      </c>
      <c r="I185" s="231"/>
      <c r="J185" s="232">
        <f t="shared" si="10"/>
        <v>0</v>
      </c>
      <c r="K185" s="228" t="s">
        <v>1</v>
      </c>
      <c r="L185" s="233"/>
      <c r="M185" s="234" t="s">
        <v>1</v>
      </c>
      <c r="N185" s="235" t="s">
        <v>47</v>
      </c>
      <c r="O185" s="71"/>
      <c r="P185" s="200">
        <f t="shared" si="11"/>
        <v>0</v>
      </c>
      <c r="Q185" s="200">
        <v>0</v>
      </c>
      <c r="R185" s="200">
        <f t="shared" si="12"/>
        <v>0</v>
      </c>
      <c r="S185" s="200">
        <v>0</v>
      </c>
      <c r="T185" s="201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1686</v>
      </c>
      <c r="AT185" s="202" t="s">
        <v>207</v>
      </c>
      <c r="AU185" s="202" t="s">
        <v>110</v>
      </c>
      <c r="AY185" s="17" t="s">
        <v>179</v>
      </c>
      <c r="BE185" s="203">
        <f t="shared" si="14"/>
        <v>0</v>
      </c>
      <c r="BF185" s="203">
        <f t="shared" si="15"/>
        <v>0</v>
      </c>
      <c r="BG185" s="203">
        <f t="shared" si="16"/>
        <v>0</v>
      </c>
      <c r="BH185" s="203">
        <f t="shared" si="17"/>
        <v>0</v>
      </c>
      <c r="BI185" s="203">
        <f t="shared" si="18"/>
        <v>0</v>
      </c>
      <c r="BJ185" s="17" t="s">
        <v>21</v>
      </c>
      <c r="BK185" s="203">
        <f t="shared" si="19"/>
        <v>0</v>
      </c>
      <c r="BL185" s="17" t="s">
        <v>456</v>
      </c>
      <c r="BM185" s="202" t="s">
        <v>818</v>
      </c>
    </row>
    <row r="186" spans="1:65" s="2" customFormat="1" ht="14.4" customHeight="1">
      <c r="A186" s="34"/>
      <c r="B186" s="35"/>
      <c r="C186" s="226" t="s">
        <v>493</v>
      </c>
      <c r="D186" s="226" t="s">
        <v>207</v>
      </c>
      <c r="E186" s="227" t="s">
        <v>2512</v>
      </c>
      <c r="F186" s="228" t="s">
        <v>2513</v>
      </c>
      <c r="G186" s="229" t="s">
        <v>260</v>
      </c>
      <c r="H186" s="230">
        <v>5</v>
      </c>
      <c r="I186" s="231"/>
      <c r="J186" s="232">
        <f t="shared" si="10"/>
        <v>0</v>
      </c>
      <c r="K186" s="228" t="s">
        <v>1</v>
      </c>
      <c r="L186" s="233"/>
      <c r="M186" s="234" t="s">
        <v>1</v>
      </c>
      <c r="N186" s="235" t="s">
        <v>47</v>
      </c>
      <c r="O186" s="71"/>
      <c r="P186" s="200">
        <f t="shared" si="11"/>
        <v>0</v>
      </c>
      <c r="Q186" s="200">
        <v>0</v>
      </c>
      <c r="R186" s="200">
        <f t="shared" si="12"/>
        <v>0</v>
      </c>
      <c r="S186" s="200">
        <v>0</v>
      </c>
      <c r="T186" s="201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1686</v>
      </c>
      <c r="AT186" s="202" t="s">
        <v>207</v>
      </c>
      <c r="AU186" s="202" t="s">
        <v>110</v>
      </c>
      <c r="AY186" s="17" t="s">
        <v>179</v>
      </c>
      <c r="BE186" s="203">
        <f t="shared" si="14"/>
        <v>0</v>
      </c>
      <c r="BF186" s="203">
        <f t="shared" si="15"/>
        <v>0</v>
      </c>
      <c r="BG186" s="203">
        <f t="shared" si="16"/>
        <v>0</v>
      </c>
      <c r="BH186" s="203">
        <f t="shared" si="17"/>
        <v>0</v>
      </c>
      <c r="BI186" s="203">
        <f t="shared" si="18"/>
        <v>0</v>
      </c>
      <c r="BJ186" s="17" t="s">
        <v>21</v>
      </c>
      <c r="BK186" s="203">
        <f t="shared" si="19"/>
        <v>0</v>
      </c>
      <c r="BL186" s="17" t="s">
        <v>456</v>
      </c>
      <c r="BM186" s="202" t="s">
        <v>829</v>
      </c>
    </row>
    <row r="187" spans="1:65" s="2" customFormat="1" ht="14.4" customHeight="1">
      <c r="A187" s="34"/>
      <c r="B187" s="35"/>
      <c r="C187" s="226" t="s">
        <v>498</v>
      </c>
      <c r="D187" s="226" t="s">
        <v>207</v>
      </c>
      <c r="E187" s="227" t="s">
        <v>2514</v>
      </c>
      <c r="F187" s="228" t="s">
        <v>2515</v>
      </c>
      <c r="G187" s="229" t="s">
        <v>709</v>
      </c>
      <c r="H187" s="230">
        <v>5</v>
      </c>
      <c r="I187" s="231"/>
      <c r="J187" s="232">
        <f t="shared" si="10"/>
        <v>0</v>
      </c>
      <c r="K187" s="228" t="s">
        <v>1</v>
      </c>
      <c r="L187" s="233"/>
      <c r="M187" s="234" t="s">
        <v>1</v>
      </c>
      <c r="N187" s="235" t="s">
        <v>47</v>
      </c>
      <c r="O187" s="71"/>
      <c r="P187" s="200">
        <f t="shared" si="11"/>
        <v>0</v>
      </c>
      <c r="Q187" s="200">
        <v>0</v>
      </c>
      <c r="R187" s="200">
        <f t="shared" si="12"/>
        <v>0</v>
      </c>
      <c r="S187" s="200">
        <v>0</v>
      </c>
      <c r="T187" s="201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1686</v>
      </c>
      <c r="AT187" s="202" t="s">
        <v>207</v>
      </c>
      <c r="AU187" s="202" t="s">
        <v>110</v>
      </c>
      <c r="AY187" s="17" t="s">
        <v>179</v>
      </c>
      <c r="BE187" s="203">
        <f t="shared" si="14"/>
        <v>0</v>
      </c>
      <c r="BF187" s="203">
        <f t="shared" si="15"/>
        <v>0</v>
      </c>
      <c r="BG187" s="203">
        <f t="shared" si="16"/>
        <v>0</v>
      </c>
      <c r="BH187" s="203">
        <f t="shared" si="17"/>
        <v>0</v>
      </c>
      <c r="BI187" s="203">
        <f t="shared" si="18"/>
        <v>0</v>
      </c>
      <c r="BJ187" s="17" t="s">
        <v>21</v>
      </c>
      <c r="BK187" s="203">
        <f t="shared" si="19"/>
        <v>0</v>
      </c>
      <c r="BL187" s="17" t="s">
        <v>456</v>
      </c>
      <c r="BM187" s="202" t="s">
        <v>842</v>
      </c>
    </row>
    <row r="188" spans="1:65" s="2" customFormat="1" ht="14.4" customHeight="1">
      <c r="A188" s="34"/>
      <c r="B188" s="35"/>
      <c r="C188" s="226" t="s">
        <v>504</v>
      </c>
      <c r="D188" s="226" t="s">
        <v>207</v>
      </c>
      <c r="E188" s="227" t="s">
        <v>2516</v>
      </c>
      <c r="F188" s="228" t="s">
        <v>2517</v>
      </c>
      <c r="G188" s="229" t="s">
        <v>709</v>
      </c>
      <c r="H188" s="230">
        <v>16</v>
      </c>
      <c r="I188" s="231"/>
      <c r="J188" s="232">
        <f t="shared" si="10"/>
        <v>0</v>
      </c>
      <c r="K188" s="228" t="s">
        <v>1</v>
      </c>
      <c r="L188" s="233"/>
      <c r="M188" s="234" t="s">
        <v>1</v>
      </c>
      <c r="N188" s="235" t="s">
        <v>47</v>
      </c>
      <c r="O188" s="71"/>
      <c r="P188" s="200">
        <f t="shared" si="11"/>
        <v>0</v>
      </c>
      <c r="Q188" s="200">
        <v>0</v>
      </c>
      <c r="R188" s="200">
        <f t="shared" si="12"/>
        <v>0</v>
      </c>
      <c r="S188" s="200">
        <v>0</v>
      </c>
      <c r="T188" s="201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1686</v>
      </c>
      <c r="AT188" s="202" t="s">
        <v>207</v>
      </c>
      <c r="AU188" s="202" t="s">
        <v>110</v>
      </c>
      <c r="AY188" s="17" t="s">
        <v>179</v>
      </c>
      <c r="BE188" s="203">
        <f t="shared" si="14"/>
        <v>0</v>
      </c>
      <c r="BF188" s="203">
        <f t="shared" si="15"/>
        <v>0</v>
      </c>
      <c r="BG188" s="203">
        <f t="shared" si="16"/>
        <v>0</v>
      </c>
      <c r="BH188" s="203">
        <f t="shared" si="17"/>
        <v>0</v>
      </c>
      <c r="BI188" s="203">
        <f t="shared" si="18"/>
        <v>0</v>
      </c>
      <c r="BJ188" s="17" t="s">
        <v>21</v>
      </c>
      <c r="BK188" s="203">
        <f t="shared" si="19"/>
        <v>0</v>
      </c>
      <c r="BL188" s="17" t="s">
        <v>456</v>
      </c>
      <c r="BM188" s="202" t="s">
        <v>852</v>
      </c>
    </row>
    <row r="189" spans="1:65" s="2" customFormat="1" ht="14.4" customHeight="1">
      <c r="A189" s="34"/>
      <c r="B189" s="35"/>
      <c r="C189" s="226" t="s">
        <v>511</v>
      </c>
      <c r="D189" s="226" t="s">
        <v>207</v>
      </c>
      <c r="E189" s="227" t="s">
        <v>2518</v>
      </c>
      <c r="F189" s="228" t="s">
        <v>2519</v>
      </c>
      <c r="G189" s="229" t="s">
        <v>709</v>
      </c>
      <c r="H189" s="230">
        <v>5</v>
      </c>
      <c r="I189" s="231"/>
      <c r="J189" s="232">
        <f t="shared" si="10"/>
        <v>0</v>
      </c>
      <c r="K189" s="228" t="s">
        <v>1</v>
      </c>
      <c r="L189" s="233"/>
      <c r="M189" s="234" t="s">
        <v>1</v>
      </c>
      <c r="N189" s="235" t="s">
        <v>47</v>
      </c>
      <c r="O189" s="71"/>
      <c r="P189" s="200">
        <f t="shared" si="11"/>
        <v>0</v>
      </c>
      <c r="Q189" s="200">
        <v>0</v>
      </c>
      <c r="R189" s="200">
        <f t="shared" si="12"/>
        <v>0</v>
      </c>
      <c r="S189" s="200">
        <v>0</v>
      </c>
      <c r="T189" s="201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1686</v>
      </c>
      <c r="AT189" s="202" t="s">
        <v>207</v>
      </c>
      <c r="AU189" s="202" t="s">
        <v>110</v>
      </c>
      <c r="AY189" s="17" t="s">
        <v>179</v>
      </c>
      <c r="BE189" s="203">
        <f t="shared" si="14"/>
        <v>0</v>
      </c>
      <c r="BF189" s="203">
        <f t="shared" si="15"/>
        <v>0</v>
      </c>
      <c r="BG189" s="203">
        <f t="shared" si="16"/>
        <v>0</v>
      </c>
      <c r="BH189" s="203">
        <f t="shared" si="17"/>
        <v>0</v>
      </c>
      <c r="BI189" s="203">
        <f t="shared" si="18"/>
        <v>0</v>
      </c>
      <c r="BJ189" s="17" t="s">
        <v>21</v>
      </c>
      <c r="BK189" s="203">
        <f t="shared" si="19"/>
        <v>0</v>
      </c>
      <c r="BL189" s="17" t="s">
        <v>456</v>
      </c>
      <c r="BM189" s="202" t="s">
        <v>862</v>
      </c>
    </row>
    <row r="190" spans="1:65" s="2" customFormat="1" ht="14.4" customHeight="1">
      <c r="A190" s="34"/>
      <c r="B190" s="35"/>
      <c r="C190" s="226" t="s">
        <v>516</v>
      </c>
      <c r="D190" s="226" t="s">
        <v>207</v>
      </c>
      <c r="E190" s="227" t="s">
        <v>2520</v>
      </c>
      <c r="F190" s="228" t="s">
        <v>2521</v>
      </c>
      <c r="G190" s="229" t="s">
        <v>709</v>
      </c>
      <c r="H190" s="230">
        <v>42</v>
      </c>
      <c r="I190" s="231"/>
      <c r="J190" s="232">
        <f t="shared" si="10"/>
        <v>0</v>
      </c>
      <c r="K190" s="228" t="s">
        <v>1</v>
      </c>
      <c r="L190" s="233"/>
      <c r="M190" s="234" t="s">
        <v>1</v>
      </c>
      <c r="N190" s="235" t="s">
        <v>47</v>
      </c>
      <c r="O190" s="71"/>
      <c r="P190" s="200">
        <f t="shared" si="11"/>
        <v>0</v>
      </c>
      <c r="Q190" s="200">
        <v>0</v>
      </c>
      <c r="R190" s="200">
        <f t="shared" si="12"/>
        <v>0</v>
      </c>
      <c r="S190" s="200">
        <v>0</v>
      </c>
      <c r="T190" s="201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1686</v>
      </c>
      <c r="AT190" s="202" t="s">
        <v>207</v>
      </c>
      <c r="AU190" s="202" t="s">
        <v>110</v>
      </c>
      <c r="AY190" s="17" t="s">
        <v>179</v>
      </c>
      <c r="BE190" s="203">
        <f t="shared" si="14"/>
        <v>0</v>
      </c>
      <c r="BF190" s="203">
        <f t="shared" si="15"/>
        <v>0</v>
      </c>
      <c r="BG190" s="203">
        <f t="shared" si="16"/>
        <v>0</v>
      </c>
      <c r="BH190" s="203">
        <f t="shared" si="17"/>
        <v>0</v>
      </c>
      <c r="BI190" s="203">
        <f t="shared" si="18"/>
        <v>0</v>
      </c>
      <c r="BJ190" s="17" t="s">
        <v>21</v>
      </c>
      <c r="BK190" s="203">
        <f t="shared" si="19"/>
        <v>0</v>
      </c>
      <c r="BL190" s="17" t="s">
        <v>456</v>
      </c>
      <c r="BM190" s="202" t="s">
        <v>872</v>
      </c>
    </row>
    <row r="191" spans="1:65" s="2" customFormat="1" ht="14.4" customHeight="1">
      <c r="A191" s="34"/>
      <c r="B191" s="35"/>
      <c r="C191" s="226" t="s">
        <v>522</v>
      </c>
      <c r="D191" s="226" t="s">
        <v>207</v>
      </c>
      <c r="E191" s="227" t="s">
        <v>2522</v>
      </c>
      <c r="F191" s="228" t="s">
        <v>2523</v>
      </c>
      <c r="G191" s="229" t="s">
        <v>709</v>
      </c>
      <c r="H191" s="230">
        <v>58</v>
      </c>
      <c r="I191" s="231"/>
      <c r="J191" s="232">
        <f t="shared" si="10"/>
        <v>0</v>
      </c>
      <c r="K191" s="228" t="s">
        <v>1</v>
      </c>
      <c r="L191" s="233"/>
      <c r="M191" s="234" t="s">
        <v>1</v>
      </c>
      <c r="N191" s="235" t="s">
        <v>47</v>
      </c>
      <c r="O191" s="71"/>
      <c r="P191" s="200">
        <f t="shared" si="11"/>
        <v>0</v>
      </c>
      <c r="Q191" s="200">
        <v>0</v>
      </c>
      <c r="R191" s="200">
        <f t="shared" si="12"/>
        <v>0</v>
      </c>
      <c r="S191" s="200">
        <v>0</v>
      </c>
      <c r="T191" s="201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1686</v>
      </c>
      <c r="AT191" s="202" t="s">
        <v>207</v>
      </c>
      <c r="AU191" s="202" t="s">
        <v>110</v>
      </c>
      <c r="AY191" s="17" t="s">
        <v>179</v>
      </c>
      <c r="BE191" s="203">
        <f t="shared" si="14"/>
        <v>0</v>
      </c>
      <c r="BF191" s="203">
        <f t="shared" si="15"/>
        <v>0</v>
      </c>
      <c r="BG191" s="203">
        <f t="shared" si="16"/>
        <v>0</v>
      </c>
      <c r="BH191" s="203">
        <f t="shared" si="17"/>
        <v>0</v>
      </c>
      <c r="BI191" s="203">
        <f t="shared" si="18"/>
        <v>0</v>
      </c>
      <c r="BJ191" s="17" t="s">
        <v>21</v>
      </c>
      <c r="BK191" s="203">
        <f t="shared" si="19"/>
        <v>0</v>
      </c>
      <c r="BL191" s="17" t="s">
        <v>456</v>
      </c>
      <c r="BM191" s="202" t="s">
        <v>887</v>
      </c>
    </row>
    <row r="192" spans="1:65" s="2" customFormat="1" ht="14.4" customHeight="1">
      <c r="A192" s="34"/>
      <c r="B192" s="35"/>
      <c r="C192" s="226" t="s">
        <v>527</v>
      </c>
      <c r="D192" s="226" t="s">
        <v>207</v>
      </c>
      <c r="E192" s="227" t="s">
        <v>2524</v>
      </c>
      <c r="F192" s="228" t="s">
        <v>2525</v>
      </c>
      <c r="G192" s="229" t="s">
        <v>709</v>
      </c>
      <c r="H192" s="230">
        <v>2</v>
      </c>
      <c r="I192" s="231"/>
      <c r="J192" s="232">
        <f t="shared" si="10"/>
        <v>0</v>
      </c>
      <c r="K192" s="228" t="s">
        <v>1</v>
      </c>
      <c r="L192" s="233"/>
      <c r="M192" s="234" t="s">
        <v>1</v>
      </c>
      <c r="N192" s="235" t="s">
        <v>47</v>
      </c>
      <c r="O192" s="71"/>
      <c r="P192" s="200">
        <f t="shared" si="11"/>
        <v>0</v>
      </c>
      <c r="Q192" s="200">
        <v>0</v>
      </c>
      <c r="R192" s="200">
        <f t="shared" si="12"/>
        <v>0</v>
      </c>
      <c r="S192" s="200">
        <v>0</v>
      </c>
      <c r="T192" s="201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1686</v>
      </c>
      <c r="AT192" s="202" t="s">
        <v>207</v>
      </c>
      <c r="AU192" s="202" t="s">
        <v>110</v>
      </c>
      <c r="AY192" s="17" t="s">
        <v>179</v>
      </c>
      <c r="BE192" s="203">
        <f t="shared" si="14"/>
        <v>0</v>
      </c>
      <c r="BF192" s="203">
        <f t="shared" si="15"/>
        <v>0</v>
      </c>
      <c r="BG192" s="203">
        <f t="shared" si="16"/>
        <v>0</v>
      </c>
      <c r="BH192" s="203">
        <f t="shared" si="17"/>
        <v>0</v>
      </c>
      <c r="BI192" s="203">
        <f t="shared" si="18"/>
        <v>0</v>
      </c>
      <c r="BJ192" s="17" t="s">
        <v>21</v>
      </c>
      <c r="BK192" s="203">
        <f t="shared" si="19"/>
        <v>0</v>
      </c>
      <c r="BL192" s="17" t="s">
        <v>456</v>
      </c>
      <c r="BM192" s="202" t="s">
        <v>904</v>
      </c>
    </row>
    <row r="193" spans="1:65" s="2" customFormat="1" ht="14.4" customHeight="1">
      <c r="A193" s="34"/>
      <c r="B193" s="35"/>
      <c r="C193" s="226" t="s">
        <v>531</v>
      </c>
      <c r="D193" s="226" t="s">
        <v>207</v>
      </c>
      <c r="E193" s="227" t="s">
        <v>2526</v>
      </c>
      <c r="F193" s="228" t="s">
        <v>2527</v>
      </c>
      <c r="G193" s="229" t="s">
        <v>709</v>
      </c>
      <c r="H193" s="230">
        <v>1</v>
      </c>
      <c r="I193" s="231"/>
      <c r="J193" s="232">
        <f t="shared" si="10"/>
        <v>0</v>
      </c>
      <c r="K193" s="228" t="s">
        <v>1</v>
      </c>
      <c r="L193" s="233"/>
      <c r="M193" s="234" t="s">
        <v>1</v>
      </c>
      <c r="N193" s="235" t="s">
        <v>47</v>
      </c>
      <c r="O193" s="71"/>
      <c r="P193" s="200">
        <f t="shared" si="11"/>
        <v>0</v>
      </c>
      <c r="Q193" s="200">
        <v>0</v>
      </c>
      <c r="R193" s="200">
        <f t="shared" si="12"/>
        <v>0</v>
      </c>
      <c r="S193" s="200">
        <v>0</v>
      </c>
      <c r="T193" s="201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1686</v>
      </c>
      <c r="AT193" s="202" t="s">
        <v>207</v>
      </c>
      <c r="AU193" s="202" t="s">
        <v>110</v>
      </c>
      <c r="AY193" s="17" t="s">
        <v>179</v>
      </c>
      <c r="BE193" s="203">
        <f t="shared" si="14"/>
        <v>0</v>
      </c>
      <c r="BF193" s="203">
        <f t="shared" si="15"/>
        <v>0</v>
      </c>
      <c r="BG193" s="203">
        <f t="shared" si="16"/>
        <v>0</v>
      </c>
      <c r="BH193" s="203">
        <f t="shared" si="17"/>
        <v>0</v>
      </c>
      <c r="BI193" s="203">
        <f t="shared" si="18"/>
        <v>0</v>
      </c>
      <c r="BJ193" s="17" t="s">
        <v>21</v>
      </c>
      <c r="BK193" s="203">
        <f t="shared" si="19"/>
        <v>0</v>
      </c>
      <c r="BL193" s="17" t="s">
        <v>456</v>
      </c>
      <c r="BM193" s="202" t="s">
        <v>918</v>
      </c>
    </row>
    <row r="194" spans="1:65" s="2" customFormat="1" ht="14.4" customHeight="1">
      <c r="A194" s="34"/>
      <c r="B194" s="35"/>
      <c r="C194" s="226" t="s">
        <v>538</v>
      </c>
      <c r="D194" s="226" t="s">
        <v>207</v>
      </c>
      <c r="E194" s="227" t="s">
        <v>2528</v>
      </c>
      <c r="F194" s="228" t="s">
        <v>2529</v>
      </c>
      <c r="G194" s="229" t="s">
        <v>260</v>
      </c>
      <c r="H194" s="230">
        <v>15</v>
      </c>
      <c r="I194" s="231"/>
      <c r="J194" s="232">
        <f t="shared" si="10"/>
        <v>0</v>
      </c>
      <c r="K194" s="228" t="s">
        <v>1</v>
      </c>
      <c r="L194" s="233"/>
      <c r="M194" s="234" t="s">
        <v>1</v>
      </c>
      <c r="N194" s="235" t="s">
        <v>47</v>
      </c>
      <c r="O194" s="71"/>
      <c r="P194" s="200">
        <f t="shared" si="11"/>
        <v>0</v>
      </c>
      <c r="Q194" s="200">
        <v>0</v>
      </c>
      <c r="R194" s="200">
        <f t="shared" si="12"/>
        <v>0</v>
      </c>
      <c r="S194" s="200">
        <v>0</v>
      </c>
      <c r="T194" s="201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1686</v>
      </c>
      <c r="AT194" s="202" t="s">
        <v>207</v>
      </c>
      <c r="AU194" s="202" t="s">
        <v>110</v>
      </c>
      <c r="AY194" s="17" t="s">
        <v>179</v>
      </c>
      <c r="BE194" s="203">
        <f t="shared" si="14"/>
        <v>0</v>
      </c>
      <c r="BF194" s="203">
        <f t="shared" si="15"/>
        <v>0</v>
      </c>
      <c r="BG194" s="203">
        <f t="shared" si="16"/>
        <v>0</v>
      </c>
      <c r="BH194" s="203">
        <f t="shared" si="17"/>
        <v>0</v>
      </c>
      <c r="BI194" s="203">
        <f t="shared" si="18"/>
        <v>0</v>
      </c>
      <c r="BJ194" s="17" t="s">
        <v>21</v>
      </c>
      <c r="BK194" s="203">
        <f t="shared" si="19"/>
        <v>0</v>
      </c>
      <c r="BL194" s="17" t="s">
        <v>456</v>
      </c>
      <c r="BM194" s="202" t="s">
        <v>928</v>
      </c>
    </row>
    <row r="195" spans="1:65" s="2" customFormat="1" ht="14.4" customHeight="1">
      <c r="A195" s="34"/>
      <c r="B195" s="35"/>
      <c r="C195" s="226" t="s">
        <v>543</v>
      </c>
      <c r="D195" s="226" t="s">
        <v>207</v>
      </c>
      <c r="E195" s="227" t="s">
        <v>2530</v>
      </c>
      <c r="F195" s="228" t="s">
        <v>2531</v>
      </c>
      <c r="G195" s="229" t="s">
        <v>260</v>
      </c>
      <c r="H195" s="230">
        <v>60</v>
      </c>
      <c r="I195" s="231"/>
      <c r="J195" s="232">
        <f t="shared" si="10"/>
        <v>0</v>
      </c>
      <c r="K195" s="228" t="s">
        <v>1</v>
      </c>
      <c r="L195" s="233"/>
      <c r="M195" s="234" t="s">
        <v>1</v>
      </c>
      <c r="N195" s="235" t="s">
        <v>47</v>
      </c>
      <c r="O195" s="71"/>
      <c r="P195" s="200">
        <f t="shared" si="11"/>
        <v>0</v>
      </c>
      <c r="Q195" s="200">
        <v>0</v>
      </c>
      <c r="R195" s="200">
        <f t="shared" si="12"/>
        <v>0</v>
      </c>
      <c r="S195" s="200">
        <v>0</v>
      </c>
      <c r="T195" s="201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1686</v>
      </c>
      <c r="AT195" s="202" t="s">
        <v>207</v>
      </c>
      <c r="AU195" s="202" t="s">
        <v>110</v>
      </c>
      <c r="AY195" s="17" t="s">
        <v>179</v>
      </c>
      <c r="BE195" s="203">
        <f t="shared" si="14"/>
        <v>0</v>
      </c>
      <c r="BF195" s="203">
        <f t="shared" si="15"/>
        <v>0</v>
      </c>
      <c r="BG195" s="203">
        <f t="shared" si="16"/>
        <v>0</v>
      </c>
      <c r="BH195" s="203">
        <f t="shared" si="17"/>
        <v>0</v>
      </c>
      <c r="BI195" s="203">
        <f t="shared" si="18"/>
        <v>0</v>
      </c>
      <c r="BJ195" s="17" t="s">
        <v>21</v>
      </c>
      <c r="BK195" s="203">
        <f t="shared" si="19"/>
        <v>0</v>
      </c>
      <c r="BL195" s="17" t="s">
        <v>456</v>
      </c>
      <c r="BM195" s="202" t="s">
        <v>939</v>
      </c>
    </row>
    <row r="196" spans="1:65" s="2" customFormat="1" ht="14.4" customHeight="1">
      <c r="A196" s="34"/>
      <c r="B196" s="35"/>
      <c r="C196" s="226" t="s">
        <v>547</v>
      </c>
      <c r="D196" s="226" t="s">
        <v>207</v>
      </c>
      <c r="E196" s="227" t="s">
        <v>2532</v>
      </c>
      <c r="F196" s="228" t="s">
        <v>2533</v>
      </c>
      <c r="G196" s="229" t="s">
        <v>260</v>
      </c>
      <c r="H196" s="230">
        <v>1600</v>
      </c>
      <c r="I196" s="231"/>
      <c r="J196" s="232">
        <f t="shared" si="10"/>
        <v>0</v>
      </c>
      <c r="K196" s="228" t="s">
        <v>1</v>
      </c>
      <c r="L196" s="233"/>
      <c r="M196" s="234" t="s">
        <v>1</v>
      </c>
      <c r="N196" s="235" t="s">
        <v>47</v>
      </c>
      <c r="O196" s="71"/>
      <c r="P196" s="200">
        <f t="shared" si="11"/>
        <v>0</v>
      </c>
      <c r="Q196" s="200">
        <v>0</v>
      </c>
      <c r="R196" s="200">
        <f t="shared" si="12"/>
        <v>0</v>
      </c>
      <c r="S196" s="200">
        <v>0</v>
      </c>
      <c r="T196" s="201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1686</v>
      </c>
      <c r="AT196" s="202" t="s">
        <v>207</v>
      </c>
      <c r="AU196" s="202" t="s">
        <v>110</v>
      </c>
      <c r="AY196" s="17" t="s">
        <v>179</v>
      </c>
      <c r="BE196" s="203">
        <f t="shared" si="14"/>
        <v>0</v>
      </c>
      <c r="BF196" s="203">
        <f t="shared" si="15"/>
        <v>0</v>
      </c>
      <c r="BG196" s="203">
        <f t="shared" si="16"/>
        <v>0</v>
      </c>
      <c r="BH196" s="203">
        <f t="shared" si="17"/>
        <v>0</v>
      </c>
      <c r="BI196" s="203">
        <f t="shared" si="18"/>
        <v>0</v>
      </c>
      <c r="BJ196" s="17" t="s">
        <v>21</v>
      </c>
      <c r="BK196" s="203">
        <f t="shared" si="19"/>
        <v>0</v>
      </c>
      <c r="BL196" s="17" t="s">
        <v>456</v>
      </c>
      <c r="BM196" s="202" t="s">
        <v>949</v>
      </c>
    </row>
    <row r="197" spans="1:65" s="2" customFormat="1" ht="14.4" customHeight="1">
      <c r="A197" s="34"/>
      <c r="B197" s="35"/>
      <c r="C197" s="226" t="s">
        <v>551</v>
      </c>
      <c r="D197" s="226" t="s">
        <v>207</v>
      </c>
      <c r="E197" s="227" t="s">
        <v>2534</v>
      </c>
      <c r="F197" s="228" t="s">
        <v>2535</v>
      </c>
      <c r="G197" s="229" t="s">
        <v>260</v>
      </c>
      <c r="H197" s="230">
        <v>1200</v>
      </c>
      <c r="I197" s="231"/>
      <c r="J197" s="232">
        <f t="shared" si="10"/>
        <v>0</v>
      </c>
      <c r="K197" s="228" t="s">
        <v>1</v>
      </c>
      <c r="L197" s="233"/>
      <c r="M197" s="234" t="s">
        <v>1</v>
      </c>
      <c r="N197" s="235" t="s">
        <v>47</v>
      </c>
      <c r="O197" s="71"/>
      <c r="P197" s="200">
        <f t="shared" si="11"/>
        <v>0</v>
      </c>
      <c r="Q197" s="200">
        <v>0</v>
      </c>
      <c r="R197" s="200">
        <f t="shared" si="12"/>
        <v>0</v>
      </c>
      <c r="S197" s="200">
        <v>0</v>
      </c>
      <c r="T197" s="201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1686</v>
      </c>
      <c r="AT197" s="202" t="s">
        <v>207</v>
      </c>
      <c r="AU197" s="202" t="s">
        <v>110</v>
      </c>
      <c r="AY197" s="17" t="s">
        <v>179</v>
      </c>
      <c r="BE197" s="203">
        <f t="shared" si="14"/>
        <v>0</v>
      </c>
      <c r="BF197" s="203">
        <f t="shared" si="15"/>
        <v>0</v>
      </c>
      <c r="BG197" s="203">
        <f t="shared" si="16"/>
        <v>0</v>
      </c>
      <c r="BH197" s="203">
        <f t="shared" si="17"/>
        <v>0</v>
      </c>
      <c r="BI197" s="203">
        <f t="shared" si="18"/>
        <v>0</v>
      </c>
      <c r="BJ197" s="17" t="s">
        <v>21</v>
      </c>
      <c r="BK197" s="203">
        <f t="shared" si="19"/>
        <v>0</v>
      </c>
      <c r="BL197" s="17" t="s">
        <v>456</v>
      </c>
      <c r="BM197" s="202" t="s">
        <v>961</v>
      </c>
    </row>
    <row r="198" spans="1:65" s="2" customFormat="1" ht="14.4" customHeight="1">
      <c r="A198" s="34"/>
      <c r="B198" s="35"/>
      <c r="C198" s="226" t="s">
        <v>559</v>
      </c>
      <c r="D198" s="226" t="s">
        <v>207</v>
      </c>
      <c r="E198" s="227" t="s">
        <v>2536</v>
      </c>
      <c r="F198" s="228" t="s">
        <v>2537</v>
      </c>
      <c r="G198" s="229" t="s">
        <v>260</v>
      </c>
      <c r="H198" s="230">
        <v>70</v>
      </c>
      <c r="I198" s="231"/>
      <c r="J198" s="232">
        <f t="shared" si="10"/>
        <v>0</v>
      </c>
      <c r="K198" s="228" t="s">
        <v>1</v>
      </c>
      <c r="L198" s="233"/>
      <c r="M198" s="234" t="s">
        <v>1</v>
      </c>
      <c r="N198" s="235" t="s">
        <v>47</v>
      </c>
      <c r="O198" s="71"/>
      <c r="P198" s="200">
        <f t="shared" si="11"/>
        <v>0</v>
      </c>
      <c r="Q198" s="200">
        <v>0</v>
      </c>
      <c r="R198" s="200">
        <f t="shared" si="12"/>
        <v>0</v>
      </c>
      <c r="S198" s="200">
        <v>0</v>
      </c>
      <c r="T198" s="201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1686</v>
      </c>
      <c r="AT198" s="202" t="s">
        <v>207</v>
      </c>
      <c r="AU198" s="202" t="s">
        <v>110</v>
      </c>
      <c r="AY198" s="17" t="s">
        <v>179</v>
      </c>
      <c r="BE198" s="203">
        <f t="shared" si="14"/>
        <v>0</v>
      </c>
      <c r="BF198" s="203">
        <f t="shared" si="15"/>
        <v>0</v>
      </c>
      <c r="BG198" s="203">
        <f t="shared" si="16"/>
        <v>0</v>
      </c>
      <c r="BH198" s="203">
        <f t="shared" si="17"/>
        <v>0</v>
      </c>
      <c r="BI198" s="203">
        <f t="shared" si="18"/>
        <v>0</v>
      </c>
      <c r="BJ198" s="17" t="s">
        <v>21</v>
      </c>
      <c r="BK198" s="203">
        <f t="shared" si="19"/>
        <v>0</v>
      </c>
      <c r="BL198" s="17" t="s">
        <v>456</v>
      </c>
      <c r="BM198" s="202" t="s">
        <v>973</v>
      </c>
    </row>
    <row r="199" spans="1:65" s="2" customFormat="1" ht="14.4" customHeight="1">
      <c r="A199" s="34"/>
      <c r="B199" s="35"/>
      <c r="C199" s="226" t="s">
        <v>367</v>
      </c>
      <c r="D199" s="226" t="s">
        <v>207</v>
      </c>
      <c r="E199" s="227" t="s">
        <v>2538</v>
      </c>
      <c r="F199" s="228" t="s">
        <v>2539</v>
      </c>
      <c r="G199" s="229" t="s">
        <v>260</v>
      </c>
      <c r="H199" s="230">
        <v>130</v>
      </c>
      <c r="I199" s="231"/>
      <c r="J199" s="232">
        <f t="shared" si="10"/>
        <v>0</v>
      </c>
      <c r="K199" s="228" t="s">
        <v>1</v>
      </c>
      <c r="L199" s="233"/>
      <c r="M199" s="234" t="s">
        <v>1</v>
      </c>
      <c r="N199" s="235" t="s">
        <v>47</v>
      </c>
      <c r="O199" s="71"/>
      <c r="P199" s="200">
        <f t="shared" si="11"/>
        <v>0</v>
      </c>
      <c r="Q199" s="200">
        <v>0</v>
      </c>
      <c r="R199" s="200">
        <f t="shared" si="12"/>
        <v>0</v>
      </c>
      <c r="S199" s="200">
        <v>0</v>
      </c>
      <c r="T199" s="201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1686</v>
      </c>
      <c r="AT199" s="202" t="s">
        <v>207</v>
      </c>
      <c r="AU199" s="202" t="s">
        <v>110</v>
      </c>
      <c r="AY199" s="17" t="s">
        <v>179</v>
      </c>
      <c r="BE199" s="203">
        <f t="shared" si="14"/>
        <v>0</v>
      </c>
      <c r="BF199" s="203">
        <f t="shared" si="15"/>
        <v>0</v>
      </c>
      <c r="BG199" s="203">
        <f t="shared" si="16"/>
        <v>0</v>
      </c>
      <c r="BH199" s="203">
        <f t="shared" si="17"/>
        <v>0</v>
      </c>
      <c r="BI199" s="203">
        <f t="shared" si="18"/>
        <v>0</v>
      </c>
      <c r="BJ199" s="17" t="s">
        <v>21</v>
      </c>
      <c r="BK199" s="203">
        <f t="shared" si="19"/>
        <v>0</v>
      </c>
      <c r="BL199" s="17" t="s">
        <v>456</v>
      </c>
      <c r="BM199" s="202" t="s">
        <v>985</v>
      </c>
    </row>
    <row r="200" spans="1:65" s="2" customFormat="1" ht="14.4" customHeight="1">
      <c r="A200" s="34"/>
      <c r="B200" s="35"/>
      <c r="C200" s="226" t="s">
        <v>570</v>
      </c>
      <c r="D200" s="226" t="s">
        <v>207</v>
      </c>
      <c r="E200" s="227" t="s">
        <v>2540</v>
      </c>
      <c r="F200" s="228" t="s">
        <v>2541</v>
      </c>
      <c r="G200" s="229" t="s">
        <v>260</v>
      </c>
      <c r="H200" s="230">
        <v>120</v>
      </c>
      <c r="I200" s="231"/>
      <c r="J200" s="232">
        <f t="shared" si="10"/>
        <v>0</v>
      </c>
      <c r="K200" s="228" t="s">
        <v>1</v>
      </c>
      <c r="L200" s="233"/>
      <c r="M200" s="234" t="s">
        <v>1</v>
      </c>
      <c r="N200" s="235" t="s">
        <v>47</v>
      </c>
      <c r="O200" s="71"/>
      <c r="P200" s="200">
        <f t="shared" si="11"/>
        <v>0</v>
      </c>
      <c r="Q200" s="200">
        <v>0</v>
      </c>
      <c r="R200" s="200">
        <f t="shared" si="12"/>
        <v>0</v>
      </c>
      <c r="S200" s="200">
        <v>0</v>
      </c>
      <c r="T200" s="201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1686</v>
      </c>
      <c r="AT200" s="202" t="s">
        <v>207</v>
      </c>
      <c r="AU200" s="202" t="s">
        <v>110</v>
      </c>
      <c r="AY200" s="17" t="s">
        <v>179</v>
      </c>
      <c r="BE200" s="203">
        <f t="shared" si="14"/>
        <v>0</v>
      </c>
      <c r="BF200" s="203">
        <f t="shared" si="15"/>
        <v>0</v>
      </c>
      <c r="BG200" s="203">
        <f t="shared" si="16"/>
        <v>0</v>
      </c>
      <c r="BH200" s="203">
        <f t="shared" si="17"/>
        <v>0</v>
      </c>
      <c r="BI200" s="203">
        <f t="shared" si="18"/>
        <v>0</v>
      </c>
      <c r="BJ200" s="17" t="s">
        <v>21</v>
      </c>
      <c r="BK200" s="203">
        <f t="shared" si="19"/>
        <v>0</v>
      </c>
      <c r="BL200" s="17" t="s">
        <v>456</v>
      </c>
      <c r="BM200" s="202" t="s">
        <v>997</v>
      </c>
    </row>
    <row r="201" spans="1:65" s="2" customFormat="1" ht="14.4" customHeight="1">
      <c r="A201" s="34"/>
      <c r="B201" s="35"/>
      <c r="C201" s="226" t="s">
        <v>427</v>
      </c>
      <c r="D201" s="226" t="s">
        <v>207</v>
      </c>
      <c r="E201" s="227" t="s">
        <v>2542</v>
      </c>
      <c r="F201" s="228" t="s">
        <v>2543</v>
      </c>
      <c r="G201" s="229" t="s">
        <v>260</v>
      </c>
      <c r="H201" s="230">
        <v>10</v>
      </c>
      <c r="I201" s="231"/>
      <c r="J201" s="232">
        <f t="shared" si="10"/>
        <v>0</v>
      </c>
      <c r="K201" s="228" t="s">
        <v>1</v>
      </c>
      <c r="L201" s="233"/>
      <c r="M201" s="234" t="s">
        <v>1</v>
      </c>
      <c r="N201" s="235" t="s">
        <v>47</v>
      </c>
      <c r="O201" s="71"/>
      <c r="P201" s="200">
        <f t="shared" si="11"/>
        <v>0</v>
      </c>
      <c r="Q201" s="200">
        <v>0</v>
      </c>
      <c r="R201" s="200">
        <f t="shared" si="12"/>
        <v>0</v>
      </c>
      <c r="S201" s="200">
        <v>0</v>
      </c>
      <c r="T201" s="201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1686</v>
      </c>
      <c r="AT201" s="202" t="s">
        <v>207</v>
      </c>
      <c r="AU201" s="202" t="s">
        <v>110</v>
      </c>
      <c r="AY201" s="17" t="s">
        <v>179</v>
      </c>
      <c r="BE201" s="203">
        <f t="shared" si="14"/>
        <v>0</v>
      </c>
      <c r="BF201" s="203">
        <f t="shared" si="15"/>
        <v>0</v>
      </c>
      <c r="BG201" s="203">
        <f t="shared" si="16"/>
        <v>0</v>
      </c>
      <c r="BH201" s="203">
        <f t="shared" si="17"/>
        <v>0</v>
      </c>
      <c r="BI201" s="203">
        <f t="shared" si="18"/>
        <v>0</v>
      </c>
      <c r="BJ201" s="17" t="s">
        <v>21</v>
      </c>
      <c r="BK201" s="203">
        <f t="shared" si="19"/>
        <v>0</v>
      </c>
      <c r="BL201" s="17" t="s">
        <v>456</v>
      </c>
      <c r="BM201" s="202" t="s">
        <v>1010</v>
      </c>
    </row>
    <row r="202" spans="1:65" s="2" customFormat="1" ht="14.4" customHeight="1">
      <c r="A202" s="34"/>
      <c r="B202" s="35"/>
      <c r="C202" s="226" t="s">
        <v>456</v>
      </c>
      <c r="D202" s="226" t="s">
        <v>207</v>
      </c>
      <c r="E202" s="227" t="s">
        <v>2544</v>
      </c>
      <c r="F202" s="228" t="s">
        <v>2545</v>
      </c>
      <c r="G202" s="229" t="s">
        <v>260</v>
      </c>
      <c r="H202" s="230">
        <v>80</v>
      </c>
      <c r="I202" s="231"/>
      <c r="J202" s="232">
        <f t="shared" si="10"/>
        <v>0</v>
      </c>
      <c r="K202" s="228" t="s">
        <v>1</v>
      </c>
      <c r="L202" s="233"/>
      <c r="M202" s="234" t="s">
        <v>1</v>
      </c>
      <c r="N202" s="235" t="s">
        <v>47</v>
      </c>
      <c r="O202" s="71"/>
      <c r="P202" s="200">
        <f t="shared" si="11"/>
        <v>0</v>
      </c>
      <c r="Q202" s="200">
        <v>0</v>
      </c>
      <c r="R202" s="200">
        <f t="shared" si="12"/>
        <v>0</v>
      </c>
      <c r="S202" s="200">
        <v>0</v>
      </c>
      <c r="T202" s="201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1686</v>
      </c>
      <c r="AT202" s="202" t="s">
        <v>207</v>
      </c>
      <c r="AU202" s="202" t="s">
        <v>110</v>
      </c>
      <c r="AY202" s="17" t="s">
        <v>179</v>
      </c>
      <c r="BE202" s="203">
        <f t="shared" si="14"/>
        <v>0</v>
      </c>
      <c r="BF202" s="203">
        <f t="shared" si="15"/>
        <v>0</v>
      </c>
      <c r="BG202" s="203">
        <f t="shared" si="16"/>
        <v>0</v>
      </c>
      <c r="BH202" s="203">
        <f t="shared" si="17"/>
        <v>0</v>
      </c>
      <c r="BI202" s="203">
        <f t="shared" si="18"/>
        <v>0</v>
      </c>
      <c r="BJ202" s="17" t="s">
        <v>21</v>
      </c>
      <c r="BK202" s="203">
        <f t="shared" si="19"/>
        <v>0</v>
      </c>
      <c r="BL202" s="17" t="s">
        <v>456</v>
      </c>
      <c r="BM202" s="202" t="s">
        <v>1024</v>
      </c>
    </row>
    <row r="203" spans="1:65" s="2" customFormat="1" ht="14.4" customHeight="1">
      <c r="A203" s="34"/>
      <c r="B203" s="35"/>
      <c r="C203" s="226" t="s">
        <v>585</v>
      </c>
      <c r="D203" s="226" t="s">
        <v>207</v>
      </c>
      <c r="E203" s="227" t="s">
        <v>2546</v>
      </c>
      <c r="F203" s="228" t="s">
        <v>2547</v>
      </c>
      <c r="G203" s="229" t="s">
        <v>260</v>
      </c>
      <c r="H203" s="230">
        <v>30</v>
      </c>
      <c r="I203" s="231"/>
      <c r="J203" s="232">
        <f t="shared" si="10"/>
        <v>0</v>
      </c>
      <c r="K203" s="228" t="s">
        <v>1</v>
      </c>
      <c r="L203" s="233"/>
      <c r="M203" s="234" t="s">
        <v>1</v>
      </c>
      <c r="N203" s="235" t="s">
        <v>47</v>
      </c>
      <c r="O203" s="71"/>
      <c r="P203" s="200">
        <f t="shared" si="11"/>
        <v>0</v>
      </c>
      <c r="Q203" s="200">
        <v>0</v>
      </c>
      <c r="R203" s="200">
        <f t="shared" si="12"/>
        <v>0</v>
      </c>
      <c r="S203" s="200">
        <v>0</v>
      </c>
      <c r="T203" s="201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1686</v>
      </c>
      <c r="AT203" s="202" t="s">
        <v>207</v>
      </c>
      <c r="AU203" s="202" t="s">
        <v>110</v>
      </c>
      <c r="AY203" s="17" t="s">
        <v>179</v>
      </c>
      <c r="BE203" s="203">
        <f t="shared" si="14"/>
        <v>0</v>
      </c>
      <c r="BF203" s="203">
        <f t="shared" si="15"/>
        <v>0</v>
      </c>
      <c r="BG203" s="203">
        <f t="shared" si="16"/>
        <v>0</v>
      </c>
      <c r="BH203" s="203">
        <f t="shared" si="17"/>
        <v>0</v>
      </c>
      <c r="BI203" s="203">
        <f t="shared" si="18"/>
        <v>0</v>
      </c>
      <c r="BJ203" s="17" t="s">
        <v>21</v>
      </c>
      <c r="BK203" s="203">
        <f t="shared" si="19"/>
        <v>0</v>
      </c>
      <c r="BL203" s="17" t="s">
        <v>456</v>
      </c>
      <c r="BM203" s="202" t="s">
        <v>1036</v>
      </c>
    </row>
    <row r="204" spans="1:65" s="2" customFormat="1" ht="14.4" customHeight="1">
      <c r="A204" s="34"/>
      <c r="B204" s="35"/>
      <c r="C204" s="226" t="s">
        <v>589</v>
      </c>
      <c r="D204" s="226" t="s">
        <v>207</v>
      </c>
      <c r="E204" s="227" t="s">
        <v>2548</v>
      </c>
      <c r="F204" s="228" t="s">
        <v>2549</v>
      </c>
      <c r="G204" s="229" t="s">
        <v>260</v>
      </c>
      <c r="H204" s="230">
        <v>2</v>
      </c>
      <c r="I204" s="231"/>
      <c r="J204" s="232">
        <f t="shared" si="10"/>
        <v>0</v>
      </c>
      <c r="K204" s="228" t="s">
        <v>1</v>
      </c>
      <c r="L204" s="233"/>
      <c r="M204" s="234" t="s">
        <v>1</v>
      </c>
      <c r="N204" s="235" t="s">
        <v>47</v>
      </c>
      <c r="O204" s="71"/>
      <c r="P204" s="200">
        <f t="shared" si="11"/>
        <v>0</v>
      </c>
      <c r="Q204" s="200">
        <v>0</v>
      </c>
      <c r="R204" s="200">
        <f t="shared" si="12"/>
        <v>0</v>
      </c>
      <c r="S204" s="200">
        <v>0</v>
      </c>
      <c r="T204" s="201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1686</v>
      </c>
      <c r="AT204" s="202" t="s">
        <v>207</v>
      </c>
      <c r="AU204" s="202" t="s">
        <v>110</v>
      </c>
      <c r="AY204" s="17" t="s">
        <v>179</v>
      </c>
      <c r="BE204" s="203">
        <f t="shared" si="14"/>
        <v>0</v>
      </c>
      <c r="BF204" s="203">
        <f t="shared" si="15"/>
        <v>0</v>
      </c>
      <c r="BG204" s="203">
        <f t="shared" si="16"/>
        <v>0</v>
      </c>
      <c r="BH204" s="203">
        <f t="shared" si="17"/>
        <v>0</v>
      </c>
      <c r="BI204" s="203">
        <f t="shared" si="18"/>
        <v>0</v>
      </c>
      <c r="BJ204" s="17" t="s">
        <v>21</v>
      </c>
      <c r="BK204" s="203">
        <f t="shared" si="19"/>
        <v>0</v>
      </c>
      <c r="BL204" s="17" t="s">
        <v>456</v>
      </c>
      <c r="BM204" s="202" t="s">
        <v>1047</v>
      </c>
    </row>
    <row r="205" spans="1:65" s="2" customFormat="1" ht="14.4" customHeight="1">
      <c r="A205" s="34"/>
      <c r="B205" s="35"/>
      <c r="C205" s="226" t="s">
        <v>593</v>
      </c>
      <c r="D205" s="226" t="s">
        <v>207</v>
      </c>
      <c r="E205" s="227" t="s">
        <v>2550</v>
      </c>
      <c r="F205" s="228" t="s">
        <v>2551</v>
      </c>
      <c r="G205" s="229" t="s">
        <v>260</v>
      </c>
      <c r="H205" s="230">
        <v>20</v>
      </c>
      <c r="I205" s="231"/>
      <c r="J205" s="232">
        <f t="shared" si="10"/>
        <v>0</v>
      </c>
      <c r="K205" s="228" t="s">
        <v>1</v>
      </c>
      <c r="L205" s="233"/>
      <c r="M205" s="234" t="s">
        <v>1</v>
      </c>
      <c r="N205" s="235" t="s">
        <v>47</v>
      </c>
      <c r="O205" s="71"/>
      <c r="P205" s="200">
        <f t="shared" si="11"/>
        <v>0</v>
      </c>
      <c r="Q205" s="200">
        <v>0</v>
      </c>
      <c r="R205" s="200">
        <f t="shared" si="12"/>
        <v>0</v>
      </c>
      <c r="S205" s="200">
        <v>0</v>
      </c>
      <c r="T205" s="201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1686</v>
      </c>
      <c r="AT205" s="202" t="s">
        <v>207</v>
      </c>
      <c r="AU205" s="202" t="s">
        <v>110</v>
      </c>
      <c r="AY205" s="17" t="s">
        <v>179</v>
      </c>
      <c r="BE205" s="203">
        <f t="shared" si="14"/>
        <v>0</v>
      </c>
      <c r="BF205" s="203">
        <f t="shared" si="15"/>
        <v>0</v>
      </c>
      <c r="BG205" s="203">
        <f t="shared" si="16"/>
        <v>0</v>
      </c>
      <c r="BH205" s="203">
        <f t="shared" si="17"/>
        <v>0</v>
      </c>
      <c r="BI205" s="203">
        <f t="shared" si="18"/>
        <v>0</v>
      </c>
      <c r="BJ205" s="17" t="s">
        <v>21</v>
      </c>
      <c r="BK205" s="203">
        <f t="shared" si="19"/>
        <v>0</v>
      </c>
      <c r="BL205" s="17" t="s">
        <v>456</v>
      </c>
      <c r="BM205" s="202" t="s">
        <v>1058</v>
      </c>
    </row>
    <row r="206" spans="1:65" s="2" customFormat="1" ht="14.4" customHeight="1">
      <c r="A206" s="34"/>
      <c r="B206" s="35"/>
      <c r="C206" s="226" t="s">
        <v>597</v>
      </c>
      <c r="D206" s="226" t="s">
        <v>207</v>
      </c>
      <c r="E206" s="227" t="s">
        <v>2552</v>
      </c>
      <c r="F206" s="228" t="s">
        <v>2553</v>
      </c>
      <c r="G206" s="229" t="s">
        <v>260</v>
      </c>
      <c r="H206" s="230">
        <v>200</v>
      </c>
      <c r="I206" s="231"/>
      <c r="J206" s="232">
        <f t="shared" si="10"/>
        <v>0</v>
      </c>
      <c r="K206" s="228" t="s">
        <v>1</v>
      </c>
      <c r="L206" s="233"/>
      <c r="M206" s="234" t="s">
        <v>1</v>
      </c>
      <c r="N206" s="235" t="s">
        <v>47</v>
      </c>
      <c r="O206" s="71"/>
      <c r="P206" s="200">
        <f t="shared" si="11"/>
        <v>0</v>
      </c>
      <c r="Q206" s="200">
        <v>0</v>
      </c>
      <c r="R206" s="200">
        <f t="shared" si="12"/>
        <v>0</v>
      </c>
      <c r="S206" s="200">
        <v>0</v>
      </c>
      <c r="T206" s="201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1686</v>
      </c>
      <c r="AT206" s="202" t="s">
        <v>207</v>
      </c>
      <c r="AU206" s="202" t="s">
        <v>110</v>
      </c>
      <c r="AY206" s="17" t="s">
        <v>179</v>
      </c>
      <c r="BE206" s="203">
        <f t="shared" si="14"/>
        <v>0</v>
      </c>
      <c r="BF206" s="203">
        <f t="shared" si="15"/>
        <v>0</v>
      </c>
      <c r="BG206" s="203">
        <f t="shared" si="16"/>
        <v>0</v>
      </c>
      <c r="BH206" s="203">
        <f t="shared" si="17"/>
        <v>0</v>
      </c>
      <c r="BI206" s="203">
        <f t="shared" si="18"/>
        <v>0</v>
      </c>
      <c r="BJ206" s="17" t="s">
        <v>21</v>
      </c>
      <c r="BK206" s="203">
        <f t="shared" si="19"/>
        <v>0</v>
      </c>
      <c r="BL206" s="17" t="s">
        <v>456</v>
      </c>
      <c r="BM206" s="202" t="s">
        <v>1068</v>
      </c>
    </row>
    <row r="207" spans="1:65" s="2" customFormat="1" ht="14.4" customHeight="1">
      <c r="A207" s="34"/>
      <c r="B207" s="35"/>
      <c r="C207" s="226" t="s">
        <v>601</v>
      </c>
      <c r="D207" s="226" t="s">
        <v>207</v>
      </c>
      <c r="E207" s="227" t="s">
        <v>2554</v>
      </c>
      <c r="F207" s="228" t="s">
        <v>2555</v>
      </c>
      <c r="G207" s="229" t="s">
        <v>260</v>
      </c>
      <c r="H207" s="230">
        <v>3</v>
      </c>
      <c r="I207" s="231"/>
      <c r="J207" s="232">
        <f t="shared" si="10"/>
        <v>0</v>
      </c>
      <c r="K207" s="228" t="s">
        <v>1</v>
      </c>
      <c r="L207" s="233"/>
      <c r="M207" s="234" t="s">
        <v>1</v>
      </c>
      <c r="N207" s="235" t="s">
        <v>47</v>
      </c>
      <c r="O207" s="71"/>
      <c r="P207" s="200">
        <f t="shared" si="11"/>
        <v>0</v>
      </c>
      <c r="Q207" s="200">
        <v>0</v>
      </c>
      <c r="R207" s="200">
        <f t="shared" si="12"/>
        <v>0</v>
      </c>
      <c r="S207" s="200">
        <v>0</v>
      </c>
      <c r="T207" s="201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1686</v>
      </c>
      <c r="AT207" s="202" t="s">
        <v>207</v>
      </c>
      <c r="AU207" s="202" t="s">
        <v>110</v>
      </c>
      <c r="AY207" s="17" t="s">
        <v>179</v>
      </c>
      <c r="BE207" s="203">
        <f t="shared" si="14"/>
        <v>0</v>
      </c>
      <c r="BF207" s="203">
        <f t="shared" si="15"/>
        <v>0</v>
      </c>
      <c r="BG207" s="203">
        <f t="shared" si="16"/>
        <v>0</v>
      </c>
      <c r="BH207" s="203">
        <f t="shared" si="17"/>
        <v>0</v>
      </c>
      <c r="BI207" s="203">
        <f t="shared" si="18"/>
        <v>0</v>
      </c>
      <c r="BJ207" s="17" t="s">
        <v>21</v>
      </c>
      <c r="BK207" s="203">
        <f t="shared" si="19"/>
        <v>0</v>
      </c>
      <c r="BL207" s="17" t="s">
        <v>456</v>
      </c>
      <c r="BM207" s="202" t="s">
        <v>1083</v>
      </c>
    </row>
    <row r="208" spans="1:65" s="2" customFormat="1" ht="14.4" customHeight="1">
      <c r="A208" s="34"/>
      <c r="B208" s="35"/>
      <c r="C208" s="226" t="s">
        <v>605</v>
      </c>
      <c r="D208" s="226" t="s">
        <v>207</v>
      </c>
      <c r="E208" s="227" t="s">
        <v>2556</v>
      </c>
      <c r="F208" s="228" t="s">
        <v>2557</v>
      </c>
      <c r="G208" s="229" t="s">
        <v>709</v>
      </c>
      <c r="H208" s="230">
        <v>10</v>
      </c>
      <c r="I208" s="231"/>
      <c r="J208" s="232">
        <f t="shared" si="10"/>
        <v>0</v>
      </c>
      <c r="K208" s="228" t="s">
        <v>1</v>
      </c>
      <c r="L208" s="233"/>
      <c r="M208" s="234" t="s">
        <v>1</v>
      </c>
      <c r="N208" s="235" t="s">
        <v>47</v>
      </c>
      <c r="O208" s="71"/>
      <c r="P208" s="200">
        <f t="shared" si="11"/>
        <v>0</v>
      </c>
      <c r="Q208" s="200">
        <v>0</v>
      </c>
      <c r="R208" s="200">
        <f t="shared" si="12"/>
        <v>0</v>
      </c>
      <c r="S208" s="200">
        <v>0</v>
      </c>
      <c r="T208" s="201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1686</v>
      </c>
      <c r="AT208" s="202" t="s">
        <v>207</v>
      </c>
      <c r="AU208" s="202" t="s">
        <v>110</v>
      </c>
      <c r="AY208" s="17" t="s">
        <v>179</v>
      </c>
      <c r="BE208" s="203">
        <f t="shared" si="14"/>
        <v>0</v>
      </c>
      <c r="BF208" s="203">
        <f t="shared" si="15"/>
        <v>0</v>
      </c>
      <c r="BG208" s="203">
        <f t="shared" si="16"/>
        <v>0</v>
      </c>
      <c r="BH208" s="203">
        <f t="shared" si="17"/>
        <v>0</v>
      </c>
      <c r="BI208" s="203">
        <f t="shared" si="18"/>
        <v>0</v>
      </c>
      <c r="BJ208" s="17" t="s">
        <v>21</v>
      </c>
      <c r="BK208" s="203">
        <f t="shared" si="19"/>
        <v>0</v>
      </c>
      <c r="BL208" s="17" t="s">
        <v>456</v>
      </c>
      <c r="BM208" s="202" t="s">
        <v>1103</v>
      </c>
    </row>
    <row r="209" spans="1:65" s="2" customFormat="1" ht="14.4" customHeight="1">
      <c r="A209" s="34"/>
      <c r="B209" s="35"/>
      <c r="C209" s="226" t="s">
        <v>612</v>
      </c>
      <c r="D209" s="226" t="s">
        <v>207</v>
      </c>
      <c r="E209" s="227" t="s">
        <v>2558</v>
      </c>
      <c r="F209" s="228" t="s">
        <v>2559</v>
      </c>
      <c r="G209" s="229" t="s">
        <v>709</v>
      </c>
      <c r="H209" s="230">
        <v>200</v>
      </c>
      <c r="I209" s="231"/>
      <c r="J209" s="232">
        <f t="shared" si="10"/>
        <v>0</v>
      </c>
      <c r="K209" s="228" t="s">
        <v>1</v>
      </c>
      <c r="L209" s="233"/>
      <c r="M209" s="234" t="s">
        <v>1</v>
      </c>
      <c r="N209" s="235" t="s">
        <v>47</v>
      </c>
      <c r="O209" s="71"/>
      <c r="P209" s="200">
        <f t="shared" si="11"/>
        <v>0</v>
      </c>
      <c r="Q209" s="200">
        <v>0</v>
      </c>
      <c r="R209" s="200">
        <f t="shared" si="12"/>
        <v>0</v>
      </c>
      <c r="S209" s="200">
        <v>0</v>
      </c>
      <c r="T209" s="201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1686</v>
      </c>
      <c r="AT209" s="202" t="s">
        <v>207</v>
      </c>
      <c r="AU209" s="202" t="s">
        <v>110</v>
      </c>
      <c r="AY209" s="17" t="s">
        <v>179</v>
      </c>
      <c r="BE209" s="203">
        <f t="shared" si="14"/>
        <v>0</v>
      </c>
      <c r="BF209" s="203">
        <f t="shared" si="15"/>
        <v>0</v>
      </c>
      <c r="BG209" s="203">
        <f t="shared" si="16"/>
        <v>0</v>
      </c>
      <c r="BH209" s="203">
        <f t="shared" si="17"/>
        <v>0</v>
      </c>
      <c r="BI209" s="203">
        <f t="shared" si="18"/>
        <v>0</v>
      </c>
      <c r="BJ209" s="17" t="s">
        <v>21</v>
      </c>
      <c r="BK209" s="203">
        <f t="shared" si="19"/>
        <v>0</v>
      </c>
      <c r="BL209" s="17" t="s">
        <v>456</v>
      </c>
      <c r="BM209" s="202" t="s">
        <v>1116</v>
      </c>
    </row>
    <row r="210" spans="1:65" s="2" customFormat="1" ht="14.4" customHeight="1">
      <c r="A210" s="34"/>
      <c r="B210" s="35"/>
      <c r="C210" s="226" t="s">
        <v>628</v>
      </c>
      <c r="D210" s="226" t="s">
        <v>207</v>
      </c>
      <c r="E210" s="227" t="s">
        <v>2560</v>
      </c>
      <c r="F210" s="228" t="s">
        <v>2561</v>
      </c>
      <c r="G210" s="229" t="s">
        <v>709</v>
      </c>
      <c r="H210" s="230">
        <v>1</v>
      </c>
      <c r="I210" s="231"/>
      <c r="J210" s="232">
        <f t="shared" si="10"/>
        <v>0</v>
      </c>
      <c r="K210" s="228" t="s">
        <v>1</v>
      </c>
      <c r="L210" s="233"/>
      <c r="M210" s="234" t="s">
        <v>1</v>
      </c>
      <c r="N210" s="235" t="s">
        <v>47</v>
      </c>
      <c r="O210" s="71"/>
      <c r="P210" s="200">
        <f t="shared" si="11"/>
        <v>0</v>
      </c>
      <c r="Q210" s="200">
        <v>0</v>
      </c>
      <c r="R210" s="200">
        <f t="shared" si="12"/>
        <v>0</v>
      </c>
      <c r="S210" s="200">
        <v>0</v>
      </c>
      <c r="T210" s="201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1686</v>
      </c>
      <c r="AT210" s="202" t="s">
        <v>207</v>
      </c>
      <c r="AU210" s="202" t="s">
        <v>110</v>
      </c>
      <c r="AY210" s="17" t="s">
        <v>179</v>
      </c>
      <c r="BE210" s="203">
        <f t="shared" si="14"/>
        <v>0</v>
      </c>
      <c r="BF210" s="203">
        <f t="shared" si="15"/>
        <v>0</v>
      </c>
      <c r="BG210" s="203">
        <f t="shared" si="16"/>
        <v>0</v>
      </c>
      <c r="BH210" s="203">
        <f t="shared" si="17"/>
        <v>0</v>
      </c>
      <c r="BI210" s="203">
        <f t="shared" si="18"/>
        <v>0</v>
      </c>
      <c r="BJ210" s="17" t="s">
        <v>21</v>
      </c>
      <c r="BK210" s="203">
        <f t="shared" si="19"/>
        <v>0</v>
      </c>
      <c r="BL210" s="17" t="s">
        <v>456</v>
      </c>
      <c r="BM210" s="202" t="s">
        <v>1130</v>
      </c>
    </row>
    <row r="211" spans="1:65" s="2" customFormat="1" ht="14.4" customHeight="1">
      <c r="A211" s="34"/>
      <c r="B211" s="35"/>
      <c r="C211" s="226" t="s">
        <v>314</v>
      </c>
      <c r="D211" s="226" t="s">
        <v>207</v>
      </c>
      <c r="E211" s="227" t="s">
        <v>2562</v>
      </c>
      <c r="F211" s="228" t="s">
        <v>2563</v>
      </c>
      <c r="G211" s="229" t="s">
        <v>709</v>
      </c>
      <c r="H211" s="230">
        <v>5</v>
      </c>
      <c r="I211" s="231"/>
      <c r="J211" s="232">
        <f t="shared" si="10"/>
        <v>0</v>
      </c>
      <c r="K211" s="228" t="s">
        <v>1</v>
      </c>
      <c r="L211" s="233"/>
      <c r="M211" s="234" t="s">
        <v>1</v>
      </c>
      <c r="N211" s="235" t="s">
        <v>47</v>
      </c>
      <c r="O211" s="71"/>
      <c r="P211" s="200">
        <f t="shared" si="11"/>
        <v>0</v>
      </c>
      <c r="Q211" s="200">
        <v>0</v>
      </c>
      <c r="R211" s="200">
        <f t="shared" si="12"/>
        <v>0</v>
      </c>
      <c r="S211" s="200">
        <v>0</v>
      </c>
      <c r="T211" s="201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1686</v>
      </c>
      <c r="AT211" s="202" t="s">
        <v>207</v>
      </c>
      <c r="AU211" s="202" t="s">
        <v>110</v>
      </c>
      <c r="AY211" s="17" t="s">
        <v>179</v>
      </c>
      <c r="BE211" s="203">
        <f t="shared" si="14"/>
        <v>0</v>
      </c>
      <c r="BF211" s="203">
        <f t="shared" si="15"/>
        <v>0</v>
      </c>
      <c r="BG211" s="203">
        <f t="shared" si="16"/>
        <v>0</v>
      </c>
      <c r="BH211" s="203">
        <f t="shared" si="17"/>
        <v>0</v>
      </c>
      <c r="BI211" s="203">
        <f t="shared" si="18"/>
        <v>0</v>
      </c>
      <c r="BJ211" s="17" t="s">
        <v>21</v>
      </c>
      <c r="BK211" s="203">
        <f t="shared" si="19"/>
        <v>0</v>
      </c>
      <c r="BL211" s="17" t="s">
        <v>456</v>
      </c>
      <c r="BM211" s="202" t="s">
        <v>1145</v>
      </c>
    </row>
    <row r="212" spans="1:65" s="2" customFormat="1" ht="14.4" customHeight="1">
      <c r="A212" s="34"/>
      <c r="B212" s="35"/>
      <c r="C212" s="226" t="s">
        <v>637</v>
      </c>
      <c r="D212" s="226" t="s">
        <v>207</v>
      </c>
      <c r="E212" s="227" t="s">
        <v>2564</v>
      </c>
      <c r="F212" s="228" t="s">
        <v>2565</v>
      </c>
      <c r="G212" s="229" t="s">
        <v>709</v>
      </c>
      <c r="H212" s="230">
        <v>5</v>
      </c>
      <c r="I212" s="231"/>
      <c r="J212" s="232">
        <f t="shared" si="10"/>
        <v>0</v>
      </c>
      <c r="K212" s="228" t="s">
        <v>1</v>
      </c>
      <c r="L212" s="233"/>
      <c r="M212" s="234" t="s">
        <v>1</v>
      </c>
      <c r="N212" s="235" t="s">
        <v>47</v>
      </c>
      <c r="O212" s="71"/>
      <c r="P212" s="200">
        <f t="shared" si="11"/>
        <v>0</v>
      </c>
      <c r="Q212" s="200">
        <v>0</v>
      </c>
      <c r="R212" s="200">
        <f t="shared" si="12"/>
        <v>0</v>
      </c>
      <c r="S212" s="200">
        <v>0</v>
      </c>
      <c r="T212" s="201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1686</v>
      </c>
      <c r="AT212" s="202" t="s">
        <v>207</v>
      </c>
      <c r="AU212" s="202" t="s">
        <v>110</v>
      </c>
      <c r="AY212" s="17" t="s">
        <v>179</v>
      </c>
      <c r="BE212" s="203">
        <f t="shared" si="14"/>
        <v>0</v>
      </c>
      <c r="BF212" s="203">
        <f t="shared" si="15"/>
        <v>0</v>
      </c>
      <c r="BG212" s="203">
        <f t="shared" si="16"/>
        <v>0</v>
      </c>
      <c r="BH212" s="203">
        <f t="shared" si="17"/>
        <v>0</v>
      </c>
      <c r="BI212" s="203">
        <f t="shared" si="18"/>
        <v>0</v>
      </c>
      <c r="BJ212" s="17" t="s">
        <v>21</v>
      </c>
      <c r="BK212" s="203">
        <f t="shared" si="19"/>
        <v>0</v>
      </c>
      <c r="BL212" s="17" t="s">
        <v>456</v>
      </c>
      <c r="BM212" s="202" t="s">
        <v>1153</v>
      </c>
    </row>
    <row r="213" spans="1:65" s="2" customFormat="1" ht="14.4" customHeight="1">
      <c r="A213" s="34"/>
      <c r="B213" s="35"/>
      <c r="C213" s="226" t="s">
        <v>642</v>
      </c>
      <c r="D213" s="226" t="s">
        <v>207</v>
      </c>
      <c r="E213" s="227" t="s">
        <v>2566</v>
      </c>
      <c r="F213" s="228" t="s">
        <v>2567</v>
      </c>
      <c r="G213" s="229" t="s">
        <v>709</v>
      </c>
      <c r="H213" s="230">
        <v>5</v>
      </c>
      <c r="I213" s="231"/>
      <c r="J213" s="232">
        <f t="shared" si="10"/>
        <v>0</v>
      </c>
      <c r="K213" s="228" t="s">
        <v>1</v>
      </c>
      <c r="L213" s="233"/>
      <c r="M213" s="234" t="s">
        <v>1</v>
      </c>
      <c r="N213" s="235" t="s">
        <v>47</v>
      </c>
      <c r="O213" s="71"/>
      <c r="P213" s="200">
        <f t="shared" si="11"/>
        <v>0</v>
      </c>
      <c r="Q213" s="200">
        <v>0</v>
      </c>
      <c r="R213" s="200">
        <f t="shared" si="12"/>
        <v>0</v>
      </c>
      <c r="S213" s="200">
        <v>0</v>
      </c>
      <c r="T213" s="201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1686</v>
      </c>
      <c r="AT213" s="202" t="s">
        <v>207</v>
      </c>
      <c r="AU213" s="202" t="s">
        <v>110</v>
      </c>
      <c r="AY213" s="17" t="s">
        <v>179</v>
      </c>
      <c r="BE213" s="203">
        <f t="shared" si="14"/>
        <v>0</v>
      </c>
      <c r="BF213" s="203">
        <f t="shared" si="15"/>
        <v>0</v>
      </c>
      <c r="BG213" s="203">
        <f t="shared" si="16"/>
        <v>0</v>
      </c>
      <c r="BH213" s="203">
        <f t="shared" si="17"/>
        <v>0</v>
      </c>
      <c r="BI213" s="203">
        <f t="shared" si="18"/>
        <v>0</v>
      </c>
      <c r="BJ213" s="17" t="s">
        <v>21</v>
      </c>
      <c r="BK213" s="203">
        <f t="shared" si="19"/>
        <v>0</v>
      </c>
      <c r="BL213" s="17" t="s">
        <v>456</v>
      </c>
      <c r="BM213" s="202" t="s">
        <v>1189</v>
      </c>
    </row>
    <row r="214" spans="1:65" s="12" customFormat="1" ht="20.85" customHeight="1">
      <c r="B214" s="175"/>
      <c r="C214" s="176"/>
      <c r="D214" s="177" t="s">
        <v>81</v>
      </c>
      <c r="E214" s="189" t="s">
        <v>2236</v>
      </c>
      <c r="F214" s="189" t="s">
        <v>2568</v>
      </c>
      <c r="G214" s="176"/>
      <c r="H214" s="176"/>
      <c r="I214" s="179"/>
      <c r="J214" s="190">
        <f>BK214</f>
        <v>0</v>
      </c>
      <c r="K214" s="176"/>
      <c r="L214" s="181"/>
      <c r="M214" s="182"/>
      <c r="N214" s="183"/>
      <c r="O214" s="183"/>
      <c r="P214" s="184">
        <f>SUM(P215:P279)</f>
        <v>0</v>
      </c>
      <c r="Q214" s="183"/>
      <c r="R214" s="184">
        <f>SUM(R215:R279)</f>
        <v>0</v>
      </c>
      <c r="S214" s="183"/>
      <c r="T214" s="185">
        <f>SUM(T215:T279)</f>
        <v>0</v>
      </c>
      <c r="AR214" s="186" t="s">
        <v>21</v>
      </c>
      <c r="AT214" s="187" t="s">
        <v>81</v>
      </c>
      <c r="AU214" s="187" t="s">
        <v>90</v>
      </c>
      <c r="AY214" s="186" t="s">
        <v>179</v>
      </c>
      <c r="BK214" s="188">
        <f>SUM(BK215:BK279)</f>
        <v>0</v>
      </c>
    </row>
    <row r="215" spans="1:65" s="2" customFormat="1" ht="14.4" customHeight="1">
      <c r="A215" s="34"/>
      <c r="B215" s="35"/>
      <c r="C215" s="191" t="s">
        <v>646</v>
      </c>
      <c r="D215" s="191" t="s">
        <v>181</v>
      </c>
      <c r="E215" s="192" t="s">
        <v>2569</v>
      </c>
      <c r="F215" s="193" t="s">
        <v>2570</v>
      </c>
      <c r="G215" s="194" t="s">
        <v>709</v>
      </c>
      <c r="H215" s="195">
        <v>1</v>
      </c>
      <c r="I215" s="196"/>
      <c r="J215" s="197">
        <f t="shared" ref="J215:J246" si="20">ROUND(I215*H215,2)</f>
        <v>0</v>
      </c>
      <c r="K215" s="193" t="s">
        <v>1</v>
      </c>
      <c r="L215" s="39"/>
      <c r="M215" s="198" t="s">
        <v>1</v>
      </c>
      <c r="N215" s="199" t="s">
        <v>47</v>
      </c>
      <c r="O215" s="71"/>
      <c r="P215" s="200">
        <f t="shared" ref="P215:P246" si="21">O215*H215</f>
        <v>0</v>
      </c>
      <c r="Q215" s="200">
        <v>0</v>
      </c>
      <c r="R215" s="200">
        <f t="shared" ref="R215:R246" si="22">Q215*H215</f>
        <v>0</v>
      </c>
      <c r="S215" s="200">
        <v>0</v>
      </c>
      <c r="T215" s="201">
        <f t="shared" ref="T215:T246" si="23"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456</v>
      </c>
      <c r="AT215" s="202" t="s">
        <v>181</v>
      </c>
      <c r="AU215" s="202" t="s">
        <v>110</v>
      </c>
      <c r="AY215" s="17" t="s">
        <v>179</v>
      </c>
      <c r="BE215" s="203">
        <f t="shared" ref="BE215:BE246" si="24">IF(N215="základní",J215,0)</f>
        <v>0</v>
      </c>
      <c r="BF215" s="203">
        <f t="shared" ref="BF215:BF246" si="25">IF(N215="snížená",J215,0)</f>
        <v>0</v>
      </c>
      <c r="BG215" s="203">
        <f t="shared" ref="BG215:BG246" si="26">IF(N215="zákl. přenesená",J215,0)</f>
        <v>0</v>
      </c>
      <c r="BH215" s="203">
        <f t="shared" ref="BH215:BH246" si="27">IF(N215="sníž. přenesená",J215,0)</f>
        <v>0</v>
      </c>
      <c r="BI215" s="203">
        <f t="shared" ref="BI215:BI246" si="28">IF(N215="nulová",J215,0)</f>
        <v>0</v>
      </c>
      <c r="BJ215" s="17" t="s">
        <v>21</v>
      </c>
      <c r="BK215" s="203">
        <f t="shared" ref="BK215:BK246" si="29">ROUND(I215*H215,2)</f>
        <v>0</v>
      </c>
      <c r="BL215" s="17" t="s">
        <v>456</v>
      </c>
      <c r="BM215" s="202" t="s">
        <v>1200</v>
      </c>
    </row>
    <row r="216" spans="1:65" s="2" customFormat="1" ht="14.4" customHeight="1">
      <c r="A216" s="34"/>
      <c r="B216" s="35"/>
      <c r="C216" s="191" t="s">
        <v>650</v>
      </c>
      <c r="D216" s="191" t="s">
        <v>181</v>
      </c>
      <c r="E216" s="192" t="s">
        <v>2571</v>
      </c>
      <c r="F216" s="193" t="s">
        <v>2572</v>
      </c>
      <c r="G216" s="194" t="s">
        <v>709</v>
      </c>
      <c r="H216" s="195">
        <v>1</v>
      </c>
      <c r="I216" s="196"/>
      <c r="J216" s="197">
        <f t="shared" si="20"/>
        <v>0</v>
      </c>
      <c r="K216" s="193" t="s">
        <v>1</v>
      </c>
      <c r="L216" s="39"/>
      <c r="M216" s="198" t="s">
        <v>1</v>
      </c>
      <c r="N216" s="199" t="s">
        <v>47</v>
      </c>
      <c r="O216" s="71"/>
      <c r="P216" s="200">
        <f t="shared" si="21"/>
        <v>0</v>
      </c>
      <c r="Q216" s="200">
        <v>0</v>
      </c>
      <c r="R216" s="200">
        <f t="shared" si="22"/>
        <v>0</v>
      </c>
      <c r="S216" s="200">
        <v>0</v>
      </c>
      <c r="T216" s="201">
        <f t="shared" si="2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456</v>
      </c>
      <c r="AT216" s="202" t="s">
        <v>181</v>
      </c>
      <c r="AU216" s="202" t="s">
        <v>110</v>
      </c>
      <c r="AY216" s="17" t="s">
        <v>179</v>
      </c>
      <c r="BE216" s="203">
        <f t="shared" si="24"/>
        <v>0</v>
      </c>
      <c r="BF216" s="203">
        <f t="shared" si="25"/>
        <v>0</v>
      </c>
      <c r="BG216" s="203">
        <f t="shared" si="26"/>
        <v>0</v>
      </c>
      <c r="BH216" s="203">
        <f t="shared" si="27"/>
        <v>0</v>
      </c>
      <c r="BI216" s="203">
        <f t="shared" si="28"/>
        <v>0</v>
      </c>
      <c r="BJ216" s="17" t="s">
        <v>21</v>
      </c>
      <c r="BK216" s="203">
        <f t="shared" si="29"/>
        <v>0</v>
      </c>
      <c r="BL216" s="17" t="s">
        <v>456</v>
      </c>
      <c r="BM216" s="202" t="s">
        <v>1209</v>
      </c>
    </row>
    <row r="217" spans="1:65" s="2" customFormat="1" ht="14.4" customHeight="1">
      <c r="A217" s="34"/>
      <c r="B217" s="35"/>
      <c r="C217" s="191" t="s">
        <v>654</v>
      </c>
      <c r="D217" s="191" t="s">
        <v>181</v>
      </c>
      <c r="E217" s="192" t="s">
        <v>2573</v>
      </c>
      <c r="F217" s="193" t="s">
        <v>2574</v>
      </c>
      <c r="G217" s="194" t="s">
        <v>709</v>
      </c>
      <c r="H217" s="195">
        <v>1</v>
      </c>
      <c r="I217" s="196"/>
      <c r="J217" s="197">
        <f t="shared" si="20"/>
        <v>0</v>
      </c>
      <c r="K217" s="193" t="s">
        <v>1</v>
      </c>
      <c r="L217" s="39"/>
      <c r="M217" s="198" t="s">
        <v>1</v>
      </c>
      <c r="N217" s="199" t="s">
        <v>47</v>
      </c>
      <c r="O217" s="71"/>
      <c r="P217" s="200">
        <f t="shared" si="21"/>
        <v>0</v>
      </c>
      <c r="Q217" s="200">
        <v>0</v>
      </c>
      <c r="R217" s="200">
        <f t="shared" si="22"/>
        <v>0</v>
      </c>
      <c r="S217" s="200">
        <v>0</v>
      </c>
      <c r="T217" s="201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456</v>
      </c>
      <c r="AT217" s="202" t="s">
        <v>181</v>
      </c>
      <c r="AU217" s="202" t="s">
        <v>110</v>
      </c>
      <c r="AY217" s="17" t="s">
        <v>179</v>
      </c>
      <c r="BE217" s="203">
        <f t="shared" si="24"/>
        <v>0</v>
      </c>
      <c r="BF217" s="203">
        <f t="shared" si="25"/>
        <v>0</v>
      </c>
      <c r="BG217" s="203">
        <f t="shared" si="26"/>
        <v>0</v>
      </c>
      <c r="BH217" s="203">
        <f t="shared" si="27"/>
        <v>0</v>
      </c>
      <c r="BI217" s="203">
        <f t="shared" si="28"/>
        <v>0</v>
      </c>
      <c r="BJ217" s="17" t="s">
        <v>21</v>
      </c>
      <c r="BK217" s="203">
        <f t="shared" si="29"/>
        <v>0</v>
      </c>
      <c r="BL217" s="17" t="s">
        <v>456</v>
      </c>
      <c r="BM217" s="202" t="s">
        <v>1220</v>
      </c>
    </row>
    <row r="218" spans="1:65" s="2" customFormat="1" ht="14.4" customHeight="1">
      <c r="A218" s="34"/>
      <c r="B218" s="35"/>
      <c r="C218" s="191" t="s">
        <v>658</v>
      </c>
      <c r="D218" s="191" t="s">
        <v>181</v>
      </c>
      <c r="E218" s="192" t="s">
        <v>2575</v>
      </c>
      <c r="F218" s="193" t="s">
        <v>2576</v>
      </c>
      <c r="G218" s="194" t="s">
        <v>709</v>
      </c>
      <c r="H218" s="195">
        <v>1</v>
      </c>
      <c r="I218" s="196"/>
      <c r="J218" s="197">
        <f t="shared" si="20"/>
        <v>0</v>
      </c>
      <c r="K218" s="193" t="s">
        <v>1</v>
      </c>
      <c r="L218" s="39"/>
      <c r="M218" s="198" t="s">
        <v>1</v>
      </c>
      <c r="N218" s="199" t="s">
        <v>47</v>
      </c>
      <c r="O218" s="71"/>
      <c r="P218" s="200">
        <f t="shared" si="21"/>
        <v>0</v>
      </c>
      <c r="Q218" s="200">
        <v>0</v>
      </c>
      <c r="R218" s="200">
        <f t="shared" si="22"/>
        <v>0</v>
      </c>
      <c r="S218" s="200">
        <v>0</v>
      </c>
      <c r="T218" s="201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456</v>
      </c>
      <c r="AT218" s="202" t="s">
        <v>181</v>
      </c>
      <c r="AU218" s="202" t="s">
        <v>110</v>
      </c>
      <c r="AY218" s="17" t="s">
        <v>179</v>
      </c>
      <c r="BE218" s="203">
        <f t="shared" si="24"/>
        <v>0</v>
      </c>
      <c r="BF218" s="203">
        <f t="shared" si="25"/>
        <v>0</v>
      </c>
      <c r="BG218" s="203">
        <f t="shared" si="26"/>
        <v>0</v>
      </c>
      <c r="BH218" s="203">
        <f t="shared" si="27"/>
        <v>0</v>
      </c>
      <c r="BI218" s="203">
        <f t="shared" si="28"/>
        <v>0</v>
      </c>
      <c r="BJ218" s="17" t="s">
        <v>21</v>
      </c>
      <c r="BK218" s="203">
        <f t="shared" si="29"/>
        <v>0</v>
      </c>
      <c r="BL218" s="17" t="s">
        <v>456</v>
      </c>
      <c r="BM218" s="202" t="s">
        <v>1236</v>
      </c>
    </row>
    <row r="219" spans="1:65" s="2" customFormat="1" ht="14.4" customHeight="1">
      <c r="A219" s="34"/>
      <c r="B219" s="35"/>
      <c r="C219" s="191" t="s">
        <v>663</v>
      </c>
      <c r="D219" s="191" t="s">
        <v>181</v>
      </c>
      <c r="E219" s="192" t="s">
        <v>2577</v>
      </c>
      <c r="F219" s="193" t="s">
        <v>2578</v>
      </c>
      <c r="G219" s="194" t="s">
        <v>709</v>
      </c>
      <c r="H219" s="195">
        <v>38</v>
      </c>
      <c r="I219" s="196"/>
      <c r="J219" s="197">
        <f t="shared" si="20"/>
        <v>0</v>
      </c>
      <c r="K219" s="193" t="s">
        <v>1</v>
      </c>
      <c r="L219" s="39"/>
      <c r="M219" s="198" t="s">
        <v>1</v>
      </c>
      <c r="N219" s="199" t="s">
        <v>47</v>
      </c>
      <c r="O219" s="71"/>
      <c r="P219" s="200">
        <f t="shared" si="21"/>
        <v>0</v>
      </c>
      <c r="Q219" s="200">
        <v>0</v>
      </c>
      <c r="R219" s="200">
        <f t="shared" si="22"/>
        <v>0</v>
      </c>
      <c r="S219" s="200">
        <v>0</v>
      </c>
      <c r="T219" s="201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456</v>
      </c>
      <c r="AT219" s="202" t="s">
        <v>181</v>
      </c>
      <c r="AU219" s="202" t="s">
        <v>110</v>
      </c>
      <c r="AY219" s="17" t="s">
        <v>179</v>
      </c>
      <c r="BE219" s="203">
        <f t="shared" si="24"/>
        <v>0</v>
      </c>
      <c r="BF219" s="203">
        <f t="shared" si="25"/>
        <v>0</v>
      </c>
      <c r="BG219" s="203">
        <f t="shared" si="26"/>
        <v>0</v>
      </c>
      <c r="BH219" s="203">
        <f t="shared" si="27"/>
        <v>0</v>
      </c>
      <c r="BI219" s="203">
        <f t="shared" si="28"/>
        <v>0</v>
      </c>
      <c r="BJ219" s="17" t="s">
        <v>21</v>
      </c>
      <c r="BK219" s="203">
        <f t="shared" si="29"/>
        <v>0</v>
      </c>
      <c r="BL219" s="17" t="s">
        <v>456</v>
      </c>
      <c r="BM219" s="202" t="s">
        <v>1258</v>
      </c>
    </row>
    <row r="220" spans="1:65" s="2" customFormat="1" ht="14.4" customHeight="1">
      <c r="A220" s="34"/>
      <c r="B220" s="35"/>
      <c r="C220" s="191" t="s">
        <v>682</v>
      </c>
      <c r="D220" s="191" t="s">
        <v>181</v>
      </c>
      <c r="E220" s="192" t="s">
        <v>2579</v>
      </c>
      <c r="F220" s="193" t="s">
        <v>2580</v>
      </c>
      <c r="G220" s="194" t="s">
        <v>709</v>
      </c>
      <c r="H220" s="195">
        <v>13</v>
      </c>
      <c r="I220" s="196"/>
      <c r="J220" s="197">
        <f t="shared" si="20"/>
        <v>0</v>
      </c>
      <c r="K220" s="193" t="s">
        <v>1</v>
      </c>
      <c r="L220" s="39"/>
      <c r="M220" s="198" t="s">
        <v>1</v>
      </c>
      <c r="N220" s="199" t="s">
        <v>47</v>
      </c>
      <c r="O220" s="71"/>
      <c r="P220" s="200">
        <f t="shared" si="21"/>
        <v>0</v>
      </c>
      <c r="Q220" s="200">
        <v>0</v>
      </c>
      <c r="R220" s="200">
        <f t="shared" si="22"/>
        <v>0</v>
      </c>
      <c r="S220" s="200">
        <v>0</v>
      </c>
      <c r="T220" s="201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456</v>
      </c>
      <c r="AT220" s="202" t="s">
        <v>181</v>
      </c>
      <c r="AU220" s="202" t="s">
        <v>110</v>
      </c>
      <c r="AY220" s="17" t="s">
        <v>179</v>
      </c>
      <c r="BE220" s="203">
        <f t="shared" si="24"/>
        <v>0</v>
      </c>
      <c r="BF220" s="203">
        <f t="shared" si="25"/>
        <v>0</v>
      </c>
      <c r="BG220" s="203">
        <f t="shared" si="26"/>
        <v>0</v>
      </c>
      <c r="BH220" s="203">
        <f t="shared" si="27"/>
        <v>0</v>
      </c>
      <c r="BI220" s="203">
        <f t="shared" si="28"/>
        <v>0</v>
      </c>
      <c r="BJ220" s="17" t="s">
        <v>21</v>
      </c>
      <c r="BK220" s="203">
        <f t="shared" si="29"/>
        <v>0</v>
      </c>
      <c r="BL220" s="17" t="s">
        <v>456</v>
      </c>
      <c r="BM220" s="202" t="s">
        <v>1270</v>
      </c>
    </row>
    <row r="221" spans="1:65" s="2" customFormat="1" ht="14.4" customHeight="1">
      <c r="A221" s="34"/>
      <c r="B221" s="35"/>
      <c r="C221" s="191" t="s">
        <v>686</v>
      </c>
      <c r="D221" s="191" t="s">
        <v>181</v>
      </c>
      <c r="E221" s="192" t="s">
        <v>2581</v>
      </c>
      <c r="F221" s="193" t="s">
        <v>2582</v>
      </c>
      <c r="G221" s="194" t="s">
        <v>709</v>
      </c>
      <c r="H221" s="195">
        <v>21</v>
      </c>
      <c r="I221" s="196"/>
      <c r="J221" s="197">
        <f t="shared" si="20"/>
        <v>0</v>
      </c>
      <c r="K221" s="193" t="s">
        <v>1</v>
      </c>
      <c r="L221" s="39"/>
      <c r="M221" s="198" t="s">
        <v>1</v>
      </c>
      <c r="N221" s="199" t="s">
        <v>47</v>
      </c>
      <c r="O221" s="71"/>
      <c r="P221" s="200">
        <f t="shared" si="21"/>
        <v>0</v>
      </c>
      <c r="Q221" s="200">
        <v>0</v>
      </c>
      <c r="R221" s="200">
        <f t="shared" si="22"/>
        <v>0</v>
      </c>
      <c r="S221" s="200">
        <v>0</v>
      </c>
      <c r="T221" s="201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456</v>
      </c>
      <c r="AT221" s="202" t="s">
        <v>181</v>
      </c>
      <c r="AU221" s="202" t="s">
        <v>110</v>
      </c>
      <c r="AY221" s="17" t="s">
        <v>179</v>
      </c>
      <c r="BE221" s="203">
        <f t="shared" si="24"/>
        <v>0</v>
      </c>
      <c r="BF221" s="203">
        <f t="shared" si="25"/>
        <v>0</v>
      </c>
      <c r="BG221" s="203">
        <f t="shared" si="26"/>
        <v>0</v>
      </c>
      <c r="BH221" s="203">
        <f t="shared" si="27"/>
        <v>0</v>
      </c>
      <c r="BI221" s="203">
        <f t="shared" si="28"/>
        <v>0</v>
      </c>
      <c r="BJ221" s="17" t="s">
        <v>21</v>
      </c>
      <c r="BK221" s="203">
        <f t="shared" si="29"/>
        <v>0</v>
      </c>
      <c r="BL221" s="17" t="s">
        <v>456</v>
      </c>
      <c r="BM221" s="202" t="s">
        <v>1286</v>
      </c>
    </row>
    <row r="222" spans="1:65" s="2" customFormat="1" ht="14.4" customHeight="1">
      <c r="A222" s="34"/>
      <c r="B222" s="35"/>
      <c r="C222" s="191" t="s">
        <v>690</v>
      </c>
      <c r="D222" s="191" t="s">
        <v>181</v>
      </c>
      <c r="E222" s="192" t="s">
        <v>2583</v>
      </c>
      <c r="F222" s="193" t="s">
        <v>2584</v>
      </c>
      <c r="G222" s="194" t="s">
        <v>709</v>
      </c>
      <c r="H222" s="195">
        <v>2</v>
      </c>
      <c r="I222" s="196"/>
      <c r="J222" s="197">
        <f t="shared" si="20"/>
        <v>0</v>
      </c>
      <c r="K222" s="193" t="s">
        <v>1</v>
      </c>
      <c r="L222" s="39"/>
      <c r="M222" s="198" t="s">
        <v>1</v>
      </c>
      <c r="N222" s="199" t="s">
        <v>47</v>
      </c>
      <c r="O222" s="71"/>
      <c r="P222" s="200">
        <f t="shared" si="21"/>
        <v>0</v>
      </c>
      <c r="Q222" s="200">
        <v>0</v>
      </c>
      <c r="R222" s="200">
        <f t="shared" si="22"/>
        <v>0</v>
      </c>
      <c r="S222" s="200">
        <v>0</v>
      </c>
      <c r="T222" s="201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456</v>
      </c>
      <c r="AT222" s="202" t="s">
        <v>181</v>
      </c>
      <c r="AU222" s="202" t="s">
        <v>110</v>
      </c>
      <c r="AY222" s="17" t="s">
        <v>179</v>
      </c>
      <c r="BE222" s="203">
        <f t="shared" si="24"/>
        <v>0</v>
      </c>
      <c r="BF222" s="203">
        <f t="shared" si="25"/>
        <v>0</v>
      </c>
      <c r="BG222" s="203">
        <f t="shared" si="26"/>
        <v>0</v>
      </c>
      <c r="BH222" s="203">
        <f t="shared" si="27"/>
        <v>0</v>
      </c>
      <c r="BI222" s="203">
        <f t="shared" si="28"/>
        <v>0</v>
      </c>
      <c r="BJ222" s="17" t="s">
        <v>21</v>
      </c>
      <c r="BK222" s="203">
        <f t="shared" si="29"/>
        <v>0</v>
      </c>
      <c r="BL222" s="17" t="s">
        <v>456</v>
      </c>
      <c r="BM222" s="202" t="s">
        <v>1294</v>
      </c>
    </row>
    <row r="223" spans="1:65" s="2" customFormat="1" ht="14.4" customHeight="1">
      <c r="A223" s="34"/>
      <c r="B223" s="35"/>
      <c r="C223" s="191" t="s">
        <v>696</v>
      </c>
      <c r="D223" s="191" t="s">
        <v>181</v>
      </c>
      <c r="E223" s="192" t="s">
        <v>2583</v>
      </c>
      <c r="F223" s="193" t="s">
        <v>2584</v>
      </c>
      <c r="G223" s="194" t="s">
        <v>709</v>
      </c>
      <c r="H223" s="195">
        <v>2</v>
      </c>
      <c r="I223" s="196"/>
      <c r="J223" s="197">
        <f t="shared" si="20"/>
        <v>0</v>
      </c>
      <c r="K223" s="193" t="s">
        <v>1</v>
      </c>
      <c r="L223" s="39"/>
      <c r="M223" s="198" t="s">
        <v>1</v>
      </c>
      <c r="N223" s="199" t="s">
        <v>47</v>
      </c>
      <c r="O223" s="71"/>
      <c r="P223" s="200">
        <f t="shared" si="21"/>
        <v>0</v>
      </c>
      <c r="Q223" s="200">
        <v>0</v>
      </c>
      <c r="R223" s="200">
        <f t="shared" si="22"/>
        <v>0</v>
      </c>
      <c r="S223" s="200">
        <v>0</v>
      </c>
      <c r="T223" s="201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456</v>
      </c>
      <c r="AT223" s="202" t="s">
        <v>181</v>
      </c>
      <c r="AU223" s="202" t="s">
        <v>110</v>
      </c>
      <c r="AY223" s="17" t="s">
        <v>179</v>
      </c>
      <c r="BE223" s="203">
        <f t="shared" si="24"/>
        <v>0</v>
      </c>
      <c r="BF223" s="203">
        <f t="shared" si="25"/>
        <v>0</v>
      </c>
      <c r="BG223" s="203">
        <f t="shared" si="26"/>
        <v>0</v>
      </c>
      <c r="BH223" s="203">
        <f t="shared" si="27"/>
        <v>0</v>
      </c>
      <c r="BI223" s="203">
        <f t="shared" si="28"/>
        <v>0</v>
      </c>
      <c r="BJ223" s="17" t="s">
        <v>21</v>
      </c>
      <c r="BK223" s="203">
        <f t="shared" si="29"/>
        <v>0</v>
      </c>
      <c r="BL223" s="17" t="s">
        <v>456</v>
      </c>
      <c r="BM223" s="202" t="s">
        <v>1302</v>
      </c>
    </row>
    <row r="224" spans="1:65" s="2" customFormat="1" ht="14.4" customHeight="1">
      <c r="A224" s="34"/>
      <c r="B224" s="35"/>
      <c r="C224" s="191" t="s">
        <v>702</v>
      </c>
      <c r="D224" s="191" t="s">
        <v>181</v>
      </c>
      <c r="E224" s="192" t="s">
        <v>2585</v>
      </c>
      <c r="F224" s="193" t="s">
        <v>2586</v>
      </c>
      <c r="G224" s="194" t="s">
        <v>709</v>
      </c>
      <c r="H224" s="195">
        <v>4</v>
      </c>
      <c r="I224" s="196"/>
      <c r="J224" s="197">
        <f t="shared" si="20"/>
        <v>0</v>
      </c>
      <c r="K224" s="193" t="s">
        <v>1</v>
      </c>
      <c r="L224" s="39"/>
      <c r="M224" s="198" t="s">
        <v>1</v>
      </c>
      <c r="N224" s="199" t="s">
        <v>47</v>
      </c>
      <c r="O224" s="71"/>
      <c r="P224" s="200">
        <f t="shared" si="21"/>
        <v>0</v>
      </c>
      <c r="Q224" s="200">
        <v>0</v>
      </c>
      <c r="R224" s="200">
        <f t="shared" si="22"/>
        <v>0</v>
      </c>
      <c r="S224" s="200">
        <v>0</v>
      </c>
      <c r="T224" s="201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456</v>
      </c>
      <c r="AT224" s="202" t="s">
        <v>181</v>
      </c>
      <c r="AU224" s="202" t="s">
        <v>110</v>
      </c>
      <c r="AY224" s="17" t="s">
        <v>179</v>
      </c>
      <c r="BE224" s="203">
        <f t="shared" si="24"/>
        <v>0</v>
      </c>
      <c r="BF224" s="203">
        <f t="shared" si="25"/>
        <v>0</v>
      </c>
      <c r="BG224" s="203">
        <f t="shared" si="26"/>
        <v>0</v>
      </c>
      <c r="BH224" s="203">
        <f t="shared" si="27"/>
        <v>0</v>
      </c>
      <c r="BI224" s="203">
        <f t="shared" si="28"/>
        <v>0</v>
      </c>
      <c r="BJ224" s="17" t="s">
        <v>21</v>
      </c>
      <c r="BK224" s="203">
        <f t="shared" si="29"/>
        <v>0</v>
      </c>
      <c r="BL224" s="17" t="s">
        <v>456</v>
      </c>
      <c r="BM224" s="202" t="s">
        <v>1311</v>
      </c>
    </row>
    <row r="225" spans="1:65" s="2" customFormat="1" ht="14.4" customHeight="1">
      <c r="A225" s="34"/>
      <c r="B225" s="35"/>
      <c r="C225" s="191" t="s">
        <v>706</v>
      </c>
      <c r="D225" s="191" t="s">
        <v>181</v>
      </c>
      <c r="E225" s="192" t="s">
        <v>2587</v>
      </c>
      <c r="F225" s="193" t="s">
        <v>2588</v>
      </c>
      <c r="G225" s="194" t="s">
        <v>709</v>
      </c>
      <c r="H225" s="195">
        <v>14</v>
      </c>
      <c r="I225" s="196"/>
      <c r="J225" s="197">
        <f t="shared" si="20"/>
        <v>0</v>
      </c>
      <c r="K225" s="193" t="s">
        <v>1</v>
      </c>
      <c r="L225" s="39"/>
      <c r="M225" s="198" t="s">
        <v>1</v>
      </c>
      <c r="N225" s="199" t="s">
        <v>47</v>
      </c>
      <c r="O225" s="71"/>
      <c r="P225" s="200">
        <f t="shared" si="21"/>
        <v>0</v>
      </c>
      <c r="Q225" s="200">
        <v>0</v>
      </c>
      <c r="R225" s="200">
        <f t="shared" si="22"/>
        <v>0</v>
      </c>
      <c r="S225" s="200">
        <v>0</v>
      </c>
      <c r="T225" s="201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2" t="s">
        <v>456</v>
      </c>
      <c r="AT225" s="202" t="s">
        <v>181</v>
      </c>
      <c r="AU225" s="202" t="s">
        <v>110</v>
      </c>
      <c r="AY225" s="17" t="s">
        <v>179</v>
      </c>
      <c r="BE225" s="203">
        <f t="shared" si="24"/>
        <v>0</v>
      </c>
      <c r="BF225" s="203">
        <f t="shared" si="25"/>
        <v>0</v>
      </c>
      <c r="BG225" s="203">
        <f t="shared" si="26"/>
        <v>0</v>
      </c>
      <c r="BH225" s="203">
        <f t="shared" si="27"/>
        <v>0</v>
      </c>
      <c r="BI225" s="203">
        <f t="shared" si="28"/>
        <v>0</v>
      </c>
      <c r="BJ225" s="17" t="s">
        <v>21</v>
      </c>
      <c r="BK225" s="203">
        <f t="shared" si="29"/>
        <v>0</v>
      </c>
      <c r="BL225" s="17" t="s">
        <v>456</v>
      </c>
      <c r="BM225" s="202" t="s">
        <v>1322</v>
      </c>
    </row>
    <row r="226" spans="1:65" s="2" customFormat="1" ht="14.4" customHeight="1">
      <c r="A226" s="34"/>
      <c r="B226" s="35"/>
      <c r="C226" s="191" t="s">
        <v>712</v>
      </c>
      <c r="D226" s="191" t="s">
        <v>181</v>
      </c>
      <c r="E226" s="192" t="s">
        <v>2587</v>
      </c>
      <c r="F226" s="193" t="s">
        <v>2588</v>
      </c>
      <c r="G226" s="194" t="s">
        <v>709</v>
      </c>
      <c r="H226" s="195">
        <v>4</v>
      </c>
      <c r="I226" s="196"/>
      <c r="J226" s="197">
        <f t="shared" si="20"/>
        <v>0</v>
      </c>
      <c r="K226" s="193" t="s">
        <v>1</v>
      </c>
      <c r="L226" s="39"/>
      <c r="M226" s="198" t="s">
        <v>1</v>
      </c>
      <c r="N226" s="199" t="s">
        <v>47</v>
      </c>
      <c r="O226" s="71"/>
      <c r="P226" s="200">
        <f t="shared" si="21"/>
        <v>0</v>
      </c>
      <c r="Q226" s="200">
        <v>0</v>
      </c>
      <c r="R226" s="200">
        <f t="shared" si="22"/>
        <v>0</v>
      </c>
      <c r="S226" s="200">
        <v>0</v>
      </c>
      <c r="T226" s="201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456</v>
      </c>
      <c r="AT226" s="202" t="s">
        <v>181</v>
      </c>
      <c r="AU226" s="202" t="s">
        <v>110</v>
      </c>
      <c r="AY226" s="17" t="s">
        <v>179</v>
      </c>
      <c r="BE226" s="203">
        <f t="shared" si="24"/>
        <v>0</v>
      </c>
      <c r="BF226" s="203">
        <f t="shared" si="25"/>
        <v>0</v>
      </c>
      <c r="BG226" s="203">
        <f t="shared" si="26"/>
        <v>0</v>
      </c>
      <c r="BH226" s="203">
        <f t="shared" si="27"/>
        <v>0</v>
      </c>
      <c r="BI226" s="203">
        <f t="shared" si="28"/>
        <v>0</v>
      </c>
      <c r="BJ226" s="17" t="s">
        <v>21</v>
      </c>
      <c r="BK226" s="203">
        <f t="shared" si="29"/>
        <v>0</v>
      </c>
      <c r="BL226" s="17" t="s">
        <v>456</v>
      </c>
      <c r="BM226" s="202" t="s">
        <v>1330</v>
      </c>
    </row>
    <row r="227" spans="1:65" s="2" customFormat="1" ht="14.4" customHeight="1">
      <c r="A227" s="34"/>
      <c r="B227" s="35"/>
      <c r="C227" s="191" t="s">
        <v>716</v>
      </c>
      <c r="D227" s="191" t="s">
        <v>181</v>
      </c>
      <c r="E227" s="192" t="s">
        <v>2589</v>
      </c>
      <c r="F227" s="193" t="s">
        <v>2590</v>
      </c>
      <c r="G227" s="194" t="s">
        <v>709</v>
      </c>
      <c r="H227" s="195">
        <v>16</v>
      </c>
      <c r="I227" s="196"/>
      <c r="J227" s="197">
        <f t="shared" si="20"/>
        <v>0</v>
      </c>
      <c r="K227" s="193" t="s">
        <v>1</v>
      </c>
      <c r="L227" s="39"/>
      <c r="M227" s="198" t="s">
        <v>1</v>
      </c>
      <c r="N227" s="199" t="s">
        <v>47</v>
      </c>
      <c r="O227" s="71"/>
      <c r="P227" s="200">
        <f t="shared" si="21"/>
        <v>0</v>
      </c>
      <c r="Q227" s="200">
        <v>0</v>
      </c>
      <c r="R227" s="200">
        <f t="shared" si="22"/>
        <v>0</v>
      </c>
      <c r="S227" s="200">
        <v>0</v>
      </c>
      <c r="T227" s="201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456</v>
      </c>
      <c r="AT227" s="202" t="s">
        <v>181</v>
      </c>
      <c r="AU227" s="202" t="s">
        <v>110</v>
      </c>
      <c r="AY227" s="17" t="s">
        <v>179</v>
      </c>
      <c r="BE227" s="203">
        <f t="shared" si="24"/>
        <v>0</v>
      </c>
      <c r="BF227" s="203">
        <f t="shared" si="25"/>
        <v>0</v>
      </c>
      <c r="BG227" s="203">
        <f t="shared" si="26"/>
        <v>0</v>
      </c>
      <c r="BH227" s="203">
        <f t="shared" si="27"/>
        <v>0</v>
      </c>
      <c r="BI227" s="203">
        <f t="shared" si="28"/>
        <v>0</v>
      </c>
      <c r="BJ227" s="17" t="s">
        <v>21</v>
      </c>
      <c r="BK227" s="203">
        <f t="shared" si="29"/>
        <v>0</v>
      </c>
      <c r="BL227" s="17" t="s">
        <v>456</v>
      </c>
      <c r="BM227" s="202" t="s">
        <v>1339</v>
      </c>
    </row>
    <row r="228" spans="1:65" s="2" customFormat="1" ht="14.4" customHeight="1">
      <c r="A228" s="34"/>
      <c r="B228" s="35"/>
      <c r="C228" s="191" t="s">
        <v>720</v>
      </c>
      <c r="D228" s="191" t="s">
        <v>181</v>
      </c>
      <c r="E228" s="192" t="s">
        <v>2591</v>
      </c>
      <c r="F228" s="193" t="s">
        <v>2592</v>
      </c>
      <c r="G228" s="194" t="s">
        <v>709</v>
      </c>
      <c r="H228" s="195">
        <v>2</v>
      </c>
      <c r="I228" s="196"/>
      <c r="J228" s="197">
        <f t="shared" si="20"/>
        <v>0</v>
      </c>
      <c r="K228" s="193" t="s">
        <v>1</v>
      </c>
      <c r="L228" s="39"/>
      <c r="M228" s="198" t="s">
        <v>1</v>
      </c>
      <c r="N228" s="199" t="s">
        <v>47</v>
      </c>
      <c r="O228" s="71"/>
      <c r="P228" s="200">
        <f t="shared" si="21"/>
        <v>0</v>
      </c>
      <c r="Q228" s="200">
        <v>0</v>
      </c>
      <c r="R228" s="200">
        <f t="shared" si="22"/>
        <v>0</v>
      </c>
      <c r="S228" s="200">
        <v>0</v>
      </c>
      <c r="T228" s="201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456</v>
      </c>
      <c r="AT228" s="202" t="s">
        <v>181</v>
      </c>
      <c r="AU228" s="202" t="s">
        <v>110</v>
      </c>
      <c r="AY228" s="17" t="s">
        <v>179</v>
      </c>
      <c r="BE228" s="203">
        <f t="shared" si="24"/>
        <v>0</v>
      </c>
      <c r="BF228" s="203">
        <f t="shared" si="25"/>
        <v>0</v>
      </c>
      <c r="BG228" s="203">
        <f t="shared" si="26"/>
        <v>0</v>
      </c>
      <c r="BH228" s="203">
        <f t="shared" si="27"/>
        <v>0</v>
      </c>
      <c r="BI228" s="203">
        <f t="shared" si="28"/>
        <v>0</v>
      </c>
      <c r="BJ228" s="17" t="s">
        <v>21</v>
      </c>
      <c r="BK228" s="203">
        <f t="shared" si="29"/>
        <v>0</v>
      </c>
      <c r="BL228" s="17" t="s">
        <v>456</v>
      </c>
      <c r="BM228" s="202" t="s">
        <v>1350</v>
      </c>
    </row>
    <row r="229" spans="1:65" s="2" customFormat="1" ht="14.4" customHeight="1">
      <c r="A229" s="34"/>
      <c r="B229" s="35"/>
      <c r="C229" s="191" t="s">
        <v>726</v>
      </c>
      <c r="D229" s="191" t="s">
        <v>181</v>
      </c>
      <c r="E229" s="192" t="s">
        <v>2593</v>
      </c>
      <c r="F229" s="193" t="s">
        <v>2594</v>
      </c>
      <c r="G229" s="194" t="s">
        <v>709</v>
      </c>
      <c r="H229" s="195">
        <v>2</v>
      </c>
      <c r="I229" s="196"/>
      <c r="J229" s="197">
        <f t="shared" si="20"/>
        <v>0</v>
      </c>
      <c r="K229" s="193" t="s">
        <v>1</v>
      </c>
      <c r="L229" s="39"/>
      <c r="M229" s="198" t="s">
        <v>1</v>
      </c>
      <c r="N229" s="199" t="s">
        <v>47</v>
      </c>
      <c r="O229" s="71"/>
      <c r="P229" s="200">
        <f t="shared" si="21"/>
        <v>0</v>
      </c>
      <c r="Q229" s="200">
        <v>0</v>
      </c>
      <c r="R229" s="200">
        <f t="shared" si="22"/>
        <v>0</v>
      </c>
      <c r="S229" s="200">
        <v>0</v>
      </c>
      <c r="T229" s="201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456</v>
      </c>
      <c r="AT229" s="202" t="s">
        <v>181</v>
      </c>
      <c r="AU229" s="202" t="s">
        <v>110</v>
      </c>
      <c r="AY229" s="17" t="s">
        <v>179</v>
      </c>
      <c r="BE229" s="203">
        <f t="shared" si="24"/>
        <v>0</v>
      </c>
      <c r="BF229" s="203">
        <f t="shared" si="25"/>
        <v>0</v>
      </c>
      <c r="BG229" s="203">
        <f t="shared" si="26"/>
        <v>0</v>
      </c>
      <c r="BH229" s="203">
        <f t="shared" si="27"/>
        <v>0</v>
      </c>
      <c r="BI229" s="203">
        <f t="shared" si="28"/>
        <v>0</v>
      </c>
      <c r="BJ229" s="17" t="s">
        <v>21</v>
      </c>
      <c r="BK229" s="203">
        <f t="shared" si="29"/>
        <v>0</v>
      </c>
      <c r="BL229" s="17" t="s">
        <v>456</v>
      </c>
      <c r="BM229" s="202" t="s">
        <v>1360</v>
      </c>
    </row>
    <row r="230" spans="1:65" s="2" customFormat="1" ht="14.4" customHeight="1">
      <c r="A230" s="34"/>
      <c r="B230" s="35"/>
      <c r="C230" s="191" t="s">
        <v>743</v>
      </c>
      <c r="D230" s="191" t="s">
        <v>181</v>
      </c>
      <c r="E230" s="192" t="s">
        <v>2595</v>
      </c>
      <c r="F230" s="193" t="s">
        <v>2596</v>
      </c>
      <c r="G230" s="194" t="s">
        <v>709</v>
      </c>
      <c r="H230" s="195">
        <v>20</v>
      </c>
      <c r="I230" s="196"/>
      <c r="J230" s="197">
        <f t="shared" si="20"/>
        <v>0</v>
      </c>
      <c r="K230" s="193" t="s">
        <v>1</v>
      </c>
      <c r="L230" s="39"/>
      <c r="M230" s="198" t="s">
        <v>1</v>
      </c>
      <c r="N230" s="199" t="s">
        <v>47</v>
      </c>
      <c r="O230" s="71"/>
      <c r="P230" s="200">
        <f t="shared" si="21"/>
        <v>0</v>
      </c>
      <c r="Q230" s="200">
        <v>0</v>
      </c>
      <c r="R230" s="200">
        <f t="shared" si="22"/>
        <v>0</v>
      </c>
      <c r="S230" s="200">
        <v>0</v>
      </c>
      <c r="T230" s="201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456</v>
      </c>
      <c r="AT230" s="202" t="s">
        <v>181</v>
      </c>
      <c r="AU230" s="202" t="s">
        <v>110</v>
      </c>
      <c r="AY230" s="17" t="s">
        <v>179</v>
      </c>
      <c r="BE230" s="203">
        <f t="shared" si="24"/>
        <v>0</v>
      </c>
      <c r="BF230" s="203">
        <f t="shared" si="25"/>
        <v>0</v>
      </c>
      <c r="BG230" s="203">
        <f t="shared" si="26"/>
        <v>0</v>
      </c>
      <c r="BH230" s="203">
        <f t="shared" si="27"/>
        <v>0</v>
      </c>
      <c r="BI230" s="203">
        <f t="shared" si="28"/>
        <v>0</v>
      </c>
      <c r="BJ230" s="17" t="s">
        <v>21</v>
      </c>
      <c r="BK230" s="203">
        <f t="shared" si="29"/>
        <v>0</v>
      </c>
      <c r="BL230" s="17" t="s">
        <v>456</v>
      </c>
      <c r="BM230" s="202" t="s">
        <v>1368</v>
      </c>
    </row>
    <row r="231" spans="1:65" s="2" customFormat="1" ht="14.4" customHeight="1">
      <c r="A231" s="34"/>
      <c r="B231" s="35"/>
      <c r="C231" s="191" t="s">
        <v>748</v>
      </c>
      <c r="D231" s="191" t="s">
        <v>181</v>
      </c>
      <c r="E231" s="192" t="s">
        <v>2597</v>
      </c>
      <c r="F231" s="193" t="s">
        <v>2598</v>
      </c>
      <c r="G231" s="194" t="s">
        <v>709</v>
      </c>
      <c r="H231" s="195">
        <v>55</v>
      </c>
      <c r="I231" s="196"/>
      <c r="J231" s="197">
        <f t="shared" si="20"/>
        <v>0</v>
      </c>
      <c r="K231" s="193" t="s">
        <v>1</v>
      </c>
      <c r="L231" s="39"/>
      <c r="M231" s="198" t="s">
        <v>1</v>
      </c>
      <c r="N231" s="199" t="s">
        <v>47</v>
      </c>
      <c r="O231" s="71"/>
      <c r="P231" s="200">
        <f t="shared" si="21"/>
        <v>0</v>
      </c>
      <c r="Q231" s="200">
        <v>0</v>
      </c>
      <c r="R231" s="200">
        <f t="shared" si="22"/>
        <v>0</v>
      </c>
      <c r="S231" s="200">
        <v>0</v>
      </c>
      <c r="T231" s="201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456</v>
      </c>
      <c r="AT231" s="202" t="s">
        <v>181</v>
      </c>
      <c r="AU231" s="202" t="s">
        <v>110</v>
      </c>
      <c r="AY231" s="17" t="s">
        <v>179</v>
      </c>
      <c r="BE231" s="203">
        <f t="shared" si="24"/>
        <v>0</v>
      </c>
      <c r="BF231" s="203">
        <f t="shared" si="25"/>
        <v>0</v>
      </c>
      <c r="BG231" s="203">
        <f t="shared" si="26"/>
        <v>0</v>
      </c>
      <c r="BH231" s="203">
        <f t="shared" si="27"/>
        <v>0</v>
      </c>
      <c r="BI231" s="203">
        <f t="shared" si="28"/>
        <v>0</v>
      </c>
      <c r="BJ231" s="17" t="s">
        <v>21</v>
      </c>
      <c r="BK231" s="203">
        <f t="shared" si="29"/>
        <v>0</v>
      </c>
      <c r="BL231" s="17" t="s">
        <v>456</v>
      </c>
      <c r="BM231" s="202" t="s">
        <v>1376</v>
      </c>
    </row>
    <row r="232" spans="1:65" s="2" customFormat="1" ht="14.4" customHeight="1">
      <c r="A232" s="34"/>
      <c r="B232" s="35"/>
      <c r="C232" s="191" t="s">
        <v>754</v>
      </c>
      <c r="D232" s="191" t="s">
        <v>181</v>
      </c>
      <c r="E232" s="192" t="s">
        <v>2597</v>
      </c>
      <c r="F232" s="193" t="s">
        <v>2598</v>
      </c>
      <c r="G232" s="194" t="s">
        <v>709</v>
      </c>
      <c r="H232" s="195">
        <v>25</v>
      </c>
      <c r="I232" s="196"/>
      <c r="J232" s="197">
        <f t="shared" si="20"/>
        <v>0</v>
      </c>
      <c r="K232" s="193" t="s">
        <v>1</v>
      </c>
      <c r="L232" s="39"/>
      <c r="M232" s="198" t="s">
        <v>1</v>
      </c>
      <c r="N232" s="199" t="s">
        <v>47</v>
      </c>
      <c r="O232" s="71"/>
      <c r="P232" s="200">
        <f t="shared" si="21"/>
        <v>0</v>
      </c>
      <c r="Q232" s="200">
        <v>0</v>
      </c>
      <c r="R232" s="200">
        <f t="shared" si="22"/>
        <v>0</v>
      </c>
      <c r="S232" s="200">
        <v>0</v>
      </c>
      <c r="T232" s="201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456</v>
      </c>
      <c r="AT232" s="202" t="s">
        <v>181</v>
      </c>
      <c r="AU232" s="202" t="s">
        <v>110</v>
      </c>
      <c r="AY232" s="17" t="s">
        <v>179</v>
      </c>
      <c r="BE232" s="203">
        <f t="shared" si="24"/>
        <v>0</v>
      </c>
      <c r="BF232" s="203">
        <f t="shared" si="25"/>
        <v>0</v>
      </c>
      <c r="BG232" s="203">
        <f t="shared" si="26"/>
        <v>0</v>
      </c>
      <c r="BH232" s="203">
        <f t="shared" si="27"/>
        <v>0</v>
      </c>
      <c r="BI232" s="203">
        <f t="shared" si="28"/>
        <v>0</v>
      </c>
      <c r="BJ232" s="17" t="s">
        <v>21</v>
      </c>
      <c r="BK232" s="203">
        <f t="shared" si="29"/>
        <v>0</v>
      </c>
      <c r="BL232" s="17" t="s">
        <v>456</v>
      </c>
      <c r="BM232" s="202" t="s">
        <v>1385</v>
      </c>
    </row>
    <row r="233" spans="1:65" s="2" customFormat="1" ht="14.4" customHeight="1">
      <c r="A233" s="34"/>
      <c r="B233" s="35"/>
      <c r="C233" s="191" t="s">
        <v>626</v>
      </c>
      <c r="D233" s="191" t="s">
        <v>181</v>
      </c>
      <c r="E233" s="192" t="s">
        <v>2599</v>
      </c>
      <c r="F233" s="193" t="s">
        <v>2600</v>
      </c>
      <c r="G233" s="194" t="s">
        <v>709</v>
      </c>
      <c r="H233" s="195">
        <v>13</v>
      </c>
      <c r="I233" s="196"/>
      <c r="J233" s="197">
        <f t="shared" si="20"/>
        <v>0</v>
      </c>
      <c r="K233" s="193" t="s">
        <v>1</v>
      </c>
      <c r="L233" s="39"/>
      <c r="M233" s="198" t="s">
        <v>1</v>
      </c>
      <c r="N233" s="199" t="s">
        <v>47</v>
      </c>
      <c r="O233" s="71"/>
      <c r="P233" s="200">
        <f t="shared" si="21"/>
        <v>0</v>
      </c>
      <c r="Q233" s="200">
        <v>0</v>
      </c>
      <c r="R233" s="200">
        <f t="shared" si="22"/>
        <v>0</v>
      </c>
      <c r="S233" s="200">
        <v>0</v>
      </c>
      <c r="T233" s="201">
        <f t="shared" si="2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456</v>
      </c>
      <c r="AT233" s="202" t="s">
        <v>181</v>
      </c>
      <c r="AU233" s="202" t="s">
        <v>110</v>
      </c>
      <c r="AY233" s="17" t="s">
        <v>179</v>
      </c>
      <c r="BE233" s="203">
        <f t="shared" si="24"/>
        <v>0</v>
      </c>
      <c r="BF233" s="203">
        <f t="shared" si="25"/>
        <v>0</v>
      </c>
      <c r="BG233" s="203">
        <f t="shared" si="26"/>
        <v>0</v>
      </c>
      <c r="BH233" s="203">
        <f t="shared" si="27"/>
        <v>0</v>
      </c>
      <c r="BI233" s="203">
        <f t="shared" si="28"/>
        <v>0</v>
      </c>
      <c r="BJ233" s="17" t="s">
        <v>21</v>
      </c>
      <c r="BK233" s="203">
        <f t="shared" si="29"/>
        <v>0</v>
      </c>
      <c r="BL233" s="17" t="s">
        <v>456</v>
      </c>
      <c r="BM233" s="202" t="s">
        <v>1395</v>
      </c>
    </row>
    <row r="234" spans="1:65" s="2" customFormat="1" ht="14.4" customHeight="1">
      <c r="A234" s="34"/>
      <c r="B234" s="35"/>
      <c r="C234" s="191" t="s">
        <v>680</v>
      </c>
      <c r="D234" s="191" t="s">
        <v>181</v>
      </c>
      <c r="E234" s="192" t="s">
        <v>2601</v>
      </c>
      <c r="F234" s="193" t="s">
        <v>2602</v>
      </c>
      <c r="G234" s="194" t="s">
        <v>709</v>
      </c>
      <c r="H234" s="195">
        <v>6</v>
      </c>
      <c r="I234" s="196"/>
      <c r="J234" s="197">
        <f t="shared" si="20"/>
        <v>0</v>
      </c>
      <c r="K234" s="193" t="s">
        <v>1</v>
      </c>
      <c r="L234" s="39"/>
      <c r="M234" s="198" t="s">
        <v>1</v>
      </c>
      <c r="N234" s="199" t="s">
        <v>47</v>
      </c>
      <c r="O234" s="71"/>
      <c r="P234" s="200">
        <f t="shared" si="21"/>
        <v>0</v>
      </c>
      <c r="Q234" s="200">
        <v>0</v>
      </c>
      <c r="R234" s="200">
        <f t="shared" si="22"/>
        <v>0</v>
      </c>
      <c r="S234" s="200">
        <v>0</v>
      </c>
      <c r="T234" s="201">
        <f t="shared" si="2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456</v>
      </c>
      <c r="AT234" s="202" t="s">
        <v>181</v>
      </c>
      <c r="AU234" s="202" t="s">
        <v>110</v>
      </c>
      <c r="AY234" s="17" t="s">
        <v>179</v>
      </c>
      <c r="BE234" s="203">
        <f t="shared" si="24"/>
        <v>0</v>
      </c>
      <c r="BF234" s="203">
        <f t="shared" si="25"/>
        <v>0</v>
      </c>
      <c r="BG234" s="203">
        <f t="shared" si="26"/>
        <v>0</v>
      </c>
      <c r="BH234" s="203">
        <f t="shared" si="27"/>
        <v>0</v>
      </c>
      <c r="BI234" s="203">
        <f t="shared" si="28"/>
        <v>0</v>
      </c>
      <c r="BJ234" s="17" t="s">
        <v>21</v>
      </c>
      <c r="BK234" s="203">
        <f t="shared" si="29"/>
        <v>0</v>
      </c>
      <c r="BL234" s="17" t="s">
        <v>456</v>
      </c>
      <c r="BM234" s="202" t="s">
        <v>1405</v>
      </c>
    </row>
    <row r="235" spans="1:65" s="2" customFormat="1" ht="14.4" customHeight="1">
      <c r="A235" s="34"/>
      <c r="B235" s="35"/>
      <c r="C235" s="191" t="s">
        <v>724</v>
      </c>
      <c r="D235" s="191" t="s">
        <v>181</v>
      </c>
      <c r="E235" s="192" t="s">
        <v>2603</v>
      </c>
      <c r="F235" s="193" t="s">
        <v>2604</v>
      </c>
      <c r="G235" s="194" t="s">
        <v>709</v>
      </c>
      <c r="H235" s="195">
        <v>9</v>
      </c>
      <c r="I235" s="196"/>
      <c r="J235" s="197">
        <f t="shared" si="20"/>
        <v>0</v>
      </c>
      <c r="K235" s="193" t="s">
        <v>1</v>
      </c>
      <c r="L235" s="39"/>
      <c r="M235" s="198" t="s">
        <v>1</v>
      </c>
      <c r="N235" s="199" t="s">
        <v>47</v>
      </c>
      <c r="O235" s="71"/>
      <c r="P235" s="200">
        <f t="shared" si="21"/>
        <v>0</v>
      </c>
      <c r="Q235" s="200">
        <v>0</v>
      </c>
      <c r="R235" s="200">
        <f t="shared" si="22"/>
        <v>0</v>
      </c>
      <c r="S235" s="200">
        <v>0</v>
      </c>
      <c r="T235" s="201">
        <f t="shared" si="2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456</v>
      </c>
      <c r="AT235" s="202" t="s">
        <v>181</v>
      </c>
      <c r="AU235" s="202" t="s">
        <v>110</v>
      </c>
      <c r="AY235" s="17" t="s">
        <v>179</v>
      </c>
      <c r="BE235" s="203">
        <f t="shared" si="24"/>
        <v>0</v>
      </c>
      <c r="BF235" s="203">
        <f t="shared" si="25"/>
        <v>0</v>
      </c>
      <c r="BG235" s="203">
        <f t="shared" si="26"/>
        <v>0</v>
      </c>
      <c r="BH235" s="203">
        <f t="shared" si="27"/>
        <v>0</v>
      </c>
      <c r="BI235" s="203">
        <f t="shared" si="28"/>
        <v>0</v>
      </c>
      <c r="BJ235" s="17" t="s">
        <v>21</v>
      </c>
      <c r="BK235" s="203">
        <f t="shared" si="29"/>
        <v>0</v>
      </c>
      <c r="BL235" s="17" t="s">
        <v>456</v>
      </c>
      <c r="BM235" s="202" t="s">
        <v>1415</v>
      </c>
    </row>
    <row r="236" spans="1:65" s="2" customFormat="1" ht="14.4" customHeight="1">
      <c r="A236" s="34"/>
      <c r="B236" s="35"/>
      <c r="C236" s="191" t="s">
        <v>775</v>
      </c>
      <c r="D236" s="191" t="s">
        <v>181</v>
      </c>
      <c r="E236" s="192" t="s">
        <v>2605</v>
      </c>
      <c r="F236" s="193" t="s">
        <v>2606</v>
      </c>
      <c r="G236" s="194" t="s">
        <v>709</v>
      </c>
      <c r="H236" s="195">
        <v>4</v>
      </c>
      <c r="I236" s="196"/>
      <c r="J236" s="197">
        <f t="shared" si="20"/>
        <v>0</v>
      </c>
      <c r="K236" s="193" t="s">
        <v>1</v>
      </c>
      <c r="L236" s="39"/>
      <c r="M236" s="198" t="s">
        <v>1</v>
      </c>
      <c r="N236" s="199" t="s">
        <v>47</v>
      </c>
      <c r="O236" s="71"/>
      <c r="P236" s="200">
        <f t="shared" si="21"/>
        <v>0</v>
      </c>
      <c r="Q236" s="200">
        <v>0</v>
      </c>
      <c r="R236" s="200">
        <f t="shared" si="22"/>
        <v>0</v>
      </c>
      <c r="S236" s="200">
        <v>0</v>
      </c>
      <c r="T236" s="201">
        <f t="shared" si="2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456</v>
      </c>
      <c r="AT236" s="202" t="s">
        <v>181</v>
      </c>
      <c r="AU236" s="202" t="s">
        <v>110</v>
      </c>
      <c r="AY236" s="17" t="s">
        <v>179</v>
      </c>
      <c r="BE236" s="203">
        <f t="shared" si="24"/>
        <v>0</v>
      </c>
      <c r="BF236" s="203">
        <f t="shared" si="25"/>
        <v>0</v>
      </c>
      <c r="BG236" s="203">
        <f t="shared" si="26"/>
        <v>0</v>
      </c>
      <c r="BH236" s="203">
        <f t="shared" si="27"/>
        <v>0</v>
      </c>
      <c r="BI236" s="203">
        <f t="shared" si="28"/>
        <v>0</v>
      </c>
      <c r="BJ236" s="17" t="s">
        <v>21</v>
      </c>
      <c r="BK236" s="203">
        <f t="shared" si="29"/>
        <v>0</v>
      </c>
      <c r="BL236" s="17" t="s">
        <v>456</v>
      </c>
      <c r="BM236" s="202" t="s">
        <v>1421</v>
      </c>
    </row>
    <row r="237" spans="1:65" s="2" customFormat="1" ht="14.4" customHeight="1">
      <c r="A237" s="34"/>
      <c r="B237" s="35"/>
      <c r="C237" s="191" t="s">
        <v>779</v>
      </c>
      <c r="D237" s="191" t="s">
        <v>181</v>
      </c>
      <c r="E237" s="192" t="s">
        <v>2607</v>
      </c>
      <c r="F237" s="193" t="s">
        <v>2608</v>
      </c>
      <c r="G237" s="194" t="s">
        <v>709</v>
      </c>
      <c r="H237" s="195">
        <v>3</v>
      </c>
      <c r="I237" s="196"/>
      <c r="J237" s="197">
        <f t="shared" si="20"/>
        <v>0</v>
      </c>
      <c r="K237" s="193" t="s">
        <v>1</v>
      </c>
      <c r="L237" s="39"/>
      <c r="M237" s="198" t="s">
        <v>1</v>
      </c>
      <c r="N237" s="199" t="s">
        <v>47</v>
      </c>
      <c r="O237" s="71"/>
      <c r="P237" s="200">
        <f t="shared" si="21"/>
        <v>0</v>
      </c>
      <c r="Q237" s="200">
        <v>0</v>
      </c>
      <c r="R237" s="200">
        <f t="shared" si="22"/>
        <v>0</v>
      </c>
      <c r="S237" s="200">
        <v>0</v>
      </c>
      <c r="T237" s="201">
        <f t="shared" si="2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456</v>
      </c>
      <c r="AT237" s="202" t="s">
        <v>181</v>
      </c>
      <c r="AU237" s="202" t="s">
        <v>110</v>
      </c>
      <c r="AY237" s="17" t="s">
        <v>179</v>
      </c>
      <c r="BE237" s="203">
        <f t="shared" si="24"/>
        <v>0</v>
      </c>
      <c r="BF237" s="203">
        <f t="shared" si="25"/>
        <v>0</v>
      </c>
      <c r="BG237" s="203">
        <f t="shared" si="26"/>
        <v>0</v>
      </c>
      <c r="BH237" s="203">
        <f t="shared" si="27"/>
        <v>0</v>
      </c>
      <c r="BI237" s="203">
        <f t="shared" si="28"/>
        <v>0</v>
      </c>
      <c r="BJ237" s="17" t="s">
        <v>21</v>
      </c>
      <c r="BK237" s="203">
        <f t="shared" si="29"/>
        <v>0</v>
      </c>
      <c r="BL237" s="17" t="s">
        <v>456</v>
      </c>
      <c r="BM237" s="202" t="s">
        <v>1428</v>
      </c>
    </row>
    <row r="238" spans="1:65" s="2" customFormat="1" ht="14.4" customHeight="1">
      <c r="A238" s="34"/>
      <c r="B238" s="35"/>
      <c r="C238" s="191" t="s">
        <v>784</v>
      </c>
      <c r="D238" s="191" t="s">
        <v>181</v>
      </c>
      <c r="E238" s="192" t="s">
        <v>2609</v>
      </c>
      <c r="F238" s="193" t="s">
        <v>2610</v>
      </c>
      <c r="G238" s="194" t="s">
        <v>709</v>
      </c>
      <c r="H238" s="195">
        <v>4</v>
      </c>
      <c r="I238" s="196"/>
      <c r="J238" s="197">
        <f t="shared" si="20"/>
        <v>0</v>
      </c>
      <c r="K238" s="193" t="s">
        <v>1</v>
      </c>
      <c r="L238" s="39"/>
      <c r="M238" s="198" t="s">
        <v>1</v>
      </c>
      <c r="N238" s="199" t="s">
        <v>47</v>
      </c>
      <c r="O238" s="71"/>
      <c r="P238" s="200">
        <f t="shared" si="21"/>
        <v>0</v>
      </c>
      <c r="Q238" s="200">
        <v>0</v>
      </c>
      <c r="R238" s="200">
        <f t="shared" si="22"/>
        <v>0</v>
      </c>
      <c r="S238" s="200">
        <v>0</v>
      </c>
      <c r="T238" s="201">
        <f t="shared" si="2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2" t="s">
        <v>456</v>
      </c>
      <c r="AT238" s="202" t="s">
        <v>181</v>
      </c>
      <c r="AU238" s="202" t="s">
        <v>110</v>
      </c>
      <c r="AY238" s="17" t="s">
        <v>179</v>
      </c>
      <c r="BE238" s="203">
        <f t="shared" si="24"/>
        <v>0</v>
      </c>
      <c r="BF238" s="203">
        <f t="shared" si="25"/>
        <v>0</v>
      </c>
      <c r="BG238" s="203">
        <f t="shared" si="26"/>
        <v>0</v>
      </c>
      <c r="BH238" s="203">
        <f t="shared" si="27"/>
        <v>0</v>
      </c>
      <c r="BI238" s="203">
        <f t="shared" si="28"/>
        <v>0</v>
      </c>
      <c r="BJ238" s="17" t="s">
        <v>21</v>
      </c>
      <c r="BK238" s="203">
        <f t="shared" si="29"/>
        <v>0</v>
      </c>
      <c r="BL238" s="17" t="s">
        <v>456</v>
      </c>
      <c r="BM238" s="202" t="s">
        <v>1436</v>
      </c>
    </row>
    <row r="239" spans="1:65" s="2" customFormat="1" ht="14.4" customHeight="1">
      <c r="A239" s="34"/>
      <c r="B239" s="35"/>
      <c r="C239" s="191" t="s">
        <v>27</v>
      </c>
      <c r="D239" s="191" t="s">
        <v>181</v>
      </c>
      <c r="E239" s="192" t="s">
        <v>2611</v>
      </c>
      <c r="F239" s="193" t="s">
        <v>2612</v>
      </c>
      <c r="G239" s="194" t="s">
        <v>709</v>
      </c>
      <c r="H239" s="195">
        <v>77</v>
      </c>
      <c r="I239" s="196"/>
      <c r="J239" s="197">
        <f t="shared" si="20"/>
        <v>0</v>
      </c>
      <c r="K239" s="193" t="s">
        <v>1</v>
      </c>
      <c r="L239" s="39"/>
      <c r="M239" s="198" t="s">
        <v>1</v>
      </c>
      <c r="N239" s="199" t="s">
        <v>47</v>
      </c>
      <c r="O239" s="71"/>
      <c r="P239" s="200">
        <f t="shared" si="21"/>
        <v>0</v>
      </c>
      <c r="Q239" s="200">
        <v>0</v>
      </c>
      <c r="R239" s="200">
        <f t="shared" si="22"/>
        <v>0</v>
      </c>
      <c r="S239" s="200">
        <v>0</v>
      </c>
      <c r="T239" s="201">
        <f t="shared" si="2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456</v>
      </c>
      <c r="AT239" s="202" t="s">
        <v>181</v>
      </c>
      <c r="AU239" s="202" t="s">
        <v>110</v>
      </c>
      <c r="AY239" s="17" t="s">
        <v>179</v>
      </c>
      <c r="BE239" s="203">
        <f t="shared" si="24"/>
        <v>0</v>
      </c>
      <c r="BF239" s="203">
        <f t="shared" si="25"/>
        <v>0</v>
      </c>
      <c r="BG239" s="203">
        <f t="shared" si="26"/>
        <v>0</v>
      </c>
      <c r="BH239" s="203">
        <f t="shared" si="27"/>
        <v>0</v>
      </c>
      <c r="BI239" s="203">
        <f t="shared" si="28"/>
        <v>0</v>
      </c>
      <c r="BJ239" s="17" t="s">
        <v>21</v>
      </c>
      <c r="BK239" s="203">
        <f t="shared" si="29"/>
        <v>0</v>
      </c>
      <c r="BL239" s="17" t="s">
        <v>456</v>
      </c>
      <c r="BM239" s="202" t="s">
        <v>1446</v>
      </c>
    </row>
    <row r="240" spans="1:65" s="2" customFormat="1" ht="14.4" customHeight="1">
      <c r="A240" s="34"/>
      <c r="B240" s="35"/>
      <c r="C240" s="191" t="s">
        <v>797</v>
      </c>
      <c r="D240" s="191" t="s">
        <v>181</v>
      </c>
      <c r="E240" s="192" t="s">
        <v>2611</v>
      </c>
      <c r="F240" s="193" t="s">
        <v>2612</v>
      </c>
      <c r="G240" s="194" t="s">
        <v>709</v>
      </c>
      <c r="H240" s="195">
        <v>32</v>
      </c>
      <c r="I240" s="196"/>
      <c r="J240" s="197">
        <f t="shared" si="20"/>
        <v>0</v>
      </c>
      <c r="K240" s="193" t="s">
        <v>1</v>
      </c>
      <c r="L240" s="39"/>
      <c r="M240" s="198" t="s">
        <v>1</v>
      </c>
      <c r="N240" s="199" t="s">
        <v>47</v>
      </c>
      <c r="O240" s="71"/>
      <c r="P240" s="200">
        <f t="shared" si="21"/>
        <v>0</v>
      </c>
      <c r="Q240" s="200">
        <v>0</v>
      </c>
      <c r="R240" s="200">
        <f t="shared" si="22"/>
        <v>0</v>
      </c>
      <c r="S240" s="200">
        <v>0</v>
      </c>
      <c r="T240" s="201">
        <f t="shared" si="2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456</v>
      </c>
      <c r="AT240" s="202" t="s">
        <v>181</v>
      </c>
      <c r="AU240" s="202" t="s">
        <v>110</v>
      </c>
      <c r="AY240" s="17" t="s">
        <v>179</v>
      </c>
      <c r="BE240" s="203">
        <f t="shared" si="24"/>
        <v>0</v>
      </c>
      <c r="BF240" s="203">
        <f t="shared" si="25"/>
        <v>0</v>
      </c>
      <c r="BG240" s="203">
        <f t="shared" si="26"/>
        <v>0</v>
      </c>
      <c r="BH240" s="203">
        <f t="shared" si="27"/>
        <v>0</v>
      </c>
      <c r="BI240" s="203">
        <f t="shared" si="28"/>
        <v>0</v>
      </c>
      <c r="BJ240" s="17" t="s">
        <v>21</v>
      </c>
      <c r="BK240" s="203">
        <f t="shared" si="29"/>
        <v>0</v>
      </c>
      <c r="BL240" s="17" t="s">
        <v>456</v>
      </c>
      <c r="BM240" s="202" t="s">
        <v>1458</v>
      </c>
    </row>
    <row r="241" spans="1:65" s="2" customFormat="1" ht="14.4" customHeight="1">
      <c r="A241" s="34"/>
      <c r="B241" s="35"/>
      <c r="C241" s="191" t="s">
        <v>803</v>
      </c>
      <c r="D241" s="191" t="s">
        <v>181</v>
      </c>
      <c r="E241" s="192" t="s">
        <v>2613</v>
      </c>
      <c r="F241" s="193" t="s">
        <v>2614</v>
      </c>
      <c r="G241" s="194" t="s">
        <v>709</v>
      </c>
      <c r="H241" s="195">
        <v>2</v>
      </c>
      <c r="I241" s="196"/>
      <c r="J241" s="197">
        <f t="shared" si="20"/>
        <v>0</v>
      </c>
      <c r="K241" s="193" t="s">
        <v>1</v>
      </c>
      <c r="L241" s="39"/>
      <c r="M241" s="198" t="s">
        <v>1</v>
      </c>
      <c r="N241" s="199" t="s">
        <v>47</v>
      </c>
      <c r="O241" s="71"/>
      <c r="P241" s="200">
        <f t="shared" si="21"/>
        <v>0</v>
      </c>
      <c r="Q241" s="200">
        <v>0</v>
      </c>
      <c r="R241" s="200">
        <f t="shared" si="22"/>
        <v>0</v>
      </c>
      <c r="S241" s="200">
        <v>0</v>
      </c>
      <c r="T241" s="201">
        <f t="shared" si="2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456</v>
      </c>
      <c r="AT241" s="202" t="s">
        <v>181</v>
      </c>
      <c r="AU241" s="202" t="s">
        <v>110</v>
      </c>
      <c r="AY241" s="17" t="s">
        <v>179</v>
      </c>
      <c r="BE241" s="203">
        <f t="shared" si="24"/>
        <v>0</v>
      </c>
      <c r="BF241" s="203">
        <f t="shared" si="25"/>
        <v>0</v>
      </c>
      <c r="BG241" s="203">
        <f t="shared" si="26"/>
        <v>0</v>
      </c>
      <c r="BH241" s="203">
        <f t="shared" si="27"/>
        <v>0</v>
      </c>
      <c r="BI241" s="203">
        <f t="shared" si="28"/>
        <v>0</v>
      </c>
      <c r="BJ241" s="17" t="s">
        <v>21</v>
      </c>
      <c r="BK241" s="203">
        <f t="shared" si="29"/>
        <v>0</v>
      </c>
      <c r="BL241" s="17" t="s">
        <v>456</v>
      </c>
      <c r="BM241" s="202" t="s">
        <v>1470</v>
      </c>
    </row>
    <row r="242" spans="1:65" s="2" customFormat="1" ht="14.4" customHeight="1">
      <c r="A242" s="34"/>
      <c r="B242" s="35"/>
      <c r="C242" s="191" t="s">
        <v>812</v>
      </c>
      <c r="D242" s="191" t="s">
        <v>181</v>
      </c>
      <c r="E242" s="192" t="s">
        <v>2615</v>
      </c>
      <c r="F242" s="193" t="s">
        <v>2616</v>
      </c>
      <c r="G242" s="194" t="s">
        <v>709</v>
      </c>
      <c r="H242" s="195">
        <v>7</v>
      </c>
      <c r="I242" s="196"/>
      <c r="J242" s="197">
        <f t="shared" si="20"/>
        <v>0</v>
      </c>
      <c r="K242" s="193" t="s">
        <v>1</v>
      </c>
      <c r="L242" s="39"/>
      <c r="M242" s="198" t="s">
        <v>1</v>
      </c>
      <c r="N242" s="199" t="s">
        <v>47</v>
      </c>
      <c r="O242" s="71"/>
      <c r="P242" s="200">
        <f t="shared" si="21"/>
        <v>0</v>
      </c>
      <c r="Q242" s="200">
        <v>0</v>
      </c>
      <c r="R242" s="200">
        <f t="shared" si="22"/>
        <v>0</v>
      </c>
      <c r="S242" s="200">
        <v>0</v>
      </c>
      <c r="T242" s="201">
        <f t="shared" si="2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456</v>
      </c>
      <c r="AT242" s="202" t="s">
        <v>181</v>
      </c>
      <c r="AU242" s="202" t="s">
        <v>110</v>
      </c>
      <c r="AY242" s="17" t="s">
        <v>179</v>
      </c>
      <c r="BE242" s="203">
        <f t="shared" si="24"/>
        <v>0</v>
      </c>
      <c r="BF242" s="203">
        <f t="shared" si="25"/>
        <v>0</v>
      </c>
      <c r="BG242" s="203">
        <f t="shared" si="26"/>
        <v>0</v>
      </c>
      <c r="BH242" s="203">
        <f t="shared" si="27"/>
        <v>0</v>
      </c>
      <c r="BI242" s="203">
        <f t="shared" si="28"/>
        <v>0</v>
      </c>
      <c r="BJ242" s="17" t="s">
        <v>21</v>
      </c>
      <c r="BK242" s="203">
        <f t="shared" si="29"/>
        <v>0</v>
      </c>
      <c r="BL242" s="17" t="s">
        <v>456</v>
      </c>
      <c r="BM242" s="202" t="s">
        <v>1478</v>
      </c>
    </row>
    <row r="243" spans="1:65" s="2" customFormat="1" ht="14.4" customHeight="1">
      <c r="A243" s="34"/>
      <c r="B243" s="35"/>
      <c r="C243" s="191" t="s">
        <v>818</v>
      </c>
      <c r="D243" s="191" t="s">
        <v>181</v>
      </c>
      <c r="E243" s="192" t="s">
        <v>2617</v>
      </c>
      <c r="F243" s="193" t="s">
        <v>2618</v>
      </c>
      <c r="G243" s="194" t="s">
        <v>709</v>
      </c>
      <c r="H243" s="195">
        <v>1</v>
      </c>
      <c r="I243" s="196"/>
      <c r="J243" s="197">
        <f t="shared" si="20"/>
        <v>0</v>
      </c>
      <c r="K243" s="193" t="s">
        <v>1</v>
      </c>
      <c r="L243" s="39"/>
      <c r="M243" s="198" t="s">
        <v>1</v>
      </c>
      <c r="N243" s="199" t="s">
        <v>47</v>
      </c>
      <c r="O243" s="71"/>
      <c r="P243" s="200">
        <f t="shared" si="21"/>
        <v>0</v>
      </c>
      <c r="Q243" s="200">
        <v>0</v>
      </c>
      <c r="R243" s="200">
        <f t="shared" si="22"/>
        <v>0</v>
      </c>
      <c r="S243" s="200">
        <v>0</v>
      </c>
      <c r="T243" s="201">
        <f t="shared" si="2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456</v>
      </c>
      <c r="AT243" s="202" t="s">
        <v>181</v>
      </c>
      <c r="AU243" s="202" t="s">
        <v>110</v>
      </c>
      <c r="AY243" s="17" t="s">
        <v>179</v>
      </c>
      <c r="BE243" s="203">
        <f t="shared" si="24"/>
        <v>0</v>
      </c>
      <c r="BF243" s="203">
        <f t="shared" si="25"/>
        <v>0</v>
      </c>
      <c r="BG243" s="203">
        <f t="shared" si="26"/>
        <v>0</v>
      </c>
      <c r="BH243" s="203">
        <f t="shared" si="27"/>
        <v>0</v>
      </c>
      <c r="BI243" s="203">
        <f t="shared" si="28"/>
        <v>0</v>
      </c>
      <c r="BJ243" s="17" t="s">
        <v>21</v>
      </c>
      <c r="BK243" s="203">
        <f t="shared" si="29"/>
        <v>0</v>
      </c>
      <c r="BL243" s="17" t="s">
        <v>456</v>
      </c>
      <c r="BM243" s="202" t="s">
        <v>1487</v>
      </c>
    </row>
    <row r="244" spans="1:65" s="2" customFormat="1" ht="14.4" customHeight="1">
      <c r="A244" s="34"/>
      <c r="B244" s="35"/>
      <c r="C244" s="191" t="s">
        <v>824</v>
      </c>
      <c r="D244" s="191" t="s">
        <v>181</v>
      </c>
      <c r="E244" s="192" t="s">
        <v>2619</v>
      </c>
      <c r="F244" s="193" t="s">
        <v>2620</v>
      </c>
      <c r="G244" s="194" t="s">
        <v>709</v>
      </c>
      <c r="H244" s="195">
        <v>1</v>
      </c>
      <c r="I244" s="196"/>
      <c r="J244" s="197">
        <f t="shared" si="20"/>
        <v>0</v>
      </c>
      <c r="K244" s="193" t="s">
        <v>1</v>
      </c>
      <c r="L244" s="39"/>
      <c r="M244" s="198" t="s">
        <v>1</v>
      </c>
      <c r="N244" s="199" t="s">
        <v>47</v>
      </c>
      <c r="O244" s="71"/>
      <c r="P244" s="200">
        <f t="shared" si="21"/>
        <v>0</v>
      </c>
      <c r="Q244" s="200">
        <v>0</v>
      </c>
      <c r="R244" s="200">
        <f t="shared" si="22"/>
        <v>0</v>
      </c>
      <c r="S244" s="200">
        <v>0</v>
      </c>
      <c r="T244" s="201">
        <f t="shared" si="2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456</v>
      </c>
      <c r="AT244" s="202" t="s">
        <v>181</v>
      </c>
      <c r="AU244" s="202" t="s">
        <v>110</v>
      </c>
      <c r="AY244" s="17" t="s">
        <v>179</v>
      </c>
      <c r="BE244" s="203">
        <f t="shared" si="24"/>
        <v>0</v>
      </c>
      <c r="BF244" s="203">
        <f t="shared" si="25"/>
        <v>0</v>
      </c>
      <c r="BG244" s="203">
        <f t="shared" si="26"/>
        <v>0</v>
      </c>
      <c r="BH244" s="203">
        <f t="shared" si="27"/>
        <v>0</v>
      </c>
      <c r="BI244" s="203">
        <f t="shared" si="28"/>
        <v>0</v>
      </c>
      <c r="BJ244" s="17" t="s">
        <v>21</v>
      </c>
      <c r="BK244" s="203">
        <f t="shared" si="29"/>
        <v>0</v>
      </c>
      <c r="BL244" s="17" t="s">
        <v>456</v>
      </c>
      <c r="BM244" s="202" t="s">
        <v>1495</v>
      </c>
    </row>
    <row r="245" spans="1:65" s="2" customFormat="1" ht="14.4" customHeight="1">
      <c r="A245" s="34"/>
      <c r="B245" s="35"/>
      <c r="C245" s="191" t="s">
        <v>829</v>
      </c>
      <c r="D245" s="191" t="s">
        <v>181</v>
      </c>
      <c r="E245" s="192" t="s">
        <v>2621</v>
      </c>
      <c r="F245" s="193" t="s">
        <v>2622</v>
      </c>
      <c r="G245" s="194" t="s">
        <v>260</v>
      </c>
      <c r="H245" s="195">
        <v>48</v>
      </c>
      <c r="I245" s="196"/>
      <c r="J245" s="197">
        <f t="shared" si="20"/>
        <v>0</v>
      </c>
      <c r="K245" s="193" t="s">
        <v>1</v>
      </c>
      <c r="L245" s="39"/>
      <c r="M245" s="198" t="s">
        <v>1</v>
      </c>
      <c r="N245" s="199" t="s">
        <v>47</v>
      </c>
      <c r="O245" s="71"/>
      <c r="P245" s="200">
        <f t="shared" si="21"/>
        <v>0</v>
      </c>
      <c r="Q245" s="200">
        <v>0</v>
      </c>
      <c r="R245" s="200">
        <f t="shared" si="22"/>
        <v>0</v>
      </c>
      <c r="S245" s="200">
        <v>0</v>
      </c>
      <c r="T245" s="201">
        <f t="shared" si="2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456</v>
      </c>
      <c r="AT245" s="202" t="s">
        <v>181</v>
      </c>
      <c r="AU245" s="202" t="s">
        <v>110</v>
      </c>
      <c r="AY245" s="17" t="s">
        <v>179</v>
      </c>
      <c r="BE245" s="203">
        <f t="shared" si="24"/>
        <v>0</v>
      </c>
      <c r="BF245" s="203">
        <f t="shared" si="25"/>
        <v>0</v>
      </c>
      <c r="BG245" s="203">
        <f t="shared" si="26"/>
        <v>0</v>
      </c>
      <c r="BH245" s="203">
        <f t="shared" si="27"/>
        <v>0</v>
      </c>
      <c r="BI245" s="203">
        <f t="shared" si="28"/>
        <v>0</v>
      </c>
      <c r="BJ245" s="17" t="s">
        <v>21</v>
      </c>
      <c r="BK245" s="203">
        <f t="shared" si="29"/>
        <v>0</v>
      </c>
      <c r="BL245" s="17" t="s">
        <v>456</v>
      </c>
      <c r="BM245" s="202" t="s">
        <v>1503</v>
      </c>
    </row>
    <row r="246" spans="1:65" s="2" customFormat="1" ht="14.4" customHeight="1">
      <c r="A246" s="34"/>
      <c r="B246" s="35"/>
      <c r="C246" s="191" t="s">
        <v>836</v>
      </c>
      <c r="D246" s="191" t="s">
        <v>181</v>
      </c>
      <c r="E246" s="192" t="s">
        <v>2621</v>
      </c>
      <c r="F246" s="193" t="s">
        <v>2622</v>
      </c>
      <c r="G246" s="194" t="s">
        <v>260</v>
      </c>
      <c r="H246" s="195">
        <v>33</v>
      </c>
      <c r="I246" s="196"/>
      <c r="J246" s="197">
        <f t="shared" si="20"/>
        <v>0</v>
      </c>
      <c r="K246" s="193" t="s">
        <v>1</v>
      </c>
      <c r="L246" s="39"/>
      <c r="M246" s="198" t="s">
        <v>1</v>
      </c>
      <c r="N246" s="199" t="s">
        <v>47</v>
      </c>
      <c r="O246" s="71"/>
      <c r="P246" s="200">
        <f t="shared" si="21"/>
        <v>0</v>
      </c>
      <c r="Q246" s="200">
        <v>0</v>
      </c>
      <c r="R246" s="200">
        <f t="shared" si="22"/>
        <v>0</v>
      </c>
      <c r="S246" s="200">
        <v>0</v>
      </c>
      <c r="T246" s="201">
        <f t="shared" si="2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456</v>
      </c>
      <c r="AT246" s="202" t="s">
        <v>181</v>
      </c>
      <c r="AU246" s="202" t="s">
        <v>110</v>
      </c>
      <c r="AY246" s="17" t="s">
        <v>179</v>
      </c>
      <c r="BE246" s="203">
        <f t="shared" si="24"/>
        <v>0</v>
      </c>
      <c r="BF246" s="203">
        <f t="shared" si="25"/>
        <v>0</v>
      </c>
      <c r="BG246" s="203">
        <f t="shared" si="26"/>
        <v>0</v>
      </c>
      <c r="BH246" s="203">
        <f t="shared" si="27"/>
        <v>0</v>
      </c>
      <c r="BI246" s="203">
        <f t="shared" si="28"/>
        <v>0</v>
      </c>
      <c r="BJ246" s="17" t="s">
        <v>21</v>
      </c>
      <c r="BK246" s="203">
        <f t="shared" si="29"/>
        <v>0</v>
      </c>
      <c r="BL246" s="17" t="s">
        <v>456</v>
      </c>
      <c r="BM246" s="202" t="s">
        <v>1517</v>
      </c>
    </row>
    <row r="247" spans="1:65" s="2" customFormat="1" ht="14.4" customHeight="1">
      <c r="A247" s="34"/>
      <c r="B247" s="35"/>
      <c r="C247" s="191" t="s">
        <v>842</v>
      </c>
      <c r="D247" s="191" t="s">
        <v>181</v>
      </c>
      <c r="E247" s="192" t="s">
        <v>2621</v>
      </c>
      <c r="F247" s="193" t="s">
        <v>2622</v>
      </c>
      <c r="G247" s="194" t="s">
        <v>260</v>
      </c>
      <c r="H247" s="195">
        <v>3</v>
      </c>
      <c r="I247" s="196"/>
      <c r="J247" s="197">
        <f t="shared" ref="J247:J278" si="30">ROUND(I247*H247,2)</f>
        <v>0</v>
      </c>
      <c r="K247" s="193" t="s">
        <v>1</v>
      </c>
      <c r="L247" s="39"/>
      <c r="M247" s="198" t="s">
        <v>1</v>
      </c>
      <c r="N247" s="199" t="s">
        <v>47</v>
      </c>
      <c r="O247" s="71"/>
      <c r="P247" s="200">
        <f t="shared" ref="P247:P278" si="31">O247*H247</f>
        <v>0</v>
      </c>
      <c r="Q247" s="200">
        <v>0</v>
      </c>
      <c r="R247" s="200">
        <f t="shared" ref="R247:R278" si="32">Q247*H247</f>
        <v>0</v>
      </c>
      <c r="S247" s="200">
        <v>0</v>
      </c>
      <c r="T247" s="201">
        <f t="shared" ref="T247:T278" si="33"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456</v>
      </c>
      <c r="AT247" s="202" t="s">
        <v>181</v>
      </c>
      <c r="AU247" s="202" t="s">
        <v>110</v>
      </c>
      <c r="AY247" s="17" t="s">
        <v>179</v>
      </c>
      <c r="BE247" s="203">
        <f t="shared" ref="BE247:BE279" si="34">IF(N247="základní",J247,0)</f>
        <v>0</v>
      </c>
      <c r="BF247" s="203">
        <f t="shared" ref="BF247:BF279" si="35">IF(N247="snížená",J247,0)</f>
        <v>0</v>
      </c>
      <c r="BG247" s="203">
        <f t="shared" ref="BG247:BG279" si="36">IF(N247="zákl. přenesená",J247,0)</f>
        <v>0</v>
      </c>
      <c r="BH247" s="203">
        <f t="shared" ref="BH247:BH279" si="37">IF(N247="sníž. přenesená",J247,0)</f>
        <v>0</v>
      </c>
      <c r="BI247" s="203">
        <f t="shared" ref="BI247:BI279" si="38">IF(N247="nulová",J247,0)</f>
        <v>0</v>
      </c>
      <c r="BJ247" s="17" t="s">
        <v>21</v>
      </c>
      <c r="BK247" s="203">
        <f t="shared" ref="BK247:BK279" si="39">ROUND(I247*H247,2)</f>
        <v>0</v>
      </c>
      <c r="BL247" s="17" t="s">
        <v>456</v>
      </c>
      <c r="BM247" s="202" t="s">
        <v>1529</v>
      </c>
    </row>
    <row r="248" spans="1:65" s="2" customFormat="1" ht="14.4" customHeight="1">
      <c r="A248" s="34"/>
      <c r="B248" s="35"/>
      <c r="C248" s="191" t="s">
        <v>846</v>
      </c>
      <c r="D248" s="191" t="s">
        <v>181</v>
      </c>
      <c r="E248" s="192" t="s">
        <v>2623</v>
      </c>
      <c r="F248" s="193" t="s">
        <v>2624</v>
      </c>
      <c r="G248" s="194" t="s">
        <v>260</v>
      </c>
      <c r="H248" s="195">
        <v>90</v>
      </c>
      <c r="I248" s="196"/>
      <c r="J248" s="197">
        <f t="shared" si="30"/>
        <v>0</v>
      </c>
      <c r="K248" s="193" t="s">
        <v>1</v>
      </c>
      <c r="L248" s="39"/>
      <c r="M248" s="198" t="s">
        <v>1</v>
      </c>
      <c r="N248" s="199" t="s">
        <v>47</v>
      </c>
      <c r="O248" s="71"/>
      <c r="P248" s="200">
        <f t="shared" si="31"/>
        <v>0</v>
      </c>
      <c r="Q248" s="200">
        <v>0</v>
      </c>
      <c r="R248" s="200">
        <f t="shared" si="32"/>
        <v>0</v>
      </c>
      <c r="S248" s="200">
        <v>0</v>
      </c>
      <c r="T248" s="201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456</v>
      </c>
      <c r="AT248" s="202" t="s">
        <v>181</v>
      </c>
      <c r="AU248" s="202" t="s">
        <v>110</v>
      </c>
      <c r="AY248" s="17" t="s">
        <v>179</v>
      </c>
      <c r="BE248" s="203">
        <f t="shared" si="34"/>
        <v>0</v>
      </c>
      <c r="BF248" s="203">
        <f t="shared" si="35"/>
        <v>0</v>
      </c>
      <c r="BG248" s="203">
        <f t="shared" si="36"/>
        <v>0</v>
      </c>
      <c r="BH248" s="203">
        <f t="shared" si="37"/>
        <v>0</v>
      </c>
      <c r="BI248" s="203">
        <f t="shared" si="38"/>
        <v>0</v>
      </c>
      <c r="BJ248" s="17" t="s">
        <v>21</v>
      </c>
      <c r="BK248" s="203">
        <f t="shared" si="39"/>
        <v>0</v>
      </c>
      <c r="BL248" s="17" t="s">
        <v>456</v>
      </c>
      <c r="BM248" s="202" t="s">
        <v>1536</v>
      </c>
    </row>
    <row r="249" spans="1:65" s="2" customFormat="1" ht="14.4" customHeight="1">
      <c r="A249" s="34"/>
      <c r="B249" s="35"/>
      <c r="C249" s="191" t="s">
        <v>852</v>
      </c>
      <c r="D249" s="191" t="s">
        <v>181</v>
      </c>
      <c r="E249" s="192" t="s">
        <v>2623</v>
      </c>
      <c r="F249" s="193" t="s">
        <v>2624</v>
      </c>
      <c r="G249" s="194" t="s">
        <v>260</v>
      </c>
      <c r="H249" s="195">
        <v>5</v>
      </c>
      <c r="I249" s="196"/>
      <c r="J249" s="197">
        <f t="shared" si="30"/>
        <v>0</v>
      </c>
      <c r="K249" s="193" t="s">
        <v>1</v>
      </c>
      <c r="L249" s="39"/>
      <c r="M249" s="198" t="s">
        <v>1</v>
      </c>
      <c r="N249" s="199" t="s">
        <v>47</v>
      </c>
      <c r="O249" s="71"/>
      <c r="P249" s="200">
        <f t="shared" si="31"/>
        <v>0</v>
      </c>
      <c r="Q249" s="200">
        <v>0</v>
      </c>
      <c r="R249" s="200">
        <f t="shared" si="32"/>
        <v>0</v>
      </c>
      <c r="S249" s="200">
        <v>0</v>
      </c>
      <c r="T249" s="201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456</v>
      </c>
      <c r="AT249" s="202" t="s">
        <v>181</v>
      </c>
      <c r="AU249" s="202" t="s">
        <v>110</v>
      </c>
      <c r="AY249" s="17" t="s">
        <v>179</v>
      </c>
      <c r="BE249" s="203">
        <f t="shared" si="34"/>
        <v>0</v>
      </c>
      <c r="BF249" s="203">
        <f t="shared" si="35"/>
        <v>0</v>
      </c>
      <c r="BG249" s="203">
        <f t="shared" si="36"/>
        <v>0</v>
      </c>
      <c r="BH249" s="203">
        <f t="shared" si="37"/>
        <v>0</v>
      </c>
      <c r="BI249" s="203">
        <f t="shared" si="38"/>
        <v>0</v>
      </c>
      <c r="BJ249" s="17" t="s">
        <v>21</v>
      </c>
      <c r="BK249" s="203">
        <f t="shared" si="39"/>
        <v>0</v>
      </c>
      <c r="BL249" s="17" t="s">
        <v>456</v>
      </c>
      <c r="BM249" s="202" t="s">
        <v>1544</v>
      </c>
    </row>
    <row r="250" spans="1:65" s="2" customFormat="1" ht="14.4" customHeight="1">
      <c r="A250" s="34"/>
      <c r="B250" s="35"/>
      <c r="C250" s="191" t="s">
        <v>856</v>
      </c>
      <c r="D250" s="191" t="s">
        <v>181</v>
      </c>
      <c r="E250" s="192" t="s">
        <v>2625</v>
      </c>
      <c r="F250" s="193" t="s">
        <v>2626</v>
      </c>
      <c r="G250" s="194" t="s">
        <v>709</v>
      </c>
      <c r="H250" s="195">
        <v>5</v>
      </c>
      <c r="I250" s="196"/>
      <c r="J250" s="197">
        <f t="shared" si="30"/>
        <v>0</v>
      </c>
      <c r="K250" s="193" t="s">
        <v>1</v>
      </c>
      <c r="L250" s="39"/>
      <c r="M250" s="198" t="s">
        <v>1</v>
      </c>
      <c r="N250" s="199" t="s">
        <v>47</v>
      </c>
      <c r="O250" s="71"/>
      <c r="P250" s="200">
        <f t="shared" si="31"/>
        <v>0</v>
      </c>
      <c r="Q250" s="200">
        <v>0</v>
      </c>
      <c r="R250" s="200">
        <f t="shared" si="32"/>
        <v>0</v>
      </c>
      <c r="S250" s="200">
        <v>0</v>
      </c>
      <c r="T250" s="201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456</v>
      </c>
      <c r="AT250" s="202" t="s">
        <v>181</v>
      </c>
      <c r="AU250" s="202" t="s">
        <v>110</v>
      </c>
      <c r="AY250" s="17" t="s">
        <v>179</v>
      </c>
      <c r="BE250" s="203">
        <f t="shared" si="34"/>
        <v>0</v>
      </c>
      <c r="BF250" s="203">
        <f t="shared" si="35"/>
        <v>0</v>
      </c>
      <c r="BG250" s="203">
        <f t="shared" si="36"/>
        <v>0</v>
      </c>
      <c r="BH250" s="203">
        <f t="shared" si="37"/>
        <v>0</v>
      </c>
      <c r="BI250" s="203">
        <f t="shared" si="38"/>
        <v>0</v>
      </c>
      <c r="BJ250" s="17" t="s">
        <v>21</v>
      </c>
      <c r="BK250" s="203">
        <f t="shared" si="39"/>
        <v>0</v>
      </c>
      <c r="BL250" s="17" t="s">
        <v>456</v>
      </c>
      <c r="BM250" s="202" t="s">
        <v>1556</v>
      </c>
    </row>
    <row r="251" spans="1:65" s="2" customFormat="1" ht="14.4" customHeight="1">
      <c r="A251" s="34"/>
      <c r="B251" s="35"/>
      <c r="C251" s="191" t="s">
        <v>862</v>
      </c>
      <c r="D251" s="191" t="s">
        <v>181</v>
      </c>
      <c r="E251" s="192" t="s">
        <v>2627</v>
      </c>
      <c r="F251" s="193" t="s">
        <v>2628</v>
      </c>
      <c r="G251" s="194" t="s">
        <v>709</v>
      </c>
      <c r="H251" s="195">
        <v>16</v>
      </c>
      <c r="I251" s="196"/>
      <c r="J251" s="197">
        <f t="shared" si="30"/>
        <v>0</v>
      </c>
      <c r="K251" s="193" t="s">
        <v>1</v>
      </c>
      <c r="L251" s="39"/>
      <c r="M251" s="198" t="s">
        <v>1</v>
      </c>
      <c r="N251" s="199" t="s">
        <v>47</v>
      </c>
      <c r="O251" s="71"/>
      <c r="P251" s="200">
        <f t="shared" si="31"/>
        <v>0</v>
      </c>
      <c r="Q251" s="200">
        <v>0</v>
      </c>
      <c r="R251" s="200">
        <f t="shared" si="32"/>
        <v>0</v>
      </c>
      <c r="S251" s="200">
        <v>0</v>
      </c>
      <c r="T251" s="201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2" t="s">
        <v>456</v>
      </c>
      <c r="AT251" s="202" t="s">
        <v>181</v>
      </c>
      <c r="AU251" s="202" t="s">
        <v>110</v>
      </c>
      <c r="AY251" s="17" t="s">
        <v>179</v>
      </c>
      <c r="BE251" s="203">
        <f t="shared" si="34"/>
        <v>0</v>
      </c>
      <c r="BF251" s="203">
        <f t="shared" si="35"/>
        <v>0</v>
      </c>
      <c r="BG251" s="203">
        <f t="shared" si="36"/>
        <v>0</v>
      </c>
      <c r="BH251" s="203">
        <f t="shared" si="37"/>
        <v>0</v>
      </c>
      <c r="BI251" s="203">
        <f t="shared" si="38"/>
        <v>0</v>
      </c>
      <c r="BJ251" s="17" t="s">
        <v>21</v>
      </c>
      <c r="BK251" s="203">
        <f t="shared" si="39"/>
        <v>0</v>
      </c>
      <c r="BL251" s="17" t="s">
        <v>456</v>
      </c>
      <c r="BM251" s="202" t="s">
        <v>1564</v>
      </c>
    </row>
    <row r="252" spans="1:65" s="2" customFormat="1" ht="14.4" customHeight="1">
      <c r="A252" s="34"/>
      <c r="B252" s="35"/>
      <c r="C252" s="191" t="s">
        <v>866</v>
      </c>
      <c r="D252" s="191" t="s">
        <v>181</v>
      </c>
      <c r="E252" s="192" t="s">
        <v>2629</v>
      </c>
      <c r="F252" s="193" t="s">
        <v>2630</v>
      </c>
      <c r="G252" s="194" t="s">
        <v>709</v>
      </c>
      <c r="H252" s="195">
        <v>5</v>
      </c>
      <c r="I252" s="196"/>
      <c r="J252" s="197">
        <f t="shared" si="30"/>
        <v>0</v>
      </c>
      <c r="K252" s="193" t="s">
        <v>1</v>
      </c>
      <c r="L252" s="39"/>
      <c r="M252" s="198" t="s">
        <v>1</v>
      </c>
      <c r="N252" s="199" t="s">
        <v>47</v>
      </c>
      <c r="O252" s="71"/>
      <c r="P252" s="200">
        <f t="shared" si="31"/>
        <v>0</v>
      </c>
      <c r="Q252" s="200">
        <v>0</v>
      </c>
      <c r="R252" s="200">
        <f t="shared" si="32"/>
        <v>0</v>
      </c>
      <c r="S252" s="200">
        <v>0</v>
      </c>
      <c r="T252" s="201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456</v>
      </c>
      <c r="AT252" s="202" t="s">
        <v>181</v>
      </c>
      <c r="AU252" s="202" t="s">
        <v>110</v>
      </c>
      <c r="AY252" s="17" t="s">
        <v>179</v>
      </c>
      <c r="BE252" s="203">
        <f t="shared" si="34"/>
        <v>0</v>
      </c>
      <c r="BF252" s="203">
        <f t="shared" si="35"/>
        <v>0</v>
      </c>
      <c r="BG252" s="203">
        <f t="shared" si="36"/>
        <v>0</v>
      </c>
      <c r="BH252" s="203">
        <f t="shared" si="37"/>
        <v>0</v>
      </c>
      <c r="BI252" s="203">
        <f t="shared" si="38"/>
        <v>0</v>
      </c>
      <c r="BJ252" s="17" t="s">
        <v>21</v>
      </c>
      <c r="BK252" s="203">
        <f t="shared" si="39"/>
        <v>0</v>
      </c>
      <c r="BL252" s="17" t="s">
        <v>456</v>
      </c>
      <c r="BM252" s="202" t="s">
        <v>1578</v>
      </c>
    </row>
    <row r="253" spans="1:65" s="2" customFormat="1" ht="14.4" customHeight="1">
      <c r="A253" s="34"/>
      <c r="B253" s="35"/>
      <c r="C253" s="191" t="s">
        <v>872</v>
      </c>
      <c r="D253" s="191" t="s">
        <v>181</v>
      </c>
      <c r="E253" s="192" t="s">
        <v>2627</v>
      </c>
      <c r="F253" s="193" t="s">
        <v>2628</v>
      </c>
      <c r="G253" s="194" t="s">
        <v>709</v>
      </c>
      <c r="H253" s="195">
        <v>42</v>
      </c>
      <c r="I253" s="196"/>
      <c r="J253" s="197">
        <f t="shared" si="30"/>
        <v>0</v>
      </c>
      <c r="K253" s="193" t="s">
        <v>1</v>
      </c>
      <c r="L253" s="39"/>
      <c r="M253" s="198" t="s">
        <v>1</v>
      </c>
      <c r="N253" s="199" t="s">
        <v>47</v>
      </c>
      <c r="O253" s="71"/>
      <c r="P253" s="200">
        <f t="shared" si="31"/>
        <v>0</v>
      </c>
      <c r="Q253" s="200">
        <v>0</v>
      </c>
      <c r="R253" s="200">
        <f t="shared" si="32"/>
        <v>0</v>
      </c>
      <c r="S253" s="200">
        <v>0</v>
      </c>
      <c r="T253" s="201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2" t="s">
        <v>456</v>
      </c>
      <c r="AT253" s="202" t="s">
        <v>181</v>
      </c>
      <c r="AU253" s="202" t="s">
        <v>110</v>
      </c>
      <c r="AY253" s="17" t="s">
        <v>179</v>
      </c>
      <c r="BE253" s="203">
        <f t="shared" si="34"/>
        <v>0</v>
      </c>
      <c r="BF253" s="203">
        <f t="shared" si="35"/>
        <v>0</v>
      </c>
      <c r="BG253" s="203">
        <f t="shared" si="36"/>
        <v>0</v>
      </c>
      <c r="BH253" s="203">
        <f t="shared" si="37"/>
        <v>0</v>
      </c>
      <c r="BI253" s="203">
        <f t="shared" si="38"/>
        <v>0</v>
      </c>
      <c r="BJ253" s="17" t="s">
        <v>21</v>
      </c>
      <c r="BK253" s="203">
        <f t="shared" si="39"/>
        <v>0</v>
      </c>
      <c r="BL253" s="17" t="s">
        <v>456</v>
      </c>
      <c r="BM253" s="202" t="s">
        <v>1589</v>
      </c>
    </row>
    <row r="254" spans="1:65" s="2" customFormat="1" ht="14.4" customHeight="1">
      <c r="A254" s="34"/>
      <c r="B254" s="35"/>
      <c r="C254" s="191" t="s">
        <v>880</v>
      </c>
      <c r="D254" s="191" t="s">
        <v>181</v>
      </c>
      <c r="E254" s="192" t="s">
        <v>2627</v>
      </c>
      <c r="F254" s="193" t="s">
        <v>2628</v>
      </c>
      <c r="G254" s="194" t="s">
        <v>709</v>
      </c>
      <c r="H254" s="195">
        <v>58</v>
      </c>
      <c r="I254" s="196"/>
      <c r="J254" s="197">
        <f t="shared" si="30"/>
        <v>0</v>
      </c>
      <c r="K254" s="193" t="s">
        <v>1</v>
      </c>
      <c r="L254" s="39"/>
      <c r="M254" s="198" t="s">
        <v>1</v>
      </c>
      <c r="N254" s="199" t="s">
        <v>47</v>
      </c>
      <c r="O254" s="71"/>
      <c r="P254" s="200">
        <f t="shared" si="31"/>
        <v>0</v>
      </c>
      <c r="Q254" s="200">
        <v>0</v>
      </c>
      <c r="R254" s="200">
        <f t="shared" si="32"/>
        <v>0</v>
      </c>
      <c r="S254" s="200">
        <v>0</v>
      </c>
      <c r="T254" s="201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456</v>
      </c>
      <c r="AT254" s="202" t="s">
        <v>181</v>
      </c>
      <c r="AU254" s="202" t="s">
        <v>110</v>
      </c>
      <c r="AY254" s="17" t="s">
        <v>179</v>
      </c>
      <c r="BE254" s="203">
        <f t="shared" si="34"/>
        <v>0</v>
      </c>
      <c r="BF254" s="203">
        <f t="shared" si="35"/>
        <v>0</v>
      </c>
      <c r="BG254" s="203">
        <f t="shared" si="36"/>
        <v>0</v>
      </c>
      <c r="BH254" s="203">
        <f t="shared" si="37"/>
        <v>0</v>
      </c>
      <c r="BI254" s="203">
        <f t="shared" si="38"/>
        <v>0</v>
      </c>
      <c r="BJ254" s="17" t="s">
        <v>21</v>
      </c>
      <c r="BK254" s="203">
        <f t="shared" si="39"/>
        <v>0</v>
      </c>
      <c r="BL254" s="17" t="s">
        <v>456</v>
      </c>
      <c r="BM254" s="202" t="s">
        <v>1603</v>
      </c>
    </row>
    <row r="255" spans="1:65" s="2" customFormat="1" ht="14.4" customHeight="1">
      <c r="A255" s="34"/>
      <c r="B255" s="35"/>
      <c r="C255" s="191" t="s">
        <v>887</v>
      </c>
      <c r="D255" s="191" t="s">
        <v>181</v>
      </c>
      <c r="E255" s="192" t="s">
        <v>2631</v>
      </c>
      <c r="F255" s="193" t="s">
        <v>2632</v>
      </c>
      <c r="G255" s="194" t="s">
        <v>709</v>
      </c>
      <c r="H255" s="195">
        <v>2</v>
      </c>
      <c r="I255" s="196"/>
      <c r="J255" s="197">
        <f t="shared" si="30"/>
        <v>0</v>
      </c>
      <c r="K255" s="193" t="s">
        <v>1</v>
      </c>
      <c r="L255" s="39"/>
      <c r="M255" s="198" t="s">
        <v>1</v>
      </c>
      <c r="N255" s="199" t="s">
        <v>47</v>
      </c>
      <c r="O255" s="71"/>
      <c r="P255" s="200">
        <f t="shared" si="31"/>
        <v>0</v>
      </c>
      <c r="Q255" s="200">
        <v>0</v>
      </c>
      <c r="R255" s="200">
        <f t="shared" si="32"/>
        <v>0</v>
      </c>
      <c r="S255" s="200">
        <v>0</v>
      </c>
      <c r="T255" s="201">
        <f t="shared" si="3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456</v>
      </c>
      <c r="AT255" s="202" t="s">
        <v>181</v>
      </c>
      <c r="AU255" s="202" t="s">
        <v>110</v>
      </c>
      <c r="AY255" s="17" t="s">
        <v>179</v>
      </c>
      <c r="BE255" s="203">
        <f t="shared" si="34"/>
        <v>0</v>
      </c>
      <c r="BF255" s="203">
        <f t="shared" si="35"/>
        <v>0</v>
      </c>
      <c r="BG255" s="203">
        <f t="shared" si="36"/>
        <v>0</v>
      </c>
      <c r="BH255" s="203">
        <f t="shared" si="37"/>
        <v>0</v>
      </c>
      <c r="BI255" s="203">
        <f t="shared" si="38"/>
        <v>0</v>
      </c>
      <c r="BJ255" s="17" t="s">
        <v>21</v>
      </c>
      <c r="BK255" s="203">
        <f t="shared" si="39"/>
        <v>0</v>
      </c>
      <c r="BL255" s="17" t="s">
        <v>456</v>
      </c>
      <c r="BM255" s="202" t="s">
        <v>1612</v>
      </c>
    </row>
    <row r="256" spans="1:65" s="2" customFormat="1" ht="14.4" customHeight="1">
      <c r="A256" s="34"/>
      <c r="B256" s="35"/>
      <c r="C256" s="191" t="s">
        <v>895</v>
      </c>
      <c r="D256" s="191" t="s">
        <v>181</v>
      </c>
      <c r="E256" s="192" t="s">
        <v>2631</v>
      </c>
      <c r="F256" s="193" t="s">
        <v>2632</v>
      </c>
      <c r="G256" s="194" t="s">
        <v>709</v>
      </c>
      <c r="H256" s="195">
        <v>1</v>
      </c>
      <c r="I256" s="196"/>
      <c r="J256" s="197">
        <f t="shared" si="30"/>
        <v>0</v>
      </c>
      <c r="K256" s="193" t="s">
        <v>1</v>
      </c>
      <c r="L256" s="39"/>
      <c r="M256" s="198" t="s">
        <v>1</v>
      </c>
      <c r="N256" s="199" t="s">
        <v>47</v>
      </c>
      <c r="O256" s="71"/>
      <c r="P256" s="200">
        <f t="shared" si="31"/>
        <v>0</v>
      </c>
      <c r="Q256" s="200">
        <v>0</v>
      </c>
      <c r="R256" s="200">
        <f t="shared" si="32"/>
        <v>0</v>
      </c>
      <c r="S256" s="200">
        <v>0</v>
      </c>
      <c r="T256" s="201">
        <f t="shared" si="3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456</v>
      </c>
      <c r="AT256" s="202" t="s">
        <v>181</v>
      </c>
      <c r="AU256" s="202" t="s">
        <v>110</v>
      </c>
      <c r="AY256" s="17" t="s">
        <v>179</v>
      </c>
      <c r="BE256" s="203">
        <f t="shared" si="34"/>
        <v>0</v>
      </c>
      <c r="BF256" s="203">
        <f t="shared" si="35"/>
        <v>0</v>
      </c>
      <c r="BG256" s="203">
        <f t="shared" si="36"/>
        <v>0</v>
      </c>
      <c r="BH256" s="203">
        <f t="shared" si="37"/>
        <v>0</v>
      </c>
      <c r="BI256" s="203">
        <f t="shared" si="38"/>
        <v>0</v>
      </c>
      <c r="BJ256" s="17" t="s">
        <v>21</v>
      </c>
      <c r="BK256" s="203">
        <f t="shared" si="39"/>
        <v>0</v>
      </c>
      <c r="BL256" s="17" t="s">
        <v>456</v>
      </c>
      <c r="BM256" s="202" t="s">
        <v>1624</v>
      </c>
    </row>
    <row r="257" spans="1:65" s="2" customFormat="1" ht="14.4" customHeight="1">
      <c r="A257" s="34"/>
      <c r="B257" s="35"/>
      <c r="C257" s="191" t="s">
        <v>904</v>
      </c>
      <c r="D257" s="191" t="s">
        <v>181</v>
      </c>
      <c r="E257" s="192" t="s">
        <v>2633</v>
      </c>
      <c r="F257" s="193" t="s">
        <v>2634</v>
      </c>
      <c r="G257" s="194" t="s">
        <v>260</v>
      </c>
      <c r="H257" s="195">
        <v>15</v>
      </c>
      <c r="I257" s="196"/>
      <c r="J257" s="197">
        <f t="shared" si="30"/>
        <v>0</v>
      </c>
      <c r="K257" s="193" t="s">
        <v>1</v>
      </c>
      <c r="L257" s="39"/>
      <c r="M257" s="198" t="s">
        <v>1</v>
      </c>
      <c r="N257" s="199" t="s">
        <v>47</v>
      </c>
      <c r="O257" s="71"/>
      <c r="P257" s="200">
        <f t="shared" si="31"/>
        <v>0</v>
      </c>
      <c r="Q257" s="200">
        <v>0</v>
      </c>
      <c r="R257" s="200">
        <f t="shared" si="32"/>
        <v>0</v>
      </c>
      <c r="S257" s="200">
        <v>0</v>
      </c>
      <c r="T257" s="201">
        <f t="shared" si="3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2" t="s">
        <v>456</v>
      </c>
      <c r="AT257" s="202" t="s">
        <v>181</v>
      </c>
      <c r="AU257" s="202" t="s">
        <v>110</v>
      </c>
      <c r="AY257" s="17" t="s">
        <v>179</v>
      </c>
      <c r="BE257" s="203">
        <f t="shared" si="34"/>
        <v>0</v>
      </c>
      <c r="BF257" s="203">
        <f t="shared" si="35"/>
        <v>0</v>
      </c>
      <c r="BG257" s="203">
        <f t="shared" si="36"/>
        <v>0</v>
      </c>
      <c r="BH257" s="203">
        <f t="shared" si="37"/>
        <v>0</v>
      </c>
      <c r="BI257" s="203">
        <f t="shared" si="38"/>
        <v>0</v>
      </c>
      <c r="BJ257" s="17" t="s">
        <v>21</v>
      </c>
      <c r="BK257" s="203">
        <f t="shared" si="39"/>
        <v>0</v>
      </c>
      <c r="BL257" s="17" t="s">
        <v>456</v>
      </c>
      <c r="BM257" s="202" t="s">
        <v>1636</v>
      </c>
    </row>
    <row r="258" spans="1:65" s="2" customFormat="1" ht="14.4" customHeight="1">
      <c r="A258" s="34"/>
      <c r="B258" s="35"/>
      <c r="C258" s="191" t="s">
        <v>912</v>
      </c>
      <c r="D258" s="191" t="s">
        <v>181</v>
      </c>
      <c r="E258" s="192" t="s">
        <v>2635</v>
      </c>
      <c r="F258" s="193" t="s">
        <v>2636</v>
      </c>
      <c r="G258" s="194" t="s">
        <v>260</v>
      </c>
      <c r="H258" s="195">
        <v>60</v>
      </c>
      <c r="I258" s="196"/>
      <c r="J258" s="197">
        <f t="shared" si="30"/>
        <v>0</v>
      </c>
      <c r="K258" s="193" t="s">
        <v>1</v>
      </c>
      <c r="L258" s="39"/>
      <c r="M258" s="198" t="s">
        <v>1</v>
      </c>
      <c r="N258" s="199" t="s">
        <v>47</v>
      </c>
      <c r="O258" s="71"/>
      <c r="P258" s="200">
        <f t="shared" si="31"/>
        <v>0</v>
      </c>
      <c r="Q258" s="200">
        <v>0</v>
      </c>
      <c r="R258" s="200">
        <f t="shared" si="32"/>
        <v>0</v>
      </c>
      <c r="S258" s="200">
        <v>0</v>
      </c>
      <c r="T258" s="201">
        <f t="shared" si="3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456</v>
      </c>
      <c r="AT258" s="202" t="s">
        <v>181</v>
      </c>
      <c r="AU258" s="202" t="s">
        <v>110</v>
      </c>
      <c r="AY258" s="17" t="s">
        <v>179</v>
      </c>
      <c r="BE258" s="203">
        <f t="shared" si="34"/>
        <v>0</v>
      </c>
      <c r="BF258" s="203">
        <f t="shared" si="35"/>
        <v>0</v>
      </c>
      <c r="BG258" s="203">
        <f t="shared" si="36"/>
        <v>0</v>
      </c>
      <c r="BH258" s="203">
        <f t="shared" si="37"/>
        <v>0</v>
      </c>
      <c r="BI258" s="203">
        <f t="shared" si="38"/>
        <v>0</v>
      </c>
      <c r="BJ258" s="17" t="s">
        <v>21</v>
      </c>
      <c r="BK258" s="203">
        <f t="shared" si="39"/>
        <v>0</v>
      </c>
      <c r="BL258" s="17" t="s">
        <v>456</v>
      </c>
      <c r="BM258" s="202" t="s">
        <v>1649</v>
      </c>
    </row>
    <row r="259" spans="1:65" s="2" customFormat="1" ht="14.4" customHeight="1">
      <c r="A259" s="34"/>
      <c r="B259" s="35"/>
      <c r="C259" s="191" t="s">
        <v>918</v>
      </c>
      <c r="D259" s="191" t="s">
        <v>181</v>
      </c>
      <c r="E259" s="192" t="s">
        <v>2637</v>
      </c>
      <c r="F259" s="193" t="s">
        <v>2638</v>
      </c>
      <c r="G259" s="194" t="s">
        <v>260</v>
      </c>
      <c r="H259" s="195">
        <v>1600</v>
      </c>
      <c r="I259" s="196"/>
      <c r="J259" s="197">
        <f t="shared" si="30"/>
        <v>0</v>
      </c>
      <c r="K259" s="193" t="s">
        <v>1</v>
      </c>
      <c r="L259" s="39"/>
      <c r="M259" s="198" t="s">
        <v>1</v>
      </c>
      <c r="N259" s="199" t="s">
        <v>47</v>
      </c>
      <c r="O259" s="71"/>
      <c r="P259" s="200">
        <f t="shared" si="31"/>
        <v>0</v>
      </c>
      <c r="Q259" s="200">
        <v>0</v>
      </c>
      <c r="R259" s="200">
        <f t="shared" si="32"/>
        <v>0</v>
      </c>
      <c r="S259" s="200">
        <v>0</v>
      </c>
      <c r="T259" s="201">
        <f t="shared" si="3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456</v>
      </c>
      <c r="AT259" s="202" t="s">
        <v>181</v>
      </c>
      <c r="AU259" s="202" t="s">
        <v>110</v>
      </c>
      <c r="AY259" s="17" t="s">
        <v>179</v>
      </c>
      <c r="BE259" s="203">
        <f t="shared" si="34"/>
        <v>0</v>
      </c>
      <c r="BF259" s="203">
        <f t="shared" si="35"/>
        <v>0</v>
      </c>
      <c r="BG259" s="203">
        <f t="shared" si="36"/>
        <v>0</v>
      </c>
      <c r="BH259" s="203">
        <f t="shared" si="37"/>
        <v>0</v>
      </c>
      <c r="BI259" s="203">
        <f t="shared" si="38"/>
        <v>0</v>
      </c>
      <c r="BJ259" s="17" t="s">
        <v>21</v>
      </c>
      <c r="BK259" s="203">
        <f t="shared" si="39"/>
        <v>0</v>
      </c>
      <c r="BL259" s="17" t="s">
        <v>456</v>
      </c>
      <c r="BM259" s="202" t="s">
        <v>1657</v>
      </c>
    </row>
    <row r="260" spans="1:65" s="2" customFormat="1" ht="14.4" customHeight="1">
      <c r="A260" s="34"/>
      <c r="B260" s="35"/>
      <c r="C260" s="191" t="s">
        <v>924</v>
      </c>
      <c r="D260" s="191" t="s">
        <v>181</v>
      </c>
      <c r="E260" s="192" t="s">
        <v>2637</v>
      </c>
      <c r="F260" s="193" t="s">
        <v>2638</v>
      </c>
      <c r="G260" s="194" t="s">
        <v>260</v>
      </c>
      <c r="H260" s="195">
        <v>1200</v>
      </c>
      <c r="I260" s="196"/>
      <c r="J260" s="197">
        <f t="shared" si="30"/>
        <v>0</v>
      </c>
      <c r="K260" s="193" t="s">
        <v>1</v>
      </c>
      <c r="L260" s="39"/>
      <c r="M260" s="198" t="s">
        <v>1</v>
      </c>
      <c r="N260" s="199" t="s">
        <v>47</v>
      </c>
      <c r="O260" s="71"/>
      <c r="P260" s="200">
        <f t="shared" si="31"/>
        <v>0</v>
      </c>
      <c r="Q260" s="200">
        <v>0</v>
      </c>
      <c r="R260" s="200">
        <f t="shared" si="32"/>
        <v>0</v>
      </c>
      <c r="S260" s="200">
        <v>0</v>
      </c>
      <c r="T260" s="201">
        <f t="shared" si="3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456</v>
      </c>
      <c r="AT260" s="202" t="s">
        <v>181</v>
      </c>
      <c r="AU260" s="202" t="s">
        <v>110</v>
      </c>
      <c r="AY260" s="17" t="s">
        <v>179</v>
      </c>
      <c r="BE260" s="203">
        <f t="shared" si="34"/>
        <v>0</v>
      </c>
      <c r="BF260" s="203">
        <f t="shared" si="35"/>
        <v>0</v>
      </c>
      <c r="BG260" s="203">
        <f t="shared" si="36"/>
        <v>0</v>
      </c>
      <c r="BH260" s="203">
        <f t="shared" si="37"/>
        <v>0</v>
      </c>
      <c r="BI260" s="203">
        <f t="shared" si="38"/>
        <v>0</v>
      </c>
      <c r="BJ260" s="17" t="s">
        <v>21</v>
      </c>
      <c r="BK260" s="203">
        <f t="shared" si="39"/>
        <v>0</v>
      </c>
      <c r="BL260" s="17" t="s">
        <v>456</v>
      </c>
      <c r="BM260" s="202" t="s">
        <v>1665</v>
      </c>
    </row>
    <row r="261" spans="1:65" s="2" customFormat="1" ht="14.4" customHeight="1">
      <c r="A261" s="34"/>
      <c r="B261" s="35"/>
      <c r="C261" s="191" t="s">
        <v>928</v>
      </c>
      <c r="D261" s="191" t="s">
        <v>181</v>
      </c>
      <c r="E261" s="192" t="s">
        <v>2637</v>
      </c>
      <c r="F261" s="193" t="s">
        <v>2638</v>
      </c>
      <c r="G261" s="194" t="s">
        <v>260</v>
      </c>
      <c r="H261" s="195">
        <v>70</v>
      </c>
      <c r="I261" s="196"/>
      <c r="J261" s="197">
        <f t="shared" si="30"/>
        <v>0</v>
      </c>
      <c r="K261" s="193" t="s">
        <v>1</v>
      </c>
      <c r="L261" s="39"/>
      <c r="M261" s="198" t="s">
        <v>1</v>
      </c>
      <c r="N261" s="199" t="s">
        <v>47</v>
      </c>
      <c r="O261" s="71"/>
      <c r="P261" s="200">
        <f t="shared" si="31"/>
        <v>0</v>
      </c>
      <c r="Q261" s="200">
        <v>0</v>
      </c>
      <c r="R261" s="200">
        <f t="shared" si="32"/>
        <v>0</v>
      </c>
      <c r="S261" s="200">
        <v>0</v>
      </c>
      <c r="T261" s="201">
        <f t="shared" si="3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2" t="s">
        <v>456</v>
      </c>
      <c r="AT261" s="202" t="s">
        <v>181</v>
      </c>
      <c r="AU261" s="202" t="s">
        <v>110</v>
      </c>
      <c r="AY261" s="17" t="s">
        <v>179</v>
      </c>
      <c r="BE261" s="203">
        <f t="shared" si="34"/>
        <v>0</v>
      </c>
      <c r="BF261" s="203">
        <f t="shared" si="35"/>
        <v>0</v>
      </c>
      <c r="BG261" s="203">
        <f t="shared" si="36"/>
        <v>0</v>
      </c>
      <c r="BH261" s="203">
        <f t="shared" si="37"/>
        <v>0</v>
      </c>
      <c r="BI261" s="203">
        <f t="shared" si="38"/>
        <v>0</v>
      </c>
      <c r="BJ261" s="17" t="s">
        <v>21</v>
      </c>
      <c r="BK261" s="203">
        <f t="shared" si="39"/>
        <v>0</v>
      </c>
      <c r="BL261" s="17" t="s">
        <v>456</v>
      </c>
      <c r="BM261" s="202" t="s">
        <v>1677</v>
      </c>
    </row>
    <row r="262" spans="1:65" s="2" customFormat="1" ht="14.4" customHeight="1">
      <c r="A262" s="34"/>
      <c r="B262" s="35"/>
      <c r="C262" s="191" t="s">
        <v>934</v>
      </c>
      <c r="D262" s="191" t="s">
        <v>181</v>
      </c>
      <c r="E262" s="192" t="s">
        <v>2637</v>
      </c>
      <c r="F262" s="193" t="s">
        <v>2638</v>
      </c>
      <c r="G262" s="194" t="s">
        <v>260</v>
      </c>
      <c r="H262" s="195">
        <v>130</v>
      </c>
      <c r="I262" s="196"/>
      <c r="J262" s="197">
        <f t="shared" si="30"/>
        <v>0</v>
      </c>
      <c r="K262" s="193" t="s">
        <v>1</v>
      </c>
      <c r="L262" s="39"/>
      <c r="M262" s="198" t="s">
        <v>1</v>
      </c>
      <c r="N262" s="199" t="s">
        <v>47</v>
      </c>
      <c r="O262" s="71"/>
      <c r="P262" s="200">
        <f t="shared" si="31"/>
        <v>0</v>
      </c>
      <c r="Q262" s="200">
        <v>0</v>
      </c>
      <c r="R262" s="200">
        <f t="shared" si="32"/>
        <v>0</v>
      </c>
      <c r="S262" s="200">
        <v>0</v>
      </c>
      <c r="T262" s="201">
        <f t="shared" si="3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456</v>
      </c>
      <c r="AT262" s="202" t="s">
        <v>181</v>
      </c>
      <c r="AU262" s="202" t="s">
        <v>110</v>
      </c>
      <c r="AY262" s="17" t="s">
        <v>179</v>
      </c>
      <c r="BE262" s="203">
        <f t="shared" si="34"/>
        <v>0</v>
      </c>
      <c r="BF262" s="203">
        <f t="shared" si="35"/>
        <v>0</v>
      </c>
      <c r="BG262" s="203">
        <f t="shared" si="36"/>
        <v>0</v>
      </c>
      <c r="BH262" s="203">
        <f t="shared" si="37"/>
        <v>0</v>
      </c>
      <c r="BI262" s="203">
        <f t="shared" si="38"/>
        <v>0</v>
      </c>
      <c r="BJ262" s="17" t="s">
        <v>21</v>
      </c>
      <c r="BK262" s="203">
        <f t="shared" si="39"/>
        <v>0</v>
      </c>
      <c r="BL262" s="17" t="s">
        <v>456</v>
      </c>
      <c r="BM262" s="202" t="s">
        <v>1686</v>
      </c>
    </row>
    <row r="263" spans="1:65" s="2" customFormat="1" ht="14.4" customHeight="1">
      <c r="A263" s="34"/>
      <c r="B263" s="35"/>
      <c r="C263" s="191" t="s">
        <v>939</v>
      </c>
      <c r="D263" s="191" t="s">
        <v>181</v>
      </c>
      <c r="E263" s="192" t="s">
        <v>2637</v>
      </c>
      <c r="F263" s="193" t="s">
        <v>2638</v>
      </c>
      <c r="G263" s="194" t="s">
        <v>260</v>
      </c>
      <c r="H263" s="195">
        <v>120</v>
      </c>
      <c r="I263" s="196"/>
      <c r="J263" s="197">
        <f t="shared" si="30"/>
        <v>0</v>
      </c>
      <c r="K263" s="193" t="s">
        <v>1</v>
      </c>
      <c r="L263" s="39"/>
      <c r="M263" s="198" t="s">
        <v>1</v>
      </c>
      <c r="N263" s="199" t="s">
        <v>47</v>
      </c>
      <c r="O263" s="71"/>
      <c r="P263" s="200">
        <f t="shared" si="31"/>
        <v>0</v>
      </c>
      <c r="Q263" s="200">
        <v>0</v>
      </c>
      <c r="R263" s="200">
        <f t="shared" si="32"/>
        <v>0</v>
      </c>
      <c r="S263" s="200">
        <v>0</v>
      </c>
      <c r="T263" s="201">
        <f t="shared" si="3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2" t="s">
        <v>456</v>
      </c>
      <c r="AT263" s="202" t="s">
        <v>181</v>
      </c>
      <c r="AU263" s="202" t="s">
        <v>110</v>
      </c>
      <c r="AY263" s="17" t="s">
        <v>179</v>
      </c>
      <c r="BE263" s="203">
        <f t="shared" si="34"/>
        <v>0</v>
      </c>
      <c r="BF263" s="203">
        <f t="shared" si="35"/>
        <v>0</v>
      </c>
      <c r="BG263" s="203">
        <f t="shared" si="36"/>
        <v>0</v>
      </c>
      <c r="BH263" s="203">
        <f t="shared" si="37"/>
        <v>0</v>
      </c>
      <c r="BI263" s="203">
        <f t="shared" si="38"/>
        <v>0</v>
      </c>
      <c r="BJ263" s="17" t="s">
        <v>21</v>
      </c>
      <c r="BK263" s="203">
        <f t="shared" si="39"/>
        <v>0</v>
      </c>
      <c r="BL263" s="17" t="s">
        <v>456</v>
      </c>
      <c r="BM263" s="202" t="s">
        <v>1698</v>
      </c>
    </row>
    <row r="264" spans="1:65" s="2" customFormat="1" ht="14.4" customHeight="1">
      <c r="A264" s="34"/>
      <c r="B264" s="35"/>
      <c r="C264" s="191" t="s">
        <v>945</v>
      </c>
      <c r="D264" s="191" t="s">
        <v>181</v>
      </c>
      <c r="E264" s="192" t="s">
        <v>2637</v>
      </c>
      <c r="F264" s="193" t="s">
        <v>2638</v>
      </c>
      <c r="G264" s="194" t="s">
        <v>260</v>
      </c>
      <c r="H264" s="195">
        <v>10</v>
      </c>
      <c r="I264" s="196"/>
      <c r="J264" s="197">
        <f t="shared" si="30"/>
        <v>0</v>
      </c>
      <c r="K264" s="193" t="s">
        <v>1</v>
      </c>
      <c r="L264" s="39"/>
      <c r="M264" s="198" t="s">
        <v>1</v>
      </c>
      <c r="N264" s="199" t="s">
        <v>47</v>
      </c>
      <c r="O264" s="71"/>
      <c r="P264" s="200">
        <f t="shared" si="31"/>
        <v>0</v>
      </c>
      <c r="Q264" s="200">
        <v>0</v>
      </c>
      <c r="R264" s="200">
        <f t="shared" si="32"/>
        <v>0</v>
      </c>
      <c r="S264" s="200">
        <v>0</v>
      </c>
      <c r="T264" s="201">
        <f t="shared" si="3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456</v>
      </c>
      <c r="AT264" s="202" t="s">
        <v>181</v>
      </c>
      <c r="AU264" s="202" t="s">
        <v>110</v>
      </c>
      <c r="AY264" s="17" t="s">
        <v>179</v>
      </c>
      <c r="BE264" s="203">
        <f t="shared" si="34"/>
        <v>0</v>
      </c>
      <c r="BF264" s="203">
        <f t="shared" si="35"/>
        <v>0</v>
      </c>
      <c r="BG264" s="203">
        <f t="shared" si="36"/>
        <v>0</v>
      </c>
      <c r="BH264" s="203">
        <f t="shared" si="37"/>
        <v>0</v>
      </c>
      <c r="BI264" s="203">
        <f t="shared" si="38"/>
        <v>0</v>
      </c>
      <c r="BJ264" s="17" t="s">
        <v>21</v>
      </c>
      <c r="BK264" s="203">
        <f t="shared" si="39"/>
        <v>0</v>
      </c>
      <c r="BL264" s="17" t="s">
        <v>456</v>
      </c>
      <c r="BM264" s="202" t="s">
        <v>1709</v>
      </c>
    </row>
    <row r="265" spans="1:65" s="2" customFormat="1" ht="14.4" customHeight="1">
      <c r="A265" s="34"/>
      <c r="B265" s="35"/>
      <c r="C265" s="191" t="s">
        <v>949</v>
      </c>
      <c r="D265" s="191" t="s">
        <v>181</v>
      </c>
      <c r="E265" s="192" t="s">
        <v>2639</v>
      </c>
      <c r="F265" s="193" t="s">
        <v>2640</v>
      </c>
      <c r="G265" s="194" t="s">
        <v>260</v>
      </c>
      <c r="H265" s="195">
        <v>80</v>
      </c>
      <c r="I265" s="196"/>
      <c r="J265" s="197">
        <f t="shared" si="30"/>
        <v>0</v>
      </c>
      <c r="K265" s="193" t="s">
        <v>1</v>
      </c>
      <c r="L265" s="39"/>
      <c r="M265" s="198" t="s">
        <v>1</v>
      </c>
      <c r="N265" s="199" t="s">
        <v>47</v>
      </c>
      <c r="O265" s="71"/>
      <c r="P265" s="200">
        <f t="shared" si="31"/>
        <v>0</v>
      </c>
      <c r="Q265" s="200">
        <v>0</v>
      </c>
      <c r="R265" s="200">
        <f t="shared" si="32"/>
        <v>0</v>
      </c>
      <c r="S265" s="200">
        <v>0</v>
      </c>
      <c r="T265" s="201">
        <f t="shared" si="3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456</v>
      </c>
      <c r="AT265" s="202" t="s">
        <v>181</v>
      </c>
      <c r="AU265" s="202" t="s">
        <v>110</v>
      </c>
      <c r="AY265" s="17" t="s">
        <v>179</v>
      </c>
      <c r="BE265" s="203">
        <f t="shared" si="34"/>
        <v>0</v>
      </c>
      <c r="BF265" s="203">
        <f t="shared" si="35"/>
        <v>0</v>
      </c>
      <c r="BG265" s="203">
        <f t="shared" si="36"/>
        <v>0</v>
      </c>
      <c r="BH265" s="203">
        <f t="shared" si="37"/>
        <v>0</v>
      </c>
      <c r="BI265" s="203">
        <f t="shared" si="38"/>
        <v>0</v>
      </c>
      <c r="BJ265" s="17" t="s">
        <v>21</v>
      </c>
      <c r="BK265" s="203">
        <f t="shared" si="39"/>
        <v>0</v>
      </c>
      <c r="BL265" s="17" t="s">
        <v>456</v>
      </c>
      <c r="BM265" s="202" t="s">
        <v>1717</v>
      </c>
    </row>
    <row r="266" spans="1:65" s="2" customFormat="1" ht="14.4" customHeight="1">
      <c r="A266" s="34"/>
      <c r="B266" s="35"/>
      <c r="C266" s="191" t="s">
        <v>955</v>
      </c>
      <c r="D266" s="191" t="s">
        <v>181</v>
      </c>
      <c r="E266" s="192" t="s">
        <v>2639</v>
      </c>
      <c r="F266" s="193" t="s">
        <v>2640</v>
      </c>
      <c r="G266" s="194" t="s">
        <v>260</v>
      </c>
      <c r="H266" s="195">
        <v>30</v>
      </c>
      <c r="I266" s="196"/>
      <c r="J266" s="197">
        <f t="shared" si="30"/>
        <v>0</v>
      </c>
      <c r="K266" s="193" t="s">
        <v>1</v>
      </c>
      <c r="L266" s="39"/>
      <c r="M266" s="198" t="s">
        <v>1</v>
      </c>
      <c r="N266" s="199" t="s">
        <v>47</v>
      </c>
      <c r="O266" s="71"/>
      <c r="P266" s="200">
        <f t="shared" si="31"/>
        <v>0</v>
      </c>
      <c r="Q266" s="200">
        <v>0</v>
      </c>
      <c r="R266" s="200">
        <f t="shared" si="32"/>
        <v>0</v>
      </c>
      <c r="S266" s="200">
        <v>0</v>
      </c>
      <c r="T266" s="201">
        <f t="shared" si="3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456</v>
      </c>
      <c r="AT266" s="202" t="s">
        <v>181</v>
      </c>
      <c r="AU266" s="202" t="s">
        <v>110</v>
      </c>
      <c r="AY266" s="17" t="s">
        <v>179</v>
      </c>
      <c r="BE266" s="203">
        <f t="shared" si="34"/>
        <v>0</v>
      </c>
      <c r="BF266" s="203">
        <f t="shared" si="35"/>
        <v>0</v>
      </c>
      <c r="BG266" s="203">
        <f t="shared" si="36"/>
        <v>0</v>
      </c>
      <c r="BH266" s="203">
        <f t="shared" si="37"/>
        <v>0</v>
      </c>
      <c r="BI266" s="203">
        <f t="shared" si="38"/>
        <v>0</v>
      </c>
      <c r="BJ266" s="17" t="s">
        <v>21</v>
      </c>
      <c r="BK266" s="203">
        <f t="shared" si="39"/>
        <v>0</v>
      </c>
      <c r="BL266" s="17" t="s">
        <v>456</v>
      </c>
      <c r="BM266" s="202" t="s">
        <v>1733</v>
      </c>
    </row>
    <row r="267" spans="1:65" s="2" customFormat="1" ht="14.4" customHeight="1">
      <c r="A267" s="34"/>
      <c r="B267" s="35"/>
      <c r="C267" s="191" t="s">
        <v>961</v>
      </c>
      <c r="D267" s="191" t="s">
        <v>181</v>
      </c>
      <c r="E267" s="192" t="s">
        <v>2641</v>
      </c>
      <c r="F267" s="193" t="s">
        <v>2642</v>
      </c>
      <c r="G267" s="194" t="s">
        <v>260</v>
      </c>
      <c r="H267" s="195">
        <v>2</v>
      </c>
      <c r="I267" s="196"/>
      <c r="J267" s="197">
        <f t="shared" si="30"/>
        <v>0</v>
      </c>
      <c r="K267" s="193" t="s">
        <v>1</v>
      </c>
      <c r="L267" s="39"/>
      <c r="M267" s="198" t="s">
        <v>1</v>
      </c>
      <c r="N267" s="199" t="s">
        <v>47</v>
      </c>
      <c r="O267" s="71"/>
      <c r="P267" s="200">
        <f t="shared" si="31"/>
        <v>0</v>
      </c>
      <c r="Q267" s="200">
        <v>0</v>
      </c>
      <c r="R267" s="200">
        <f t="shared" si="32"/>
        <v>0</v>
      </c>
      <c r="S267" s="200">
        <v>0</v>
      </c>
      <c r="T267" s="201">
        <f t="shared" si="3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2" t="s">
        <v>456</v>
      </c>
      <c r="AT267" s="202" t="s">
        <v>181</v>
      </c>
      <c r="AU267" s="202" t="s">
        <v>110</v>
      </c>
      <c r="AY267" s="17" t="s">
        <v>179</v>
      </c>
      <c r="BE267" s="203">
        <f t="shared" si="34"/>
        <v>0</v>
      </c>
      <c r="BF267" s="203">
        <f t="shared" si="35"/>
        <v>0</v>
      </c>
      <c r="BG267" s="203">
        <f t="shared" si="36"/>
        <v>0</v>
      </c>
      <c r="BH267" s="203">
        <f t="shared" si="37"/>
        <v>0</v>
      </c>
      <c r="BI267" s="203">
        <f t="shared" si="38"/>
        <v>0</v>
      </c>
      <c r="BJ267" s="17" t="s">
        <v>21</v>
      </c>
      <c r="BK267" s="203">
        <f t="shared" si="39"/>
        <v>0</v>
      </c>
      <c r="BL267" s="17" t="s">
        <v>456</v>
      </c>
      <c r="BM267" s="202" t="s">
        <v>1743</v>
      </c>
    </row>
    <row r="268" spans="1:65" s="2" customFormat="1" ht="14.4" customHeight="1">
      <c r="A268" s="34"/>
      <c r="B268" s="35"/>
      <c r="C268" s="191" t="s">
        <v>967</v>
      </c>
      <c r="D268" s="191" t="s">
        <v>181</v>
      </c>
      <c r="E268" s="192" t="s">
        <v>2643</v>
      </c>
      <c r="F268" s="193" t="s">
        <v>2644</v>
      </c>
      <c r="G268" s="194" t="s">
        <v>260</v>
      </c>
      <c r="H268" s="195">
        <v>20</v>
      </c>
      <c r="I268" s="196"/>
      <c r="J268" s="197">
        <f t="shared" si="30"/>
        <v>0</v>
      </c>
      <c r="K268" s="193" t="s">
        <v>1</v>
      </c>
      <c r="L268" s="39"/>
      <c r="M268" s="198" t="s">
        <v>1</v>
      </c>
      <c r="N268" s="199" t="s">
        <v>47</v>
      </c>
      <c r="O268" s="71"/>
      <c r="P268" s="200">
        <f t="shared" si="31"/>
        <v>0</v>
      </c>
      <c r="Q268" s="200">
        <v>0</v>
      </c>
      <c r="R268" s="200">
        <f t="shared" si="32"/>
        <v>0</v>
      </c>
      <c r="S268" s="200">
        <v>0</v>
      </c>
      <c r="T268" s="201">
        <f t="shared" si="3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2" t="s">
        <v>456</v>
      </c>
      <c r="AT268" s="202" t="s">
        <v>181</v>
      </c>
      <c r="AU268" s="202" t="s">
        <v>110</v>
      </c>
      <c r="AY268" s="17" t="s">
        <v>179</v>
      </c>
      <c r="BE268" s="203">
        <f t="shared" si="34"/>
        <v>0</v>
      </c>
      <c r="BF268" s="203">
        <f t="shared" si="35"/>
        <v>0</v>
      </c>
      <c r="BG268" s="203">
        <f t="shared" si="36"/>
        <v>0</v>
      </c>
      <c r="BH268" s="203">
        <f t="shared" si="37"/>
        <v>0</v>
      </c>
      <c r="BI268" s="203">
        <f t="shared" si="38"/>
        <v>0</v>
      </c>
      <c r="BJ268" s="17" t="s">
        <v>21</v>
      </c>
      <c r="BK268" s="203">
        <f t="shared" si="39"/>
        <v>0</v>
      </c>
      <c r="BL268" s="17" t="s">
        <v>456</v>
      </c>
      <c r="BM268" s="202" t="s">
        <v>1757</v>
      </c>
    </row>
    <row r="269" spans="1:65" s="2" customFormat="1" ht="14.4" customHeight="1">
      <c r="A269" s="34"/>
      <c r="B269" s="35"/>
      <c r="C269" s="191" t="s">
        <v>973</v>
      </c>
      <c r="D269" s="191" t="s">
        <v>181</v>
      </c>
      <c r="E269" s="192" t="s">
        <v>2643</v>
      </c>
      <c r="F269" s="193" t="s">
        <v>2644</v>
      </c>
      <c r="G269" s="194" t="s">
        <v>260</v>
      </c>
      <c r="H269" s="195">
        <v>200</v>
      </c>
      <c r="I269" s="196"/>
      <c r="J269" s="197">
        <f t="shared" si="30"/>
        <v>0</v>
      </c>
      <c r="K269" s="193" t="s">
        <v>1</v>
      </c>
      <c r="L269" s="39"/>
      <c r="M269" s="198" t="s">
        <v>1</v>
      </c>
      <c r="N269" s="199" t="s">
        <v>47</v>
      </c>
      <c r="O269" s="71"/>
      <c r="P269" s="200">
        <f t="shared" si="31"/>
        <v>0</v>
      </c>
      <c r="Q269" s="200">
        <v>0</v>
      </c>
      <c r="R269" s="200">
        <f t="shared" si="32"/>
        <v>0</v>
      </c>
      <c r="S269" s="200">
        <v>0</v>
      </c>
      <c r="T269" s="201">
        <f t="shared" si="3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2" t="s">
        <v>456</v>
      </c>
      <c r="AT269" s="202" t="s">
        <v>181</v>
      </c>
      <c r="AU269" s="202" t="s">
        <v>110</v>
      </c>
      <c r="AY269" s="17" t="s">
        <v>179</v>
      </c>
      <c r="BE269" s="203">
        <f t="shared" si="34"/>
        <v>0</v>
      </c>
      <c r="BF269" s="203">
        <f t="shared" si="35"/>
        <v>0</v>
      </c>
      <c r="BG269" s="203">
        <f t="shared" si="36"/>
        <v>0</v>
      </c>
      <c r="BH269" s="203">
        <f t="shared" si="37"/>
        <v>0</v>
      </c>
      <c r="BI269" s="203">
        <f t="shared" si="38"/>
        <v>0</v>
      </c>
      <c r="BJ269" s="17" t="s">
        <v>21</v>
      </c>
      <c r="BK269" s="203">
        <f t="shared" si="39"/>
        <v>0</v>
      </c>
      <c r="BL269" s="17" t="s">
        <v>456</v>
      </c>
      <c r="BM269" s="202" t="s">
        <v>1769</v>
      </c>
    </row>
    <row r="270" spans="1:65" s="2" customFormat="1" ht="14.4" customHeight="1">
      <c r="A270" s="34"/>
      <c r="B270" s="35"/>
      <c r="C270" s="191" t="s">
        <v>978</v>
      </c>
      <c r="D270" s="191" t="s">
        <v>181</v>
      </c>
      <c r="E270" s="192" t="s">
        <v>2645</v>
      </c>
      <c r="F270" s="193" t="s">
        <v>2646</v>
      </c>
      <c r="G270" s="194" t="s">
        <v>709</v>
      </c>
      <c r="H270" s="195">
        <v>165</v>
      </c>
      <c r="I270" s="196"/>
      <c r="J270" s="197">
        <f t="shared" si="30"/>
        <v>0</v>
      </c>
      <c r="K270" s="193" t="s">
        <v>1</v>
      </c>
      <c r="L270" s="39"/>
      <c r="M270" s="198" t="s">
        <v>1</v>
      </c>
      <c r="N270" s="199" t="s">
        <v>47</v>
      </c>
      <c r="O270" s="71"/>
      <c r="P270" s="200">
        <f t="shared" si="31"/>
        <v>0</v>
      </c>
      <c r="Q270" s="200">
        <v>0</v>
      </c>
      <c r="R270" s="200">
        <f t="shared" si="32"/>
        <v>0</v>
      </c>
      <c r="S270" s="200">
        <v>0</v>
      </c>
      <c r="T270" s="201">
        <f t="shared" si="3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456</v>
      </c>
      <c r="AT270" s="202" t="s">
        <v>181</v>
      </c>
      <c r="AU270" s="202" t="s">
        <v>110</v>
      </c>
      <c r="AY270" s="17" t="s">
        <v>179</v>
      </c>
      <c r="BE270" s="203">
        <f t="shared" si="34"/>
        <v>0</v>
      </c>
      <c r="BF270" s="203">
        <f t="shared" si="35"/>
        <v>0</v>
      </c>
      <c r="BG270" s="203">
        <f t="shared" si="36"/>
        <v>0</v>
      </c>
      <c r="BH270" s="203">
        <f t="shared" si="37"/>
        <v>0</v>
      </c>
      <c r="BI270" s="203">
        <f t="shared" si="38"/>
        <v>0</v>
      </c>
      <c r="BJ270" s="17" t="s">
        <v>21</v>
      </c>
      <c r="BK270" s="203">
        <f t="shared" si="39"/>
        <v>0</v>
      </c>
      <c r="BL270" s="17" t="s">
        <v>456</v>
      </c>
      <c r="BM270" s="202" t="s">
        <v>1791</v>
      </c>
    </row>
    <row r="271" spans="1:65" s="2" customFormat="1" ht="14.4" customHeight="1">
      <c r="A271" s="34"/>
      <c r="B271" s="35"/>
      <c r="C271" s="191" t="s">
        <v>985</v>
      </c>
      <c r="D271" s="191" t="s">
        <v>181</v>
      </c>
      <c r="E271" s="192" t="s">
        <v>2647</v>
      </c>
      <c r="F271" s="193" t="s">
        <v>2648</v>
      </c>
      <c r="G271" s="194" t="s">
        <v>709</v>
      </c>
      <c r="H271" s="195">
        <v>11</v>
      </c>
      <c r="I271" s="196"/>
      <c r="J271" s="197">
        <f t="shared" si="30"/>
        <v>0</v>
      </c>
      <c r="K271" s="193" t="s">
        <v>1</v>
      </c>
      <c r="L271" s="39"/>
      <c r="M271" s="198" t="s">
        <v>1</v>
      </c>
      <c r="N271" s="199" t="s">
        <v>47</v>
      </c>
      <c r="O271" s="71"/>
      <c r="P271" s="200">
        <f t="shared" si="31"/>
        <v>0</v>
      </c>
      <c r="Q271" s="200">
        <v>0</v>
      </c>
      <c r="R271" s="200">
        <f t="shared" si="32"/>
        <v>0</v>
      </c>
      <c r="S271" s="200">
        <v>0</v>
      </c>
      <c r="T271" s="201">
        <f t="shared" si="3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456</v>
      </c>
      <c r="AT271" s="202" t="s">
        <v>181</v>
      </c>
      <c r="AU271" s="202" t="s">
        <v>110</v>
      </c>
      <c r="AY271" s="17" t="s">
        <v>179</v>
      </c>
      <c r="BE271" s="203">
        <f t="shared" si="34"/>
        <v>0</v>
      </c>
      <c r="BF271" s="203">
        <f t="shared" si="35"/>
        <v>0</v>
      </c>
      <c r="BG271" s="203">
        <f t="shared" si="36"/>
        <v>0</v>
      </c>
      <c r="BH271" s="203">
        <f t="shared" si="37"/>
        <v>0</v>
      </c>
      <c r="BI271" s="203">
        <f t="shared" si="38"/>
        <v>0</v>
      </c>
      <c r="BJ271" s="17" t="s">
        <v>21</v>
      </c>
      <c r="BK271" s="203">
        <f t="shared" si="39"/>
        <v>0</v>
      </c>
      <c r="BL271" s="17" t="s">
        <v>456</v>
      </c>
      <c r="BM271" s="202" t="s">
        <v>1799</v>
      </c>
    </row>
    <row r="272" spans="1:65" s="2" customFormat="1" ht="14.4" customHeight="1">
      <c r="A272" s="34"/>
      <c r="B272" s="35"/>
      <c r="C272" s="191" t="s">
        <v>991</v>
      </c>
      <c r="D272" s="191" t="s">
        <v>181</v>
      </c>
      <c r="E272" s="192" t="s">
        <v>2649</v>
      </c>
      <c r="F272" s="193" t="s">
        <v>2650</v>
      </c>
      <c r="G272" s="194" t="s">
        <v>709</v>
      </c>
      <c r="H272" s="195">
        <v>15</v>
      </c>
      <c r="I272" s="196"/>
      <c r="J272" s="197">
        <f t="shared" si="30"/>
        <v>0</v>
      </c>
      <c r="K272" s="193" t="s">
        <v>1</v>
      </c>
      <c r="L272" s="39"/>
      <c r="M272" s="198" t="s">
        <v>1</v>
      </c>
      <c r="N272" s="199" t="s">
        <v>47</v>
      </c>
      <c r="O272" s="71"/>
      <c r="P272" s="200">
        <f t="shared" si="31"/>
        <v>0</v>
      </c>
      <c r="Q272" s="200">
        <v>0</v>
      </c>
      <c r="R272" s="200">
        <f t="shared" si="32"/>
        <v>0</v>
      </c>
      <c r="S272" s="200">
        <v>0</v>
      </c>
      <c r="T272" s="201">
        <f t="shared" si="3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2" t="s">
        <v>456</v>
      </c>
      <c r="AT272" s="202" t="s">
        <v>181</v>
      </c>
      <c r="AU272" s="202" t="s">
        <v>110</v>
      </c>
      <c r="AY272" s="17" t="s">
        <v>179</v>
      </c>
      <c r="BE272" s="203">
        <f t="shared" si="34"/>
        <v>0</v>
      </c>
      <c r="BF272" s="203">
        <f t="shared" si="35"/>
        <v>0</v>
      </c>
      <c r="BG272" s="203">
        <f t="shared" si="36"/>
        <v>0</v>
      </c>
      <c r="BH272" s="203">
        <f t="shared" si="37"/>
        <v>0</v>
      </c>
      <c r="BI272" s="203">
        <f t="shared" si="38"/>
        <v>0</v>
      </c>
      <c r="BJ272" s="17" t="s">
        <v>21</v>
      </c>
      <c r="BK272" s="203">
        <f t="shared" si="39"/>
        <v>0</v>
      </c>
      <c r="BL272" s="17" t="s">
        <v>456</v>
      </c>
      <c r="BM272" s="202" t="s">
        <v>1809</v>
      </c>
    </row>
    <row r="273" spans="1:65" s="2" customFormat="1" ht="14.4" customHeight="1">
      <c r="A273" s="34"/>
      <c r="B273" s="35"/>
      <c r="C273" s="191" t="s">
        <v>997</v>
      </c>
      <c r="D273" s="191" t="s">
        <v>181</v>
      </c>
      <c r="E273" s="192" t="s">
        <v>2651</v>
      </c>
      <c r="F273" s="193" t="s">
        <v>2652</v>
      </c>
      <c r="G273" s="194" t="s">
        <v>709</v>
      </c>
      <c r="H273" s="195">
        <v>14</v>
      </c>
      <c r="I273" s="196"/>
      <c r="J273" s="197">
        <f t="shared" si="30"/>
        <v>0</v>
      </c>
      <c r="K273" s="193" t="s">
        <v>1</v>
      </c>
      <c r="L273" s="39"/>
      <c r="M273" s="198" t="s">
        <v>1</v>
      </c>
      <c r="N273" s="199" t="s">
        <v>47</v>
      </c>
      <c r="O273" s="71"/>
      <c r="P273" s="200">
        <f t="shared" si="31"/>
        <v>0</v>
      </c>
      <c r="Q273" s="200">
        <v>0</v>
      </c>
      <c r="R273" s="200">
        <f t="shared" si="32"/>
        <v>0</v>
      </c>
      <c r="S273" s="200">
        <v>0</v>
      </c>
      <c r="T273" s="201">
        <f t="shared" si="3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456</v>
      </c>
      <c r="AT273" s="202" t="s">
        <v>181</v>
      </c>
      <c r="AU273" s="202" t="s">
        <v>110</v>
      </c>
      <c r="AY273" s="17" t="s">
        <v>179</v>
      </c>
      <c r="BE273" s="203">
        <f t="shared" si="34"/>
        <v>0</v>
      </c>
      <c r="BF273" s="203">
        <f t="shared" si="35"/>
        <v>0</v>
      </c>
      <c r="BG273" s="203">
        <f t="shared" si="36"/>
        <v>0</v>
      </c>
      <c r="BH273" s="203">
        <f t="shared" si="37"/>
        <v>0</v>
      </c>
      <c r="BI273" s="203">
        <f t="shared" si="38"/>
        <v>0</v>
      </c>
      <c r="BJ273" s="17" t="s">
        <v>21</v>
      </c>
      <c r="BK273" s="203">
        <f t="shared" si="39"/>
        <v>0</v>
      </c>
      <c r="BL273" s="17" t="s">
        <v>456</v>
      </c>
      <c r="BM273" s="202" t="s">
        <v>1821</v>
      </c>
    </row>
    <row r="274" spans="1:65" s="2" customFormat="1" ht="14.4" customHeight="1">
      <c r="A274" s="34"/>
      <c r="B274" s="35"/>
      <c r="C274" s="191" t="s">
        <v>1003</v>
      </c>
      <c r="D274" s="191" t="s">
        <v>181</v>
      </c>
      <c r="E274" s="192" t="s">
        <v>2653</v>
      </c>
      <c r="F274" s="193" t="s">
        <v>2654</v>
      </c>
      <c r="G274" s="194" t="s">
        <v>709</v>
      </c>
      <c r="H274" s="195">
        <v>20</v>
      </c>
      <c r="I274" s="196"/>
      <c r="J274" s="197">
        <f t="shared" si="30"/>
        <v>0</v>
      </c>
      <c r="K274" s="193" t="s">
        <v>1</v>
      </c>
      <c r="L274" s="39"/>
      <c r="M274" s="198" t="s">
        <v>1</v>
      </c>
      <c r="N274" s="199" t="s">
        <v>47</v>
      </c>
      <c r="O274" s="71"/>
      <c r="P274" s="200">
        <f t="shared" si="31"/>
        <v>0</v>
      </c>
      <c r="Q274" s="200">
        <v>0</v>
      </c>
      <c r="R274" s="200">
        <f t="shared" si="32"/>
        <v>0</v>
      </c>
      <c r="S274" s="200">
        <v>0</v>
      </c>
      <c r="T274" s="201">
        <f t="shared" si="3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456</v>
      </c>
      <c r="AT274" s="202" t="s">
        <v>181</v>
      </c>
      <c r="AU274" s="202" t="s">
        <v>110</v>
      </c>
      <c r="AY274" s="17" t="s">
        <v>179</v>
      </c>
      <c r="BE274" s="203">
        <f t="shared" si="34"/>
        <v>0</v>
      </c>
      <c r="BF274" s="203">
        <f t="shared" si="35"/>
        <v>0</v>
      </c>
      <c r="BG274" s="203">
        <f t="shared" si="36"/>
        <v>0</v>
      </c>
      <c r="BH274" s="203">
        <f t="shared" si="37"/>
        <v>0</v>
      </c>
      <c r="BI274" s="203">
        <f t="shared" si="38"/>
        <v>0</v>
      </c>
      <c r="BJ274" s="17" t="s">
        <v>21</v>
      </c>
      <c r="BK274" s="203">
        <f t="shared" si="39"/>
        <v>0</v>
      </c>
      <c r="BL274" s="17" t="s">
        <v>456</v>
      </c>
      <c r="BM274" s="202" t="s">
        <v>2655</v>
      </c>
    </row>
    <row r="275" spans="1:65" s="2" customFormat="1" ht="14.4" customHeight="1">
      <c r="A275" s="34"/>
      <c r="B275" s="35"/>
      <c r="C275" s="191" t="s">
        <v>1010</v>
      </c>
      <c r="D275" s="191" t="s">
        <v>181</v>
      </c>
      <c r="E275" s="192" t="s">
        <v>2656</v>
      </c>
      <c r="F275" s="193" t="s">
        <v>2657</v>
      </c>
      <c r="G275" s="194" t="s">
        <v>709</v>
      </c>
      <c r="H275" s="195">
        <v>9</v>
      </c>
      <c r="I275" s="196"/>
      <c r="J275" s="197">
        <f t="shared" si="30"/>
        <v>0</v>
      </c>
      <c r="K275" s="193" t="s">
        <v>1</v>
      </c>
      <c r="L275" s="39"/>
      <c r="M275" s="198" t="s">
        <v>1</v>
      </c>
      <c r="N275" s="199" t="s">
        <v>47</v>
      </c>
      <c r="O275" s="71"/>
      <c r="P275" s="200">
        <f t="shared" si="31"/>
        <v>0</v>
      </c>
      <c r="Q275" s="200">
        <v>0</v>
      </c>
      <c r="R275" s="200">
        <f t="shared" si="32"/>
        <v>0</v>
      </c>
      <c r="S275" s="200">
        <v>0</v>
      </c>
      <c r="T275" s="201">
        <f t="shared" si="3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2" t="s">
        <v>456</v>
      </c>
      <c r="AT275" s="202" t="s">
        <v>181</v>
      </c>
      <c r="AU275" s="202" t="s">
        <v>110</v>
      </c>
      <c r="AY275" s="17" t="s">
        <v>179</v>
      </c>
      <c r="BE275" s="203">
        <f t="shared" si="34"/>
        <v>0</v>
      </c>
      <c r="BF275" s="203">
        <f t="shared" si="35"/>
        <v>0</v>
      </c>
      <c r="BG275" s="203">
        <f t="shared" si="36"/>
        <v>0</v>
      </c>
      <c r="BH275" s="203">
        <f t="shared" si="37"/>
        <v>0</v>
      </c>
      <c r="BI275" s="203">
        <f t="shared" si="38"/>
        <v>0</v>
      </c>
      <c r="BJ275" s="17" t="s">
        <v>21</v>
      </c>
      <c r="BK275" s="203">
        <f t="shared" si="39"/>
        <v>0</v>
      </c>
      <c r="BL275" s="17" t="s">
        <v>456</v>
      </c>
      <c r="BM275" s="202" t="s">
        <v>2658</v>
      </c>
    </row>
    <row r="276" spans="1:65" s="2" customFormat="1" ht="14.4" customHeight="1">
      <c r="A276" s="34"/>
      <c r="B276" s="35"/>
      <c r="C276" s="191" t="s">
        <v>1018</v>
      </c>
      <c r="D276" s="191" t="s">
        <v>181</v>
      </c>
      <c r="E276" s="192" t="s">
        <v>2659</v>
      </c>
      <c r="F276" s="193" t="s">
        <v>2660</v>
      </c>
      <c r="G276" s="194" t="s">
        <v>260</v>
      </c>
      <c r="H276" s="195">
        <v>3</v>
      </c>
      <c r="I276" s="196"/>
      <c r="J276" s="197">
        <f t="shared" si="30"/>
        <v>0</v>
      </c>
      <c r="K276" s="193" t="s">
        <v>1</v>
      </c>
      <c r="L276" s="39"/>
      <c r="M276" s="198" t="s">
        <v>1</v>
      </c>
      <c r="N276" s="199" t="s">
        <v>47</v>
      </c>
      <c r="O276" s="71"/>
      <c r="P276" s="200">
        <f t="shared" si="31"/>
        <v>0</v>
      </c>
      <c r="Q276" s="200">
        <v>0</v>
      </c>
      <c r="R276" s="200">
        <f t="shared" si="32"/>
        <v>0</v>
      </c>
      <c r="S276" s="200">
        <v>0</v>
      </c>
      <c r="T276" s="201">
        <f t="shared" si="3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456</v>
      </c>
      <c r="AT276" s="202" t="s">
        <v>181</v>
      </c>
      <c r="AU276" s="202" t="s">
        <v>110</v>
      </c>
      <c r="AY276" s="17" t="s">
        <v>179</v>
      </c>
      <c r="BE276" s="203">
        <f t="shared" si="34"/>
        <v>0</v>
      </c>
      <c r="BF276" s="203">
        <f t="shared" si="35"/>
        <v>0</v>
      </c>
      <c r="BG276" s="203">
        <f t="shared" si="36"/>
        <v>0</v>
      </c>
      <c r="BH276" s="203">
        <f t="shared" si="37"/>
        <v>0</v>
      </c>
      <c r="BI276" s="203">
        <f t="shared" si="38"/>
        <v>0</v>
      </c>
      <c r="BJ276" s="17" t="s">
        <v>21</v>
      </c>
      <c r="BK276" s="203">
        <f t="shared" si="39"/>
        <v>0</v>
      </c>
      <c r="BL276" s="17" t="s">
        <v>456</v>
      </c>
      <c r="BM276" s="202" t="s">
        <v>2661</v>
      </c>
    </row>
    <row r="277" spans="1:65" s="2" customFormat="1" ht="14.4" customHeight="1">
      <c r="A277" s="34"/>
      <c r="B277" s="35"/>
      <c r="C277" s="191" t="s">
        <v>1024</v>
      </c>
      <c r="D277" s="191" t="s">
        <v>181</v>
      </c>
      <c r="E277" s="192" t="s">
        <v>2662</v>
      </c>
      <c r="F277" s="193" t="s">
        <v>2663</v>
      </c>
      <c r="G277" s="194" t="s">
        <v>709</v>
      </c>
      <c r="H277" s="195">
        <v>10</v>
      </c>
      <c r="I277" s="196"/>
      <c r="J277" s="197">
        <f t="shared" si="30"/>
        <v>0</v>
      </c>
      <c r="K277" s="193" t="s">
        <v>1</v>
      </c>
      <c r="L277" s="39"/>
      <c r="M277" s="198" t="s">
        <v>1</v>
      </c>
      <c r="N277" s="199" t="s">
        <v>47</v>
      </c>
      <c r="O277" s="71"/>
      <c r="P277" s="200">
        <f t="shared" si="31"/>
        <v>0</v>
      </c>
      <c r="Q277" s="200">
        <v>0</v>
      </c>
      <c r="R277" s="200">
        <f t="shared" si="32"/>
        <v>0</v>
      </c>
      <c r="S277" s="200">
        <v>0</v>
      </c>
      <c r="T277" s="201">
        <f t="shared" si="3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456</v>
      </c>
      <c r="AT277" s="202" t="s">
        <v>181</v>
      </c>
      <c r="AU277" s="202" t="s">
        <v>110</v>
      </c>
      <c r="AY277" s="17" t="s">
        <v>179</v>
      </c>
      <c r="BE277" s="203">
        <f t="shared" si="34"/>
        <v>0</v>
      </c>
      <c r="BF277" s="203">
        <f t="shared" si="35"/>
        <v>0</v>
      </c>
      <c r="BG277" s="203">
        <f t="shared" si="36"/>
        <v>0</v>
      </c>
      <c r="BH277" s="203">
        <f t="shared" si="37"/>
        <v>0</v>
      </c>
      <c r="BI277" s="203">
        <f t="shared" si="38"/>
        <v>0</v>
      </c>
      <c r="BJ277" s="17" t="s">
        <v>21</v>
      </c>
      <c r="BK277" s="203">
        <f t="shared" si="39"/>
        <v>0</v>
      </c>
      <c r="BL277" s="17" t="s">
        <v>456</v>
      </c>
      <c r="BM277" s="202" t="s">
        <v>2664</v>
      </c>
    </row>
    <row r="278" spans="1:65" s="2" customFormat="1" ht="14.4" customHeight="1">
      <c r="A278" s="34"/>
      <c r="B278" s="35"/>
      <c r="C278" s="191" t="s">
        <v>1029</v>
      </c>
      <c r="D278" s="191" t="s">
        <v>181</v>
      </c>
      <c r="E278" s="192" t="s">
        <v>2665</v>
      </c>
      <c r="F278" s="193" t="s">
        <v>2666</v>
      </c>
      <c r="G278" s="194" t="s">
        <v>709</v>
      </c>
      <c r="H278" s="195">
        <v>1</v>
      </c>
      <c r="I278" s="196"/>
      <c r="J278" s="197">
        <f t="shared" si="30"/>
        <v>0</v>
      </c>
      <c r="K278" s="193" t="s">
        <v>1</v>
      </c>
      <c r="L278" s="39"/>
      <c r="M278" s="198" t="s">
        <v>1</v>
      </c>
      <c r="N278" s="199" t="s">
        <v>47</v>
      </c>
      <c r="O278" s="71"/>
      <c r="P278" s="200">
        <f t="shared" si="31"/>
        <v>0</v>
      </c>
      <c r="Q278" s="200">
        <v>0</v>
      </c>
      <c r="R278" s="200">
        <f t="shared" si="32"/>
        <v>0</v>
      </c>
      <c r="S278" s="200">
        <v>0</v>
      </c>
      <c r="T278" s="201">
        <f t="shared" si="3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2" t="s">
        <v>456</v>
      </c>
      <c r="AT278" s="202" t="s">
        <v>181</v>
      </c>
      <c r="AU278" s="202" t="s">
        <v>110</v>
      </c>
      <c r="AY278" s="17" t="s">
        <v>179</v>
      </c>
      <c r="BE278" s="203">
        <f t="shared" si="34"/>
        <v>0</v>
      </c>
      <c r="BF278" s="203">
        <f t="shared" si="35"/>
        <v>0</v>
      </c>
      <c r="BG278" s="203">
        <f t="shared" si="36"/>
        <v>0</v>
      </c>
      <c r="BH278" s="203">
        <f t="shared" si="37"/>
        <v>0</v>
      </c>
      <c r="BI278" s="203">
        <f t="shared" si="38"/>
        <v>0</v>
      </c>
      <c r="BJ278" s="17" t="s">
        <v>21</v>
      </c>
      <c r="BK278" s="203">
        <f t="shared" si="39"/>
        <v>0</v>
      </c>
      <c r="BL278" s="17" t="s">
        <v>456</v>
      </c>
      <c r="BM278" s="202" t="s">
        <v>2667</v>
      </c>
    </row>
    <row r="279" spans="1:65" s="2" customFormat="1" ht="14.4" customHeight="1">
      <c r="A279" s="34"/>
      <c r="B279" s="35"/>
      <c r="C279" s="191" t="s">
        <v>1036</v>
      </c>
      <c r="D279" s="191" t="s">
        <v>181</v>
      </c>
      <c r="E279" s="192" t="s">
        <v>2595</v>
      </c>
      <c r="F279" s="193" t="s">
        <v>2596</v>
      </c>
      <c r="G279" s="194" t="s">
        <v>709</v>
      </c>
      <c r="H279" s="195">
        <v>5</v>
      </c>
      <c r="I279" s="196"/>
      <c r="J279" s="197">
        <f t="shared" ref="J279:J310" si="40">ROUND(I279*H279,2)</f>
        <v>0</v>
      </c>
      <c r="K279" s="193" t="s">
        <v>1</v>
      </c>
      <c r="L279" s="39"/>
      <c r="M279" s="198" t="s">
        <v>1</v>
      </c>
      <c r="N279" s="199" t="s">
        <v>47</v>
      </c>
      <c r="O279" s="71"/>
      <c r="P279" s="200">
        <f t="shared" ref="P279:P310" si="41">O279*H279</f>
        <v>0</v>
      </c>
      <c r="Q279" s="200">
        <v>0</v>
      </c>
      <c r="R279" s="200">
        <f t="shared" ref="R279:R310" si="42">Q279*H279</f>
        <v>0</v>
      </c>
      <c r="S279" s="200">
        <v>0</v>
      </c>
      <c r="T279" s="201">
        <f t="shared" ref="T279:T310" si="43"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2" t="s">
        <v>456</v>
      </c>
      <c r="AT279" s="202" t="s">
        <v>181</v>
      </c>
      <c r="AU279" s="202" t="s">
        <v>110</v>
      </c>
      <c r="AY279" s="17" t="s">
        <v>179</v>
      </c>
      <c r="BE279" s="203">
        <f t="shared" si="34"/>
        <v>0</v>
      </c>
      <c r="BF279" s="203">
        <f t="shared" si="35"/>
        <v>0</v>
      </c>
      <c r="BG279" s="203">
        <f t="shared" si="36"/>
        <v>0</v>
      </c>
      <c r="BH279" s="203">
        <f t="shared" si="37"/>
        <v>0</v>
      </c>
      <c r="BI279" s="203">
        <f t="shared" si="38"/>
        <v>0</v>
      </c>
      <c r="BJ279" s="17" t="s">
        <v>21</v>
      </c>
      <c r="BK279" s="203">
        <f t="shared" si="39"/>
        <v>0</v>
      </c>
      <c r="BL279" s="17" t="s">
        <v>456</v>
      </c>
      <c r="BM279" s="202" t="s">
        <v>2668</v>
      </c>
    </row>
    <row r="280" spans="1:65" s="12" customFormat="1" ht="20.85" customHeight="1">
      <c r="B280" s="175"/>
      <c r="C280" s="176"/>
      <c r="D280" s="177" t="s">
        <v>81</v>
      </c>
      <c r="E280" s="189" t="s">
        <v>2250</v>
      </c>
      <c r="F280" s="189" t="s">
        <v>2669</v>
      </c>
      <c r="G280" s="176"/>
      <c r="H280" s="176"/>
      <c r="I280" s="179"/>
      <c r="J280" s="190">
        <f>BK280</f>
        <v>0</v>
      </c>
      <c r="K280" s="176"/>
      <c r="L280" s="181"/>
      <c r="M280" s="182"/>
      <c r="N280" s="183"/>
      <c r="O280" s="183"/>
      <c r="P280" s="184">
        <f>SUM(P281:P290)</f>
        <v>0</v>
      </c>
      <c r="Q280" s="183"/>
      <c r="R280" s="184">
        <f>SUM(R281:R290)</f>
        <v>0</v>
      </c>
      <c r="S280" s="183"/>
      <c r="T280" s="185">
        <f>SUM(T281:T290)</f>
        <v>0</v>
      </c>
      <c r="AR280" s="186" t="s">
        <v>21</v>
      </c>
      <c r="AT280" s="187" t="s">
        <v>81</v>
      </c>
      <c r="AU280" s="187" t="s">
        <v>90</v>
      </c>
      <c r="AY280" s="186" t="s">
        <v>179</v>
      </c>
      <c r="BK280" s="188">
        <f>SUM(BK281:BK290)</f>
        <v>0</v>
      </c>
    </row>
    <row r="281" spans="1:65" s="2" customFormat="1" ht="14.4" customHeight="1">
      <c r="A281" s="34"/>
      <c r="B281" s="35"/>
      <c r="C281" s="191" t="s">
        <v>1042</v>
      </c>
      <c r="D281" s="191" t="s">
        <v>181</v>
      </c>
      <c r="E281" s="192" t="s">
        <v>2670</v>
      </c>
      <c r="F281" s="193" t="s">
        <v>2671</v>
      </c>
      <c r="G281" s="194" t="s">
        <v>709</v>
      </c>
      <c r="H281" s="195">
        <v>1</v>
      </c>
      <c r="I281" s="196"/>
      <c r="J281" s="197">
        <f t="shared" ref="J281:J290" si="44">ROUND(I281*H281,2)</f>
        <v>0</v>
      </c>
      <c r="K281" s="193" t="s">
        <v>1</v>
      </c>
      <c r="L281" s="39"/>
      <c r="M281" s="198" t="s">
        <v>1</v>
      </c>
      <c r="N281" s="199" t="s">
        <v>47</v>
      </c>
      <c r="O281" s="71"/>
      <c r="P281" s="200">
        <f t="shared" ref="P281:P290" si="45">O281*H281</f>
        <v>0</v>
      </c>
      <c r="Q281" s="200">
        <v>0</v>
      </c>
      <c r="R281" s="200">
        <f t="shared" ref="R281:R290" si="46">Q281*H281</f>
        <v>0</v>
      </c>
      <c r="S281" s="200">
        <v>0</v>
      </c>
      <c r="T281" s="201">
        <f t="shared" ref="T281:T290" si="47"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2" t="s">
        <v>456</v>
      </c>
      <c r="AT281" s="202" t="s">
        <v>181</v>
      </c>
      <c r="AU281" s="202" t="s">
        <v>110</v>
      </c>
      <c r="AY281" s="17" t="s">
        <v>179</v>
      </c>
      <c r="BE281" s="203">
        <f t="shared" ref="BE281:BE290" si="48">IF(N281="základní",J281,0)</f>
        <v>0</v>
      </c>
      <c r="BF281" s="203">
        <f t="shared" ref="BF281:BF290" si="49">IF(N281="snížená",J281,0)</f>
        <v>0</v>
      </c>
      <c r="BG281" s="203">
        <f t="shared" ref="BG281:BG290" si="50">IF(N281="zákl. přenesená",J281,0)</f>
        <v>0</v>
      </c>
      <c r="BH281" s="203">
        <f t="shared" ref="BH281:BH290" si="51">IF(N281="sníž. přenesená",J281,0)</f>
        <v>0</v>
      </c>
      <c r="BI281" s="203">
        <f t="shared" ref="BI281:BI290" si="52">IF(N281="nulová",J281,0)</f>
        <v>0</v>
      </c>
      <c r="BJ281" s="17" t="s">
        <v>21</v>
      </c>
      <c r="BK281" s="203">
        <f t="shared" ref="BK281:BK290" si="53">ROUND(I281*H281,2)</f>
        <v>0</v>
      </c>
      <c r="BL281" s="17" t="s">
        <v>456</v>
      </c>
      <c r="BM281" s="202" t="s">
        <v>2672</v>
      </c>
    </row>
    <row r="282" spans="1:65" s="2" customFormat="1" ht="14.4" customHeight="1">
      <c r="A282" s="34"/>
      <c r="B282" s="35"/>
      <c r="C282" s="191" t="s">
        <v>1047</v>
      </c>
      <c r="D282" s="191" t="s">
        <v>181</v>
      </c>
      <c r="E282" s="192" t="s">
        <v>2673</v>
      </c>
      <c r="F282" s="193" t="s">
        <v>2674</v>
      </c>
      <c r="G282" s="194" t="s">
        <v>709</v>
      </c>
      <c r="H282" s="195">
        <v>1</v>
      </c>
      <c r="I282" s="196"/>
      <c r="J282" s="197">
        <f t="shared" si="44"/>
        <v>0</v>
      </c>
      <c r="K282" s="193" t="s">
        <v>1</v>
      </c>
      <c r="L282" s="39"/>
      <c r="M282" s="198" t="s">
        <v>1</v>
      </c>
      <c r="N282" s="199" t="s">
        <v>47</v>
      </c>
      <c r="O282" s="71"/>
      <c r="P282" s="200">
        <f t="shared" si="45"/>
        <v>0</v>
      </c>
      <c r="Q282" s="200">
        <v>0</v>
      </c>
      <c r="R282" s="200">
        <f t="shared" si="46"/>
        <v>0</v>
      </c>
      <c r="S282" s="200">
        <v>0</v>
      </c>
      <c r="T282" s="201">
        <f t="shared" si="47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456</v>
      </c>
      <c r="AT282" s="202" t="s">
        <v>181</v>
      </c>
      <c r="AU282" s="202" t="s">
        <v>110</v>
      </c>
      <c r="AY282" s="17" t="s">
        <v>179</v>
      </c>
      <c r="BE282" s="203">
        <f t="shared" si="48"/>
        <v>0</v>
      </c>
      <c r="BF282" s="203">
        <f t="shared" si="49"/>
        <v>0</v>
      </c>
      <c r="BG282" s="203">
        <f t="shared" si="50"/>
        <v>0</v>
      </c>
      <c r="BH282" s="203">
        <f t="shared" si="51"/>
        <v>0</v>
      </c>
      <c r="BI282" s="203">
        <f t="shared" si="52"/>
        <v>0</v>
      </c>
      <c r="BJ282" s="17" t="s">
        <v>21</v>
      </c>
      <c r="BK282" s="203">
        <f t="shared" si="53"/>
        <v>0</v>
      </c>
      <c r="BL282" s="17" t="s">
        <v>456</v>
      </c>
      <c r="BM282" s="202" t="s">
        <v>2675</v>
      </c>
    </row>
    <row r="283" spans="1:65" s="2" customFormat="1" ht="14.4" customHeight="1">
      <c r="A283" s="34"/>
      <c r="B283" s="35"/>
      <c r="C283" s="191" t="s">
        <v>1053</v>
      </c>
      <c r="D283" s="191" t="s">
        <v>181</v>
      </c>
      <c r="E283" s="192" t="s">
        <v>2676</v>
      </c>
      <c r="F283" s="193" t="s">
        <v>2677</v>
      </c>
      <c r="G283" s="194" t="s">
        <v>709</v>
      </c>
      <c r="H283" s="195">
        <v>3</v>
      </c>
      <c r="I283" s="196"/>
      <c r="J283" s="197">
        <f t="shared" si="44"/>
        <v>0</v>
      </c>
      <c r="K283" s="193" t="s">
        <v>1</v>
      </c>
      <c r="L283" s="39"/>
      <c r="M283" s="198" t="s">
        <v>1</v>
      </c>
      <c r="N283" s="199" t="s">
        <v>47</v>
      </c>
      <c r="O283" s="71"/>
      <c r="P283" s="200">
        <f t="shared" si="45"/>
        <v>0</v>
      </c>
      <c r="Q283" s="200">
        <v>0</v>
      </c>
      <c r="R283" s="200">
        <f t="shared" si="46"/>
        <v>0</v>
      </c>
      <c r="S283" s="200">
        <v>0</v>
      </c>
      <c r="T283" s="201">
        <f t="shared" si="47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2" t="s">
        <v>456</v>
      </c>
      <c r="AT283" s="202" t="s">
        <v>181</v>
      </c>
      <c r="AU283" s="202" t="s">
        <v>110</v>
      </c>
      <c r="AY283" s="17" t="s">
        <v>179</v>
      </c>
      <c r="BE283" s="203">
        <f t="shared" si="48"/>
        <v>0</v>
      </c>
      <c r="BF283" s="203">
        <f t="shared" si="49"/>
        <v>0</v>
      </c>
      <c r="BG283" s="203">
        <f t="shared" si="50"/>
        <v>0</v>
      </c>
      <c r="BH283" s="203">
        <f t="shared" si="51"/>
        <v>0</v>
      </c>
      <c r="BI283" s="203">
        <f t="shared" si="52"/>
        <v>0</v>
      </c>
      <c r="BJ283" s="17" t="s">
        <v>21</v>
      </c>
      <c r="BK283" s="203">
        <f t="shared" si="53"/>
        <v>0</v>
      </c>
      <c r="BL283" s="17" t="s">
        <v>456</v>
      </c>
      <c r="BM283" s="202" t="s">
        <v>2678</v>
      </c>
    </row>
    <row r="284" spans="1:65" s="2" customFormat="1" ht="14.4" customHeight="1">
      <c r="A284" s="34"/>
      <c r="B284" s="35"/>
      <c r="C284" s="191" t="s">
        <v>1058</v>
      </c>
      <c r="D284" s="191" t="s">
        <v>181</v>
      </c>
      <c r="E284" s="192" t="s">
        <v>2679</v>
      </c>
      <c r="F284" s="193" t="s">
        <v>2680</v>
      </c>
      <c r="G284" s="194" t="s">
        <v>709</v>
      </c>
      <c r="H284" s="195">
        <v>1</v>
      </c>
      <c r="I284" s="196"/>
      <c r="J284" s="197">
        <f t="shared" si="44"/>
        <v>0</v>
      </c>
      <c r="K284" s="193" t="s">
        <v>1</v>
      </c>
      <c r="L284" s="39"/>
      <c r="M284" s="198" t="s">
        <v>1</v>
      </c>
      <c r="N284" s="199" t="s">
        <v>47</v>
      </c>
      <c r="O284" s="71"/>
      <c r="P284" s="200">
        <f t="shared" si="45"/>
        <v>0</v>
      </c>
      <c r="Q284" s="200">
        <v>0</v>
      </c>
      <c r="R284" s="200">
        <f t="shared" si="46"/>
        <v>0</v>
      </c>
      <c r="S284" s="200">
        <v>0</v>
      </c>
      <c r="T284" s="201">
        <f t="shared" si="47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456</v>
      </c>
      <c r="AT284" s="202" t="s">
        <v>181</v>
      </c>
      <c r="AU284" s="202" t="s">
        <v>110</v>
      </c>
      <c r="AY284" s="17" t="s">
        <v>179</v>
      </c>
      <c r="BE284" s="203">
        <f t="shared" si="48"/>
        <v>0</v>
      </c>
      <c r="BF284" s="203">
        <f t="shared" si="49"/>
        <v>0</v>
      </c>
      <c r="BG284" s="203">
        <f t="shared" si="50"/>
        <v>0</v>
      </c>
      <c r="BH284" s="203">
        <f t="shared" si="51"/>
        <v>0</v>
      </c>
      <c r="BI284" s="203">
        <f t="shared" si="52"/>
        <v>0</v>
      </c>
      <c r="BJ284" s="17" t="s">
        <v>21</v>
      </c>
      <c r="BK284" s="203">
        <f t="shared" si="53"/>
        <v>0</v>
      </c>
      <c r="BL284" s="17" t="s">
        <v>456</v>
      </c>
      <c r="BM284" s="202" t="s">
        <v>2681</v>
      </c>
    </row>
    <row r="285" spans="1:65" s="2" customFormat="1" ht="14.4" customHeight="1">
      <c r="A285" s="34"/>
      <c r="B285" s="35"/>
      <c r="C285" s="191" t="s">
        <v>1063</v>
      </c>
      <c r="D285" s="191" t="s">
        <v>181</v>
      </c>
      <c r="E285" s="192" t="s">
        <v>2682</v>
      </c>
      <c r="F285" s="193" t="s">
        <v>2683</v>
      </c>
      <c r="G285" s="194" t="s">
        <v>709</v>
      </c>
      <c r="H285" s="195">
        <v>12</v>
      </c>
      <c r="I285" s="196"/>
      <c r="J285" s="197">
        <f t="shared" si="44"/>
        <v>0</v>
      </c>
      <c r="K285" s="193" t="s">
        <v>1</v>
      </c>
      <c r="L285" s="39"/>
      <c r="M285" s="198" t="s">
        <v>1</v>
      </c>
      <c r="N285" s="199" t="s">
        <v>47</v>
      </c>
      <c r="O285" s="71"/>
      <c r="P285" s="200">
        <f t="shared" si="45"/>
        <v>0</v>
      </c>
      <c r="Q285" s="200">
        <v>0</v>
      </c>
      <c r="R285" s="200">
        <f t="shared" si="46"/>
        <v>0</v>
      </c>
      <c r="S285" s="200">
        <v>0</v>
      </c>
      <c r="T285" s="201">
        <f t="shared" si="47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456</v>
      </c>
      <c r="AT285" s="202" t="s">
        <v>181</v>
      </c>
      <c r="AU285" s="202" t="s">
        <v>110</v>
      </c>
      <c r="AY285" s="17" t="s">
        <v>179</v>
      </c>
      <c r="BE285" s="203">
        <f t="shared" si="48"/>
        <v>0</v>
      </c>
      <c r="BF285" s="203">
        <f t="shared" si="49"/>
        <v>0</v>
      </c>
      <c r="BG285" s="203">
        <f t="shared" si="50"/>
        <v>0</v>
      </c>
      <c r="BH285" s="203">
        <f t="shared" si="51"/>
        <v>0</v>
      </c>
      <c r="BI285" s="203">
        <f t="shared" si="52"/>
        <v>0</v>
      </c>
      <c r="BJ285" s="17" t="s">
        <v>21</v>
      </c>
      <c r="BK285" s="203">
        <f t="shared" si="53"/>
        <v>0</v>
      </c>
      <c r="BL285" s="17" t="s">
        <v>456</v>
      </c>
      <c r="BM285" s="202" t="s">
        <v>2684</v>
      </c>
    </row>
    <row r="286" spans="1:65" s="2" customFormat="1" ht="14.4" customHeight="1">
      <c r="A286" s="34"/>
      <c r="B286" s="35"/>
      <c r="C286" s="191" t="s">
        <v>1068</v>
      </c>
      <c r="D286" s="191" t="s">
        <v>181</v>
      </c>
      <c r="E286" s="192" t="s">
        <v>2685</v>
      </c>
      <c r="F286" s="193" t="s">
        <v>2686</v>
      </c>
      <c r="G286" s="194" t="s">
        <v>709</v>
      </c>
      <c r="H286" s="195">
        <v>1</v>
      </c>
      <c r="I286" s="196"/>
      <c r="J286" s="197">
        <f t="shared" si="44"/>
        <v>0</v>
      </c>
      <c r="K286" s="193" t="s">
        <v>1</v>
      </c>
      <c r="L286" s="39"/>
      <c r="M286" s="198" t="s">
        <v>1</v>
      </c>
      <c r="N286" s="199" t="s">
        <v>47</v>
      </c>
      <c r="O286" s="71"/>
      <c r="P286" s="200">
        <f t="shared" si="45"/>
        <v>0</v>
      </c>
      <c r="Q286" s="200">
        <v>0</v>
      </c>
      <c r="R286" s="200">
        <f t="shared" si="46"/>
        <v>0</v>
      </c>
      <c r="S286" s="200">
        <v>0</v>
      </c>
      <c r="T286" s="201">
        <f t="shared" si="47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2" t="s">
        <v>456</v>
      </c>
      <c r="AT286" s="202" t="s">
        <v>181</v>
      </c>
      <c r="AU286" s="202" t="s">
        <v>110</v>
      </c>
      <c r="AY286" s="17" t="s">
        <v>179</v>
      </c>
      <c r="BE286" s="203">
        <f t="shared" si="48"/>
        <v>0</v>
      </c>
      <c r="BF286" s="203">
        <f t="shared" si="49"/>
        <v>0</v>
      </c>
      <c r="BG286" s="203">
        <f t="shared" si="50"/>
        <v>0</v>
      </c>
      <c r="BH286" s="203">
        <f t="shared" si="51"/>
        <v>0</v>
      </c>
      <c r="BI286" s="203">
        <f t="shared" si="52"/>
        <v>0</v>
      </c>
      <c r="BJ286" s="17" t="s">
        <v>21</v>
      </c>
      <c r="BK286" s="203">
        <f t="shared" si="53"/>
        <v>0</v>
      </c>
      <c r="BL286" s="17" t="s">
        <v>456</v>
      </c>
      <c r="BM286" s="202" t="s">
        <v>2687</v>
      </c>
    </row>
    <row r="287" spans="1:65" s="2" customFormat="1" ht="14.4" customHeight="1">
      <c r="A287" s="34"/>
      <c r="B287" s="35"/>
      <c r="C287" s="191" t="s">
        <v>1072</v>
      </c>
      <c r="D287" s="191" t="s">
        <v>181</v>
      </c>
      <c r="E287" s="192" t="s">
        <v>2688</v>
      </c>
      <c r="F287" s="193" t="s">
        <v>2689</v>
      </c>
      <c r="G287" s="194" t="s">
        <v>709</v>
      </c>
      <c r="H287" s="195">
        <v>14</v>
      </c>
      <c r="I287" s="196"/>
      <c r="J287" s="197">
        <f t="shared" si="44"/>
        <v>0</v>
      </c>
      <c r="K287" s="193" t="s">
        <v>1</v>
      </c>
      <c r="L287" s="39"/>
      <c r="M287" s="198" t="s">
        <v>1</v>
      </c>
      <c r="N287" s="199" t="s">
        <v>47</v>
      </c>
      <c r="O287" s="71"/>
      <c r="P287" s="200">
        <f t="shared" si="45"/>
        <v>0</v>
      </c>
      <c r="Q287" s="200">
        <v>0</v>
      </c>
      <c r="R287" s="200">
        <f t="shared" si="46"/>
        <v>0</v>
      </c>
      <c r="S287" s="200">
        <v>0</v>
      </c>
      <c r="T287" s="201">
        <f t="shared" si="47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2" t="s">
        <v>456</v>
      </c>
      <c r="AT287" s="202" t="s">
        <v>181</v>
      </c>
      <c r="AU287" s="202" t="s">
        <v>110</v>
      </c>
      <c r="AY287" s="17" t="s">
        <v>179</v>
      </c>
      <c r="BE287" s="203">
        <f t="shared" si="48"/>
        <v>0</v>
      </c>
      <c r="BF287" s="203">
        <f t="shared" si="49"/>
        <v>0</v>
      </c>
      <c r="BG287" s="203">
        <f t="shared" si="50"/>
        <v>0</v>
      </c>
      <c r="BH287" s="203">
        <f t="shared" si="51"/>
        <v>0</v>
      </c>
      <c r="BI287" s="203">
        <f t="shared" si="52"/>
        <v>0</v>
      </c>
      <c r="BJ287" s="17" t="s">
        <v>21</v>
      </c>
      <c r="BK287" s="203">
        <f t="shared" si="53"/>
        <v>0</v>
      </c>
      <c r="BL287" s="17" t="s">
        <v>456</v>
      </c>
      <c r="BM287" s="202" t="s">
        <v>2690</v>
      </c>
    </row>
    <row r="288" spans="1:65" s="2" customFormat="1" ht="14.4" customHeight="1">
      <c r="A288" s="34"/>
      <c r="B288" s="35"/>
      <c r="C288" s="191" t="s">
        <v>1083</v>
      </c>
      <c r="D288" s="191" t="s">
        <v>181</v>
      </c>
      <c r="E288" s="192" t="s">
        <v>2691</v>
      </c>
      <c r="F288" s="193" t="s">
        <v>2692</v>
      </c>
      <c r="G288" s="194" t="s">
        <v>709</v>
      </c>
      <c r="H288" s="195">
        <v>9</v>
      </c>
      <c r="I288" s="196"/>
      <c r="J288" s="197">
        <f t="shared" si="44"/>
        <v>0</v>
      </c>
      <c r="K288" s="193" t="s">
        <v>1</v>
      </c>
      <c r="L288" s="39"/>
      <c r="M288" s="198" t="s">
        <v>1</v>
      </c>
      <c r="N288" s="199" t="s">
        <v>47</v>
      </c>
      <c r="O288" s="71"/>
      <c r="P288" s="200">
        <f t="shared" si="45"/>
        <v>0</v>
      </c>
      <c r="Q288" s="200">
        <v>0</v>
      </c>
      <c r="R288" s="200">
        <f t="shared" si="46"/>
        <v>0</v>
      </c>
      <c r="S288" s="200">
        <v>0</v>
      </c>
      <c r="T288" s="201">
        <f t="shared" si="47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456</v>
      </c>
      <c r="AT288" s="202" t="s">
        <v>181</v>
      </c>
      <c r="AU288" s="202" t="s">
        <v>110</v>
      </c>
      <c r="AY288" s="17" t="s">
        <v>179</v>
      </c>
      <c r="BE288" s="203">
        <f t="shared" si="48"/>
        <v>0</v>
      </c>
      <c r="BF288" s="203">
        <f t="shared" si="49"/>
        <v>0</v>
      </c>
      <c r="BG288" s="203">
        <f t="shared" si="50"/>
        <v>0</v>
      </c>
      <c r="BH288" s="203">
        <f t="shared" si="51"/>
        <v>0</v>
      </c>
      <c r="BI288" s="203">
        <f t="shared" si="52"/>
        <v>0</v>
      </c>
      <c r="BJ288" s="17" t="s">
        <v>21</v>
      </c>
      <c r="BK288" s="203">
        <f t="shared" si="53"/>
        <v>0</v>
      </c>
      <c r="BL288" s="17" t="s">
        <v>456</v>
      </c>
      <c r="BM288" s="202" t="s">
        <v>2693</v>
      </c>
    </row>
    <row r="289" spans="1:65" s="2" customFormat="1" ht="14.4" customHeight="1">
      <c r="A289" s="34"/>
      <c r="B289" s="35"/>
      <c r="C289" s="191" t="s">
        <v>1089</v>
      </c>
      <c r="D289" s="191" t="s">
        <v>181</v>
      </c>
      <c r="E289" s="192" t="s">
        <v>2694</v>
      </c>
      <c r="F289" s="193" t="s">
        <v>2695</v>
      </c>
      <c r="G289" s="194" t="s">
        <v>260</v>
      </c>
      <c r="H289" s="195">
        <v>50</v>
      </c>
      <c r="I289" s="196"/>
      <c r="J289" s="197">
        <f t="shared" si="44"/>
        <v>0</v>
      </c>
      <c r="K289" s="193" t="s">
        <v>1</v>
      </c>
      <c r="L289" s="39"/>
      <c r="M289" s="198" t="s">
        <v>1</v>
      </c>
      <c r="N289" s="199" t="s">
        <v>47</v>
      </c>
      <c r="O289" s="71"/>
      <c r="P289" s="200">
        <f t="shared" si="45"/>
        <v>0</v>
      </c>
      <c r="Q289" s="200">
        <v>0</v>
      </c>
      <c r="R289" s="200">
        <f t="shared" si="46"/>
        <v>0</v>
      </c>
      <c r="S289" s="200">
        <v>0</v>
      </c>
      <c r="T289" s="201">
        <f t="shared" si="47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456</v>
      </c>
      <c r="AT289" s="202" t="s">
        <v>181</v>
      </c>
      <c r="AU289" s="202" t="s">
        <v>110</v>
      </c>
      <c r="AY289" s="17" t="s">
        <v>179</v>
      </c>
      <c r="BE289" s="203">
        <f t="shared" si="48"/>
        <v>0</v>
      </c>
      <c r="BF289" s="203">
        <f t="shared" si="49"/>
        <v>0</v>
      </c>
      <c r="BG289" s="203">
        <f t="shared" si="50"/>
        <v>0</v>
      </c>
      <c r="BH289" s="203">
        <f t="shared" si="51"/>
        <v>0</v>
      </c>
      <c r="BI289" s="203">
        <f t="shared" si="52"/>
        <v>0</v>
      </c>
      <c r="BJ289" s="17" t="s">
        <v>21</v>
      </c>
      <c r="BK289" s="203">
        <f t="shared" si="53"/>
        <v>0</v>
      </c>
      <c r="BL289" s="17" t="s">
        <v>456</v>
      </c>
      <c r="BM289" s="202" t="s">
        <v>2696</v>
      </c>
    </row>
    <row r="290" spans="1:65" s="2" customFormat="1" ht="14.4" customHeight="1">
      <c r="A290" s="34"/>
      <c r="B290" s="35"/>
      <c r="C290" s="191" t="s">
        <v>1103</v>
      </c>
      <c r="D290" s="191" t="s">
        <v>181</v>
      </c>
      <c r="E290" s="192" t="s">
        <v>2697</v>
      </c>
      <c r="F290" s="193" t="s">
        <v>2698</v>
      </c>
      <c r="G290" s="194" t="s">
        <v>709</v>
      </c>
      <c r="H290" s="195">
        <v>1</v>
      </c>
      <c r="I290" s="196"/>
      <c r="J290" s="197">
        <f t="shared" si="44"/>
        <v>0</v>
      </c>
      <c r="K290" s="193" t="s">
        <v>1</v>
      </c>
      <c r="L290" s="39"/>
      <c r="M290" s="198" t="s">
        <v>1</v>
      </c>
      <c r="N290" s="199" t="s">
        <v>47</v>
      </c>
      <c r="O290" s="71"/>
      <c r="P290" s="200">
        <f t="shared" si="45"/>
        <v>0</v>
      </c>
      <c r="Q290" s="200">
        <v>0</v>
      </c>
      <c r="R290" s="200">
        <f t="shared" si="46"/>
        <v>0</v>
      </c>
      <c r="S290" s="200">
        <v>0</v>
      </c>
      <c r="T290" s="201">
        <f t="shared" si="47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456</v>
      </c>
      <c r="AT290" s="202" t="s">
        <v>181</v>
      </c>
      <c r="AU290" s="202" t="s">
        <v>110</v>
      </c>
      <c r="AY290" s="17" t="s">
        <v>179</v>
      </c>
      <c r="BE290" s="203">
        <f t="shared" si="48"/>
        <v>0</v>
      </c>
      <c r="BF290" s="203">
        <f t="shared" si="49"/>
        <v>0</v>
      </c>
      <c r="BG290" s="203">
        <f t="shared" si="50"/>
        <v>0</v>
      </c>
      <c r="BH290" s="203">
        <f t="shared" si="51"/>
        <v>0</v>
      </c>
      <c r="BI290" s="203">
        <f t="shared" si="52"/>
        <v>0</v>
      </c>
      <c r="BJ290" s="17" t="s">
        <v>21</v>
      </c>
      <c r="BK290" s="203">
        <f t="shared" si="53"/>
        <v>0</v>
      </c>
      <c r="BL290" s="17" t="s">
        <v>456</v>
      </c>
      <c r="BM290" s="202" t="s">
        <v>2699</v>
      </c>
    </row>
    <row r="291" spans="1:65" s="12" customFormat="1" ht="20.85" customHeight="1">
      <c r="B291" s="175"/>
      <c r="C291" s="176"/>
      <c r="D291" s="177" t="s">
        <v>81</v>
      </c>
      <c r="E291" s="189" t="s">
        <v>2264</v>
      </c>
      <c r="F291" s="189" t="s">
        <v>2700</v>
      </c>
      <c r="G291" s="176"/>
      <c r="H291" s="176"/>
      <c r="I291" s="179"/>
      <c r="J291" s="190">
        <f>BK291</f>
        <v>0</v>
      </c>
      <c r="K291" s="176"/>
      <c r="L291" s="181"/>
      <c r="M291" s="182"/>
      <c r="N291" s="183"/>
      <c r="O291" s="183"/>
      <c r="P291" s="184">
        <f>SUM(P292:P293)</f>
        <v>0</v>
      </c>
      <c r="Q291" s="183"/>
      <c r="R291" s="184">
        <f>SUM(R292:R293)</f>
        <v>0</v>
      </c>
      <c r="S291" s="183"/>
      <c r="T291" s="185">
        <f>SUM(T292:T293)</f>
        <v>0</v>
      </c>
      <c r="AR291" s="186" t="s">
        <v>21</v>
      </c>
      <c r="AT291" s="187" t="s">
        <v>81</v>
      </c>
      <c r="AU291" s="187" t="s">
        <v>90</v>
      </c>
      <c r="AY291" s="186" t="s">
        <v>179</v>
      </c>
      <c r="BK291" s="188">
        <f>SUM(BK292:BK293)</f>
        <v>0</v>
      </c>
    </row>
    <row r="292" spans="1:65" s="2" customFormat="1" ht="14.4" customHeight="1">
      <c r="A292" s="34"/>
      <c r="B292" s="35"/>
      <c r="C292" s="191" t="s">
        <v>1110</v>
      </c>
      <c r="D292" s="191" t="s">
        <v>181</v>
      </c>
      <c r="E292" s="192" t="s">
        <v>2701</v>
      </c>
      <c r="F292" s="193" t="s">
        <v>2702</v>
      </c>
      <c r="G292" s="194" t="s">
        <v>260</v>
      </c>
      <c r="H292" s="195">
        <v>150</v>
      </c>
      <c r="I292" s="196"/>
      <c r="J292" s="197">
        <f>ROUND(I292*H292,2)</f>
        <v>0</v>
      </c>
      <c r="K292" s="193" t="s">
        <v>1</v>
      </c>
      <c r="L292" s="39"/>
      <c r="M292" s="198" t="s">
        <v>1</v>
      </c>
      <c r="N292" s="199" t="s">
        <v>47</v>
      </c>
      <c r="O292" s="7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456</v>
      </c>
      <c r="AT292" s="202" t="s">
        <v>181</v>
      </c>
      <c r="AU292" s="202" t="s">
        <v>110</v>
      </c>
      <c r="AY292" s="17" t="s">
        <v>179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21</v>
      </c>
      <c r="BK292" s="203">
        <f>ROUND(I292*H292,2)</f>
        <v>0</v>
      </c>
      <c r="BL292" s="17" t="s">
        <v>456</v>
      </c>
      <c r="BM292" s="202" t="s">
        <v>2703</v>
      </c>
    </row>
    <row r="293" spans="1:65" s="2" customFormat="1" ht="14.4" customHeight="1">
      <c r="A293" s="34"/>
      <c r="B293" s="35"/>
      <c r="C293" s="191" t="s">
        <v>1116</v>
      </c>
      <c r="D293" s="191" t="s">
        <v>181</v>
      </c>
      <c r="E293" s="192" t="s">
        <v>2704</v>
      </c>
      <c r="F293" s="193" t="s">
        <v>2705</v>
      </c>
      <c r="G293" s="194" t="s">
        <v>709</v>
      </c>
      <c r="H293" s="195">
        <v>7</v>
      </c>
      <c r="I293" s="196"/>
      <c r="J293" s="197">
        <f>ROUND(I293*H293,2)</f>
        <v>0</v>
      </c>
      <c r="K293" s="193" t="s">
        <v>1</v>
      </c>
      <c r="L293" s="39"/>
      <c r="M293" s="198" t="s">
        <v>1</v>
      </c>
      <c r="N293" s="199" t="s">
        <v>47</v>
      </c>
      <c r="O293" s="71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456</v>
      </c>
      <c r="AT293" s="202" t="s">
        <v>181</v>
      </c>
      <c r="AU293" s="202" t="s">
        <v>110</v>
      </c>
      <c r="AY293" s="17" t="s">
        <v>179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21</v>
      </c>
      <c r="BK293" s="203">
        <f>ROUND(I293*H293,2)</f>
        <v>0</v>
      </c>
      <c r="BL293" s="17" t="s">
        <v>456</v>
      </c>
      <c r="BM293" s="202" t="s">
        <v>2706</v>
      </c>
    </row>
    <row r="294" spans="1:65" s="12" customFormat="1" ht="20.85" customHeight="1">
      <c r="B294" s="175"/>
      <c r="C294" s="176"/>
      <c r="D294" s="177" t="s">
        <v>81</v>
      </c>
      <c r="E294" s="189" t="s">
        <v>2707</v>
      </c>
      <c r="F294" s="189" t="s">
        <v>2708</v>
      </c>
      <c r="G294" s="176"/>
      <c r="H294" s="176"/>
      <c r="I294" s="179"/>
      <c r="J294" s="190">
        <f>BK294</f>
        <v>0</v>
      </c>
      <c r="K294" s="176"/>
      <c r="L294" s="181"/>
      <c r="M294" s="182"/>
      <c r="N294" s="183"/>
      <c r="O294" s="183"/>
      <c r="P294" s="184">
        <f>SUM(P295:P302)</f>
        <v>0</v>
      </c>
      <c r="Q294" s="183"/>
      <c r="R294" s="184">
        <f>SUM(R295:R302)</f>
        <v>0</v>
      </c>
      <c r="S294" s="183"/>
      <c r="T294" s="185">
        <f>SUM(T295:T302)</f>
        <v>0</v>
      </c>
      <c r="AR294" s="186" t="s">
        <v>90</v>
      </c>
      <c r="AT294" s="187" t="s">
        <v>81</v>
      </c>
      <c r="AU294" s="187" t="s">
        <v>90</v>
      </c>
      <c r="AY294" s="186" t="s">
        <v>179</v>
      </c>
      <c r="BK294" s="188">
        <f>SUM(BK295:BK302)</f>
        <v>0</v>
      </c>
    </row>
    <row r="295" spans="1:65" s="2" customFormat="1" ht="14.4" customHeight="1">
      <c r="A295" s="34"/>
      <c r="B295" s="35"/>
      <c r="C295" s="191" t="s">
        <v>1120</v>
      </c>
      <c r="D295" s="191" t="s">
        <v>181</v>
      </c>
      <c r="E295" s="192" t="s">
        <v>2347</v>
      </c>
      <c r="F295" s="193" t="s">
        <v>2709</v>
      </c>
      <c r="G295" s="194" t="s">
        <v>2710</v>
      </c>
      <c r="H295" s="259">
        <v>0.06</v>
      </c>
      <c r="I295" s="196"/>
      <c r="J295" s="197">
        <f t="shared" ref="J295:J302" si="54">ROUND(I295*H295,2)</f>
        <v>0</v>
      </c>
      <c r="K295" s="193" t="s">
        <v>1</v>
      </c>
      <c r="L295" s="39"/>
      <c r="M295" s="198" t="s">
        <v>1</v>
      </c>
      <c r="N295" s="199" t="s">
        <v>47</v>
      </c>
      <c r="O295" s="71"/>
      <c r="P295" s="200">
        <f t="shared" ref="P295:P302" si="55">O295*H295</f>
        <v>0</v>
      </c>
      <c r="Q295" s="200">
        <v>0</v>
      </c>
      <c r="R295" s="200">
        <f t="shared" ref="R295:R302" si="56">Q295*H295</f>
        <v>0</v>
      </c>
      <c r="S295" s="200">
        <v>0</v>
      </c>
      <c r="T295" s="201">
        <f t="shared" ref="T295:T302" si="57"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456</v>
      </c>
      <c r="AT295" s="202" t="s">
        <v>181</v>
      </c>
      <c r="AU295" s="202" t="s">
        <v>110</v>
      </c>
      <c r="AY295" s="17" t="s">
        <v>179</v>
      </c>
      <c r="BE295" s="203">
        <f t="shared" ref="BE295:BE302" si="58">IF(N295="základní",J295,0)</f>
        <v>0</v>
      </c>
      <c r="BF295" s="203">
        <f t="shared" ref="BF295:BF302" si="59">IF(N295="snížená",J295,0)</f>
        <v>0</v>
      </c>
      <c r="BG295" s="203">
        <f t="shared" ref="BG295:BG302" si="60">IF(N295="zákl. přenesená",J295,0)</f>
        <v>0</v>
      </c>
      <c r="BH295" s="203">
        <f t="shared" ref="BH295:BH302" si="61">IF(N295="sníž. přenesená",J295,0)</f>
        <v>0</v>
      </c>
      <c r="BI295" s="203">
        <f t="shared" ref="BI295:BI302" si="62">IF(N295="nulová",J295,0)</f>
        <v>0</v>
      </c>
      <c r="BJ295" s="17" t="s">
        <v>21</v>
      </c>
      <c r="BK295" s="203">
        <f t="shared" ref="BK295:BK302" si="63">ROUND(I295*H295,2)</f>
        <v>0</v>
      </c>
      <c r="BL295" s="17" t="s">
        <v>456</v>
      </c>
      <c r="BM295" s="202" t="s">
        <v>2711</v>
      </c>
    </row>
    <row r="296" spans="1:65" s="2" customFormat="1" ht="14.4" customHeight="1">
      <c r="A296" s="34"/>
      <c r="B296" s="35"/>
      <c r="C296" s="191" t="s">
        <v>1130</v>
      </c>
      <c r="D296" s="191" t="s">
        <v>181</v>
      </c>
      <c r="E296" s="192" t="s">
        <v>2350</v>
      </c>
      <c r="F296" s="193" t="s">
        <v>2712</v>
      </c>
      <c r="G296" s="194" t="s">
        <v>2710</v>
      </c>
      <c r="H296" s="259">
        <v>3.5999999999999997E-2</v>
      </c>
      <c r="I296" s="196"/>
      <c r="J296" s="197">
        <f t="shared" si="54"/>
        <v>0</v>
      </c>
      <c r="K296" s="193" t="s">
        <v>1</v>
      </c>
      <c r="L296" s="39"/>
      <c r="M296" s="198" t="s">
        <v>1</v>
      </c>
      <c r="N296" s="199" t="s">
        <v>47</v>
      </c>
      <c r="O296" s="71"/>
      <c r="P296" s="200">
        <f t="shared" si="55"/>
        <v>0</v>
      </c>
      <c r="Q296" s="200">
        <v>0</v>
      </c>
      <c r="R296" s="200">
        <f t="shared" si="56"/>
        <v>0</v>
      </c>
      <c r="S296" s="200">
        <v>0</v>
      </c>
      <c r="T296" s="201">
        <f t="shared" si="57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2" t="s">
        <v>456</v>
      </c>
      <c r="AT296" s="202" t="s">
        <v>181</v>
      </c>
      <c r="AU296" s="202" t="s">
        <v>110</v>
      </c>
      <c r="AY296" s="17" t="s">
        <v>179</v>
      </c>
      <c r="BE296" s="203">
        <f t="shared" si="58"/>
        <v>0</v>
      </c>
      <c r="BF296" s="203">
        <f t="shared" si="59"/>
        <v>0</v>
      </c>
      <c r="BG296" s="203">
        <f t="shared" si="60"/>
        <v>0</v>
      </c>
      <c r="BH296" s="203">
        <f t="shared" si="61"/>
        <v>0</v>
      </c>
      <c r="BI296" s="203">
        <f t="shared" si="62"/>
        <v>0</v>
      </c>
      <c r="BJ296" s="17" t="s">
        <v>21</v>
      </c>
      <c r="BK296" s="203">
        <f t="shared" si="63"/>
        <v>0</v>
      </c>
      <c r="BL296" s="17" t="s">
        <v>456</v>
      </c>
      <c r="BM296" s="202" t="s">
        <v>2713</v>
      </c>
    </row>
    <row r="297" spans="1:65" s="2" customFormat="1" ht="14.4" customHeight="1">
      <c r="A297" s="34"/>
      <c r="B297" s="35"/>
      <c r="C297" s="191" t="s">
        <v>1137</v>
      </c>
      <c r="D297" s="191" t="s">
        <v>181</v>
      </c>
      <c r="E297" s="192" t="s">
        <v>2353</v>
      </c>
      <c r="F297" s="193" t="s">
        <v>2714</v>
      </c>
      <c r="G297" s="194" t="s">
        <v>2710</v>
      </c>
      <c r="H297" s="259">
        <v>0.01</v>
      </c>
      <c r="I297" s="196"/>
      <c r="J297" s="197">
        <f t="shared" si="54"/>
        <v>0</v>
      </c>
      <c r="K297" s="193" t="s">
        <v>1</v>
      </c>
      <c r="L297" s="39"/>
      <c r="M297" s="198" t="s">
        <v>1</v>
      </c>
      <c r="N297" s="199" t="s">
        <v>47</v>
      </c>
      <c r="O297" s="71"/>
      <c r="P297" s="200">
        <f t="shared" si="55"/>
        <v>0</v>
      </c>
      <c r="Q297" s="200">
        <v>0</v>
      </c>
      <c r="R297" s="200">
        <f t="shared" si="56"/>
        <v>0</v>
      </c>
      <c r="S297" s="200">
        <v>0</v>
      </c>
      <c r="T297" s="201">
        <f t="shared" si="57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456</v>
      </c>
      <c r="AT297" s="202" t="s">
        <v>181</v>
      </c>
      <c r="AU297" s="202" t="s">
        <v>110</v>
      </c>
      <c r="AY297" s="17" t="s">
        <v>179</v>
      </c>
      <c r="BE297" s="203">
        <f t="shared" si="58"/>
        <v>0</v>
      </c>
      <c r="BF297" s="203">
        <f t="shared" si="59"/>
        <v>0</v>
      </c>
      <c r="BG297" s="203">
        <f t="shared" si="60"/>
        <v>0</v>
      </c>
      <c r="BH297" s="203">
        <f t="shared" si="61"/>
        <v>0</v>
      </c>
      <c r="BI297" s="203">
        <f t="shared" si="62"/>
        <v>0</v>
      </c>
      <c r="BJ297" s="17" t="s">
        <v>21</v>
      </c>
      <c r="BK297" s="203">
        <f t="shared" si="63"/>
        <v>0</v>
      </c>
      <c r="BL297" s="17" t="s">
        <v>456</v>
      </c>
      <c r="BM297" s="202" t="s">
        <v>2715</v>
      </c>
    </row>
    <row r="298" spans="1:65" s="2" customFormat="1" ht="14.4" customHeight="1">
      <c r="A298" s="34"/>
      <c r="B298" s="35"/>
      <c r="C298" s="191" t="s">
        <v>1145</v>
      </c>
      <c r="D298" s="191" t="s">
        <v>181</v>
      </c>
      <c r="E298" s="192" t="s">
        <v>2355</v>
      </c>
      <c r="F298" s="193" t="s">
        <v>2716</v>
      </c>
      <c r="G298" s="194" t="s">
        <v>2710</v>
      </c>
      <c r="H298" s="259">
        <v>0.05</v>
      </c>
      <c r="I298" s="196"/>
      <c r="J298" s="197">
        <f t="shared" si="54"/>
        <v>0</v>
      </c>
      <c r="K298" s="193" t="s">
        <v>1</v>
      </c>
      <c r="L298" s="39"/>
      <c r="M298" s="198" t="s">
        <v>1</v>
      </c>
      <c r="N298" s="199" t="s">
        <v>47</v>
      </c>
      <c r="O298" s="71"/>
      <c r="P298" s="200">
        <f t="shared" si="55"/>
        <v>0</v>
      </c>
      <c r="Q298" s="200">
        <v>0</v>
      </c>
      <c r="R298" s="200">
        <f t="shared" si="56"/>
        <v>0</v>
      </c>
      <c r="S298" s="200">
        <v>0</v>
      </c>
      <c r="T298" s="201">
        <f t="shared" si="57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2" t="s">
        <v>456</v>
      </c>
      <c r="AT298" s="202" t="s">
        <v>181</v>
      </c>
      <c r="AU298" s="202" t="s">
        <v>110</v>
      </c>
      <c r="AY298" s="17" t="s">
        <v>179</v>
      </c>
      <c r="BE298" s="203">
        <f t="shared" si="58"/>
        <v>0</v>
      </c>
      <c r="BF298" s="203">
        <f t="shared" si="59"/>
        <v>0</v>
      </c>
      <c r="BG298" s="203">
        <f t="shared" si="60"/>
        <v>0</v>
      </c>
      <c r="BH298" s="203">
        <f t="shared" si="61"/>
        <v>0</v>
      </c>
      <c r="BI298" s="203">
        <f t="shared" si="62"/>
        <v>0</v>
      </c>
      <c r="BJ298" s="17" t="s">
        <v>21</v>
      </c>
      <c r="BK298" s="203">
        <f t="shared" si="63"/>
        <v>0</v>
      </c>
      <c r="BL298" s="17" t="s">
        <v>456</v>
      </c>
      <c r="BM298" s="202" t="s">
        <v>2717</v>
      </c>
    </row>
    <row r="299" spans="1:65" s="2" customFormat="1" ht="14.4" customHeight="1">
      <c r="A299" s="34"/>
      <c r="B299" s="35"/>
      <c r="C299" s="191" t="s">
        <v>1149</v>
      </c>
      <c r="D299" s="191" t="s">
        <v>181</v>
      </c>
      <c r="E299" s="192" t="s">
        <v>2358</v>
      </c>
      <c r="F299" s="193" t="s">
        <v>2718</v>
      </c>
      <c r="G299" s="194" t="s">
        <v>2710</v>
      </c>
      <c r="H299" s="259">
        <v>0.03</v>
      </c>
      <c r="I299" s="196"/>
      <c r="J299" s="197">
        <f t="shared" si="54"/>
        <v>0</v>
      </c>
      <c r="K299" s="193" t="s">
        <v>1</v>
      </c>
      <c r="L299" s="39"/>
      <c r="M299" s="198" t="s">
        <v>1</v>
      </c>
      <c r="N299" s="199" t="s">
        <v>47</v>
      </c>
      <c r="O299" s="71"/>
      <c r="P299" s="200">
        <f t="shared" si="55"/>
        <v>0</v>
      </c>
      <c r="Q299" s="200">
        <v>0</v>
      </c>
      <c r="R299" s="200">
        <f t="shared" si="56"/>
        <v>0</v>
      </c>
      <c r="S299" s="200">
        <v>0</v>
      </c>
      <c r="T299" s="201">
        <f t="shared" si="57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456</v>
      </c>
      <c r="AT299" s="202" t="s">
        <v>181</v>
      </c>
      <c r="AU299" s="202" t="s">
        <v>110</v>
      </c>
      <c r="AY299" s="17" t="s">
        <v>179</v>
      </c>
      <c r="BE299" s="203">
        <f t="shared" si="58"/>
        <v>0</v>
      </c>
      <c r="BF299" s="203">
        <f t="shared" si="59"/>
        <v>0</v>
      </c>
      <c r="BG299" s="203">
        <f t="shared" si="60"/>
        <v>0</v>
      </c>
      <c r="BH299" s="203">
        <f t="shared" si="61"/>
        <v>0</v>
      </c>
      <c r="BI299" s="203">
        <f t="shared" si="62"/>
        <v>0</v>
      </c>
      <c r="BJ299" s="17" t="s">
        <v>21</v>
      </c>
      <c r="BK299" s="203">
        <f t="shared" si="63"/>
        <v>0</v>
      </c>
      <c r="BL299" s="17" t="s">
        <v>456</v>
      </c>
      <c r="BM299" s="202" t="s">
        <v>2719</v>
      </c>
    </row>
    <row r="300" spans="1:65" s="2" customFormat="1" ht="14.4" customHeight="1">
      <c r="A300" s="34"/>
      <c r="B300" s="35"/>
      <c r="C300" s="191" t="s">
        <v>1153</v>
      </c>
      <c r="D300" s="191" t="s">
        <v>181</v>
      </c>
      <c r="E300" s="192" t="s">
        <v>2362</v>
      </c>
      <c r="F300" s="193" t="s">
        <v>2720</v>
      </c>
      <c r="G300" s="194" t="s">
        <v>2710</v>
      </c>
      <c r="H300" s="259">
        <v>8.0000000000000002E-3</v>
      </c>
      <c r="I300" s="196"/>
      <c r="J300" s="197">
        <f t="shared" si="54"/>
        <v>0</v>
      </c>
      <c r="K300" s="193" t="s">
        <v>1</v>
      </c>
      <c r="L300" s="39"/>
      <c r="M300" s="198" t="s">
        <v>1</v>
      </c>
      <c r="N300" s="199" t="s">
        <v>47</v>
      </c>
      <c r="O300" s="71"/>
      <c r="P300" s="200">
        <f t="shared" si="55"/>
        <v>0</v>
      </c>
      <c r="Q300" s="200">
        <v>0</v>
      </c>
      <c r="R300" s="200">
        <f t="shared" si="56"/>
        <v>0</v>
      </c>
      <c r="S300" s="200">
        <v>0</v>
      </c>
      <c r="T300" s="201">
        <f t="shared" si="57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456</v>
      </c>
      <c r="AT300" s="202" t="s">
        <v>181</v>
      </c>
      <c r="AU300" s="202" t="s">
        <v>110</v>
      </c>
      <c r="AY300" s="17" t="s">
        <v>179</v>
      </c>
      <c r="BE300" s="203">
        <f t="shared" si="58"/>
        <v>0</v>
      </c>
      <c r="BF300" s="203">
        <f t="shared" si="59"/>
        <v>0</v>
      </c>
      <c r="BG300" s="203">
        <f t="shared" si="60"/>
        <v>0</v>
      </c>
      <c r="BH300" s="203">
        <f t="shared" si="61"/>
        <v>0</v>
      </c>
      <c r="BI300" s="203">
        <f t="shared" si="62"/>
        <v>0</v>
      </c>
      <c r="BJ300" s="17" t="s">
        <v>21</v>
      </c>
      <c r="BK300" s="203">
        <f t="shared" si="63"/>
        <v>0</v>
      </c>
      <c r="BL300" s="17" t="s">
        <v>456</v>
      </c>
      <c r="BM300" s="202" t="s">
        <v>2721</v>
      </c>
    </row>
    <row r="301" spans="1:65" s="2" customFormat="1" ht="14.4" customHeight="1">
      <c r="A301" s="34"/>
      <c r="B301" s="35"/>
      <c r="C301" s="191" t="s">
        <v>1183</v>
      </c>
      <c r="D301" s="191" t="s">
        <v>181</v>
      </c>
      <c r="E301" s="192" t="s">
        <v>2722</v>
      </c>
      <c r="F301" s="193" t="s">
        <v>2723</v>
      </c>
      <c r="G301" s="194" t="s">
        <v>631</v>
      </c>
      <c r="H301" s="195">
        <v>1</v>
      </c>
      <c r="I301" s="196"/>
      <c r="J301" s="197">
        <f t="shared" si="54"/>
        <v>0</v>
      </c>
      <c r="K301" s="193" t="s">
        <v>1</v>
      </c>
      <c r="L301" s="39"/>
      <c r="M301" s="198" t="s">
        <v>1</v>
      </c>
      <c r="N301" s="199" t="s">
        <v>47</v>
      </c>
      <c r="O301" s="71"/>
      <c r="P301" s="200">
        <f t="shared" si="55"/>
        <v>0</v>
      </c>
      <c r="Q301" s="200">
        <v>0</v>
      </c>
      <c r="R301" s="200">
        <f t="shared" si="56"/>
        <v>0</v>
      </c>
      <c r="S301" s="200">
        <v>0</v>
      </c>
      <c r="T301" s="201">
        <f t="shared" si="57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2" t="s">
        <v>456</v>
      </c>
      <c r="AT301" s="202" t="s">
        <v>181</v>
      </c>
      <c r="AU301" s="202" t="s">
        <v>110</v>
      </c>
      <c r="AY301" s="17" t="s">
        <v>179</v>
      </c>
      <c r="BE301" s="203">
        <f t="shared" si="58"/>
        <v>0</v>
      </c>
      <c r="BF301" s="203">
        <f t="shared" si="59"/>
        <v>0</v>
      </c>
      <c r="BG301" s="203">
        <f t="shared" si="60"/>
        <v>0</v>
      </c>
      <c r="BH301" s="203">
        <f t="shared" si="61"/>
        <v>0</v>
      </c>
      <c r="BI301" s="203">
        <f t="shared" si="62"/>
        <v>0</v>
      </c>
      <c r="BJ301" s="17" t="s">
        <v>21</v>
      </c>
      <c r="BK301" s="203">
        <f t="shared" si="63"/>
        <v>0</v>
      </c>
      <c r="BL301" s="17" t="s">
        <v>456</v>
      </c>
      <c r="BM301" s="202" t="s">
        <v>2724</v>
      </c>
    </row>
    <row r="302" spans="1:65" s="2" customFormat="1" ht="14.4" customHeight="1">
      <c r="A302" s="34"/>
      <c r="B302" s="35"/>
      <c r="C302" s="191" t="s">
        <v>1189</v>
      </c>
      <c r="D302" s="191" t="s">
        <v>181</v>
      </c>
      <c r="E302" s="192" t="s">
        <v>2725</v>
      </c>
      <c r="F302" s="193" t="s">
        <v>2726</v>
      </c>
      <c r="G302" s="194" t="s">
        <v>631</v>
      </c>
      <c r="H302" s="195">
        <v>1</v>
      </c>
      <c r="I302" s="196"/>
      <c r="J302" s="197">
        <f t="shared" si="54"/>
        <v>0</v>
      </c>
      <c r="K302" s="193" t="s">
        <v>1</v>
      </c>
      <c r="L302" s="39"/>
      <c r="M302" s="254" t="s">
        <v>1</v>
      </c>
      <c r="N302" s="255" t="s">
        <v>47</v>
      </c>
      <c r="O302" s="256"/>
      <c r="P302" s="257">
        <f t="shared" si="55"/>
        <v>0</v>
      </c>
      <c r="Q302" s="257">
        <v>0</v>
      </c>
      <c r="R302" s="257">
        <f t="shared" si="56"/>
        <v>0</v>
      </c>
      <c r="S302" s="257">
        <v>0</v>
      </c>
      <c r="T302" s="258">
        <f t="shared" si="57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2" t="s">
        <v>456</v>
      </c>
      <c r="AT302" s="202" t="s">
        <v>181</v>
      </c>
      <c r="AU302" s="202" t="s">
        <v>110</v>
      </c>
      <c r="AY302" s="17" t="s">
        <v>179</v>
      </c>
      <c r="BE302" s="203">
        <f t="shared" si="58"/>
        <v>0</v>
      </c>
      <c r="BF302" s="203">
        <f t="shared" si="59"/>
        <v>0</v>
      </c>
      <c r="BG302" s="203">
        <f t="shared" si="60"/>
        <v>0</v>
      </c>
      <c r="BH302" s="203">
        <f t="shared" si="61"/>
        <v>0</v>
      </c>
      <c r="BI302" s="203">
        <f t="shared" si="62"/>
        <v>0</v>
      </c>
      <c r="BJ302" s="17" t="s">
        <v>21</v>
      </c>
      <c r="BK302" s="203">
        <f t="shared" si="63"/>
        <v>0</v>
      </c>
      <c r="BL302" s="17" t="s">
        <v>456</v>
      </c>
      <c r="BM302" s="202" t="s">
        <v>2727</v>
      </c>
    </row>
    <row r="303" spans="1:65" s="2" customFormat="1" ht="6.9" customHeight="1">
      <c r="A303" s="34"/>
      <c r="B303" s="54"/>
      <c r="C303" s="55"/>
      <c r="D303" s="55"/>
      <c r="E303" s="55"/>
      <c r="F303" s="55"/>
      <c r="G303" s="55"/>
      <c r="H303" s="55"/>
      <c r="I303" s="55"/>
      <c r="J303" s="55"/>
      <c r="K303" s="55"/>
      <c r="L303" s="39"/>
      <c r="M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</sheetData>
  <sheetProtection password="CC35" sheet="1" objects="1" scenarios="1" formatColumns="0" formatRows="0" autoFilter="0"/>
  <autoFilter ref="C127:K30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4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123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s="1" customFormat="1" ht="12" customHeight="1">
      <c r="B8" s="20"/>
      <c r="D8" s="119" t="s">
        <v>128</v>
      </c>
      <c r="L8" s="20"/>
    </row>
    <row r="9" spans="1:46" s="2" customFormat="1" ht="14.4" customHeight="1">
      <c r="A9" s="34"/>
      <c r="B9" s="39"/>
      <c r="C9" s="34"/>
      <c r="D9" s="34"/>
      <c r="E9" s="309" t="s">
        <v>1855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130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312" t="s">
        <v>2728</v>
      </c>
      <c r="F11" s="311"/>
      <c r="G11" s="311"/>
      <c r="H11" s="31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0.199999999999999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19</v>
      </c>
      <c r="E13" s="34"/>
      <c r="F13" s="110" t="s">
        <v>1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16. 6. 2022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28</v>
      </c>
      <c r="E16" s="34"/>
      <c r="F16" s="34"/>
      <c r="G16" s="34"/>
      <c r="H16" s="34"/>
      <c r="I16" s="119" t="s">
        <v>29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30</v>
      </c>
      <c r="F17" s="34"/>
      <c r="G17" s="34"/>
      <c r="H17" s="34"/>
      <c r="I17" s="119" t="s">
        <v>31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32</v>
      </c>
      <c r="E19" s="34"/>
      <c r="F19" s="34"/>
      <c r="G19" s="34"/>
      <c r="H19" s="34"/>
      <c r="I19" s="119" t="s">
        <v>29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31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34</v>
      </c>
      <c r="E22" s="34"/>
      <c r="F22" s="34"/>
      <c r="G22" s="34"/>
      <c r="H22" s="34"/>
      <c r="I22" s="119" t="s">
        <v>29</v>
      </c>
      <c r="J22" s="110" t="s">
        <v>35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36</v>
      </c>
      <c r="F23" s="34"/>
      <c r="G23" s="34"/>
      <c r="H23" s="34"/>
      <c r="I23" s="119" t="s">
        <v>31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29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39</v>
      </c>
      <c r="F26" s="34"/>
      <c r="G26" s="34"/>
      <c r="H26" s="34"/>
      <c r="I26" s="119" t="s">
        <v>31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41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42</v>
      </c>
      <c r="E32" s="34"/>
      <c r="F32" s="34"/>
      <c r="G32" s="34"/>
      <c r="H32" s="34"/>
      <c r="I32" s="34"/>
      <c r="J32" s="126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27" t="s">
        <v>44</v>
      </c>
      <c r="G34" s="34"/>
      <c r="H34" s="34"/>
      <c r="I34" s="127" t="s">
        <v>43</v>
      </c>
      <c r="J34" s="127" t="s">
        <v>45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28" t="s">
        <v>46</v>
      </c>
      <c r="E35" s="119" t="s">
        <v>47</v>
      </c>
      <c r="F35" s="129">
        <f>ROUND((SUM(BE128:BE263)),  2)</f>
        <v>0</v>
      </c>
      <c r="G35" s="34"/>
      <c r="H35" s="34"/>
      <c r="I35" s="130">
        <v>0.21</v>
      </c>
      <c r="J35" s="129">
        <f>ROUND(((SUM(BE128:BE263))*I35),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9" t="s">
        <v>48</v>
      </c>
      <c r="F36" s="129">
        <f>ROUND((SUM(BF128:BF263)),  2)</f>
        <v>0</v>
      </c>
      <c r="G36" s="34"/>
      <c r="H36" s="34"/>
      <c r="I36" s="130">
        <v>0.15</v>
      </c>
      <c r="J36" s="129">
        <f>ROUND(((SUM(BF128:BF263))*I36),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9" t="s">
        <v>49</v>
      </c>
      <c r="F37" s="129">
        <f>ROUND((SUM(BG128:BG263)),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19" t="s">
        <v>50</v>
      </c>
      <c r="F38" s="129">
        <f>ROUND((SUM(BH128:BH263)),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19" t="s">
        <v>51</v>
      </c>
      <c r="F39" s="129">
        <f>ROUND((SUM(BI128:BI263)),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316" t="s">
        <v>1855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268" t="str">
        <f>E11</f>
        <v>D.1.4.6-1A - Elektronické komunikace - Dodávky stavby</v>
      </c>
      <c r="F89" s="318"/>
      <c r="G89" s="318"/>
      <c r="H89" s="318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K. Vary, Šmeralova 15</v>
      </c>
      <c r="G91" s="36"/>
      <c r="H91" s="36"/>
      <c r="I91" s="29" t="s">
        <v>24</v>
      </c>
      <c r="J91" s="66" t="str">
        <f>IF(J14="","",J14)</f>
        <v>16. 6. 2022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6.4" customHeight="1">
      <c r="A93" s="34"/>
      <c r="B93" s="35"/>
      <c r="C93" s="29" t="s">
        <v>28</v>
      </c>
      <c r="D93" s="36"/>
      <c r="E93" s="36"/>
      <c r="F93" s="27" t="str">
        <f>E17</f>
        <v>Statutární město Karlovy Vary</v>
      </c>
      <c r="G93" s="36"/>
      <c r="H93" s="36"/>
      <c r="I93" s="29" t="s">
        <v>34</v>
      </c>
      <c r="J93" s="32" t="str">
        <f>E23</f>
        <v>Projektová kancelář PS, Oto Szakoš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32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134</v>
      </c>
      <c r="D96" s="150"/>
      <c r="E96" s="150"/>
      <c r="F96" s="150"/>
      <c r="G96" s="150"/>
      <c r="H96" s="150"/>
      <c r="I96" s="150"/>
      <c r="J96" s="151" t="s">
        <v>135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52" t="s">
        <v>136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137</v>
      </c>
    </row>
    <row r="99" spans="1:47" s="9" customFormat="1" ht="24.9" customHeight="1">
      <c r="B99" s="153"/>
      <c r="C99" s="154"/>
      <c r="D99" s="155" t="s">
        <v>151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47" s="10" customFormat="1" ht="19.95" customHeight="1">
      <c r="B100" s="159"/>
      <c r="C100" s="104"/>
      <c r="D100" s="160" t="s">
        <v>2729</v>
      </c>
      <c r="E100" s="161"/>
      <c r="F100" s="161"/>
      <c r="G100" s="161"/>
      <c r="H100" s="161"/>
      <c r="I100" s="161"/>
      <c r="J100" s="162">
        <f>J130</f>
        <v>0</v>
      </c>
      <c r="K100" s="104"/>
      <c r="L100" s="163"/>
    </row>
    <row r="101" spans="1:47" s="10" customFormat="1" ht="14.85" customHeight="1">
      <c r="B101" s="159"/>
      <c r="C101" s="104"/>
      <c r="D101" s="160" t="s">
        <v>2730</v>
      </c>
      <c r="E101" s="161"/>
      <c r="F101" s="161"/>
      <c r="G101" s="161"/>
      <c r="H101" s="161"/>
      <c r="I101" s="161"/>
      <c r="J101" s="162">
        <f>J131</f>
        <v>0</v>
      </c>
      <c r="K101" s="104"/>
      <c r="L101" s="163"/>
    </row>
    <row r="102" spans="1:47" s="10" customFormat="1" ht="14.85" customHeight="1">
      <c r="B102" s="159"/>
      <c r="C102" s="104"/>
      <c r="D102" s="160" t="s">
        <v>2731</v>
      </c>
      <c r="E102" s="161"/>
      <c r="F102" s="161"/>
      <c r="G102" s="161"/>
      <c r="H102" s="161"/>
      <c r="I102" s="161"/>
      <c r="J102" s="162">
        <f>J153</f>
        <v>0</v>
      </c>
      <c r="K102" s="104"/>
      <c r="L102" s="163"/>
    </row>
    <row r="103" spans="1:47" s="10" customFormat="1" ht="14.85" customHeight="1">
      <c r="B103" s="159"/>
      <c r="C103" s="104"/>
      <c r="D103" s="160" t="s">
        <v>2732</v>
      </c>
      <c r="E103" s="161"/>
      <c r="F103" s="161"/>
      <c r="G103" s="161"/>
      <c r="H103" s="161"/>
      <c r="I103" s="161"/>
      <c r="J103" s="162">
        <f>J200</f>
        <v>0</v>
      </c>
      <c r="K103" s="104"/>
      <c r="L103" s="163"/>
    </row>
    <row r="104" spans="1:47" s="10" customFormat="1" ht="14.85" customHeight="1">
      <c r="B104" s="159"/>
      <c r="C104" s="104"/>
      <c r="D104" s="160" t="s">
        <v>2733</v>
      </c>
      <c r="E104" s="161"/>
      <c r="F104" s="161"/>
      <c r="G104" s="161"/>
      <c r="H104" s="161"/>
      <c r="I104" s="161"/>
      <c r="J104" s="162">
        <f>J223</f>
        <v>0</v>
      </c>
      <c r="K104" s="104"/>
      <c r="L104" s="163"/>
    </row>
    <row r="105" spans="1:47" s="10" customFormat="1" ht="14.85" customHeight="1">
      <c r="B105" s="159"/>
      <c r="C105" s="104"/>
      <c r="D105" s="160" t="s">
        <v>2734</v>
      </c>
      <c r="E105" s="161"/>
      <c r="F105" s="161"/>
      <c r="G105" s="161"/>
      <c r="H105" s="161"/>
      <c r="I105" s="161"/>
      <c r="J105" s="162">
        <f>J232</f>
        <v>0</v>
      </c>
      <c r="K105" s="104"/>
      <c r="L105" s="163"/>
    </row>
    <row r="106" spans="1:47" s="10" customFormat="1" ht="14.85" customHeight="1">
      <c r="B106" s="159"/>
      <c r="C106" s="104"/>
      <c r="D106" s="160" t="s">
        <v>2735</v>
      </c>
      <c r="E106" s="161"/>
      <c r="F106" s="161"/>
      <c r="G106" s="161"/>
      <c r="H106" s="161"/>
      <c r="I106" s="161"/>
      <c r="J106" s="162">
        <f>J253</f>
        <v>0</v>
      </c>
      <c r="K106" s="104"/>
      <c r="L106" s="163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" customHeight="1">
      <c r="A113" s="34"/>
      <c r="B113" s="35"/>
      <c r="C113" s="23" t="s">
        <v>164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4.4" customHeight="1">
      <c r="A116" s="34"/>
      <c r="B116" s="35"/>
      <c r="C116" s="36"/>
      <c r="D116" s="36"/>
      <c r="E116" s="316" t="str">
        <f>E7</f>
        <v>ZŠ a ZUŠ Šmeralova - půdní vestavba, Karlovy Vary</v>
      </c>
      <c r="F116" s="317"/>
      <c r="G116" s="317"/>
      <c r="H116" s="31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128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4.4" customHeight="1">
      <c r="A118" s="34"/>
      <c r="B118" s="35"/>
      <c r="C118" s="36"/>
      <c r="D118" s="36"/>
      <c r="E118" s="316" t="s">
        <v>1855</v>
      </c>
      <c r="F118" s="318"/>
      <c r="G118" s="318"/>
      <c r="H118" s="318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130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5.6" customHeight="1">
      <c r="A120" s="34"/>
      <c r="B120" s="35"/>
      <c r="C120" s="36"/>
      <c r="D120" s="36"/>
      <c r="E120" s="268" t="str">
        <f>E11</f>
        <v>D.1.4.6-1A - Elektronické komunikace - Dodávky stavby</v>
      </c>
      <c r="F120" s="318"/>
      <c r="G120" s="318"/>
      <c r="H120" s="318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22</v>
      </c>
      <c r="D122" s="36"/>
      <c r="E122" s="36"/>
      <c r="F122" s="27" t="str">
        <f>F14</f>
        <v>K. Vary, Šmeralova 15</v>
      </c>
      <c r="G122" s="36"/>
      <c r="H122" s="36"/>
      <c r="I122" s="29" t="s">
        <v>24</v>
      </c>
      <c r="J122" s="66" t="str">
        <f>IF(J14="","",J14)</f>
        <v>16. 6. 2022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6.4" customHeight="1">
      <c r="A124" s="34"/>
      <c r="B124" s="35"/>
      <c r="C124" s="29" t="s">
        <v>28</v>
      </c>
      <c r="D124" s="36"/>
      <c r="E124" s="36"/>
      <c r="F124" s="27" t="str">
        <f>E17</f>
        <v>Statutární město Karlovy Vary</v>
      </c>
      <c r="G124" s="36"/>
      <c r="H124" s="36"/>
      <c r="I124" s="29" t="s">
        <v>34</v>
      </c>
      <c r="J124" s="32" t="str">
        <f>E23</f>
        <v>Projektová kancelář PS, Oto Szakoš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6" customHeight="1">
      <c r="A125" s="34"/>
      <c r="B125" s="35"/>
      <c r="C125" s="29" t="s">
        <v>32</v>
      </c>
      <c r="D125" s="36"/>
      <c r="E125" s="36"/>
      <c r="F125" s="27" t="str">
        <f>IF(E20="","",E20)</f>
        <v>Vyplň údaj</v>
      </c>
      <c r="G125" s="36"/>
      <c r="H125" s="36"/>
      <c r="I125" s="29" t="s">
        <v>37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165</v>
      </c>
      <c r="D127" s="167" t="s">
        <v>67</v>
      </c>
      <c r="E127" s="167" t="s">
        <v>63</v>
      </c>
      <c r="F127" s="167" t="s">
        <v>64</v>
      </c>
      <c r="G127" s="167" t="s">
        <v>166</v>
      </c>
      <c r="H127" s="167" t="s">
        <v>167</v>
      </c>
      <c r="I127" s="167" t="s">
        <v>168</v>
      </c>
      <c r="J127" s="167" t="s">
        <v>135</v>
      </c>
      <c r="K127" s="168" t="s">
        <v>169</v>
      </c>
      <c r="L127" s="169"/>
      <c r="M127" s="75" t="s">
        <v>1</v>
      </c>
      <c r="N127" s="76" t="s">
        <v>46</v>
      </c>
      <c r="O127" s="76" t="s">
        <v>170</v>
      </c>
      <c r="P127" s="76" t="s">
        <v>171</v>
      </c>
      <c r="Q127" s="76" t="s">
        <v>172</v>
      </c>
      <c r="R127" s="76" t="s">
        <v>173</v>
      </c>
      <c r="S127" s="76" t="s">
        <v>174</v>
      </c>
      <c r="T127" s="77" t="s">
        <v>175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8" customHeight="1">
      <c r="A128" s="34"/>
      <c r="B128" s="35"/>
      <c r="C128" s="82" t="s">
        <v>176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</f>
        <v>0</v>
      </c>
      <c r="Q128" s="79"/>
      <c r="R128" s="172">
        <f>R129</f>
        <v>1.9800499999999999</v>
      </c>
      <c r="S128" s="79"/>
      <c r="T128" s="173">
        <f>T129</f>
        <v>2.3E-2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81</v>
      </c>
      <c r="AU128" s="17" t="s">
        <v>137</v>
      </c>
      <c r="BK128" s="174">
        <f>BK129</f>
        <v>0</v>
      </c>
    </row>
    <row r="129" spans="1:65" s="12" customFormat="1" ht="25.95" customHeight="1">
      <c r="B129" s="175"/>
      <c r="C129" s="176"/>
      <c r="D129" s="177" t="s">
        <v>81</v>
      </c>
      <c r="E129" s="178" t="s">
        <v>891</v>
      </c>
      <c r="F129" s="178" t="s">
        <v>892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1.9800499999999999</v>
      </c>
      <c r="S129" s="183"/>
      <c r="T129" s="185">
        <f>T130</f>
        <v>2.3E-2</v>
      </c>
      <c r="AR129" s="186" t="s">
        <v>90</v>
      </c>
      <c r="AT129" s="187" t="s">
        <v>81</v>
      </c>
      <c r="AU129" s="187" t="s">
        <v>82</v>
      </c>
      <c r="AY129" s="186" t="s">
        <v>179</v>
      </c>
      <c r="BK129" s="188">
        <f>BK130</f>
        <v>0</v>
      </c>
    </row>
    <row r="130" spans="1:65" s="12" customFormat="1" ht="22.8" customHeight="1">
      <c r="B130" s="175"/>
      <c r="C130" s="176"/>
      <c r="D130" s="177" t="s">
        <v>81</v>
      </c>
      <c r="E130" s="189" t="s">
        <v>2736</v>
      </c>
      <c r="F130" s="189" t="s">
        <v>2737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P131+P153+P200+P223+P232+P253</f>
        <v>0</v>
      </c>
      <c r="Q130" s="183"/>
      <c r="R130" s="184">
        <f>R131+R153+R200+R223+R232+R253</f>
        <v>1.9800499999999999</v>
      </c>
      <c r="S130" s="183"/>
      <c r="T130" s="185">
        <f>T131+T153+T200+T223+T232+T253</f>
        <v>2.3E-2</v>
      </c>
      <c r="AR130" s="186" t="s">
        <v>90</v>
      </c>
      <c r="AT130" s="187" t="s">
        <v>81</v>
      </c>
      <c r="AU130" s="187" t="s">
        <v>21</v>
      </c>
      <c r="AY130" s="186" t="s">
        <v>179</v>
      </c>
      <c r="BK130" s="188">
        <f>BK131+BK153+BK200+BK223+BK232+BK253</f>
        <v>0</v>
      </c>
    </row>
    <row r="131" spans="1:65" s="12" customFormat="1" ht="20.85" customHeight="1">
      <c r="B131" s="175"/>
      <c r="C131" s="176"/>
      <c r="D131" s="177" t="s">
        <v>81</v>
      </c>
      <c r="E131" s="189" t="s">
        <v>2738</v>
      </c>
      <c r="F131" s="189" t="s">
        <v>2739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SUM(P132:P152)</f>
        <v>0</v>
      </c>
      <c r="Q131" s="183"/>
      <c r="R131" s="184">
        <f>SUM(R132:R152)</f>
        <v>0</v>
      </c>
      <c r="S131" s="183"/>
      <c r="T131" s="185">
        <f>SUM(T132:T152)</f>
        <v>0</v>
      </c>
      <c r="AR131" s="186" t="s">
        <v>90</v>
      </c>
      <c r="AT131" s="187" t="s">
        <v>81</v>
      </c>
      <c r="AU131" s="187" t="s">
        <v>90</v>
      </c>
      <c r="AY131" s="186" t="s">
        <v>179</v>
      </c>
      <c r="BK131" s="188">
        <f>SUM(BK132:BK152)</f>
        <v>0</v>
      </c>
    </row>
    <row r="132" spans="1:65" s="2" customFormat="1" ht="14.4" customHeight="1">
      <c r="A132" s="34"/>
      <c r="B132" s="35"/>
      <c r="C132" s="191" t="s">
        <v>21</v>
      </c>
      <c r="D132" s="191" t="s">
        <v>181</v>
      </c>
      <c r="E132" s="192" t="s">
        <v>2740</v>
      </c>
      <c r="F132" s="193" t="s">
        <v>2741</v>
      </c>
      <c r="G132" s="194" t="s">
        <v>243</v>
      </c>
      <c r="H132" s="195">
        <v>1</v>
      </c>
      <c r="I132" s="196"/>
      <c r="J132" s="197">
        <f t="shared" ref="J132:J152" si="0">ROUND(I132*H132,2)</f>
        <v>0</v>
      </c>
      <c r="K132" s="193" t="s">
        <v>185</v>
      </c>
      <c r="L132" s="39"/>
      <c r="M132" s="198" t="s">
        <v>1</v>
      </c>
      <c r="N132" s="199" t="s">
        <v>47</v>
      </c>
      <c r="O132" s="71"/>
      <c r="P132" s="200">
        <f t="shared" ref="P132:P152" si="1">O132*H132</f>
        <v>0</v>
      </c>
      <c r="Q132" s="200">
        <v>0</v>
      </c>
      <c r="R132" s="200">
        <f t="shared" ref="R132:R152" si="2">Q132*H132</f>
        <v>0</v>
      </c>
      <c r="S132" s="200">
        <v>0</v>
      </c>
      <c r="T132" s="201">
        <f t="shared" ref="T132:T152" si="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297</v>
      </c>
      <c r="AT132" s="202" t="s">
        <v>181</v>
      </c>
      <c r="AU132" s="202" t="s">
        <v>110</v>
      </c>
      <c r="AY132" s="17" t="s">
        <v>179</v>
      </c>
      <c r="BE132" s="203">
        <f t="shared" ref="BE132:BE152" si="4">IF(N132="základní",J132,0)</f>
        <v>0</v>
      </c>
      <c r="BF132" s="203">
        <f t="shared" ref="BF132:BF152" si="5">IF(N132="snížená",J132,0)</f>
        <v>0</v>
      </c>
      <c r="BG132" s="203">
        <f t="shared" ref="BG132:BG152" si="6">IF(N132="zákl. přenesená",J132,0)</f>
        <v>0</v>
      </c>
      <c r="BH132" s="203">
        <f t="shared" ref="BH132:BH152" si="7">IF(N132="sníž. přenesená",J132,0)</f>
        <v>0</v>
      </c>
      <c r="BI132" s="203">
        <f t="shared" ref="BI132:BI152" si="8">IF(N132="nulová",J132,0)</f>
        <v>0</v>
      </c>
      <c r="BJ132" s="17" t="s">
        <v>21</v>
      </c>
      <c r="BK132" s="203">
        <f t="shared" ref="BK132:BK152" si="9">ROUND(I132*H132,2)</f>
        <v>0</v>
      </c>
      <c r="BL132" s="17" t="s">
        <v>297</v>
      </c>
      <c r="BM132" s="202" t="s">
        <v>2742</v>
      </c>
    </row>
    <row r="133" spans="1:65" s="2" customFormat="1" ht="14.4" customHeight="1">
      <c r="A133" s="34"/>
      <c r="B133" s="35"/>
      <c r="C133" s="226" t="s">
        <v>90</v>
      </c>
      <c r="D133" s="226" t="s">
        <v>207</v>
      </c>
      <c r="E133" s="227" t="s">
        <v>2743</v>
      </c>
      <c r="F133" s="228" t="s">
        <v>2744</v>
      </c>
      <c r="G133" s="229" t="s">
        <v>243</v>
      </c>
      <c r="H133" s="230">
        <v>1</v>
      </c>
      <c r="I133" s="231"/>
      <c r="J133" s="232">
        <f t="shared" si="0"/>
        <v>0</v>
      </c>
      <c r="K133" s="228" t="s">
        <v>1</v>
      </c>
      <c r="L133" s="233"/>
      <c r="M133" s="234" t="s">
        <v>1</v>
      </c>
      <c r="N133" s="235" t="s">
        <v>47</v>
      </c>
      <c r="O133" s="71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397</v>
      </c>
      <c r="AT133" s="202" t="s">
        <v>207</v>
      </c>
      <c r="AU133" s="202" t="s">
        <v>110</v>
      </c>
      <c r="AY133" s="17" t="s">
        <v>179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21</v>
      </c>
      <c r="BK133" s="203">
        <f t="shared" si="9"/>
        <v>0</v>
      </c>
      <c r="BL133" s="17" t="s">
        <v>297</v>
      </c>
      <c r="BM133" s="202" t="s">
        <v>2745</v>
      </c>
    </row>
    <row r="134" spans="1:65" s="2" customFormat="1" ht="14.4" customHeight="1">
      <c r="A134" s="34"/>
      <c r="B134" s="35"/>
      <c r="C134" s="191" t="s">
        <v>110</v>
      </c>
      <c r="D134" s="191" t="s">
        <v>181</v>
      </c>
      <c r="E134" s="192" t="s">
        <v>2746</v>
      </c>
      <c r="F134" s="193" t="s">
        <v>2747</v>
      </c>
      <c r="G134" s="194" t="s">
        <v>243</v>
      </c>
      <c r="H134" s="195">
        <v>4</v>
      </c>
      <c r="I134" s="196"/>
      <c r="J134" s="197">
        <f t="shared" si="0"/>
        <v>0</v>
      </c>
      <c r="K134" s="193" t="s">
        <v>185</v>
      </c>
      <c r="L134" s="39"/>
      <c r="M134" s="198" t="s">
        <v>1</v>
      </c>
      <c r="N134" s="199" t="s">
        <v>47</v>
      </c>
      <c r="O134" s="71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297</v>
      </c>
      <c r="AT134" s="202" t="s">
        <v>181</v>
      </c>
      <c r="AU134" s="202" t="s">
        <v>110</v>
      </c>
      <c r="AY134" s="17" t="s">
        <v>179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21</v>
      </c>
      <c r="BK134" s="203">
        <f t="shared" si="9"/>
        <v>0</v>
      </c>
      <c r="BL134" s="17" t="s">
        <v>297</v>
      </c>
      <c r="BM134" s="202" t="s">
        <v>2748</v>
      </c>
    </row>
    <row r="135" spans="1:65" s="2" customFormat="1" ht="14.4" customHeight="1">
      <c r="A135" s="34"/>
      <c r="B135" s="35"/>
      <c r="C135" s="191" t="s">
        <v>186</v>
      </c>
      <c r="D135" s="191" t="s">
        <v>181</v>
      </c>
      <c r="E135" s="192" t="s">
        <v>2749</v>
      </c>
      <c r="F135" s="193" t="s">
        <v>2750</v>
      </c>
      <c r="G135" s="194" t="s">
        <v>243</v>
      </c>
      <c r="H135" s="195">
        <v>4</v>
      </c>
      <c r="I135" s="196"/>
      <c r="J135" s="197">
        <f t="shared" si="0"/>
        <v>0</v>
      </c>
      <c r="K135" s="193" t="s">
        <v>185</v>
      </c>
      <c r="L135" s="39"/>
      <c r="M135" s="198" t="s">
        <v>1</v>
      </c>
      <c r="N135" s="199" t="s">
        <v>47</v>
      </c>
      <c r="O135" s="71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297</v>
      </c>
      <c r="AT135" s="202" t="s">
        <v>181</v>
      </c>
      <c r="AU135" s="202" t="s">
        <v>110</v>
      </c>
      <c r="AY135" s="17" t="s">
        <v>179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21</v>
      </c>
      <c r="BK135" s="203">
        <f t="shared" si="9"/>
        <v>0</v>
      </c>
      <c r="BL135" s="17" t="s">
        <v>297</v>
      </c>
      <c r="BM135" s="202" t="s">
        <v>2751</v>
      </c>
    </row>
    <row r="136" spans="1:65" s="2" customFormat="1" ht="14.4" customHeight="1">
      <c r="A136" s="34"/>
      <c r="B136" s="35"/>
      <c r="C136" s="226" t="s">
        <v>222</v>
      </c>
      <c r="D136" s="226" t="s">
        <v>207</v>
      </c>
      <c r="E136" s="227" t="s">
        <v>2752</v>
      </c>
      <c r="F136" s="228" t="s">
        <v>2753</v>
      </c>
      <c r="G136" s="229" t="s">
        <v>243</v>
      </c>
      <c r="H136" s="230">
        <v>4</v>
      </c>
      <c r="I136" s="231"/>
      <c r="J136" s="232">
        <f t="shared" si="0"/>
        <v>0</v>
      </c>
      <c r="K136" s="228" t="s">
        <v>1</v>
      </c>
      <c r="L136" s="233"/>
      <c r="M136" s="234" t="s">
        <v>1</v>
      </c>
      <c r="N136" s="235" t="s">
        <v>47</v>
      </c>
      <c r="O136" s="71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397</v>
      </c>
      <c r="AT136" s="202" t="s">
        <v>207</v>
      </c>
      <c r="AU136" s="202" t="s">
        <v>110</v>
      </c>
      <c r="AY136" s="17" t="s">
        <v>179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21</v>
      </c>
      <c r="BK136" s="203">
        <f t="shared" si="9"/>
        <v>0</v>
      </c>
      <c r="BL136" s="17" t="s">
        <v>297</v>
      </c>
      <c r="BM136" s="202" t="s">
        <v>2754</v>
      </c>
    </row>
    <row r="137" spans="1:65" s="2" customFormat="1" ht="14.4" customHeight="1">
      <c r="A137" s="34"/>
      <c r="B137" s="35"/>
      <c r="C137" s="226" t="s">
        <v>229</v>
      </c>
      <c r="D137" s="226" t="s">
        <v>207</v>
      </c>
      <c r="E137" s="227" t="s">
        <v>2755</v>
      </c>
      <c r="F137" s="228" t="s">
        <v>2756</v>
      </c>
      <c r="G137" s="229" t="s">
        <v>243</v>
      </c>
      <c r="H137" s="230">
        <v>4</v>
      </c>
      <c r="I137" s="231"/>
      <c r="J137" s="232">
        <f t="shared" si="0"/>
        <v>0</v>
      </c>
      <c r="K137" s="228" t="s">
        <v>1</v>
      </c>
      <c r="L137" s="233"/>
      <c r="M137" s="234" t="s">
        <v>1</v>
      </c>
      <c r="N137" s="235" t="s">
        <v>47</v>
      </c>
      <c r="O137" s="71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397</v>
      </c>
      <c r="AT137" s="202" t="s">
        <v>207</v>
      </c>
      <c r="AU137" s="202" t="s">
        <v>110</v>
      </c>
      <c r="AY137" s="17" t="s">
        <v>179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21</v>
      </c>
      <c r="BK137" s="203">
        <f t="shared" si="9"/>
        <v>0</v>
      </c>
      <c r="BL137" s="17" t="s">
        <v>297</v>
      </c>
      <c r="BM137" s="202" t="s">
        <v>2757</v>
      </c>
    </row>
    <row r="138" spans="1:65" s="2" customFormat="1" ht="14.4" customHeight="1">
      <c r="A138" s="34"/>
      <c r="B138" s="35"/>
      <c r="C138" s="226" t="s">
        <v>234</v>
      </c>
      <c r="D138" s="226" t="s">
        <v>207</v>
      </c>
      <c r="E138" s="227" t="s">
        <v>2758</v>
      </c>
      <c r="F138" s="228" t="s">
        <v>2759</v>
      </c>
      <c r="G138" s="229" t="s">
        <v>243</v>
      </c>
      <c r="H138" s="230">
        <v>4</v>
      </c>
      <c r="I138" s="231"/>
      <c r="J138" s="232">
        <f t="shared" si="0"/>
        <v>0</v>
      </c>
      <c r="K138" s="228" t="s">
        <v>1</v>
      </c>
      <c r="L138" s="233"/>
      <c r="M138" s="234" t="s">
        <v>1</v>
      </c>
      <c r="N138" s="235" t="s">
        <v>47</v>
      </c>
      <c r="O138" s="71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397</v>
      </c>
      <c r="AT138" s="202" t="s">
        <v>207</v>
      </c>
      <c r="AU138" s="202" t="s">
        <v>110</v>
      </c>
      <c r="AY138" s="17" t="s">
        <v>179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21</v>
      </c>
      <c r="BK138" s="203">
        <f t="shared" si="9"/>
        <v>0</v>
      </c>
      <c r="BL138" s="17" t="s">
        <v>297</v>
      </c>
      <c r="BM138" s="202" t="s">
        <v>2760</v>
      </c>
    </row>
    <row r="139" spans="1:65" s="2" customFormat="1" ht="14.4" customHeight="1">
      <c r="A139" s="34"/>
      <c r="B139" s="35"/>
      <c r="C139" s="226" t="s">
        <v>210</v>
      </c>
      <c r="D139" s="226" t="s">
        <v>207</v>
      </c>
      <c r="E139" s="227" t="s">
        <v>2761</v>
      </c>
      <c r="F139" s="228" t="s">
        <v>2762</v>
      </c>
      <c r="G139" s="229" t="s">
        <v>243</v>
      </c>
      <c r="H139" s="230">
        <v>4</v>
      </c>
      <c r="I139" s="231"/>
      <c r="J139" s="232">
        <f t="shared" si="0"/>
        <v>0</v>
      </c>
      <c r="K139" s="228" t="s">
        <v>1</v>
      </c>
      <c r="L139" s="233"/>
      <c r="M139" s="234" t="s">
        <v>1</v>
      </c>
      <c r="N139" s="235" t="s">
        <v>47</v>
      </c>
      <c r="O139" s="71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397</v>
      </c>
      <c r="AT139" s="202" t="s">
        <v>207</v>
      </c>
      <c r="AU139" s="202" t="s">
        <v>110</v>
      </c>
      <c r="AY139" s="17" t="s">
        <v>179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21</v>
      </c>
      <c r="BK139" s="203">
        <f t="shared" si="9"/>
        <v>0</v>
      </c>
      <c r="BL139" s="17" t="s">
        <v>297</v>
      </c>
      <c r="BM139" s="202" t="s">
        <v>2763</v>
      </c>
    </row>
    <row r="140" spans="1:65" s="2" customFormat="1" ht="14.4" customHeight="1">
      <c r="A140" s="34"/>
      <c r="B140" s="35"/>
      <c r="C140" s="191" t="s">
        <v>246</v>
      </c>
      <c r="D140" s="191" t="s">
        <v>181</v>
      </c>
      <c r="E140" s="192" t="s">
        <v>2764</v>
      </c>
      <c r="F140" s="193" t="s">
        <v>2765</v>
      </c>
      <c r="G140" s="194" t="s">
        <v>243</v>
      </c>
      <c r="H140" s="195">
        <v>1</v>
      </c>
      <c r="I140" s="196"/>
      <c r="J140" s="197">
        <f t="shared" si="0"/>
        <v>0</v>
      </c>
      <c r="K140" s="193" t="s">
        <v>185</v>
      </c>
      <c r="L140" s="39"/>
      <c r="M140" s="198" t="s">
        <v>1</v>
      </c>
      <c r="N140" s="199" t="s">
        <v>47</v>
      </c>
      <c r="O140" s="71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297</v>
      </c>
      <c r="AT140" s="202" t="s">
        <v>181</v>
      </c>
      <c r="AU140" s="202" t="s">
        <v>110</v>
      </c>
      <c r="AY140" s="17" t="s">
        <v>179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21</v>
      </c>
      <c r="BK140" s="203">
        <f t="shared" si="9"/>
        <v>0</v>
      </c>
      <c r="BL140" s="17" t="s">
        <v>297</v>
      </c>
      <c r="BM140" s="202" t="s">
        <v>2766</v>
      </c>
    </row>
    <row r="141" spans="1:65" s="2" customFormat="1" ht="14.4" customHeight="1">
      <c r="A141" s="34"/>
      <c r="B141" s="35"/>
      <c r="C141" s="191" t="s">
        <v>26</v>
      </c>
      <c r="D141" s="191" t="s">
        <v>181</v>
      </c>
      <c r="E141" s="192" t="s">
        <v>2767</v>
      </c>
      <c r="F141" s="193" t="s">
        <v>2768</v>
      </c>
      <c r="G141" s="194" t="s">
        <v>243</v>
      </c>
      <c r="H141" s="195">
        <v>1</v>
      </c>
      <c r="I141" s="196"/>
      <c r="J141" s="197">
        <f t="shared" si="0"/>
        <v>0</v>
      </c>
      <c r="K141" s="193" t="s">
        <v>185</v>
      </c>
      <c r="L141" s="39"/>
      <c r="M141" s="198" t="s">
        <v>1</v>
      </c>
      <c r="N141" s="199" t="s">
        <v>47</v>
      </c>
      <c r="O141" s="71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297</v>
      </c>
      <c r="AT141" s="202" t="s">
        <v>181</v>
      </c>
      <c r="AU141" s="202" t="s">
        <v>110</v>
      </c>
      <c r="AY141" s="17" t="s">
        <v>179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21</v>
      </c>
      <c r="BK141" s="203">
        <f t="shared" si="9"/>
        <v>0</v>
      </c>
      <c r="BL141" s="17" t="s">
        <v>297</v>
      </c>
      <c r="BM141" s="202" t="s">
        <v>2769</v>
      </c>
    </row>
    <row r="142" spans="1:65" s="2" customFormat="1" ht="14.4" customHeight="1">
      <c r="A142" s="34"/>
      <c r="B142" s="35"/>
      <c r="C142" s="191" t="s">
        <v>257</v>
      </c>
      <c r="D142" s="191" t="s">
        <v>181</v>
      </c>
      <c r="E142" s="192" t="s">
        <v>2770</v>
      </c>
      <c r="F142" s="193" t="s">
        <v>2771</v>
      </c>
      <c r="G142" s="194" t="s">
        <v>243</v>
      </c>
      <c r="H142" s="195">
        <v>6</v>
      </c>
      <c r="I142" s="196"/>
      <c r="J142" s="197">
        <f t="shared" si="0"/>
        <v>0</v>
      </c>
      <c r="K142" s="193" t="s">
        <v>185</v>
      </c>
      <c r="L142" s="39"/>
      <c r="M142" s="198" t="s">
        <v>1</v>
      </c>
      <c r="N142" s="199" t="s">
        <v>47</v>
      </c>
      <c r="O142" s="71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297</v>
      </c>
      <c r="AT142" s="202" t="s">
        <v>181</v>
      </c>
      <c r="AU142" s="202" t="s">
        <v>110</v>
      </c>
      <c r="AY142" s="17" t="s">
        <v>179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21</v>
      </c>
      <c r="BK142" s="203">
        <f t="shared" si="9"/>
        <v>0</v>
      </c>
      <c r="BL142" s="17" t="s">
        <v>297</v>
      </c>
      <c r="BM142" s="202" t="s">
        <v>2772</v>
      </c>
    </row>
    <row r="143" spans="1:65" s="2" customFormat="1" ht="14.4" customHeight="1">
      <c r="A143" s="34"/>
      <c r="B143" s="35"/>
      <c r="C143" s="226" t="s">
        <v>265</v>
      </c>
      <c r="D143" s="226" t="s">
        <v>207</v>
      </c>
      <c r="E143" s="227" t="s">
        <v>2773</v>
      </c>
      <c r="F143" s="228" t="s">
        <v>2774</v>
      </c>
      <c r="G143" s="229" t="s">
        <v>243</v>
      </c>
      <c r="H143" s="230">
        <v>1</v>
      </c>
      <c r="I143" s="231"/>
      <c r="J143" s="232">
        <f t="shared" si="0"/>
        <v>0</v>
      </c>
      <c r="K143" s="228" t="s">
        <v>1</v>
      </c>
      <c r="L143" s="233"/>
      <c r="M143" s="234" t="s">
        <v>1</v>
      </c>
      <c r="N143" s="235" t="s">
        <v>47</v>
      </c>
      <c r="O143" s="71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397</v>
      </c>
      <c r="AT143" s="202" t="s">
        <v>207</v>
      </c>
      <c r="AU143" s="202" t="s">
        <v>110</v>
      </c>
      <c r="AY143" s="17" t="s">
        <v>179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21</v>
      </c>
      <c r="BK143" s="203">
        <f t="shared" si="9"/>
        <v>0</v>
      </c>
      <c r="BL143" s="17" t="s">
        <v>297</v>
      </c>
      <c r="BM143" s="202" t="s">
        <v>2775</v>
      </c>
    </row>
    <row r="144" spans="1:65" s="2" customFormat="1" ht="14.4" customHeight="1">
      <c r="A144" s="34"/>
      <c r="B144" s="35"/>
      <c r="C144" s="226" t="s">
        <v>278</v>
      </c>
      <c r="D144" s="226" t="s">
        <v>207</v>
      </c>
      <c r="E144" s="227" t="s">
        <v>2776</v>
      </c>
      <c r="F144" s="228" t="s">
        <v>2777</v>
      </c>
      <c r="G144" s="229" t="s">
        <v>243</v>
      </c>
      <c r="H144" s="230">
        <v>5</v>
      </c>
      <c r="I144" s="231"/>
      <c r="J144" s="232">
        <f t="shared" si="0"/>
        <v>0</v>
      </c>
      <c r="K144" s="228" t="s">
        <v>1</v>
      </c>
      <c r="L144" s="233"/>
      <c r="M144" s="234" t="s">
        <v>1</v>
      </c>
      <c r="N144" s="235" t="s">
        <v>47</v>
      </c>
      <c r="O144" s="71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397</v>
      </c>
      <c r="AT144" s="202" t="s">
        <v>207</v>
      </c>
      <c r="AU144" s="202" t="s">
        <v>110</v>
      </c>
      <c r="AY144" s="17" t="s">
        <v>179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21</v>
      </c>
      <c r="BK144" s="203">
        <f t="shared" si="9"/>
        <v>0</v>
      </c>
      <c r="BL144" s="17" t="s">
        <v>297</v>
      </c>
      <c r="BM144" s="202" t="s">
        <v>2778</v>
      </c>
    </row>
    <row r="145" spans="1:65" s="2" customFormat="1" ht="14.4" customHeight="1">
      <c r="A145" s="34"/>
      <c r="B145" s="35"/>
      <c r="C145" s="191" t="s">
        <v>286</v>
      </c>
      <c r="D145" s="191" t="s">
        <v>181</v>
      </c>
      <c r="E145" s="192" t="s">
        <v>2779</v>
      </c>
      <c r="F145" s="193" t="s">
        <v>2780</v>
      </c>
      <c r="G145" s="194" t="s">
        <v>243</v>
      </c>
      <c r="H145" s="195">
        <v>1</v>
      </c>
      <c r="I145" s="196"/>
      <c r="J145" s="197">
        <f t="shared" si="0"/>
        <v>0</v>
      </c>
      <c r="K145" s="193" t="s">
        <v>185</v>
      </c>
      <c r="L145" s="39"/>
      <c r="M145" s="198" t="s">
        <v>1</v>
      </c>
      <c r="N145" s="199" t="s">
        <v>47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297</v>
      </c>
      <c r="AT145" s="202" t="s">
        <v>181</v>
      </c>
      <c r="AU145" s="202" t="s">
        <v>110</v>
      </c>
      <c r="AY145" s="17" t="s">
        <v>179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21</v>
      </c>
      <c r="BK145" s="203">
        <f t="shared" si="9"/>
        <v>0</v>
      </c>
      <c r="BL145" s="17" t="s">
        <v>297</v>
      </c>
      <c r="BM145" s="202" t="s">
        <v>2781</v>
      </c>
    </row>
    <row r="146" spans="1:65" s="2" customFormat="1" ht="14.4" customHeight="1">
      <c r="A146" s="34"/>
      <c r="B146" s="35"/>
      <c r="C146" s="226" t="s">
        <v>8</v>
      </c>
      <c r="D146" s="226" t="s">
        <v>207</v>
      </c>
      <c r="E146" s="227" t="s">
        <v>2782</v>
      </c>
      <c r="F146" s="228" t="s">
        <v>2783</v>
      </c>
      <c r="G146" s="229" t="s">
        <v>243</v>
      </c>
      <c r="H146" s="230">
        <v>1</v>
      </c>
      <c r="I146" s="231"/>
      <c r="J146" s="232">
        <f t="shared" si="0"/>
        <v>0</v>
      </c>
      <c r="K146" s="228" t="s">
        <v>1</v>
      </c>
      <c r="L146" s="233"/>
      <c r="M146" s="234" t="s">
        <v>1</v>
      </c>
      <c r="N146" s="235" t="s">
        <v>47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397</v>
      </c>
      <c r="AT146" s="202" t="s">
        <v>207</v>
      </c>
      <c r="AU146" s="202" t="s">
        <v>110</v>
      </c>
      <c r="AY146" s="17" t="s">
        <v>179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21</v>
      </c>
      <c r="BK146" s="203">
        <f t="shared" si="9"/>
        <v>0</v>
      </c>
      <c r="BL146" s="17" t="s">
        <v>297</v>
      </c>
      <c r="BM146" s="202" t="s">
        <v>2784</v>
      </c>
    </row>
    <row r="147" spans="1:65" s="2" customFormat="1" ht="14.4" customHeight="1">
      <c r="A147" s="34"/>
      <c r="B147" s="35"/>
      <c r="C147" s="191" t="s">
        <v>297</v>
      </c>
      <c r="D147" s="191" t="s">
        <v>181</v>
      </c>
      <c r="E147" s="192" t="s">
        <v>2785</v>
      </c>
      <c r="F147" s="193" t="s">
        <v>2786</v>
      </c>
      <c r="G147" s="194" t="s">
        <v>243</v>
      </c>
      <c r="H147" s="195">
        <v>1</v>
      </c>
      <c r="I147" s="196"/>
      <c r="J147" s="197">
        <f t="shared" si="0"/>
        <v>0</v>
      </c>
      <c r="K147" s="193" t="s">
        <v>185</v>
      </c>
      <c r="L147" s="39"/>
      <c r="M147" s="198" t="s">
        <v>1</v>
      </c>
      <c r="N147" s="199" t="s">
        <v>47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297</v>
      </c>
      <c r="AT147" s="202" t="s">
        <v>181</v>
      </c>
      <c r="AU147" s="202" t="s">
        <v>110</v>
      </c>
      <c r="AY147" s="17" t="s">
        <v>179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21</v>
      </c>
      <c r="BK147" s="203">
        <f t="shared" si="9"/>
        <v>0</v>
      </c>
      <c r="BL147" s="17" t="s">
        <v>297</v>
      </c>
      <c r="BM147" s="202" t="s">
        <v>2787</v>
      </c>
    </row>
    <row r="148" spans="1:65" s="2" customFormat="1" ht="14.4" customHeight="1">
      <c r="A148" s="34"/>
      <c r="B148" s="35"/>
      <c r="C148" s="226" t="s">
        <v>303</v>
      </c>
      <c r="D148" s="226" t="s">
        <v>207</v>
      </c>
      <c r="E148" s="227" t="s">
        <v>2788</v>
      </c>
      <c r="F148" s="228" t="s">
        <v>2789</v>
      </c>
      <c r="G148" s="229" t="s">
        <v>243</v>
      </c>
      <c r="H148" s="230">
        <v>1</v>
      </c>
      <c r="I148" s="231"/>
      <c r="J148" s="232">
        <f t="shared" si="0"/>
        <v>0</v>
      </c>
      <c r="K148" s="228" t="s">
        <v>1</v>
      </c>
      <c r="L148" s="233"/>
      <c r="M148" s="234" t="s">
        <v>1</v>
      </c>
      <c r="N148" s="235" t="s">
        <v>47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397</v>
      </c>
      <c r="AT148" s="202" t="s">
        <v>207</v>
      </c>
      <c r="AU148" s="202" t="s">
        <v>110</v>
      </c>
      <c r="AY148" s="17" t="s">
        <v>179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21</v>
      </c>
      <c r="BK148" s="203">
        <f t="shared" si="9"/>
        <v>0</v>
      </c>
      <c r="BL148" s="17" t="s">
        <v>297</v>
      </c>
      <c r="BM148" s="202" t="s">
        <v>2790</v>
      </c>
    </row>
    <row r="149" spans="1:65" s="2" customFormat="1" ht="14.4" customHeight="1">
      <c r="A149" s="34"/>
      <c r="B149" s="35"/>
      <c r="C149" s="191" t="s">
        <v>309</v>
      </c>
      <c r="D149" s="191" t="s">
        <v>181</v>
      </c>
      <c r="E149" s="192" t="s">
        <v>2791</v>
      </c>
      <c r="F149" s="193" t="s">
        <v>2792</v>
      </c>
      <c r="G149" s="194" t="s">
        <v>243</v>
      </c>
      <c r="H149" s="195">
        <v>1</v>
      </c>
      <c r="I149" s="196"/>
      <c r="J149" s="197">
        <f t="shared" si="0"/>
        <v>0</v>
      </c>
      <c r="K149" s="193" t="s">
        <v>185</v>
      </c>
      <c r="L149" s="39"/>
      <c r="M149" s="198" t="s">
        <v>1</v>
      </c>
      <c r="N149" s="199" t="s">
        <v>47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297</v>
      </c>
      <c r="AT149" s="202" t="s">
        <v>181</v>
      </c>
      <c r="AU149" s="202" t="s">
        <v>110</v>
      </c>
      <c r="AY149" s="17" t="s">
        <v>179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21</v>
      </c>
      <c r="BK149" s="203">
        <f t="shared" si="9"/>
        <v>0</v>
      </c>
      <c r="BL149" s="17" t="s">
        <v>297</v>
      </c>
      <c r="BM149" s="202" t="s">
        <v>2793</v>
      </c>
    </row>
    <row r="150" spans="1:65" s="2" customFormat="1" ht="14.4" customHeight="1">
      <c r="A150" s="34"/>
      <c r="B150" s="35"/>
      <c r="C150" s="191" t="s">
        <v>315</v>
      </c>
      <c r="D150" s="191" t="s">
        <v>181</v>
      </c>
      <c r="E150" s="192" t="s">
        <v>2794</v>
      </c>
      <c r="F150" s="193" t="s">
        <v>2795</v>
      </c>
      <c r="G150" s="194" t="s">
        <v>243</v>
      </c>
      <c r="H150" s="195">
        <v>6</v>
      </c>
      <c r="I150" s="196"/>
      <c r="J150" s="197">
        <f t="shared" si="0"/>
        <v>0</v>
      </c>
      <c r="K150" s="193" t="s">
        <v>185</v>
      </c>
      <c r="L150" s="39"/>
      <c r="M150" s="198" t="s">
        <v>1</v>
      </c>
      <c r="N150" s="199" t="s">
        <v>47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297</v>
      </c>
      <c r="AT150" s="202" t="s">
        <v>181</v>
      </c>
      <c r="AU150" s="202" t="s">
        <v>110</v>
      </c>
      <c r="AY150" s="17" t="s">
        <v>179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21</v>
      </c>
      <c r="BK150" s="203">
        <f t="shared" si="9"/>
        <v>0</v>
      </c>
      <c r="BL150" s="17" t="s">
        <v>297</v>
      </c>
      <c r="BM150" s="202" t="s">
        <v>2796</v>
      </c>
    </row>
    <row r="151" spans="1:65" s="2" customFormat="1" ht="14.4" customHeight="1">
      <c r="A151" s="34"/>
      <c r="B151" s="35"/>
      <c r="C151" s="191" t="s">
        <v>321</v>
      </c>
      <c r="D151" s="191" t="s">
        <v>181</v>
      </c>
      <c r="E151" s="192" t="s">
        <v>2797</v>
      </c>
      <c r="F151" s="193" t="s">
        <v>2798</v>
      </c>
      <c r="G151" s="194" t="s">
        <v>243</v>
      </c>
      <c r="H151" s="195">
        <v>1</v>
      </c>
      <c r="I151" s="196"/>
      <c r="J151" s="197">
        <f t="shared" si="0"/>
        <v>0</v>
      </c>
      <c r="K151" s="193" t="s">
        <v>185</v>
      </c>
      <c r="L151" s="39"/>
      <c r="M151" s="198" t="s">
        <v>1</v>
      </c>
      <c r="N151" s="199" t="s">
        <v>47</v>
      </c>
      <c r="O151" s="71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297</v>
      </c>
      <c r="AT151" s="202" t="s">
        <v>181</v>
      </c>
      <c r="AU151" s="202" t="s">
        <v>110</v>
      </c>
      <c r="AY151" s="17" t="s">
        <v>179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21</v>
      </c>
      <c r="BK151" s="203">
        <f t="shared" si="9"/>
        <v>0</v>
      </c>
      <c r="BL151" s="17" t="s">
        <v>297</v>
      </c>
      <c r="BM151" s="202" t="s">
        <v>2799</v>
      </c>
    </row>
    <row r="152" spans="1:65" s="2" customFormat="1" ht="14.4" customHeight="1">
      <c r="A152" s="34"/>
      <c r="B152" s="35"/>
      <c r="C152" s="191" t="s">
        <v>7</v>
      </c>
      <c r="D152" s="191" t="s">
        <v>181</v>
      </c>
      <c r="E152" s="192" t="s">
        <v>2800</v>
      </c>
      <c r="F152" s="193" t="s">
        <v>2801</v>
      </c>
      <c r="G152" s="194" t="s">
        <v>243</v>
      </c>
      <c r="H152" s="195">
        <v>6</v>
      </c>
      <c r="I152" s="196"/>
      <c r="J152" s="197">
        <f t="shared" si="0"/>
        <v>0</v>
      </c>
      <c r="K152" s="193" t="s">
        <v>185</v>
      </c>
      <c r="L152" s="39"/>
      <c r="M152" s="198" t="s">
        <v>1</v>
      </c>
      <c r="N152" s="199" t="s">
        <v>47</v>
      </c>
      <c r="O152" s="71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297</v>
      </c>
      <c r="AT152" s="202" t="s">
        <v>181</v>
      </c>
      <c r="AU152" s="202" t="s">
        <v>110</v>
      </c>
      <c r="AY152" s="17" t="s">
        <v>179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21</v>
      </c>
      <c r="BK152" s="203">
        <f t="shared" si="9"/>
        <v>0</v>
      </c>
      <c r="BL152" s="17" t="s">
        <v>297</v>
      </c>
      <c r="BM152" s="202" t="s">
        <v>2802</v>
      </c>
    </row>
    <row r="153" spans="1:65" s="12" customFormat="1" ht="20.85" customHeight="1">
      <c r="B153" s="175"/>
      <c r="C153" s="176"/>
      <c r="D153" s="177" t="s">
        <v>81</v>
      </c>
      <c r="E153" s="189" t="s">
        <v>2803</v>
      </c>
      <c r="F153" s="189" t="s">
        <v>2804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SUM(P154:P199)</f>
        <v>0</v>
      </c>
      <c r="Q153" s="183"/>
      <c r="R153" s="184">
        <f>SUM(R154:R199)</f>
        <v>0.14199000000000001</v>
      </c>
      <c r="S153" s="183"/>
      <c r="T153" s="185">
        <f>SUM(T154:T199)</f>
        <v>0</v>
      </c>
      <c r="AR153" s="186" t="s">
        <v>90</v>
      </c>
      <c r="AT153" s="187" t="s">
        <v>81</v>
      </c>
      <c r="AU153" s="187" t="s">
        <v>90</v>
      </c>
      <c r="AY153" s="186" t="s">
        <v>179</v>
      </c>
      <c r="BK153" s="188">
        <f>SUM(BK154:BK199)</f>
        <v>0</v>
      </c>
    </row>
    <row r="154" spans="1:65" s="2" customFormat="1" ht="14.4" customHeight="1">
      <c r="A154" s="34"/>
      <c r="B154" s="35"/>
      <c r="C154" s="191" t="s">
        <v>330</v>
      </c>
      <c r="D154" s="191" t="s">
        <v>181</v>
      </c>
      <c r="E154" s="192" t="s">
        <v>2805</v>
      </c>
      <c r="F154" s="193" t="s">
        <v>2806</v>
      </c>
      <c r="G154" s="194" t="s">
        <v>243</v>
      </c>
      <c r="H154" s="195">
        <v>1</v>
      </c>
      <c r="I154" s="196"/>
      <c r="J154" s="197">
        <f t="shared" ref="J154:J179" si="10">ROUND(I154*H154,2)</f>
        <v>0</v>
      </c>
      <c r="K154" s="193" t="s">
        <v>1</v>
      </c>
      <c r="L154" s="39"/>
      <c r="M154" s="198" t="s">
        <v>1</v>
      </c>
      <c r="N154" s="199" t="s">
        <v>47</v>
      </c>
      <c r="O154" s="71"/>
      <c r="P154" s="200">
        <f t="shared" ref="P154:P179" si="11">O154*H154</f>
        <v>0</v>
      </c>
      <c r="Q154" s="200">
        <v>0</v>
      </c>
      <c r="R154" s="200">
        <f t="shared" ref="R154:R179" si="12">Q154*H154</f>
        <v>0</v>
      </c>
      <c r="S154" s="200">
        <v>0</v>
      </c>
      <c r="T154" s="201">
        <f t="shared" ref="T154:T179" si="13"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297</v>
      </c>
      <c r="AT154" s="202" t="s">
        <v>181</v>
      </c>
      <c r="AU154" s="202" t="s">
        <v>110</v>
      </c>
      <c r="AY154" s="17" t="s">
        <v>179</v>
      </c>
      <c r="BE154" s="203">
        <f t="shared" ref="BE154:BE179" si="14">IF(N154="základní",J154,0)</f>
        <v>0</v>
      </c>
      <c r="BF154" s="203">
        <f t="shared" ref="BF154:BF179" si="15">IF(N154="snížená",J154,0)</f>
        <v>0</v>
      </c>
      <c r="BG154" s="203">
        <f t="shared" ref="BG154:BG179" si="16">IF(N154="zákl. přenesená",J154,0)</f>
        <v>0</v>
      </c>
      <c r="BH154" s="203">
        <f t="shared" ref="BH154:BH179" si="17">IF(N154="sníž. přenesená",J154,0)</f>
        <v>0</v>
      </c>
      <c r="BI154" s="203">
        <f t="shared" ref="BI154:BI179" si="18">IF(N154="nulová",J154,0)</f>
        <v>0</v>
      </c>
      <c r="BJ154" s="17" t="s">
        <v>21</v>
      </c>
      <c r="BK154" s="203">
        <f t="shared" ref="BK154:BK179" si="19">ROUND(I154*H154,2)</f>
        <v>0</v>
      </c>
      <c r="BL154" s="17" t="s">
        <v>297</v>
      </c>
      <c r="BM154" s="202" t="s">
        <v>2807</v>
      </c>
    </row>
    <row r="155" spans="1:65" s="2" customFormat="1" ht="14.4" customHeight="1">
      <c r="A155" s="34"/>
      <c r="B155" s="35"/>
      <c r="C155" s="226" t="s">
        <v>335</v>
      </c>
      <c r="D155" s="226" t="s">
        <v>207</v>
      </c>
      <c r="E155" s="227" t="s">
        <v>2808</v>
      </c>
      <c r="F155" s="228" t="s">
        <v>2809</v>
      </c>
      <c r="G155" s="229" t="s">
        <v>243</v>
      </c>
      <c r="H155" s="230">
        <v>1</v>
      </c>
      <c r="I155" s="231"/>
      <c r="J155" s="232">
        <f t="shared" si="10"/>
        <v>0</v>
      </c>
      <c r="K155" s="228" t="s">
        <v>1</v>
      </c>
      <c r="L155" s="233"/>
      <c r="M155" s="234" t="s">
        <v>1</v>
      </c>
      <c r="N155" s="235" t="s">
        <v>47</v>
      </c>
      <c r="O155" s="71"/>
      <c r="P155" s="200">
        <f t="shared" si="11"/>
        <v>0</v>
      </c>
      <c r="Q155" s="200">
        <v>0.10100000000000001</v>
      </c>
      <c r="R155" s="200">
        <f t="shared" si="12"/>
        <v>0.10100000000000001</v>
      </c>
      <c r="S155" s="200">
        <v>0</v>
      </c>
      <c r="T155" s="201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397</v>
      </c>
      <c r="AT155" s="202" t="s">
        <v>207</v>
      </c>
      <c r="AU155" s="202" t="s">
        <v>110</v>
      </c>
      <c r="AY155" s="17" t="s">
        <v>179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7" t="s">
        <v>21</v>
      </c>
      <c r="BK155" s="203">
        <f t="shared" si="19"/>
        <v>0</v>
      </c>
      <c r="BL155" s="17" t="s">
        <v>297</v>
      </c>
      <c r="BM155" s="202" t="s">
        <v>2810</v>
      </c>
    </row>
    <row r="156" spans="1:65" s="2" customFormat="1" ht="14.4" customHeight="1">
      <c r="A156" s="34"/>
      <c r="B156" s="35"/>
      <c r="C156" s="226" t="s">
        <v>341</v>
      </c>
      <c r="D156" s="226" t="s">
        <v>207</v>
      </c>
      <c r="E156" s="227" t="s">
        <v>2811</v>
      </c>
      <c r="F156" s="228" t="s">
        <v>2812</v>
      </c>
      <c r="G156" s="229" t="s">
        <v>243</v>
      </c>
      <c r="H156" s="230">
        <v>2</v>
      </c>
      <c r="I156" s="231"/>
      <c r="J156" s="232">
        <f t="shared" si="10"/>
        <v>0</v>
      </c>
      <c r="K156" s="228" t="s">
        <v>1</v>
      </c>
      <c r="L156" s="233"/>
      <c r="M156" s="234" t="s">
        <v>1</v>
      </c>
      <c r="N156" s="235" t="s">
        <v>47</v>
      </c>
      <c r="O156" s="71"/>
      <c r="P156" s="200">
        <f t="shared" si="11"/>
        <v>0</v>
      </c>
      <c r="Q156" s="200">
        <v>1E-3</v>
      </c>
      <c r="R156" s="200">
        <f t="shared" si="12"/>
        <v>2E-3</v>
      </c>
      <c r="S156" s="200">
        <v>0</v>
      </c>
      <c r="T156" s="201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397</v>
      </c>
      <c r="AT156" s="202" t="s">
        <v>207</v>
      </c>
      <c r="AU156" s="202" t="s">
        <v>110</v>
      </c>
      <c r="AY156" s="17" t="s">
        <v>179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7" t="s">
        <v>21</v>
      </c>
      <c r="BK156" s="203">
        <f t="shared" si="19"/>
        <v>0</v>
      </c>
      <c r="BL156" s="17" t="s">
        <v>297</v>
      </c>
      <c r="BM156" s="202" t="s">
        <v>2813</v>
      </c>
    </row>
    <row r="157" spans="1:65" s="2" customFormat="1" ht="14.4" customHeight="1">
      <c r="A157" s="34"/>
      <c r="B157" s="35"/>
      <c r="C157" s="226" t="s">
        <v>347</v>
      </c>
      <c r="D157" s="226" t="s">
        <v>207</v>
      </c>
      <c r="E157" s="227" t="s">
        <v>2814</v>
      </c>
      <c r="F157" s="228" t="s">
        <v>2815</v>
      </c>
      <c r="G157" s="229" t="s">
        <v>243</v>
      </c>
      <c r="H157" s="230">
        <v>2</v>
      </c>
      <c r="I157" s="231"/>
      <c r="J157" s="232">
        <f t="shared" si="10"/>
        <v>0</v>
      </c>
      <c r="K157" s="228" t="s">
        <v>1</v>
      </c>
      <c r="L157" s="233"/>
      <c r="M157" s="234" t="s">
        <v>1</v>
      </c>
      <c r="N157" s="235" t="s">
        <v>47</v>
      </c>
      <c r="O157" s="71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397</v>
      </c>
      <c r="AT157" s="202" t="s">
        <v>207</v>
      </c>
      <c r="AU157" s="202" t="s">
        <v>110</v>
      </c>
      <c r="AY157" s="17" t="s">
        <v>179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21</v>
      </c>
      <c r="BK157" s="203">
        <f t="shared" si="19"/>
        <v>0</v>
      </c>
      <c r="BL157" s="17" t="s">
        <v>297</v>
      </c>
      <c r="BM157" s="202" t="s">
        <v>2816</v>
      </c>
    </row>
    <row r="158" spans="1:65" s="2" customFormat="1" ht="14.4" customHeight="1">
      <c r="A158" s="34"/>
      <c r="B158" s="35"/>
      <c r="C158" s="226" t="s">
        <v>351</v>
      </c>
      <c r="D158" s="226" t="s">
        <v>207</v>
      </c>
      <c r="E158" s="227" t="s">
        <v>2817</v>
      </c>
      <c r="F158" s="228" t="s">
        <v>2818</v>
      </c>
      <c r="G158" s="229" t="s">
        <v>243</v>
      </c>
      <c r="H158" s="230">
        <v>45</v>
      </c>
      <c r="I158" s="231"/>
      <c r="J158" s="232">
        <f t="shared" si="10"/>
        <v>0</v>
      </c>
      <c r="K158" s="228" t="s">
        <v>1</v>
      </c>
      <c r="L158" s="233"/>
      <c r="M158" s="234" t="s">
        <v>1</v>
      </c>
      <c r="N158" s="235" t="s">
        <v>47</v>
      </c>
      <c r="O158" s="71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397</v>
      </c>
      <c r="AT158" s="202" t="s">
        <v>207</v>
      </c>
      <c r="AU158" s="202" t="s">
        <v>110</v>
      </c>
      <c r="AY158" s="17" t="s">
        <v>179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21</v>
      </c>
      <c r="BK158" s="203">
        <f t="shared" si="19"/>
        <v>0</v>
      </c>
      <c r="BL158" s="17" t="s">
        <v>297</v>
      </c>
      <c r="BM158" s="202" t="s">
        <v>2819</v>
      </c>
    </row>
    <row r="159" spans="1:65" s="2" customFormat="1" ht="14.4" customHeight="1">
      <c r="A159" s="34"/>
      <c r="B159" s="35"/>
      <c r="C159" s="226" t="s">
        <v>357</v>
      </c>
      <c r="D159" s="226" t="s">
        <v>207</v>
      </c>
      <c r="E159" s="227" t="s">
        <v>2820</v>
      </c>
      <c r="F159" s="228" t="s">
        <v>2821</v>
      </c>
      <c r="G159" s="229" t="s">
        <v>243</v>
      </c>
      <c r="H159" s="230">
        <v>10</v>
      </c>
      <c r="I159" s="231"/>
      <c r="J159" s="232">
        <f t="shared" si="10"/>
        <v>0</v>
      </c>
      <c r="K159" s="228" t="s">
        <v>1</v>
      </c>
      <c r="L159" s="233"/>
      <c r="M159" s="234" t="s">
        <v>1</v>
      </c>
      <c r="N159" s="235" t="s">
        <v>47</v>
      </c>
      <c r="O159" s="71"/>
      <c r="P159" s="200">
        <f t="shared" si="11"/>
        <v>0</v>
      </c>
      <c r="Q159" s="200">
        <v>2E-3</v>
      </c>
      <c r="R159" s="200">
        <f t="shared" si="12"/>
        <v>0.02</v>
      </c>
      <c r="S159" s="200">
        <v>0</v>
      </c>
      <c r="T159" s="201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397</v>
      </c>
      <c r="AT159" s="202" t="s">
        <v>207</v>
      </c>
      <c r="AU159" s="202" t="s">
        <v>110</v>
      </c>
      <c r="AY159" s="17" t="s">
        <v>179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7" t="s">
        <v>21</v>
      </c>
      <c r="BK159" s="203">
        <f t="shared" si="19"/>
        <v>0</v>
      </c>
      <c r="BL159" s="17" t="s">
        <v>297</v>
      </c>
      <c r="BM159" s="202" t="s">
        <v>2822</v>
      </c>
    </row>
    <row r="160" spans="1:65" s="2" customFormat="1" ht="14.4" customHeight="1">
      <c r="A160" s="34"/>
      <c r="B160" s="35"/>
      <c r="C160" s="226" t="s">
        <v>362</v>
      </c>
      <c r="D160" s="226" t="s">
        <v>207</v>
      </c>
      <c r="E160" s="227" t="s">
        <v>2823</v>
      </c>
      <c r="F160" s="228" t="s">
        <v>2824</v>
      </c>
      <c r="G160" s="229" t="s">
        <v>243</v>
      </c>
      <c r="H160" s="230">
        <v>3</v>
      </c>
      <c r="I160" s="231"/>
      <c r="J160" s="232">
        <f t="shared" si="10"/>
        <v>0</v>
      </c>
      <c r="K160" s="228" t="s">
        <v>1</v>
      </c>
      <c r="L160" s="233"/>
      <c r="M160" s="234" t="s">
        <v>1</v>
      </c>
      <c r="N160" s="235" t="s">
        <v>47</v>
      </c>
      <c r="O160" s="71"/>
      <c r="P160" s="200">
        <f t="shared" si="11"/>
        <v>0</v>
      </c>
      <c r="Q160" s="200">
        <v>0</v>
      </c>
      <c r="R160" s="200">
        <f t="shared" si="12"/>
        <v>0</v>
      </c>
      <c r="S160" s="200">
        <v>0</v>
      </c>
      <c r="T160" s="201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397</v>
      </c>
      <c r="AT160" s="202" t="s">
        <v>207</v>
      </c>
      <c r="AU160" s="202" t="s">
        <v>110</v>
      </c>
      <c r="AY160" s="17" t="s">
        <v>179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7" t="s">
        <v>21</v>
      </c>
      <c r="BK160" s="203">
        <f t="shared" si="19"/>
        <v>0</v>
      </c>
      <c r="BL160" s="17" t="s">
        <v>297</v>
      </c>
      <c r="BM160" s="202" t="s">
        <v>2825</v>
      </c>
    </row>
    <row r="161" spans="1:65" s="2" customFormat="1" ht="14.4" customHeight="1">
      <c r="A161" s="34"/>
      <c r="B161" s="35"/>
      <c r="C161" s="226" t="s">
        <v>369</v>
      </c>
      <c r="D161" s="226" t="s">
        <v>207</v>
      </c>
      <c r="E161" s="227" t="s">
        <v>2826</v>
      </c>
      <c r="F161" s="228" t="s">
        <v>2827</v>
      </c>
      <c r="G161" s="229" t="s">
        <v>243</v>
      </c>
      <c r="H161" s="230">
        <v>1</v>
      </c>
      <c r="I161" s="231"/>
      <c r="J161" s="232">
        <f t="shared" si="10"/>
        <v>0</v>
      </c>
      <c r="K161" s="228" t="s">
        <v>1</v>
      </c>
      <c r="L161" s="233"/>
      <c r="M161" s="234" t="s">
        <v>1</v>
      </c>
      <c r="N161" s="235" t="s">
        <v>47</v>
      </c>
      <c r="O161" s="71"/>
      <c r="P161" s="200">
        <f t="shared" si="11"/>
        <v>0</v>
      </c>
      <c r="Q161" s="200">
        <v>0</v>
      </c>
      <c r="R161" s="200">
        <f t="shared" si="12"/>
        <v>0</v>
      </c>
      <c r="S161" s="200">
        <v>0</v>
      </c>
      <c r="T161" s="201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397</v>
      </c>
      <c r="AT161" s="202" t="s">
        <v>207</v>
      </c>
      <c r="AU161" s="202" t="s">
        <v>110</v>
      </c>
      <c r="AY161" s="17" t="s">
        <v>179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7" t="s">
        <v>21</v>
      </c>
      <c r="BK161" s="203">
        <f t="shared" si="19"/>
        <v>0</v>
      </c>
      <c r="BL161" s="17" t="s">
        <v>297</v>
      </c>
      <c r="BM161" s="202" t="s">
        <v>2828</v>
      </c>
    </row>
    <row r="162" spans="1:65" s="2" customFormat="1" ht="14.4" customHeight="1">
      <c r="A162" s="34"/>
      <c r="B162" s="35"/>
      <c r="C162" s="191" t="s">
        <v>387</v>
      </c>
      <c r="D162" s="191" t="s">
        <v>181</v>
      </c>
      <c r="E162" s="192" t="s">
        <v>2829</v>
      </c>
      <c r="F162" s="193" t="s">
        <v>2830</v>
      </c>
      <c r="G162" s="194" t="s">
        <v>243</v>
      </c>
      <c r="H162" s="195">
        <v>3</v>
      </c>
      <c r="I162" s="196"/>
      <c r="J162" s="197">
        <f t="shared" si="10"/>
        <v>0</v>
      </c>
      <c r="K162" s="193" t="s">
        <v>1</v>
      </c>
      <c r="L162" s="39"/>
      <c r="M162" s="198" t="s">
        <v>1</v>
      </c>
      <c r="N162" s="199" t="s">
        <v>47</v>
      </c>
      <c r="O162" s="71"/>
      <c r="P162" s="200">
        <f t="shared" si="11"/>
        <v>0</v>
      </c>
      <c r="Q162" s="200">
        <v>0</v>
      </c>
      <c r="R162" s="200">
        <f t="shared" si="12"/>
        <v>0</v>
      </c>
      <c r="S162" s="200">
        <v>0</v>
      </c>
      <c r="T162" s="201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297</v>
      </c>
      <c r="AT162" s="202" t="s">
        <v>181</v>
      </c>
      <c r="AU162" s="202" t="s">
        <v>110</v>
      </c>
      <c r="AY162" s="17" t="s">
        <v>179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7" t="s">
        <v>21</v>
      </c>
      <c r="BK162" s="203">
        <f t="shared" si="19"/>
        <v>0</v>
      </c>
      <c r="BL162" s="17" t="s">
        <v>297</v>
      </c>
      <c r="BM162" s="202" t="s">
        <v>2831</v>
      </c>
    </row>
    <row r="163" spans="1:65" s="2" customFormat="1" ht="14.4" customHeight="1">
      <c r="A163" s="34"/>
      <c r="B163" s="35"/>
      <c r="C163" s="191" t="s">
        <v>393</v>
      </c>
      <c r="D163" s="191" t="s">
        <v>181</v>
      </c>
      <c r="E163" s="192" t="s">
        <v>2832</v>
      </c>
      <c r="F163" s="193" t="s">
        <v>2833</v>
      </c>
      <c r="G163" s="194" t="s">
        <v>243</v>
      </c>
      <c r="H163" s="195">
        <v>3</v>
      </c>
      <c r="I163" s="196"/>
      <c r="J163" s="197">
        <f t="shared" si="10"/>
        <v>0</v>
      </c>
      <c r="K163" s="193" t="s">
        <v>185</v>
      </c>
      <c r="L163" s="39"/>
      <c r="M163" s="198" t="s">
        <v>1</v>
      </c>
      <c r="N163" s="199" t="s">
        <v>47</v>
      </c>
      <c r="O163" s="71"/>
      <c r="P163" s="200">
        <f t="shared" si="11"/>
        <v>0</v>
      </c>
      <c r="Q163" s="200">
        <v>0</v>
      </c>
      <c r="R163" s="200">
        <f t="shared" si="12"/>
        <v>0</v>
      </c>
      <c r="S163" s="200">
        <v>0</v>
      </c>
      <c r="T163" s="201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297</v>
      </c>
      <c r="AT163" s="202" t="s">
        <v>181</v>
      </c>
      <c r="AU163" s="202" t="s">
        <v>110</v>
      </c>
      <c r="AY163" s="17" t="s">
        <v>179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7" t="s">
        <v>21</v>
      </c>
      <c r="BK163" s="203">
        <f t="shared" si="19"/>
        <v>0</v>
      </c>
      <c r="BL163" s="17" t="s">
        <v>297</v>
      </c>
      <c r="BM163" s="202" t="s">
        <v>2834</v>
      </c>
    </row>
    <row r="164" spans="1:65" s="2" customFormat="1" ht="14.4" customHeight="1">
      <c r="A164" s="34"/>
      <c r="B164" s="35"/>
      <c r="C164" s="226" t="s">
        <v>397</v>
      </c>
      <c r="D164" s="226" t="s">
        <v>207</v>
      </c>
      <c r="E164" s="227" t="s">
        <v>2835</v>
      </c>
      <c r="F164" s="228" t="s">
        <v>2836</v>
      </c>
      <c r="G164" s="229" t="s">
        <v>243</v>
      </c>
      <c r="H164" s="230">
        <v>3</v>
      </c>
      <c r="I164" s="231"/>
      <c r="J164" s="232">
        <f t="shared" si="10"/>
        <v>0</v>
      </c>
      <c r="K164" s="228" t="s">
        <v>1</v>
      </c>
      <c r="L164" s="233"/>
      <c r="M164" s="234" t="s">
        <v>1</v>
      </c>
      <c r="N164" s="235" t="s">
        <v>47</v>
      </c>
      <c r="O164" s="71"/>
      <c r="P164" s="200">
        <f t="shared" si="11"/>
        <v>0</v>
      </c>
      <c r="Q164" s="200">
        <v>2E-3</v>
      </c>
      <c r="R164" s="200">
        <f t="shared" si="12"/>
        <v>6.0000000000000001E-3</v>
      </c>
      <c r="S164" s="200">
        <v>0</v>
      </c>
      <c r="T164" s="201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397</v>
      </c>
      <c r="AT164" s="202" t="s">
        <v>207</v>
      </c>
      <c r="AU164" s="202" t="s">
        <v>110</v>
      </c>
      <c r="AY164" s="17" t="s">
        <v>179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7" t="s">
        <v>21</v>
      </c>
      <c r="BK164" s="203">
        <f t="shared" si="19"/>
        <v>0</v>
      </c>
      <c r="BL164" s="17" t="s">
        <v>297</v>
      </c>
      <c r="BM164" s="202" t="s">
        <v>2837</v>
      </c>
    </row>
    <row r="165" spans="1:65" s="2" customFormat="1" ht="14.4" customHeight="1">
      <c r="A165" s="34"/>
      <c r="B165" s="35"/>
      <c r="C165" s="191" t="s">
        <v>402</v>
      </c>
      <c r="D165" s="191" t="s">
        <v>181</v>
      </c>
      <c r="E165" s="192" t="s">
        <v>2838</v>
      </c>
      <c r="F165" s="193" t="s">
        <v>2839</v>
      </c>
      <c r="G165" s="194" t="s">
        <v>243</v>
      </c>
      <c r="H165" s="195">
        <v>2</v>
      </c>
      <c r="I165" s="196"/>
      <c r="J165" s="197">
        <f t="shared" si="10"/>
        <v>0</v>
      </c>
      <c r="K165" s="193" t="s">
        <v>185</v>
      </c>
      <c r="L165" s="39"/>
      <c r="M165" s="198" t="s">
        <v>1</v>
      </c>
      <c r="N165" s="199" t="s">
        <v>47</v>
      </c>
      <c r="O165" s="71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297</v>
      </c>
      <c r="AT165" s="202" t="s">
        <v>181</v>
      </c>
      <c r="AU165" s="202" t="s">
        <v>110</v>
      </c>
      <c r="AY165" s="17" t="s">
        <v>179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7" t="s">
        <v>21</v>
      </c>
      <c r="BK165" s="203">
        <f t="shared" si="19"/>
        <v>0</v>
      </c>
      <c r="BL165" s="17" t="s">
        <v>297</v>
      </c>
      <c r="BM165" s="202" t="s">
        <v>2840</v>
      </c>
    </row>
    <row r="166" spans="1:65" s="2" customFormat="1" ht="14.4" customHeight="1">
      <c r="A166" s="34"/>
      <c r="B166" s="35"/>
      <c r="C166" s="226" t="s">
        <v>406</v>
      </c>
      <c r="D166" s="226" t="s">
        <v>207</v>
      </c>
      <c r="E166" s="227" t="s">
        <v>2841</v>
      </c>
      <c r="F166" s="228" t="s">
        <v>2842</v>
      </c>
      <c r="G166" s="229" t="s">
        <v>243</v>
      </c>
      <c r="H166" s="230">
        <v>2</v>
      </c>
      <c r="I166" s="231"/>
      <c r="J166" s="232">
        <f t="shared" si="10"/>
        <v>0</v>
      </c>
      <c r="K166" s="228" t="s">
        <v>1</v>
      </c>
      <c r="L166" s="233"/>
      <c r="M166" s="234" t="s">
        <v>1</v>
      </c>
      <c r="N166" s="235" t="s">
        <v>47</v>
      </c>
      <c r="O166" s="71"/>
      <c r="P166" s="200">
        <f t="shared" si="11"/>
        <v>0</v>
      </c>
      <c r="Q166" s="200">
        <v>2E-3</v>
      </c>
      <c r="R166" s="200">
        <f t="shared" si="12"/>
        <v>4.0000000000000001E-3</v>
      </c>
      <c r="S166" s="200">
        <v>0</v>
      </c>
      <c r="T166" s="201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397</v>
      </c>
      <c r="AT166" s="202" t="s">
        <v>207</v>
      </c>
      <c r="AU166" s="202" t="s">
        <v>110</v>
      </c>
      <c r="AY166" s="17" t="s">
        <v>179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7" t="s">
        <v>21</v>
      </c>
      <c r="BK166" s="203">
        <f t="shared" si="19"/>
        <v>0</v>
      </c>
      <c r="BL166" s="17" t="s">
        <v>297</v>
      </c>
      <c r="BM166" s="202" t="s">
        <v>2843</v>
      </c>
    </row>
    <row r="167" spans="1:65" s="2" customFormat="1" ht="14.4" customHeight="1">
      <c r="A167" s="34"/>
      <c r="B167" s="35"/>
      <c r="C167" s="191" t="s">
        <v>410</v>
      </c>
      <c r="D167" s="191" t="s">
        <v>181</v>
      </c>
      <c r="E167" s="192" t="s">
        <v>2844</v>
      </c>
      <c r="F167" s="193" t="s">
        <v>2845</v>
      </c>
      <c r="G167" s="194" t="s">
        <v>243</v>
      </c>
      <c r="H167" s="195">
        <v>6</v>
      </c>
      <c r="I167" s="196"/>
      <c r="J167" s="197">
        <f t="shared" si="10"/>
        <v>0</v>
      </c>
      <c r="K167" s="193" t="s">
        <v>185</v>
      </c>
      <c r="L167" s="39"/>
      <c r="M167" s="198" t="s">
        <v>1</v>
      </c>
      <c r="N167" s="199" t="s">
        <v>47</v>
      </c>
      <c r="O167" s="71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297</v>
      </c>
      <c r="AT167" s="202" t="s">
        <v>181</v>
      </c>
      <c r="AU167" s="202" t="s">
        <v>110</v>
      </c>
      <c r="AY167" s="17" t="s">
        <v>179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17" t="s">
        <v>21</v>
      </c>
      <c r="BK167" s="203">
        <f t="shared" si="19"/>
        <v>0</v>
      </c>
      <c r="BL167" s="17" t="s">
        <v>297</v>
      </c>
      <c r="BM167" s="202" t="s">
        <v>2846</v>
      </c>
    </row>
    <row r="168" spans="1:65" s="2" customFormat="1" ht="14.4" customHeight="1">
      <c r="A168" s="34"/>
      <c r="B168" s="35"/>
      <c r="C168" s="226" t="s">
        <v>418</v>
      </c>
      <c r="D168" s="226" t="s">
        <v>207</v>
      </c>
      <c r="E168" s="227" t="s">
        <v>2847</v>
      </c>
      <c r="F168" s="228" t="s">
        <v>2848</v>
      </c>
      <c r="G168" s="229" t="s">
        <v>243</v>
      </c>
      <c r="H168" s="230">
        <v>6</v>
      </c>
      <c r="I168" s="231"/>
      <c r="J168" s="232">
        <f t="shared" si="10"/>
        <v>0</v>
      </c>
      <c r="K168" s="228" t="s">
        <v>1</v>
      </c>
      <c r="L168" s="233"/>
      <c r="M168" s="234" t="s">
        <v>1</v>
      </c>
      <c r="N168" s="235" t="s">
        <v>47</v>
      </c>
      <c r="O168" s="71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397</v>
      </c>
      <c r="AT168" s="202" t="s">
        <v>207</v>
      </c>
      <c r="AU168" s="202" t="s">
        <v>110</v>
      </c>
      <c r="AY168" s="17" t="s">
        <v>179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7" t="s">
        <v>21</v>
      </c>
      <c r="BK168" s="203">
        <f t="shared" si="19"/>
        <v>0</v>
      </c>
      <c r="BL168" s="17" t="s">
        <v>297</v>
      </c>
      <c r="BM168" s="202" t="s">
        <v>2849</v>
      </c>
    </row>
    <row r="169" spans="1:65" s="2" customFormat="1" ht="14.4" customHeight="1">
      <c r="A169" s="34"/>
      <c r="B169" s="35"/>
      <c r="C169" s="191" t="s">
        <v>423</v>
      </c>
      <c r="D169" s="191" t="s">
        <v>181</v>
      </c>
      <c r="E169" s="192" t="s">
        <v>2850</v>
      </c>
      <c r="F169" s="193" t="s">
        <v>2851</v>
      </c>
      <c r="G169" s="194" t="s">
        <v>243</v>
      </c>
      <c r="H169" s="195">
        <v>5</v>
      </c>
      <c r="I169" s="196"/>
      <c r="J169" s="197">
        <f t="shared" si="10"/>
        <v>0</v>
      </c>
      <c r="K169" s="193" t="s">
        <v>185</v>
      </c>
      <c r="L169" s="39"/>
      <c r="M169" s="198" t="s">
        <v>1</v>
      </c>
      <c r="N169" s="199" t="s">
        <v>47</v>
      </c>
      <c r="O169" s="71"/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297</v>
      </c>
      <c r="AT169" s="202" t="s">
        <v>181</v>
      </c>
      <c r="AU169" s="202" t="s">
        <v>110</v>
      </c>
      <c r="AY169" s="17" t="s">
        <v>179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7" t="s">
        <v>21</v>
      </c>
      <c r="BK169" s="203">
        <f t="shared" si="19"/>
        <v>0</v>
      </c>
      <c r="BL169" s="17" t="s">
        <v>297</v>
      </c>
      <c r="BM169" s="202" t="s">
        <v>2852</v>
      </c>
    </row>
    <row r="170" spans="1:65" s="2" customFormat="1" ht="14.4" customHeight="1">
      <c r="A170" s="34"/>
      <c r="B170" s="35"/>
      <c r="C170" s="226" t="s">
        <v>429</v>
      </c>
      <c r="D170" s="226" t="s">
        <v>207</v>
      </c>
      <c r="E170" s="227" t="s">
        <v>2853</v>
      </c>
      <c r="F170" s="228" t="s">
        <v>2854</v>
      </c>
      <c r="G170" s="229" t="s">
        <v>243</v>
      </c>
      <c r="H170" s="230">
        <v>5</v>
      </c>
      <c r="I170" s="231"/>
      <c r="J170" s="232">
        <f t="shared" si="10"/>
        <v>0</v>
      </c>
      <c r="K170" s="228" t="s">
        <v>1</v>
      </c>
      <c r="L170" s="233"/>
      <c r="M170" s="234" t="s">
        <v>1</v>
      </c>
      <c r="N170" s="235" t="s">
        <v>47</v>
      </c>
      <c r="O170" s="71"/>
      <c r="P170" s="200">
        <f t="shared" si="11"/>
        <v>0</v>
      </c>
      <c r="Q170" s="200">
        <v>0</v>
      </c>
      <c r="R170" s="200">
        <f t="shared" si="12"/>
        <v>0</v>
      </c>
      <c r="S170" s="200">
        <v>0</v>
      </c>
      <c r="T170" s="201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397</v>
      </c>
      <c r="AT170" s="202" t="s">
        <v>207</v>
      </c>
      <c r="AU170" s="202" t="s">
        <v>110</v>
      </c>
      <c r="AY170" s="17" t="s">
        <v>179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17" t="s">
        <v>21</v>
      </c>
      <c r="BK170" s="203">
        <f t="shared" si="19"/>
        <v>0</v>
      </c>
      <c r="BL170" s="17" t="s">
        <v>297</v>
      </c>
      <c r="BM170" s="202" t="s">
        <v>2855</v>
      </c>
    </row>
    <row r="171" spans="1:65" s="2" customFormat="1" ht="14.4" customHeight="1">
      <c r="A171" s="34"/>
      <c r="B171" s="35"/>
      <c r="C171" s="226" t="s">
        <v>437</v>
      </c>
      <c r="D171" s="226" t="s">
        <v>207</v>
      </c>
      <c r="E171" s="227" t="s">
        <v>2856</v>
      </c>
      <c r="F171" s="228" t="s">
        <v>2857</v>
      </c>
      <c r="G171" s="229" t="s">
        <v>243</v>
      </c>
      <c r="H171" s="230">
        <v>120</v>
      </c>
      <c r="I171" s="231"/>
      <c r="J171" s="232">
        <f t="shared" si="10"/>
        <v>0</v>
      </c>
      <c r="K171" s="228" t="s">
        <v>1</v>
      </c>
      <c r="L171" s="233"/>
      <c r="M171" s="234" t="s">
        <v>1</v>
      </c>
      <c r="N171" s="235" t="s">
        <v>47</v>
      </c>
      <c r="O171" s="71"/>
      <c r="P171" s="200">
        <f t="shared" si="11"/>
        <v>0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397</v>
      </c>
      <c r="AT171" s="202" t="s">
        <v>207</v>
      </c>
      <c r="AU171" s="202" t="s">
        <v>110</v>
      </c>
      <c r="AY171" s="17" t="s">
        <v>179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17" t="s">
        <v>21</v>
      </c>
      <c r="BK171" s="203">
        <f t="shared" si="19"/>
        <v>0</v>
      </c>
      <c r="BL171" s="17" t="s">
        <v>297</v>
      </c>
      <c r="BM171" s="202" t="s">
        <v>2858</v>
      </c>
    </row>
    <row r="172" spans="1:65" s="2" customFormat="1" ht="22.2" customHeight="1">
      <c r="A172" s="34"/>
      <c r="B172" s="35"/>
      <c r="C172" s="191" t="s">
        <v>447</v>
      </c>
      <c r="D172" s="191" t="s">
        <v>181</v>
      </c>
      <c r="E172" s="192" t="s">
        <v>2859</v>
      </c>
      <c r="F172" s="193" t="s">
        <v>2860</v>
      </c>
      <c r="G172" s="194" t="s">
        <v>243</v>
      </c>
      <c r="H172" s="195">
        <v>2</v>
      </c>
      <c r="I172" s="196"/>
      <c r="J172" s="197">
        <f t="shared" si="10"/>
        <v>0</v>
      </c>
      <c r="K172" s="193" t="s">
        <v>1</v>
      </c>
      <c r="L172" s="39"/>
      <c r="M172" s="198" t="s">
        <v>1</v>
      </c>
      <c r="N172" s="199" t="s">
        <v>47</v>
      </c>
      <c r="O172" s="71"/>
      <c r="P172" s="200">
        <f t="shared" si="11"/>
        <v>0</v>
      </c>
      <c r="Q172" s="200">
        <v>0</v>
      </c>
      <c r="R172" s="200">
        <f t="shared" si="12"/>
        <v>0</v>
      </c>
      <c r="S172" s="200">
        <v>0</v>
      </c>
      <c r="T172" s="201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297</v>
      </c>
      <c r="AT172" s="202" t="s">
        <v>181</v>
      </c>
      <c r="AU172" s="202" t="s">
        <v>110</v>
      </c>
      <c r="AY172" s="17" t="s">
        <v>179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17" t="s">
        <v>21</v>
      </c>
      <c r="BK172" s="203">
        <f t="shared" si="19"/>
        <v>0</v>
      </c>
      <c r="BL172" s="17" t="s">
        <v>297</v>
      </c>
      <c r="BM172" s="202" t="s">
        <v>2861</v>
      </c>
    </row>
    <row r="173" spans="1:65" s="2" customFormat="1" ht="14.4" customHeight="1">
      <c r="A173" s="34"/>
      <c r="B173" s="35"/>
      <c r="C173" s="226" t="s">
        <v>454</v>
      </c>
      <c r="D173" s="226" t="s">
        <v>207</v>
      </c>
      <c r="E173" s="227" t="s">
        <v>2862</v>
      </c>
      <c r="F173" s="228" t="s">
        <v>2863</v>
      </c>
      <c r="G173" s="229" t="s">
        <v>243</v>
      </c>
      <c r="H173" s="230">
        <v>2</v>
      </c>
      <c r="I173" s="231"/>
      <c r="J173" s="232">
        <f t="shared" si="10"/>
        <v>0</v>
      </c>
      <c r="K173" s="228" t="s">
        <v>1</v>
      </c>
      <c r="L173" s="233"/>
      <c r="M173" s="234" t="s">
        <v>1</v>
      </c>
      <c r="N173" s="235" t="s">
        <v>47</v>
      </c>
      <c r="O173" s="71"/>
      <c r="P173" s="200">
        <f t="shared" si="11"/>
        <v>0</v>
      </c>
      <c r="Q173" s="200">
        <v>0</v>
      </c>
      <c r="R173" s="200">
        <f t="shared" si="12"/>
        <v>0</v>
      </c>
      <c r="S173" s="200">
        <v>0</v>
      </c>
      <c r="T173" s="201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397</v>
      </c>
      <c r="AT173" s="202" t="s">
        <v>207</v>
      </c>
      <c r="AU173" s="202" t="s">
        <v>110</v>
      </c>
      <c r="AY173" s="17" t="s">
        <v>179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17" t="s">
        <v>21</v>
      </c>
      <c r="BK173" s="203">
        <f t="shared" si="19"/>
        <v>0</v>
      </c>
      <c r="BL173" s="17" t="s">
        <v>297</v>
      </c>
      <c r="BM173" s="202" t="s">
        <v>2864</v>
      </c>
    </row>
    <row r="174" spans="1:65" s="2" customFormat="1" ht="14.4" customHeight="1">
      <c r="A174" s="34"/>
      <c r="B174" s="35"/>
      <c r="C174" s="191" t="s">
        <v>458</v>
      </c>
      <c r="D174" s="191" t="s">
        <v>181</v>
      </c>
      <c r="E174" s="192" t="s">
        <v>2865</v>
      </c>
      <c r="F174" s="193" t="s">
        <v>2866</v>
      </c>
      <c r="G174" s="194" t="s">
        <v>243</v>
      </c>
      <c r="H174" s="195">
        <v>16</v>
      </c>
      <c r="I174" s="196"/>
      <c r="J174" s="197">
        <f t="shared" si="10"/>
        <v>0</v>
      </c>
      <c r="K174" s="193" t="s">
        <v>1</v>
      </c>
      <c r="L174" s="39"/>
      <c r="M174" s="198" t="s">
        <v>1</v>
      </c>
      <c r="N174" s="199" t="s">
        <v>47</v>
      </c>
      <c r="O174" s="71"/>
      <c r="P174" s="200">
        <f t="shared" si="11"/>
        <v>0</v>
      </c>
      <c r="Q174" s="200">
        <v>0</v>
      </c>
      <c r="R174" s="200">
        <f t="shared" si="12"/>
        <v>0</v>
      </c>
      <c r="S174" s="200">
        <v>0</v>
      </c>
      <c r="T174" s="201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297</v>
      </c>
      <c r="AT174" s="202" t="s">
        <v>181</v>
      </c>
      <c r="AU174" s="202" t="s">
        <v>110</v>
      </c>
      <c r="AY174" s="17" t="s">
        <v>179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7" t="s">
        <v>21</v>
      </c>
      <c r="BK174" s="203">
        <f t="shared" si="19"/>
        <v>0</v>
      </c>
      <c r="BL174" s="17" t="s">
        <v>297</v>
      </c>
      <c r="BM174" s="202" t="s">
        <v>2867</v>
      </c>
    </row>
    <row r="175" spans="1:65" s="2" customFormat="1" ht="14.4" customHeight="1">
      <c r="A175" s="34"/>
      <c r="B175" s="35"/>
      <c r="C175" s="226" t="s">
        <v>466</v>
      </c>
      <c r="D175" s="226" t="s">
        <v>207</v>
      </c>
      <c r="E175" s="227" t="s">
        <v>2868</v>
      </c>
      <c r="F175" s="228" t="s">
        <v>2869</v>
      </c>
      <c r="G175" s="229" t="s">
        <v>243</v>
      </c>
      <c r="H175" s="230">
        <v>16</v>
      </c>
      <c r="I175" s="231"/>
      <c r="J175" s="232">
        <f t="shared" si="10"/>
        <v>0</v>
      </c>
      <c r="K175" s="228" t="s">
        <v>1</v>
      </c>
      <c r="L175" s="233"/>
      <c r="M175" s="234" t="s">
        <v>1</v>
      </c>
      <c r="N175" s="235" t="s">
        <v>47</v>
      </c>
      <c r="O175" s="71"/>
      <c r="P175" s="200">
        <f t="shared" si="11"/>
        <v>0</v>
      </c>
      <c r="Q175" s="200">
        <v>0</v>
      </c>
      <c r="R175" s="200">
        <f t="shared" si="12"/>
        <v>0</v>
      </c>
      <c r="S175" s="200">
        <v>0</v>
      </c>
      <c r="T175" s="201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397</v>
      </c>
      <c r="AT175" s="202" t="s">
        <v>207</v>
      </c>
      <c r="AU175" s="202" t="s">
        <v>110</v>
      </c>
      <c r="AY175" s="17" t="s">
        <v>179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17" t="s">
        <v>21</v>
      </c>
      <c r="BK175" s="203">
        <f t="shared" si="19"/>
        <v>0</v>
      </c>
      <c r="BL175" s="17" t="s">
        <v>297</v>
      </c>
      <c r="BM175" s="202" t="s">
        <v>2870</v>
      </c>
    </row>
    <row r="176" spans="1:65" s="2" customFormat="1" ht="14.4" customHeight="1">
      <c r="A176" s="34"/>
      <c r="B176" s="35"/>
      <c r="C176" s="226" t="s">
        <v>470</v>
      </c>
      <c r="D176" s="226" t="s">
        <v>207</v>
      </c>
      <c r="E176" s="227" t="s">
        <v>2871</v>
      </c>
      <c r="F176" s="228" t="s">
        <v>2872</v>
      </c>
      <c r="G176" s="229" t="s">
        <v>243</v>
      </c>
      <c r="H176" s="230">
        <v>16</v>
      </c>
      <c r="I176" s="231"/>
      <c r="J176" s="232">
        <f t="shared" si="10"/>
        <v>0</v>
      </c>
      <c r="K176" s="228" t="s">
        <v>1</v>
      </c>
      <c r="L176" s="233"/>
      <c r="M176" s="234" t="s">
        <v>1</v>
      </c>
      <c r="N176" s="235" t="s">
        <v>47</v>
      </c>
      <c r="O176" s="71"/>
      <c r="P176" s="200">
        <f t="shared" si="11"/>
        <v>0</v>
      </c>
      <c r="Q176" s="200">
        <v>0</v>
      </c>
      <c r="R176" s="200">
        <f t="shared" si="12"/>
        <v>0</v>
      </c>
      <c r="S176" s="200">
        <v>0</v>
      </c>
      <c r="T176" s="201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397</v>
      </c>
      <c r="AT176" s="202" t="s">
        <v>207</v>
      </c>
      <c r="AU176" s="202" t="s">
        <v>110</v>
      </c>
      <c r="AY176" s="17" t="s">
        <v>179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17" t="s">
        <v>21</v>
      </c>
      <c r="BK176" s="203">
        <f t="shared" si="19"/>
        <v>0</v>
      </c>
      <c r="BL176" s="17" t="s">
        <v>297</v>
      </c>
      <c r="BM176" s="202" t="s">
        <v>2873</v>
      </c>
    </row>
    <row r="177" spans="1:65" s="2" customFormat="1" ht="14.4" customHeight="1">
      <c r="A177" s="34"/>
      <c r="B177" s="35"/>
      <c r="C177" s="191" t="s">
        <v>474</v>
      </c>
      <c r="D177" s="191" t="s">
        <v>181</v>
      </c>
      <c r="E177" s="192" t="s">
        <v>2874</v>
      </c>
      <c r="F177" s="193" t="s">
        <v>2875</v>
      </c>
      <c r="G177" s="194" t="s">
        <v>243</v>
      </c>
      <c r="H177" s="195">
        <v>16</v>
      </c>
      <c r="I177" s="196"/>
      <c r="J177" s="197">
        <f t="shared" si="10"/>
        <v>0</v>
      </c>
      <c r="K177" s="193" t="s">
        <v>185</v>
      </c>
      <c r="L177" s="39"/>
      <c r="M177" s="198" t="s">
        <v>1</v>
      </c>
      <c r="N177" s="199" t="s">
        <v>47</v>
      </c>
      <c r="O177" s="71"/>
      <c r="P177" s="200">
        <f t="shared" si="11"/>
        <v>0</v>
      </c>
      <c r="Q177" s="200">
        <v>0</v>
      </c>
      <c r="R177" s="200">
        <f t="shared" si="12"/>
        <v>0</v>
      </c>
      <c r="S177" s="200">
        <v>0</v>
      </c>
      <c r="T177" s="201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297</v>
      </c>
      <c r="AT177" s="202" t="s">
        <v>181</v>
      </c>
      <c r="AU177" s="202" t="s">
        <v>110</v>
      </c>
      <c r="AY177" s="17" t="s">
        <v>179</v>
      </c>
      <c r="BE177" s="203">
        <f t="shared" si="14"/>
        <v>0</v>
      </c>
      <c r="BF177" s="203">
        <f t="shared" si="15"/>
        <v>0</v>
      </c>
      <c r="BG177" s="203">
        <f t="shared" si="16"/>
        <v>0</v>
      </c>
      <c r="BH177" s="203">
        <f t="shared" si="17"/>
        <v>0</v>
      </c>
      <c r="BI177" s="203">
        <f t="shared" si="18"/>
        <v>0</v>
      </c>
      <c r="BJ177" s="17" t="s">
        <v>21</v>
      </c>
      <c r="BK177" s="203">
        <f t="shared" si="19"/>
        <v>0</v>
      </c>
      <c r="BL177" s="17" t="s">
        <v>297</v>
      </c>
      <c r="BM177" s="202" t="s">
        <v>2876</v>
      </c>
    </row>
    <row r="178" spans="1:65" s="2" customFormat="1" ht="14.4" customHeight="1">
      <c r="A178" s="34"/>
      <c r="B178" s="35"/>
      <c r="C178" s="226" t="s">
        <v>480</v>
      </c>
      <c r="D178" s="226" t="s">
        <v>207</v>
      </c>
      <c r="E178" s="227" t="s">
        <v>2877</v>
      </c>
      <c r="F178" s="228" t="s">
        <v>2878</v>
      </c>
      <c r="G178" s="229" t="s">
        <v>243</v>
      </c>
      <c r="H178" s="230">
        <v>16</v>
      </c>
      <c r="I178" s="231"/>
      <c r="J178" s="232">
        <f t="shared" si="10"/>
        <v>0</v>
      </c>
      <c r="K178" s="228" t="s">
        <v>1</v>
      </c>
      <c r="L178" s="233"/>
      <c r="M178" s="234" t="s">
        <v>1</v>
      </c>
      <c r="N178" s="235" t="s">
        <v>47</v>
      </c>
      <c r="O178" s="71"/>
      <c r="P178" s="200">
        <f t="shared" si="11"/>
        <v>0</v>
      </c>
      <c r="Q178" s="200">
        <v>0</v>
      </c>
      <c r="R178" s="200">
        <f t="shared" si="12"/>
        <v>0</v>
      </c>
      <c r="S178" s="200">
        <v>0</v>
      </c>
      <c r="T178" s="201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397</v>
      </c>
      <c r="AT178" s="202" t="s">
        <v>207</v>
      </c>
      <c r="AU178" s="202" t="s">
        <v>110</v>
      </c>
      <c r="AY178" s="17" t="s">
        <v>179</v>
      </c>
      <c r="BE178" s="203">
        <f t="shared" si="14"/>
        <v>0</v>
      </c>
      <c r="BF178" s="203">
        <f t="shared" si="15"/>
        <v>0</v>
      </c>
      <c r="BG178" s="203">
        <f t="shared" si="16"/>
        <v>0</v>
      </c>
      <c r="BH178" s="203">
        <f t="shared" si="17"/>
        <v>0</v>
      </c>
      <c r="BI178" s="203">
        <f t="shared" si="18"/>
        <v>0</v>
      </c>
      <c r="BJ178" s="17" t="s">
        <v>21</v>
      </c>
      <c r="BK178" s="203">
        <f t="shared" si="19"/>
        <v>0</v>
      </c>
      <c r="BL178" s="17" t="s">
        <v>297</v>
      </c>
      <c r="BM178" s="202" t="s">
        <v>2879</v>
      </c>
    </row>
    <row r="179" spans="1:65" s="2" customFormat="1" ht="14.4" customHeight="1">
      <c r="A179" s="34"/>
      <c r="B179" s="35"/>
      <c r="C179" s="191" t="s">
        <v>486</v>
      </c>
      <c r="D179" s="191" t="s">
        <v>181</v>
      </c>
      <c r="E179" s="192" t="s">
        <v>2880</v>
      </c>
      <c r="F179" s="193" t="s">
        <v>2881</v>
      </c>
      <c r="G179" s="194" t="s">
        <v>243</v>
      </c>
      <c r="H179" s="195">
        <v>31</v>
      </c>
      <c r="I179" s="196"/>
      <c r="J179" s="197">
        <f t="shared" si="10"/>
        <v>0</v>
      </c>
      <c r="K179" s="193" t="s">
        <v>185</v>
      </c>
      <c r="L179" s="39"/>
      <c r="M179" s="198" t="s">
        <v>1</v>
      </c>
      <c r="N179" s="199" t="s">
        <v>47</v>
      </c>
      <c r="O179" s="71"/>
      <c r="P179" s="200">
        <f t="shared" si="11"/>
        <v>0</v>
      </c>
      <c r="Q179" s="200">
        <v>0</v>
      </c>
      <c r="R179" s="200">
        <f t="shared" si="12"/>
        <v>0</v>
      </c>
      <c r="S179" s="200">
        <v>0</v>
      </c>
      <c r="T179" s="201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297</v>
      </c>
      <c r="AT179" s="202" t="s">
        <v>181</v>
      </c>
      <c r="AU179" s="202" t="s">
        <v>110</v>
      </c>
      <c r="AY179" s="17" t="s">
        <v>179</v>
      </c>
      <c r="BE179" s="203">
        <f t="shared" si="14"/>
        <v>0</v>
      </c>
      <c r="BF179" s="203">
        <f t="shared" si="15"/>
        <v>0</v>
      </c>
      <c r="BG179" s="203">
        <f t="shared" si="16"/>
        <v>0</v>
      </c>
      <c r="BH179" s="203">
        <f t="shared" si="17"/>
        <v>0</v>
      </c>
      <c r="BI179" s="203">
        <f t="shared" si="18"/>
        <v>0</v>
      </c>
      <c r="BJ179" s="17" t="s">
        <v>21</v>
      </c>
      <c r="BK179" s="203">
        <f t="shared" si="19"/>
        <v>0</v>
      </c>
      <c r="BL179" s="17" t="s">
        <v>297</v>
      </c>
      <c r="BM179" s="202" t="s">
        <v>2882</v>
      </c>
    </row>
    <row r="180" spans="1:65" s="2" customFormat="1" ht="19.2">
      <c r="A180" s="34"/>
      <c r="B180" s="35"/>
      <c r="C180" s="36"/>
      <c r="D180" s="206" t="s">
        <v>462</v>
      </c>
      <c r="E180" s="36"/>
      <c r="F180" s="236" t="s">
        <v>2883</v>
      </c>
      <c r="G180" s="36"/>
      <c r="H180" s="36"/>
      <c r="I180" s="237"/>
      <c r="J180" s="36"/>
      <c r="K180" s="36"/>
      <c r="L180" s="39"/>
      <c r="M180" s="238"/>
      <c r="N180" s="23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462</v>
      </c>
      <c r="AU180" s="17" t="s">
        <v>110</v>
      </c>
    </row>
    <row r="181" spans="1:65" s="2" customFormat="1" ht="14.4" customHeight="1">
      <c r="A181" s="34"/>
      <c r="B181" s="35"/>
      <c r="C181" s="226" t="s">
        <v>493</v>
      </c>
      <c r="D181" s="226" t="s">
        <v>207</v>
      </c>
      <c r="E181" s="227" t="s">
        <v>2884</v>
      </c>
      <c r="F181" s="228" t="s">
        <v>2885</v>
      </c>
      <c r="G181" s="229" t="s">
        <v>243</v>
      </c>
      <c r="H181" s="230">
        <v>62</v>
      </c>
      <c r="I181" s="231"/>
      <c r="J181" s="232">
        <f t="shared" ref="J181:J187" si="20">ROUND(I181*H181,2)</f>
        <v>0</v>
      </c>
      <c r="K181" s="228" t="s">
        <v>1</v>
      </c>
      <c r="L181" s="233"/>
      <c r="M181" s="234" t="s">
        <v>1</v>
      </c>
      <c r="N181" s="235" t="s">
        <v>47</v>
      </c>
      <c r="O181" s="71"/>
      <c r="P181" s="200">
        <f t="shared" ref="P181:P187" si="21">O181*H181</f>
        <v>0</v>
      </c>
      <c r="Q181" s="200">
        <v>0</v>
      </c>
      <c r="R181" s="200">
        <f t="shared" ref="R181:R187" si="22">Q181*H181</f>
        <v>0</v>
      </c>
      <c r="S181" s="200">
        <v>0</v>
      </c>
      <c r="T181" s="201">
        <f t="shared" ref="T181:T187" si="23"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397</v>
      </c>
      <c r="AT181" s="202" t="s">
        <v>207</v>
      </c>
      <c r="AU181" s="202" t="s">
        <v>110</v>
      </c>
      <c r="AY181" s="17" t="s">
        <v>179</v>
      </c>
      <c r="BE181" s="203">
        <f t="shared" ref="BE181:BE187" si="24">IF(N181="základní",J181,0)</f>
        <v>0</v>
      </c>
      <c r="BF181" s="203">
        <f t="shared" ref="BF181:BF187" si="25">IF(N181="snížená",J181,0)</f>
        <v>0</v>
      </c>
      <c r="BG181" s="203">
        <f t="shared" ref="BG181:BG187" si="26">IF(N181="zákl. přenesená",J181,0)</f>
        <v>0</v>
      </c>
      <c r="BH181" s="203">
        <f t="shared" ref="BH181:BH187" si="27">IF(N181="sníž. přenesená",J181,0)</f>
        <v>0</v>
      </c>
      <c r="BI181" s="203">
        <f t="shared" ref="BI181:BI187" si="28">IF(N181="nulová",J181,0)</f>
        <v>0</v>
      </c>
      <c r="BJ181" s="17" t="s">
        <v>21</v>
      </c>
      <c r="BK181" s="203">
        <f t="shared" ref="BK181:BK187" si="29">ROUND(I181*H181,2)</f>
        <v>0</v>
      </c>
      <c r="BL181" s="17" t="s">
        <v>297</v>
      </c>
      <c r="BM181" s="202" t="s">
        <v>2886</v>
      </c>
    </row>
    <row r="182" spans="1:65" s="2" customFormat="1" ht="14.4" customHeight="1">
      <c r="A182" s="34"/>
      <c r="B182" s="35"/>
      <c r="C182" s="226" t="s">
        <v>498</v>
      </c>
      <c r="D182" s="226" t="s">
        <v>207</v>
      </c>
      <c r="E182" s="227" t="s">
        <v>2887</v>
      </c>
      <c r="F182" s="228" t="s">
        <v>2888</v>
      </c>
      <c r="G182" s="229" t="s">
        <v>243</v>
      </c>
      <c r="H182" s="230">
        <v>62</v>
      </c>
      <c r="I182" s="231"/>
      <c r="J182" s="232">
        <f t="shared" si="20"/>
        <v>0</v>
      </c>
      <c r="K182" s="228" t="s">
        <v>1</v>
      </c>
      <c r="L182" s="233"/>
      <c r="M182" s="234" t="s">
        <v>1</v>
      </c>
      <c r="N182" s="235" t="s">
        <v>47</v>
      </c>
      <c r="O182" s="71"/>
      <c r="P182" s="200">
        <f t="shared" si="21"/>
        <v>0</v>
      </c>
      <c r="Q182" s="200">
        <v>0</v>
      </c>
      <c r="R182" s="200">
        <f t="shared" si="22"/>
        <v>0</v>
      </c>
      <c r="S182" s="200">
        <v>0</v>
      </c>
      <c r="T182" s="201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397</v>
      </c>
      <c r="AT182" s="202" t="s">
        <v>207</v>
      </c>
      <c r="AU182" s="202" t="s">
        <v>110</v>
      </c>
      <c r="AY182" s="17" t="s">
        <v>179</v>
      </c>
      <c r="BE182" s="203">
        <f t="shared" si="24"/>
        <v>0</v>
      </c>
      <c r="BF182" s="203">
        <f t="shared" si="25"/>
        <v>0</v>
      </c>
      <c r="BG182" s="203">
        <f t="shared" si="26"/>
        <v>0</v>
      </c>
      <c r="BH182" s="203">
        <f t="shared" si="27"/>
        <v>0</v>
      </c>
      <c r="BI182" s="203">
        <f t="shared" si="28"/>
        <v>0</v>
      </c>
      <c r="BJ182" s="17" t="s">
        <v>21</v>
      </c>
      <c r="BK182" s="203">
        <f t="shared" si="29"/>
        <v>0</v>
      </c>
      <c r="BL182" s="17" t="s">
        <v>297</v>
      </c>
      <c r="BM182" s="202" t="s">
        <v>2889</v>
      </c>
    </row>
    <row r="183" spans="1:65" s="2" customFormat="1" ht="14.4" customHeight="1">
      <c r="A183" s="34"/>
      <c r="B183" s="35"/>
      <c r="C183" s="226" t="s">
        <v>504</v>
      </c>
      <c r="D183" s="226" t="s">
        <v>207</v>
      </c>
      <c r="E183" s="227" t="s">
        <v>2890</v>
      </c>
      <c r="F183" s="228" t="s">
        <v>2891</v>
      </c>
      <c r="G183" s="229" t="s">
        <v>243</v>
      </c>
      <c r="H183" s="230">
        <v>31</v>
      </c>
      <c r="I183" s="231"/>
      <c r="J183" s="232">
        <f t="shared" si="20"/>
        <v>0</v>
      </c>
      <c r="K183" s="228" t="s">
        <v>1</v>
      </c>
      <c r="L183" s="233"/>
      <c r="M183" s="234" t="s">
        <v>1</v>
      </c>
      <c r="N183" s="235" t="s">
        <v>47</v>
      </c>
      <c r="O183" s="71"/>
      <c r="P183" s="200">
        <f t="shared" si="21"/>
        <v>0</v>
      </c>
      <c r="Q183" s="200">
        <v>0</v>
      </c>
      <c r="R183" s="200">
        <f t="shared" si="22"/>
        <v>0</v>
      </c>
      <c r="S183" s="200">
        <v>0</v>
      </c>
      <c r="T183" s="201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397</v>
      </c>
      <c r="AT183" s="202" t="s">
        <v>207</v>
      </c>
      <c r="AU183" s="202" t="s">
        <v>110</v>
      </c>
      <c r="AY183" s="17" t="s">
        <v>179</v>
      </c>
      <c r="BE183" s="203">
        <f t="shared" si="24"/>
        <v>0</v>
      </c>
      <c r="BF183" s="203">
        <f t="shared" si="25"/>
        <v>0</v>
      </c>
      <c r="BG183" s="203">
        <f t="shared" si="26"/>
        <v>0</v>
      </c>
      <c r="BH183" s="203">
        <f t="shared" si="27"/>
        <v>0</v>
      </c>
      <c r="BI183" s="203">
        <f t="shared" si="28"/>
        <v>0</v>
      </c>
      <c r="BJ183" s="17" t="s">
        <v>21</v>
      </c>
      <c r="BK183" s="203">
        <f t="shared" si="29"/>
        <v>0</v>
      </c>
      <c r="BL183" s="17" t="s">
        <v>297</v>
      </c>
      <c r="BM183" s="202" t="s">
        <v>2892</v>
      </c>
    </row>
    <row r="184" spans="1:65" s="2" customFormat="1" ht="14.4" customHeight="1">
      <c r="A184" s="34"/>
      <c r="B184" s="35"/>
      <c r="C184" s="226" t="s">
        <v>511</v>
      </c>
      <c r="D184" s="226" t="s">
        <v>207</v>
      </c>
      <c r="E184" s="227" t="s">
        <v>2893</v>
      </c>
      <c r="F184" s="228" t="s">
        <v>2894</v>
      </c>
      <c r="G184" s="229" t="s">
        <v>243</v>
      </c>
      <c r="H184" s="230">
        <v>31</v>
      </c>
      <c r="I184" s="231"/>
      <c r="J184" s="232">
        <f t="shared" si="20"/>
        <v>0</v>
      </c>
      <c r="K184" s="228" t="s">
        <v>1</v>
      </c>
      <c r="L184" s="233"/>
      <c r="M184" s="234" t="s">
        <v>1</v>
      </c>
      <c r="N184" s="235" t="s">
        <v>47</v>
      </c>
      <c r="O184" s="71"/>
      <c r="P184" s="200">
        <f t="shared" si="21"/>
        <v>0</v>
      </c>
      <c r="Q184" s="200">
        <v>0</v>
      </c>
      <c r="R184" s="200">
        <f t="shared" si="22"/>
        <v>0</v>
      </c>
      <c r="S184" s="200">
        <v>0</v>
      </c>
      <c r="T184" s="201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397</v>
      </c>
      <c r="AT184" s="202" t="s">
        <v>207</v>
      </c>
      <c r="AU184" s="202" t="s">
        <v>110</v>
      </c>
      <c r="AY184" s="17" t="s">
        <v>179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17" t="s">
        <v>21</v>
      </c>
      <c r="BK184" s="203">
        <f t="shared" si="29"/>
        <v>0</v>
      </c>
      <c r="BL184" s="17" t="s">
        <v>297</v>
      </c>
      <c r="BM184" s="202" t="s">
        <v>2895</v>
      </c>
    </row>
    <row r="185" spans="1:65" s="2" customFormat="1" ht="14.4" customHeight="1">
      <c r="A185" s="34"/>
      <c r="B185" s="35"/>
      <c r="C185" s="191" t="s">
        <v>516</v>
      </c>
      <c r="D185" s="191" t="s">
        <v>181</v>
      </c>
      <c r="E185" s="192" t="s">
        <v>2896</v>
      </c>
      <c r="F185" s="193" t="s">
        <v>2897</v>
      </c>
      <c r="G185" s="194" t="s">
        <v>243</v>
      </c>
      <c r="H185" s="195">
        <v>31</v>
      </c>
      <c r="I185" s="196"/>
      <c r="J185" s="197">
        <f t="shared" si="20"/>
        <v>0</v>
      </c>
      <c r="K185" s="193" t="s">
        <v>185</v>
      </c>
      <c r="L185" s="39"/>
      <c r="M185" s="198" t="s">
        <v>1</v>
      </c>
      <c r="N185" s="199" t="s">
        <v>47</v>
      </c>
      <c r="O185" s="71"/>
      <c r="P185" s="200">
        <f t="shared" si="21"/>
        <v>0</v>
      </c>
      <c r="Q185" s="200">
        <v>0</v>
      </c>
      <c r="R185" s="200">
        <f t="shared" si="22"/>
        <v>0</v>
      </c>
      <c r="S185" s="200">
        <v>0</v>
      </c>
      <c r="T185" s="201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297</v>
      </c>
      <c r="AT185" s="202" t="s">
        <v>181</v>
      </c>
      <c r="AU185" s="202" t="s">
        <v>110</v>
      </c>
      <c r="AY185" s="17" t="s">
        <v>179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17" t="s">
        <v>21</v>
      </c>
      <c r="BK185" s="203">
        <f t="shared" si="29"/>
        <v>0</v>
      </c>
      <c r="BL185" s="17" t="s">
        <v>297</v>
      </c>
      <c r="BM185" s="202" t="s">
        <v>2898</v>
      </c>
    </row>
    <row r="186" spans="1:65" s="2" customFormat="1" ht="14.4" customHeight="1">
      <c r="A186" s="34"/>
      <c r="B186" s="35"/>
      <c r="C186" s="226" t="s">
        <v>522</v>
      </c>
      <c r="D186" s="226" t="s">
        <v>207</v>
      </c>
      <c r="E186" s="227" t="s">
        <v>2899</v>
      </c>
      <c r="F186" s="228" t="s">
        <v>2900</v>
      </c>
      <c r="G186" s="229" t="s">
        <v>243</v>
      </c>
      <c r="H186" s="230">
        <v>31</v>
      </c>
      <c r="I186" s="231"/>
      <c r="J186" s="232">
        <f t="shared" si="20"/>
        <v>0</v>
      </c>
      <c r="K186" s="228" t="s">
        <v>185</v>
      </c>
      <c r="L186" s="233"/>
      <c r="M186" s="234" t="s">
        <v>1</v>
      </c>
      <c r="N186" s="235" t="s">
        <v>47</v>
      </c>
      <c r="O186" s="71"/>
      <c r="P186" s="200">
        <f t="shared" si="21"/>
        <v>0</v>
      </c>
      <c r="Q186" s="200">
        <v>5.0000000000000002E-5</v>
      </c>
      <c r="R186" s="200">
        <f t="shared" si="22"/>
        <v>1.5500000000000002E-3</v>
      </c>
      <c r="S186" s="200">
        <v>0</v>
      </c>
      <c r="T186" s="201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397</v>
      </c>
      <c r="AT186" s="202" t="s">
        <v>207</v>
      </c>
      <c r="AU186" s="202" t="s">
        <v>110</v>
      </c>
      <c r="AY186" s="17" t="s">
        <v>179</v>
      </c>
      <c r="BE186" s="203">
        <f t="shared" si="24"/>
        <v>0</v>
      </c>
      <c r="BF186" s="203">
        <f t="shared" si="25"/>
        <v>0</v>
      </c>
      <c r="BG186" s="203">
        <f t="shared" si="26"/>
        <v>0</v>
      </c>
      <c r="BH186" s="203">
        <f t="shared" si="27"/>
        <v>0</v>
      </c>
      <c r="BI186" s="203">
        <f t="shared" si="28"/>
        <v>0</v>
      </c>
      <c r="BJ186" s="17" t="s">
        <v>21</v>
      </c>
      <c r="BK186" s="203">
        <f t="shared" si="29"/>
        <v>0</v>
      </c>
      <c r="BL186" s="17" t="s">
        <v>297</v>
      </c>
      <c r="BM186" s="202" t="s">
        <v>2901</v>
      </c>
    </row>
    <row r="187" spans="1:65" s="2" customFormat="1" ht="14.4" customHeight="1">
      <c r="A187" s="34"/>
      <c r="B187" s="35"/>
      <c r="C187" s="191" t="s">
        <v>527</v>
      </c>
      <c r="D187" s="191" t="s">
        <v>181</v>
      </c>
      <c r="E187" s="192" t="s">
        <v>2902</v>
      </c>
      <c r="F187" s="193" t="s">
        <v>2881</v>
      </c>
      <c r="G187" s="194" t="s">
        <v>243</v>
      </c>
      <c r="H187" s="195">
        <v>50</v>
      </c>
      <c r="I187" s="196"/>
      <c r="J187" s="197">
        <f t="shared" si="20"/>
        <v>0</v>
      </c>
      <c r="K187" s="193" t="s">
        <v>185</v>
      </c>
      <c r="L187" s="39"/>
      <c r="M187" s="198" t="s">
        <v>1</v>
      </c>
      <c r="N187" s="199" t="s">
        <v>47</v>
      </c>
      <c r="O187" s="71"/>
      <c r="P187" s="200">
        <f t="shared" si="21"/>
        <v>0</v>
      </c>
      <c r="Q187" s="200">
        <v>0</v>
      </c>
      <c r="R187" s="200">
        <f t="shared" si="22"/>
        <v>0</v>
      </c>
      <c r="S187" s="200">
        <v>0</v>
      </c>
      <c r="T187" s="201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297</v>
      </c>
      <c r="AT187" s="202" t="s">
        <v>181</v>
      </c>
      <c r="AU187" s="202" t="s">
        <v>110</v>
      </c>
      <c r="AY187" s="17" t="s">
        <v>179</v>
      </c>
      <c r="BE187" s="203">
        <f t="shared" si="24"/>
        <v>0</v>
      </c>
      <c r="BF187" s="203">
        <f t="shared" si="25"/>
        <v>0</v>
      </c>
      <c r="BG187" s="203">
        <f t="shared" si="26"/>
        <v>0</v>
      </c>
      <c r="BH187" s="203">
        <f t="shared" si="27"/>
        <v>0</v>
      </c>
      <c r="BI187" s="203">
        <f t="shared" si="28"/>
        <v>0</v>
      </c>
      <c r="BJ187" s="17" t="s">
        <v>21</v>
      </c>
      <c r="BK187" s="203">
        <f t="shared" si="29"/>
        <v>0</v>
      </c>
      <c r="BL187" s="17" t="s">
        <v>297</v>
      </c>
      <c r="BM187" s="202" t="s">
        <v>2903</v>
      </c>
    </row>
    <row r="188" spans="1:65" s="2" customFormat="1" ht="19.2">
      <c r="A188" s="34"/>
      <c r="B188" s="35"/>
      <c r="C188" s="36"/>
      <c r="D188" s="206" t="s">
        <v>462</v>
      </c>
      <c r="E188" s="36"/>
      <c r="F188" s="236" t="s">
        <v>2904</v>
      </c>
      <c r="G188" s="36"/>
      <c r="H188" s="36"/>
      <c r="I188" s="237"/>
      <c r="J188" s="36"/>
      <c r="K188" s="36"/>
      <c r="L188" s="39"/>
      <c r="M188" s="238"/>
      <c r="N188" s="23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462</v>
      </c>
      <c r="AU188" s="17" t="s">
        <v>110</v>
      </c>
    </row>
    <row r="189" spans="1:65" s="2" customFormat="1" ht="14.4" customHeight="1">
      <c r="A189" s="34"/>
      <c r="B189" s="35"/>
      <c r="C189" s="226" t="s">
        <v>531</v>
      </c>
      <c r="D189" s="226" t="s">
        <v>207</v>
      </c>
      <c r="E189" s="227" t="s">
        <v>2884</v>
      </c>
      <c r="F189" s="228" t="s">
        <v>2885</v>
      </c>
      <c r="G189" s="229" t="s">
        <v>243</v>
      </c>
      <c r="H189" s="230">
        <v>50</v>
      </c>
      <c r="I189" s="231"/>
      <c r="J189" s="232">
        <f t="shared" ref="J189:J199" si="30">ROUND(I189*H189,2)</f>
        <v>0</v>
      </c>
      <c r="K189" s="228" t="s">
        <v>1</v>
      </c>
      <c r="L189" s="233"/>
      <c r="M189" s="234" t="s">
        <v>1</v>
      </c>
      <c r="N189" s="235" t="s">
        <v>47</v>
      </c>
      <c r="O189" s="71"/>
      <c r="P189" s="200">
        <f t="shared" ref="P189:P199" si="31">O189*H189</f>
        <v>0</v>
      </c>
      <c r="Q189" s="200">
        <v>0</v>
      </c>
      <c r="R189" s="200">
        <f t="shared" ref="R189:R199" si="32">Q189*H189</f>
        <v>0</v>
      </c>
      <c r="S189" s="200">
        <v>0</v>
      </c>
      <c r="T189" s="201">
        <f t="shared" ref="T189:T199" si="3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397</v>
      </c>
      <c r="AT189" s="202" t="s">
        <v>207</v>
      </c>
      <c r="AU189" s="202" t="s">
        <v>110</v>
      </c>
      <c r="AY189" s="17" t="s">
        <v>179</v>
      </c>
      <c r="BE189" s="203">
        <f t="shared" ref="BE189:BE199" si="34">IF(N189="základní",J189,0)</f>
        <v>0</v>
      </c>
      <c r="BF189" s="203">
        <f t="shared" ref="BF189:BF199" si="35">IF(N189="snížená",J189,0)</f>
        <v>0</v>
      </c>
      <c r="BG189" s="203">
        <f t="shared" ref="BG189:BG199" si="36">IF(N189="zákl. přenesená",J189,0)</f>
        <v>0</v>
      </c>
      <c r="BH189" s="203">
        <f t="shared" ref="BH189:BH199" si="37">IF(N189="sníž. přenesená",J189,0)</f>
        <v>0</v>
      </c>
      <c r="BI189" s="203">
        <f t="shared" ref="BI189:BI199" si="38">IF(N189="nulová",J189,0)</f>
        <v>0</v>
      </c>
      <c r="BJ189" s="17" t="s">
        <v>21</v>
      </c>
      <c r="BK189" s="203">
        <f t="shared" ref="BK189:BK199" si="39">ROUND(I189*H189,2)</f>
        <v>0</v>
      </c>
      <c r="BL189" s="17" t="s">
        <v>297</v>
      </c>
      <c r="BM189" s="202" t="s">
        <v>2905</v>
      </c>
    </row>
    <row r="190" spans="1:65" s="2" customFormat="1" ht="14.4" customHeight="1">
      <c r="A190" s="34"/>
      <c r="B190" s="35"/>
      <c r="C190" s="226" t="s">
        <v>538</v>
      </c>
      <c r="D190" s="226" t="s">
        <v>207</v>
      </c>
      <c r="E190" s="227" t="s">
        <v>2887</v>
      </c>
      <c r="F190" s="228" t="s">
        <v>2888</v>
      </c>
      <c r="G190" s="229" t="s">
        <v>243</v>
      </c>
      <c r="H190" s="230">
        <v>50</v>
      </c>
      <c r="I190" s="231"/>
      <c r="J190" s="232">
        <f t="shared" si="30"/>
        <v>0</v>
      </c>
      <c r="K190" s="228" t="s">
        <v>1</v>
      </c>
      <c r="L190" s="233"/>
      <c r="M190" s="234" t="s">
        <v>1</v>
      </c>
      <c r="N190" s="235" t="s">
        <v>47</v>
      </c>
      <c r="O190" s="71"/>
      <c r="P190" s="200">
        <f t="shared" si="31"/>
        <v>0</v>
      </c>
      <c r="Q190" s="200">
        <v>0</v>
      </c>
      <c r="R190" s="200">
        <f t="shared" si="32"/>
        <v>0</v>
      </c>
      <c r="S190" s="200">
        <v>0</v>
      </c>
      <c r="T190" s="201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397</v>
      </c>
      <c r="AT190" s="202" t="s">
        <v>207</v>
      </c>
      <c r="AU190" s="202" t="s">
        <v>110</v>
      </c>
      <c r="AY190" s="17" t="s">
        <v>179</v>
      </c>
      <c r="BE190" s="203">
        <f t="shared" si="34"/>
        <v>0</v>
      </c>
      <c r="BF190" s="203">
        <f t="shared" si="35"/>
        <v>0</v>
      </c>
      <c r="BG190" s="203">
        <f t="shared" si="36"/>
        <v>0</v>
      </c>
      <c r="BH190" s="203">
        <f t="shared" si="37"/>
        <v>0</v>
      </c>
      <c r="BI190" s="203">
        <f t="shared" si="38"/>
        <v>0</v>
      </c>
      <c r="BJ190" s="17" t="s">
        <v>21</v>
      </c>
      <c r="BK190" s="203">
        <f t="shared" si="39"/>
        <v>0</v>
      </c>
      <c r="BL190" s="17" t="s">
        <v>297</v>
      </c>
      <c r="BM190" s="202" t="s">
        <v>2906</v>
      </c>
    </row>
    <row r="191" spans="1:65" s="2" customFormat="1" ht="14.4" customHeight="1">
      <c r="A191" s="34"/>
      <c r="B191" s="35"/>
      <c r="C191" s="191" t="s">
        <v>543</v>
      </c>
      <c r="D191" s="191" t="s">
        <v>181</v>
      </c>
      <c r="E191" s="192" t="s">
        <v>2907</v>
      </c>
      <c r="F191" s="193" t="s">
        <v>2908</v>
      </c>
      <c r="G191" s="194" t="s">
        <v>243</v>
      </c>
      <c r="H191" s="195">
        <v>2</v>
      </c>
      <c r="I191" s="196"/>
      <c r="J191" s="197">
        <f t="shared" si="30"/>
        <v>0</v>
      </c>
      <c r="K191" s="193" t="s">
        <v>185</v>
      </c>
      <c r="L191" s="39"/>
      <c r="M191" s="198" t="s">
        <v>1</v>
      </c>
      <c r="N191" s="199" t="s">
        <v>47</v>
      </c>
      <c r="O191" s="71"/>
      <c r="P191" s="200">
        <f t="shared" si="31"/>
        <v>0</v>
      </c>
      <c r="Q191" s="200">
        <v>0</v>
      </c>
      <c r="R191" s="200">
        <f t="shared" si="32"/>
        <v>0</v>
      </c>
      <c r="S191" s="200">
        <v>0</v>
      </c>
      <c r="T191" s="201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297</v>
      </c>
      <c r="AT191" s="202" t="s">
        <v>181</v>
      </c>
      <c r="AU191" s="202" t="s">
        <v>110</v>
      </c>
      <c r="AY191" s="17" t="s">
        <v>179</v>
      </c>
      <c r="BE191" s="203">
        <f t="shared" si="34"/>
        <v>0</v>
      </c>
      <c r="BF191" s="203">
        <f t="shared" si="35"/>
        <v>0</v>
      </c>
      <c r="BG191" s="203">
        <f t="shared" si="36"/>
        <v>0</v>
      </c>
      <c r="BH191" s="203">
        <f t="shared" si="37"/>
        <v>0</v>
      </c>
      <c r="BI191" s="203">
        <f t="shared" si="38"/>
        <v>0</v>
      </c>
      <c r="BJ191" s="17" t="s">
        <v>21</v>
      </c>
      <c r="BK191" s="203">
        <f t="shared" si="39"/>
        <v>0</v>
      </c>
      <c r="BL191" s="17" t="s">
        <v>297</v>
      </c>
      <c r="BM191" s="202" t="s">
        <v>2909</v>
      </c>
    </row>
    <row r="192" spans="1:65" s="2" customFormat="1" ht="14.4" customHeight="1">
      <c r="A192" s="34"/>
      <c r="B192" s="35"/>
      <c r="C192" s="226" t="s">
        <v>547</v>
      </c>
      <c r="D192" s="226" t="s">
        <v>207</v>
      </c>
      <c r="E192" s="227" t="s">
        <v>2910</v>
      </c>
      <c r="F192" s="228" t="s">
        <v>2911</v>
      </c>
      <c r="G192" s="229" t="s">
        <v>243</v>
      </c>
      <c r="H192" s="230">
        <v>2</v>
      </c>
      <c r="I192" s="231"/>
      <c r="J192" s="232">
        <f t="shared" si="30"/>
        <v>0</v>
      </c>
      <c r="K192" s="228" t="s">
        <v>1</v>
      </c>
      <c r="L192" s="233"/>
      <c r="M192" s="234" t="s">
        <v>1</v>
      </c>
      <c r="N192" s="235" t="s">
        <v>47</v>
      </c>
      <c r="O192" s="71"/>
      <c r="P192" s="200">
        <f t="shared" si="31"/>
        <v>0</v>
      </c>
      <c r="Q192" s="200">
        <v>1.08E-3</v>
      </c>
      <c r="R192" s="200">
        <f t="shared" si="32"/>
        <v>2.16E-3</v>
      </c>
      <c r="S192" s="200">
        <v>0</v>
      </c>
      <c r="T192" s="201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397</v>
      </c>
      <c r="AT192" s="202" t="s">
        <v>207</v>
      </c>
      <c r="AU192" s="202" t="s">
        <v>110</v>
      </c>
      <c r="AY192" s="17" t="s">
        <v>179</v>
      </c>
      <c r="BE192" s="203">
        <f t="shared" si="34"/>
        <v>0</v>
      </c>
      <c r="BF192" s="203">
        <f t="shared" si="35"/>
        <v>0</v>
      </c>
      <c r="BG192" s="203">
        <f t="shared" si="36"/>
        <v>0</v>
      </c>
      <c r="BH192" s="203">
        <f t="shared" si="37"/>
        <v>0</v>
      </c>
      <c r="BI192" s="203">
        <f t="shared" si="38"/>
        <v>0</v>
      </c>
      <c r="BJ192" s="17" t="s">
        <v>21</v>
      </c>
      <c r="BK192" s="203">
        <f t="shared" si="39"/>
        <v>0</v>
      </c>
      <c r="BL192" s="17" t="s">
        <v>297</v>
      </c>
      <c r="BM192" s="202" t="s">
        <v>2912</v>
      </c>
    </row>
    <row r="193" spans="1:65" s="2" customFormat="1" ht="14.4" customHeight="1">
      <c r="A193" s="34"/>
      <c r="B193" s="35"/>
      <c r="C193" s="191" t="s">
        <v>551</v>
      </c>
      <c r="D193" s="191" t="s">
        <v>181</v>
      </c>
      <c r="E193" s="192" t="s">
        <v>2913</v>
      </c>
      <c r="F193" s="193" t="s">
        <v>2914</v>
      </c>
      <c r="G193" s="194" t="s">
        <v>243</v>
      </c>
      <c r="H193" s="195">
        <v>112</v>
      </c>
      <c r="I193" s="196"/>
      <c r="J193" s="197">
        <f t="shared" si="30"/>
        <v>0</v>
      </c>
      <c r="K193" s="193" t="s">
        <v>185</v>
      </c>
      <c r="L193" s="39"/>
      <c r="M193" s="198" t="s">
        <v>1</v>
      </c>
      <c r="N193" s="199" t="s">
        <v>47</v>
      </c>
      <c r="O193" s="71"/>
      <c r="P193" s="200">
        <f t="shared" si="31"/>
        <v>0</v>
      </c>
      <c r="Q193" s="200">
        <v>0</v>
      </c>
      <c r="R193" s="200">
        <f t="shared" si="32"/>
        <v>0</v>
      </c>
      <c r="S193" s="200">
        <v>0</v>
      </c>
      <c r="T193" s="201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297</v>
      </c>
      <c r="AT193" s="202" t="s">
        <v>181</v>
      </c>
      <c r="AU193" s="202" t="s">
        <v>110</v>
      </c>
      <c r="AY193" s="17" t="s">
        <v>179</v>
      </c>
      <c r="BE193" s="203">
        <f t="shared" si="34"/>
        <v>0</v>
      </c>
      <c r="BF193" s="203">
        <f t="shared" si="35"/>
        <v>0</v>
      </c>
      <c r="BG193" s="203">
        <f t="shared" si="36"/>
        <v>0</v>
      </c>
      <c r="BH193" s="203">
        <f t="shared" si="37"/>
        <v>0</v>
      </c>
      <c r="BI193" s="203">
        <f t="shared" si="38"/>
        <v>0</v>
      </c>
      <c r="BJ193" s="17" t="s">
        <v>21</v>
      </c>
      <c r="BK193" s="203">
        <f t="shared" si="39"/>
        <v>0</v>
      </c>
      <c r="BL193" s="17" t="s">
        <v>297</v>
      </c>
      <c r="BM193" s="202" t="s">
        <v>2915</v>
      </c>
    </row>
    <row r="194" spans="1:65" s="2" customFormat="1" ht="14.4" customHeight="1">
      <c r="A194" s="34"/>
      <c r="B194" s="35"/>
      <c r="C194" s="191" t="s">
        <v>559</v>
      </c>
      <c r="D194" s="191" t="s">
        <v>181</v>
      </c>
      <c r="E194" s="192" t="s">
        <v>2916</v>
      </c>
      <c r="F194" s="193" t="s">
        <v>2917</v>
      </c>
      <c r="G194" s="194" t="s">
        <v>243</v>
      </c>
      <c r="H194" s="195">
        <v>8</v>
      </c>
      <c r="I194" s="196"/>
      <c r="J194" s="197">
        <f t="shared" si="30"/>
        <v>0</v>
      </c>
      <c r="K194" s="193" t="s">
        <v>185</v>
      </c>
      <c r="L194" s="39"/>
      <c r="M194" s="198" t="s">
        <v>1</v>
      </c>
      <c r="N194" s="199" t="s">
        <v>47</v>
      </c>
      <c r="O194" s="71"/>
      <c r="P194" s="200">
        <f t="shared" si="31"/>
        <v>0</v>
      </c>
      <c r="Q194" s="200">
        <v>0</v>
      </c>
      <c r="R194" s="200">
        <f t="shared" si="32"/>
        <v>0</v>
      </c>
      <c r="S194" s="200">
        <v>0</v>
      </c>
      <c r="T194" s="201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297</v>
      </c>
      <c r="AT194" s="202" t="s">
        <v>181</v>
      </c>
      <c r="AU194" s="202" t="s">
        <v>110</v>
      </c>
      <c r="AY194" s="17" t="s">
        <v>179</v>
      </c>
      <c r="BE194" s="203">
        <f t="shared" si="34"/>
        <v>0</v>
      </c>
      <c r="BF194" s="203">
        <f t="shared" si="35"/>
        <v>0</v>
      </c>
      <c r="BG194" s="203">
        <f t="shared" si="36"/>
        <v>0</v>
      </c>
      <c r="BH194" s="203">
        <f t="shared" si="37"/>
        <v>0</v>
      </c>
      <c r="BI194" s="203">
        <f t="shared" si="38"/>
        <v>0</v>
      </c>
      <c r="BJ194" s="17" t="s">
        <v>21</v>
      </c>
      <c r="BK194" s="203">
        <f t="shared" si="39"/>
        <v>0</v>
      </c>
      <c r="BL194" s="17" t="s">
        <v>297</v>
      </c>
      <c r="BM194" s="202" t="s">
        <v>2918</v>
      </c>
    </row>
    <row r="195" spans="1:65" s="2" customFormat="1" ht="14.4" customHeight="1">
      <c r="A195" s="34"/>
      <c r="B195" s="35"/>
      <c r="C195" s="226" t="s">
        <v>367</v>
      </c>
      <c r="D195" s="226" t="s">
        <v>207</v>
      </c>
      <c r="E195" s="227" t="s">
        <v>2919</v>
      </c>
      <c r="F195" s="228" t="s">
        <v>2920</v>
      </c>
      <c r="G195" s="229" t="s">
        <v>243</v>
      </c>
      <c r="H195" s="230">
        <v>16</v>
      </c>
      <c r="I195" s="231"/>
      <c r="J195" s="232">
        <f t="shared" si="30"/>
        <v>0</v>
      </c>
      <c r="K195" s="228" t="s">
        <v>1</v>
      </c>
      <c r="L195" s="233"/>
      <c r="M195" s="234" t="s">
        <v>1</v>
      </c>
      <c r="N195" s="235" t="s">
        <v>47</v>
      </c>
      <c r="O195" s="71"/>
      <c r="P195" s="200">
        <f t="shared" si="31"/>
        <v>0</v>
      </c>
      <c r="Q195" s="200">
        <v>0</v>
      </c>
      <c r="R195" s="200">
        <f t="shared" si="32"/>
        <v>0</v>
      </c>
      <c r="S195" s="200">
        <v>0</v>
      </c>
      <c r="T195" s="201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397</v>
      </c>
      <c r="AT195" s="202" t="s">
        <v>207</v>
      </c>
      <c r="AU195" s="202" t="s">
        <v>110</v>
      </c>
      <c r="AY195" s="17" t="s">
        <v>179</v>
      </c>
      <c r="BE195" s="203">
        <f t="shared" si="34"/>
        <v>0</v>
      </c>
      <c r="BF195" s="203">
        <f t="shared" si="35"/>
        <v>0</v>
      </c>
      <c r="BG195" s="203">
        <f t="shared" si="36"/>
        <v>0</v>
      </c>
      <c r="BH195" s="203">
        <f t="shared" si="37"/>
        <v>0</v>
      </c>
      <c r="BI195" s="203">
        <f t="shared" si="38"/>
        <v>0</v>
      </c>
      <c r="BJ195" s="17" t="s">
        <v>21</v>
      </c>
      <c r="BK195" s="203">
        <f t="shared" si="39"/>
        <v>0</v>
      </c>
      <c r="BL195" s="17" t="s">
        <v>297</v>
      </c>
      <c r="BM195" s="202" t="s">
        <v>2921</v>
      </c>
    </row>
    <row r="196" spans="1:65" s="2" customFormat="1" ht="14.4" customHeight="1">
      <c r="A196" s="34"/>
      <c r="B196" s="35"/>
      <c r="C196" s="226" t="s">
        <v>570</v>
      </c>
      <c r="D196" s="226" t="s">
        <v>207</v>
      </c>
      <c r="E196" s="227" t="s">
        <v>2922</v>
      </c>
      <c r="F196" s="228" t="s">
        <v>2923</v>
      </c>
      <c r="G196" s="229" t="s">
        <v>243</v>
      </c>
      <c r="H196" s="230">
        <v>8</v>
      </c>
      <c r="I196" s="231"/>
      <c r="J196" s="232">
        <f t="shared" si="30"/>
        <v>0</v>
      </c>
      <c r="K196" s="228" t="s">
        <v>1</v>
      </c>
      <c r="L196" s="233"/>
      <c r="M196" s="234" t="s">
        <v>1</v>
      </c>
      <c r="N196" s="235" t="s">
        <v>47</v>
      </c>
      <c r="O196" s="71"/>
      <c r="P196" s="200">
        <f t="shared" si="31"/>
        <v>0</v>
      </c>
      <c r="Q196" s="200">
        <v>6.6E-4</v>
      </c>
      <c r="R196" s="200">
        <f t="shared" si="32"/>
        <v>5.28E-3</v>
      </c>
      <c r="S196" s="200">
        <v>0</v>
      </c>
      <c r="T196" s="201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397</v>
      </c>
      <c r="AT196" s="202" t="s">
        <v>207</v>
      </c>
      <c r="AU196" s="202" t="s">
        <v>110</v>
      </c>
      <c r="AY196" s="17" t="s">
        <v>179</v>
      </c>
      <c r="BE196" s="203">
        <f t="shared" si="34"/>
        <v>0</v>
      </c>
      <c r="BF196" s="203">
        <f t="shared" si="35"/>
        <v>0</v>
      </c>
      <c r="BG196" s="203">
        <f t="shared" si="36"/>
        <v>0</v>
      </c>
      <c r="BH196" s="203">
        <f t="shared" si="37"/>
        <v>0</v>
      </c>
      <c r="BI196" s="203">
        <f t="shared" si="38"/>
        <v>0</v>
      </c>
      <c r="BJ196" s="17" t="s">
        <v>21</v>
      </c>
      <c r="BK196" s="203">
        <f t="shared" si="39"/>
        <v>0</v>
      </c>
      <c r="BL196" s="17" t="s">
        <v>297</v>
      </c>
      <c r="BM196" s="202" t="s">
        <v>2924</v>
      </c>
    </row>
    <row r="197" spans="1:65" s="2" customFormat="1" ht="14.4" customHeight="1">
      <c r="A197" s="34"/>
      <c r="B197" s="35"/>
      <c r="C197" s="191" t="s">
        <v>427</v>
      </c>
      <c r="D197" s="191" t="s">
        <v>181</v>
      </c>
      <c r="E197" s="192" t="s">
        <v>2925</v>
      </c>
      <c r="F197" s="193" t="s">
        <v>2926</v>
      </c>
      <c r="G197" s="194" t="s">
        <v>243</v>
      </c>
      <c r="H197" s="195">
        <v>5</v>
      </c>
      <c r="I197" s="196"/>
      <c r="J197" s="197">
        <f t="shared" si="30"/>
        <v>0</v>
      </c>
      <c r="K197" s="193" t="s">
        <v>185</v>
      </c>
      <c r="L197" s="39"/>
      <c r="M197" s="198" t="s">
        <v>1</v>
      </c>
      <c r="N197" s="199" t="s">
        <v>47</v>
      </c>
      <c r="O197" s="71"/>
      <c r="P197" s="200">
        <f t="shared" si="31"/>
        <v>0</v>
      </c>
      <c r="Q197" s="200">
        <v>0</v>
      </c>
      <c r="R197" s="200">
        <f t="shared" si="32"/>
        <v>0</v>
      </c>
      <c r="S197" s="200">
        <v>0</v>
      </c>
      <c r="T197" s="201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297</v>
      </c>
      <c r="AT197" s="202" t="s">
        <v>181</v>
      </c>
      <c r="AU197" s="202" t="s">
        <v>110</v>
      </c>
      <c r="AY197" s="17" t="s">
        <v>179</v>
      </c>
      <c r="BE197" s="203">
        <f t="shared" si="34"/>
        <v>0</v>
      </c>
      <c r="BF197" s="203">
        <f t="shared" si="35"/>
        <v>0</v>
      </c>
      <c r="BG197" s="203">
        <f t="shared" si="36"/>
        <v>0</v>
      </c>
      <c r="BH197" s="203">
        <f t="shared" si="37"/>
        <v>0</v>
      </c>
      <c r="BI197" s="203">
        <f t="shared" si="38"/>
        <v>0</v>
      </c>
      <c r="BJ197" s="17" t="s">
        <v>21</v>
      </c>
      <c r="BK197" s="203">
        <f t="shared" si="39"/>
        <v>0</v>
      </c>
      <c r="BL197" s="17" t="s">
        <v>297</v>
      </c>
      <c r="BM197" s="202" t="s">
        <v>2927</v>
      </c>
    </row>
    <row r="198" spans="1:65" s="2" customFormat="1" ht="14.4" customHeight="1">
      <c r="A198" s="34"/>
      <c r="B198" s="35"/>
      <c r="C198" s="191" t="s">
        <v>456</v>
      </c>
      <c r="D198" s="191" t="s">
        <v>181</v>
      </c>
      <c r="E198" s="192" t="s">
        <v>2928</v>
      </c>
      <c r="F198" s="193" t="s">
        <v>2929</v>
      </c>
      <c r="G198" s="194" t="s">
        <v>243</v>
      </c>
      <c r="H198" s="195">
        <v>116</v>
      </c>
      <c r="I198" s="196"/>
      <c r="J198" s="197">
        <f t="shared" si="30"/>
        <v>0</v>
      </c>
      <c r="K198" s="193" t="s">
        <v>185</v>
      </c>
      <c r="L198" s="39"/>
      <c r="M198" s="198" t="s">
        <v>1</v>
      </c>
      <c r="N198" s="199" t="s">
        <v>47</v>
      </c>
      <c r="O198" s="71"/>
      <c r="P198" s="200">
        <f t="shared" si="31"/>
        <v>0</v>
      </c>
      <c r="Q198" s="200">
        <v>0</v>
      </c>
      <c r="R198" s="200">
        <f t="shared" si="32"/>
        <v>0</v>
      </c>
      <c r="S198" s="200">
        <v>0</v>
      </c>
      <c r="T198" s="201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297</v>
      </c>
      <c r="AT198" s="202" t="s">
        <v>181</v>
      </c>
      <c r="AU198" s="202" t="s">
        <v>110</v>
      </c>
      <c r="AY198" s="17" t="s">
        <v>179</v>
      </c>
      <c r="BE198" s="203">
        <f t="shared" si="34"/>
        <v>0</v>
      </c>
      <c r="BF198" s="203">
        <f t="shared" si="35"/>
        <v>0</v>
      </c>
      <c r="BG198" s="203">
        <f t="shared" si="36"/>
        <v>0</v>
      </c>
      <c r="BH198" s="203">
        <f t="shared" si="37"/>
        <v>0</v>
      </c>
      <c r="BI198" s="203">
        <f t="shared" si="38"/>
        <v>0</v>
      </c>
      <c r="BJ198" s="17" t="s">
        <v>21</v>
      </c>
      <c r="BK198" s="203">
        <f t="shared" si="39"/>
        <v>0</v>
      </c>
      <c r="BL198" s="17" t="s">
        <v>297</v>
      </c>
      <c r="BM198" s="202" t="s">
        <v>2930</v>
      </c>
    </row>
    <row r="199" spans="1:65" s="2" customFormat="1" ht="14.4" customHeight="1">
      <c r="A199" s="34"/>
      <c r="B199" s="35"/>
      <c r="C199" s="191" t="s">
        <v>585</v>
      </c>
      <c r="D199" s="191" t="s">
        <v>181</v>
      </c>
      <c r="E199" s="192" t="s">
        <v>2931</v>
      </c>
      <c r="F199" s="193" t="s">
        <v>2932</v>
      </c>
      <c r="G199" s="194" t="s">
        <v>243</v>
      </c>
      <c r="H199" s="195">
        <v>16</v>
      </c>
      <c r="I199" s="196"/>
      <c r="J199" s="197">
        <f t="shared" si="30"/>
        <v>0</v>
      </c>
      <c r="K199" s="193" t="s">
        <v>185</v>
      </c>
      <c r="L199" s="39"/>
      <c r="M199" s="198" t="s">
        <v>1</v>
      </c>
      <c r="N199" s="199" t="s">
        <v>47</v>
      </c>
      <c r="O199" s="71"/>
      <c r="P199" s="200">
        <f t="shared" si="31"/>
        <v>0</v>
      </c>
      <c r="Q199" s="200">
        <v>0</v>
      </c>
      <c r="R199" s="200">
        <f t="shared" si="32"/>
        <v>0</v>
      </c>
      <c r="S199" s="200">
        <v>0</v>
      </c>
      <c r="T199" s="201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297</v>
      </c>
      <c r="AT199" s="202" t="s">
        <v>181</v>
      </c>
      <c r="AU199" s="202" t="s">
        <v>110</v>
      </c>
      <c r="AY199" s="17" t="s">
        <v>179</v>
      </c>
      <c r="BE199" s="203">
        <f t="shared" si="34"/>
        <v>0</v>
      </c>
      <c r="BF199" s="203">
        <f t="shared" si="35"/>
        <v>0</v>
      </c>
      <c r="BG199" s="203">
        <f t="shared" si="36"/>
        <v>0</v>
      </c>
      <c r="BH199" s="203">
        <f t="shared" si="37"/>
        <v>0</v>
      </c>
      <c r="BI199" s="203">
        <f t="shared" si="38"/>
        <v>0</v>
      </c>
      <c r="BJ199" s="17" t="s">
        <v>21</v>
      </c>
      <c r="BK199" s="203">
        <f t="shared" si="39"/>
        <v>0</v>
      </c>
      <c r="BL199" s="17" t="s">
        <v>297</v>
      </c>
      <c r="BM199" s="202" t="s">
        <v>2933</v>
      </c>
    </row>
    <row r="200" spans="1:65" s="12" customFormat="1" ht="20.85" customHeight="1">
      <c r="B200" s="175"/>
      <c r="C200" s="176"/>
      <c r="D200" s="177" t="s">
        <v>81</v>
      </c>
      <c r="E200" s="189" t="s">
        <v>2934</v>
      </c>
      <c r="F200" s="189" t="s">
        <v>2935</v>
      </c>
      <c r="G200" s="176"/>
      <c r="H200" s="176"/>
      <c r="I200" s="179"/>
      <c r="J200" s="190">
        <f>BK200</f>
        <v>0</v>
      </c>
      <c r="K200" s="176"/>
      <c r="L200" s="181"/>
      <c r="M200" s="182"/>
      <c r="N200" s="183"/>
      <c r="O200" s="183"/>
      <c r="P200" s="184">
        <f>SUM(P201:P222)</f>
        <v>0</v>
      </c>
      <c r="Q200" s="183"/>
      <c r="R200" s="184">
        <f>SUM(R201:R222)</f>
        <v>3.8509999999999996E-2</v>
      </c>
      <c r="S200" s="183"/>
      <c r="T200" s="185">
        <f>SUM(T201:T222)</f>
        <v>0</v>
      </c>
      <c r="AR200" s="186" t="s">
        <v>90</v>
      </c>
      <c r="AT200" s="187" t="s">
        <v>81</v>
      </c>
      <c r="AU200" s="187" t="s">
        <v>90</v>
      </c>
      <c r="AY200" s="186" t="s">
        <v>179</v>
      </c>
      <c r="BK200" s="188">
        <f>SUM(BK201:BK222)</f>
        <v>0</v>
      </c>
    </row>
    <row r="201" spans="1:65" s="2" customFormat="1" ht="14.4" customHeight="1">
      <c r="A201" s="34"/>
      <c r="B201" s="35"/>
      <c r="C201" s="191" t="s">
        <v>589</v>
      </c>
      <c r="D201" s="191" t="s">
        <v>181</v>
      </c>
      <c r="E201" s="192" t="s">
        <v>2936</v>
      </c>
      <c r="F201" s="193" t="s">
        <v>2937</v>
      </c>
      <c r="G201" s="194" t="s">
        <v>243</v>
      </c>
      <c r="H201" s="195">
        <v>1</v>
      </c>
      <c r="I201" s="196"/>
      <c r="J201" s="197">
        <f t="shared" ref="J201:J222" si="40">ROUND(I201*H201,2)</f>
        <v>0</v>
      </c>
      <c r="K201" s="193" t="s">
        <v>185</v>
      </c>
      <c r="L201" s="39"/>
      <c r="M201" s="198" t="s">
        <v>1</v>
      </c>
      <c r="N201" s="199" t="s">
        <v>47</v>
      </c>
      <c r="O201" s="71"/>
      <c r="P201" s="200">
        <f t="shared" ref="P201:P222" si="41">O201*H201</f>
        <v>0</v>
      </c>
      <c r="Q201" s="200">
        <v>0</v>
      </c>
      <c r="R201" s="200">
        <f t="shared" ref="R201:R222" si="42">Q201*H201</f>
        <v>0</v>
      </c>
      <c r="S201" s="200">
        <v>0</v>
      </c>
      <c r="T201" s="201">
        <f t="shared" ref="T201:T222" si="43"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297</v>
      </c>
      <c r="AT201" s="202" t="s">
        <v>181</v>
      </c>
      <c r="AU201" s="202" t="s">
        <v>110</v>
      </c>
      <c r="AY201" s="17" t="s">
        <v>179</v>
      </c>
      <c r="BE201" s="203">
        <f t="shared" ref="BE201:BE222" si="44">IF(N201="základní",J201,0)</f>
        <v>0</v>
      </c>
      <c r="BF201" s="203">
        <f t="shared" ref="BF201:BF222" si="45">IF(N201="snížená",J201,0)</f>
        <v>0</v>
      </c>
      <c r="BG201" s="203">
        <f t="shared" ref="BG201:BG222" si="46">IF(N201="zákl. přenesená",J201,0)</f>
        <v>0</v>
      </c>
      <c r="BH201" s="203">
        <f t="shared" ref="BH201:BH222" si="47">IF(N201="sníž. přenesená",J201,0)</f>
        <v>0</v>
      </c>
      <c r="BI201" s="203">
        <f t="shared" ref="BI201:BI222" si="48">IF(N201="nulová",J201,0)</f>
        <v>0</v>
      </c>
      <c r="BJ201" s="17" t="s">
        <v>21</v>
      </c>
      <c r="BK201" s="203">
        <f t="shared" ref="BK201:BK222" si="49">ROUND(I201*H201,2)</f>
        <v>0</v>
      </c>
      <c r="BL201" s="17" t="s">
        <v>297</v>
      </c>
      <c r="BM201" s="202" t="s">
        <v>2938</v>
      </c>
    </row>
    <row r="202" spans="1:65" s="2" customFormat="1" ht="14.4" customHeight="1">
      <c r="A202" s="34"/>
      <c r="B202" s="35"/>
      <c r="C202" s="226" t="s">
        <v>593</v>
      </c>
      <c r="D202" s="226" t="s">
        <v>207</v>
      </c>
      <c r="E202" s="227" t="s">
        <v>2939</v>
      </c>
      <c r="F202" s="228" t="s">
        <v>2940</v>
      </c>
      <c r="G202" s="229" t="s">
        <v>243</v>
      </c>
      <c r="H202" s="230">
        <v>1</v>
      </c>
      <c r="I202" s="231"/>
      <c r="J202" s="232">
        <f t="shared" si="40"/>
        <v>0</v>
      </c>
      <c r="K202" s="228" t="s">
        <v>1</v>
      </c>
      <c r="L202" s="233"/>
      <c r="M202" s="234" t="s">
        <v>1</v>
      </c>
      <c r="N202" s="235" t="s">
        <v>47</v>
      </c>
      <c r="O202" s="71"/>
      <c r="P202" s="200">
        <f t="shared" si="41"/>
        <v>0</v>
      </c>
      <c r="Q202" s="200">
        <v>0</v>
      </c>
      <c r="R202" s="200">
        <f t="shared" si="42"/>
        <v>0</v>
      </c>
      <c r="S202" s="200">
        <v>0</v>
      </c>
      <c r="T202" s="201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397</v>
      </c>
      <c r="AT202" s="202" t="s">
        <v>207</v>
      </c>
      <c r="AU202" s="202" t="s">
        <v>110</v>
      </c>
      <c r="AY202" s="17" t="s">
        <v>179</v>
      </c>
      <c r="BE202" s="203">
        <f t="shared" si="44"/>
        <v>0</v>
      </c>
      <c r="BF202" s="203">
        <f t="shared" si="45"/>
        <v>0</v>
      </c>
      <c r="BG202" s="203">
        <f t="shared" si="46"/>
        <v>0</v>
      </c>
      <c r="BH202" s="203">
        <f t="shared" si="47"/>
        <v>0</v>
      </c>
      <c r="BI202" s="203">
        <f t="shared" si="48"/>
        <v>0</v>
      </c>
      <c r="BJ202" s="17" t="s">
        <v>21</v>
      </c>
      <c r="BK202" s="203">
        <f t="shared" si="49"/>
        <v>0</v>
      </c>
      <c r="BL202" s="17" t="s">
        <v>297</v>
      </c>
      <c r="BM202" s="202" t="s">
        <v>2941</v>
      </c>
    </row>
    <row r="203" spans="1:65" s="2" customFormat="1" ht="14.4" customHeight="1">
      <c r="A203" s="34"/>
      <c r="B203" s="35"/>
      <c r="C203" s="191" t="s">
        <v>597</v>
      </c>
      <c r="D203" s="191" t="s">
        <v>181</v>
      </c>
      <c r="E203" s="192" t="s">
        <v>2942</v>
      </c>
      <c r="F203" s="193" t="s">
        <v>2943</v>
      </c>
      <c r="G203" s="194" t="s">
        <v>243</v>
      </c>
      <c r="H203" s="195">
        <v>1</v>
      </c>
      <c r="I203" s="196"/>
      <c r="J203" s="197">
        <f t="shared" si="40"/>
        <v>0</v>
      </c>
      <c r="K203" s="193" t="s">
        <v>185</v>
      </c>
      <c r="L203" s="39"/>
      <c r="M203" s="198" t="s">
        <v>1</v>
      </c>
      <c r="N203" s="199" t="s">
        <v>47</v>
      </c>
      <c r="O203" s="71"/>
      <c r="P203" s="200">
        <f t="shared" si="41"/>
        <v>0</v>
      </c>
      <c r="Q203" s="200">
        <v>0</v>
      </c>
      <c r="R203" s="200">
        <f t="shared" si="42"/>
        <v>0</v>
      </c>
      <c r="S203" s="200">
        <v>0</v>
      </c>
      <c r="T203" s="201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297</v>
      </c>
      <c r="AT203" s="202" t="s">
        <v>181</v>
      </c>
      <c r="AU203" s="202" t="s">
        <v>110</v>
      </c>
      <c r="AY203" s="17" t="s">
        <v>179</v>
      </c>
      <c r="BE203" s="203">
        <f t="shared" si="44"/>
        <v>0</v>
      </c>
      <c r="BF203" s="203">
        <f t="shared" si="45"/>
        <v>0</v>
      </c>
      <c r="BG203" s="203">
        <f t="shared" si="46"/>
        <v>0</v>
      </c>
      <c r="BH203" s="203">
        <f t="shared" si="47"/>
        <v>0</v>
      </c>
      <c r="BI203" s="203">
        <f t="shared" si="48"/>
        <v>0</v>
      </c>
      <c r="BJ203" s="17" t="s">
        <v>21</v>
      </c>
      <c r="BK203" s="203">
        <f t="shared" si="49"/>
        <v>0</v>
      </c>
      <c r="BL203" s="17" t="s">
        <v>297</v>
      </c>
      <c r="BM203" s="202" t="s">
        <v>2944</v>
      </c>
    </row>
    <row r="204" spans="1:65" s="2" customFormat="1" ht="14.4" customHeight="1">
      <c r="A204" s="34"/>
      <c r="B204" s="35"/>
      <c r="C204" s="226" t="s">
        <v>601</v>
      </c>
      <c r="D204" s="226" t="s">
        <v>207</v>
      </c>
      <c r="E204" s="227" t="s">
        <v>2945</v>
      </c>
      <c r="F204" s="228" t="s">
        <v>2946</v>
      </c>
      <c r="G204" s="229" t="s">
        <v>243</v>
      </c>
      <c r="H204" s="230">
        <v>1</v>
      </c>
      <c r="I204" s="231"/>
      <c r="J204" s="232">
        <f t="shared" si="40"/>
        <v>0</v>
      </c>
      <c r="K204" s="228" t="s">
        <v>1</v>
      </c>
      <c r="L204" s="233"/>
      <c r="M204" s="234" t="s">
        <v>1</v>
      </c>
      <c r="N204" s="235" t="s">
        <v>47</v>
      </c>
      <c r="O204" s="71"/>
      <c r="P204" s="200">
        <f t="shared" si="41"/>
        <v>0</v>
      </c>
      <c r="Q204" s="200">
        <v>5.9999999999999995E-4</v>
      </c>
      <c r="R204" s="200">
        <f t="shared" si="42"/>
        <v>5.9999999999999995E-4</v>
      </c>
      <c r="S204" s="200">
        <v>0</v>
      </c>
      <c r="T204" s="201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397</v>
      </c>
      <c r="AT204" s="202" t="s">
        <v>207</v>
      </c>
      <c r="AU204" s="202" t="s">
        <v>110</v>
      </c>
      <c r="AY204" s="17" t="s">
        <v>179</v>
      </c>
      <c r="BE204" s="203">
        <f t="shared" si="44"/>
        <v>0</v>
      </c>
      <c r="BF204" s="203">
        <f t="shared" si="45"/>
        <v>0</v>
      </c>
      <c r="BG204" s="203">
        <f t="shared" si="46"/>
        <v>0</v>
      </c>
      <c r="BH204" s="203">
        <f t="shared" si="47"/>
        <v>0</v>
      </c>
      <c r="BI204" s="203">
        <f t="shared" si="48"/>
        <v>0</v>
      </c>
      <c r="BJ204" s="17" t="s">
        <v>21</v>
      </c>
      <c r="BK204" s="203">
        <f t="shared" si="49"/>
        <v>0</v>
      </c>
      <c r="BL204" s="17" t="s">
        <v>297</v>
      </c>
      <c r="BM204" s="202" t="s">
        <v>2947</v>
      </c>
    </row>
    <row r="205" spans="1:65" s="2" customFormat="1" ht="14.4" customHeight="1">
      <c r="A205" s="34"/>
      <c r="B205" s="35"/>
      <c r="C205" s="191" t="s">
        <v>605</v>
      </c>
      <c r="D205" s="191" t="s">
        <v>181</v>
      </c>
      <c r="E205" s="192" t="s">
        <v>2948</v>
      </c>
      <c r="F205" s="193" t="s">
        <v>2949</v>
      </c>
      <c r="G205" s="194" t="s">
        <v>243</v>
      </c>
      <c r="H205" s="195">
        <v>1</v>
      </c>
      <c r="I205" s="196"/>
      <c r="J205" s="197">
        <f t="shared" si="40"/>
        <v>0</v>
      </c>
      <c r="K205" s="193" t="s">
        <v>185</v>
      </c>
      <c r="L205" s="39"/>
      <c r="M205" s="198" t="s">
        <v>1</v>
      </c>
      <c r="N205" s="199" t="s">
        <v>47</v>
      </c>
      <c r="O205" s="71"/>
      <c r="P205" s="200">
        <f t="shared" si="41"/>
        <v>0</v>
      </c>
      <c r="Q205" s="200">
        <v>0</v>
      </c>
      <c r="R205" s="200">
        <f t="shared" si="42"/>
        <v>0</v>
      </c>
      <c r="S205" s="200">
        <v>0</v>
      </c>
      <c r="T205" s="201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297</v>
      </c>
      <c r="AT205" s="202" t="s">
        <v>181</v>
      </c>
      <c r="AU205" s="202" t="s">
        <v>110</v>
      </c>
      <c r="AY205" s="17" t="s">
        <v>179</v>
      </c>
      <c r="BE205" s="203">
        <f t="shared" si="44"/>
        <v>0</v>
      </c>
      <c r="BF205" s="203">
        <f t="shared" si="45"/>
        <v>0</v>
      </c>
      <c r="BG205" s="203">
        <f t="shared" si="46"/>
        <v>0</v>
      </c>
      <c r="BH205" s="203">
        <f t="shared" si="47"/>
        <v>0</v>
      </c>
      <c r="BI205" s="203">
        <f t="shared" si="48"/>
        <v>0</v>
      </c>
      <c r="BJ205" s="17" t="s">
        <v>21</v>
      </c>
      <c r="BK205" s="203">
        <f t="shared" si="49"/>
        <v>0</v>
      </c>
      <c r="BL205" s="17" t="s">
        <v>297</v>
      </c>
      <c r="BM205" s="202" t="s">
        <v>2950</v>
      </c>
    </row>
    <row r="206" spans="1:65" s="2" customFormat="1" ht="14.4" customHeight="1">
      <c r="A206" s="34"/>
      <c r="B206" s="35"/>
      <c r="C206" s="226" t="s">
        <v>612</v>
      </c>
      <c r="D206" s="226" t="s">
        <v>207</v>
      </c>
      <c r="E206" s="227" t="s">
        <v>2951</v>
      </c>
      <c r="F206" s="228" t="s">
        <v>2952</v>
      </c>
      <c r="G206" s="229" t="s">
        <v>243</v>
      </c>
      <c r="H206" s="230">
        <v>1</v>
      </c>
      <c r="I206" s="231"/>
      <c r="J206" s="232">
        <f t="shared" si="40"/>
        <v>0</v>
      </c>
      <c r="K206" s="228" t="s">
        <v>1</v>
      </c>
      <c r="L206" s="233"/>
      <c r="M206" s="234" t="s">
        <v>1</v>
      </c>
      <c r="N206" s="235" t="s">
        <v>47</v>
      </c>
      <c r="O206" s="71"/>
      <c r="P206" s="200">
        <f t="shared" si="41"/>
        <v>0</v>
      </c>
      <c r="Q206" s="200">
        <v>0</v>
      </c>
      <c r="R206" s="200">
        <f t="shared" si="42"/>
        <v>0</v>
      </c>
      <c r="S206" s="200">
        <v>0</v>
      </c>
      <c r="T206" s="201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397</v>
      </c>
      <c r="AT206" s="202" t="s">
        <v>207</v>
      </c>
      <c r="AU206" s="202" t="s">
        <v>110</v>
      </c>
      <c r="AY206" s="17" t="s">
        <v>179</v>
      </c>
      <c r="BE206" s="203">
        <f t="shared" si="44"/>
        <v>0</v>
      </c>
      <c r="BF206" s="203">
        <f t="shared" si="45"/>
        <v>0</v>
      </c>
      <c r="BG206" s="203">
        <f t="shared" si="46"/>
        <v>0</v>
      </c>
      <c r="BH206" s="203">
        <f t="shared" si="47"/>
        <v>0</v>
      </c>
      <c r="BI206" s="203">
        <f t="shared" si="48"/>
        <v>0</v>
      </c>
      <c r="BJ206" s="17" t="s">
        <v>21</v>
      </c>
      <c r="BK206" s="203">
        <f t="shared" si="49"/>
        <v>0</v>
      </c>
      <c r="BL206" s="17" t="s">
        <v>297</v>
      </c>
      <c r="BM206" s="202" t="s">
        <v>2953</v>
      </c>
    </row>
    <row r="207" spans="1:65" s="2" customFormat="1" ht="14.4" customHeight="1">
      <c r="A207" s="34"/>
      <c r="B207" s="35"/>
      <c r="C207" s="191" t="s">
        <v>628</v>
      </c>
      <c r="D207" s="191" t="s">
        <v>181</v>
      </c>
      <c r="E207" s="192" t="s">
        <v>2954</v>
      </c>
      <c r="F207" s="193" t="s">
        <v>2955</v>
      </c>
      <c r="G207" s="194" t="s">
        <v>243</v>
      </c>
      <c r="H207" s="195">
        <v>1</v>
      </c>
      <c r="I207" s="196"/>
      <c r="J207" s="197">
        <f t="shared" si="40"/>
        <v>0</v>
      </c>
      <c r="K207" s="193" t="s">
        <v>185</v>
      </c>
      <c r="L207" s="39"/>
      <c r="M207" s="198" t="s">
        <v>1</v>
      </c>
      <c r="N207" s="199" t="s">
        <v>47</v>
      </c>
      <c r="O207" s="71"/>
      <c r="P207" s="200">
        <f t="shared" si="41"/>
        <v>0</v>
      </c>
      <c r="Q207" s="200">
        <v>0</v>
      </c>
      <c r="R207" s="200">
        <f t="shared" si="42"/>
        <v>0</v>
      </c>
      <c r="S207" s="200">
        <v>0</v>
      </c>
      <c r="T207" s="201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297</v>
      </c>
      <c r="AT207" s="202" t="s">
        <v>181</v>
      </c>
      <c r="AU207" s="202" t="s">
        <v>110</v>
      </c>
      <c r="AY207" s="17" t="s">
        <v>179</v>
      </c>
      <c r="BE207" s="203">
        <f t="shared" si="44"/>
        <v>0</v>
      </c>
      <c r="BF207" s="203">
        <f t="shared" si="45"/>
        <v>0</v>
      </c>
      <c r="BG207" s="203">
        <f t="shared" si="46"/>
        <v>0</v>
      </c>
      <c r="BH207" s="203">
        <f t="shared" si="47"/>
        <v>0</v>
      </c>
      <c r="BI207" s="203">
        <f t="shared" si="48"/>
        <v>0</v>
      </c>
      <c r="BJ207" s="17" t="s">
        <v>21</v>
      </c>
      <c r="BK207" s="203">
        <f t="shared" si="49"/>
        <v>0</v>
      </c>
      <c r="BL207" s="17" t="s">
        <v>297</v>
      </c>
      <c r="BM207" s="202" t="s">
        <v>2956</v>
      </c>
    </row>
    <row r="208" spans="1:65" s="2" customFormat="1" ht="14.4" customHeight="1">
      <c r="A208" s="34"/>
      <c r="B208" s="35"/>
      <c r="C208" s="226" t="s">
        <v>314</v>
      </c>
      <c r="D208" s="226" t="s">
        <v>207</v>
      </c>
      <c r="E208" s="227" t="s">
        <v>2957</v>
      </c>
      <c r="F208" s="228" t="s">
        <v>2958</v>
      </c>
      <c r="G208" s="229" t="s">
        <v>243</v>
      </c>
      <c r="H208" s="230">
        <v>1</v>
      </c>
      <c r="I208" s="231"/>
      <c r="J208" s="232">
        <f t="shared" si="40"/>
        <v>0</v>
      </c>
      <c r="K208" s="228" t="s">
        <v>1</v>
      </c>
      <c r="L208" s="233"/>
      <c r="M208" s="234" t="s">
        <v>1</v>
      </c>
      <c r="N208" s="235" t="s">
        <v>47</v>
      </c>
      <c r="O208" s="71"/>
      <c r="P208" s="200">
        <f t="shared" si="41"/>
        <v>0</v>
      </c>
      <c r="Q208" s="200">
        <v>1.0500000000000001E-2</v>
      </c>
      <c r="R208" s="200">
        <f t="shared" si="42"/>
        <v>1.0500000000000001E-2</v>
      </c>
      <c r="S208" s="200">
        <v>0</v>
      </c>
      <c r="T208" s="201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397</v>
      </c>
      <c r="AT208" s="202" t="s">
        <v>207</v>
      </c>
      <c r="AU208" s="202" t="s">
        <v>110</v>
      </c>
      <c r="AY208" s="17" t="s">
        <v>179</v>
      </c>
      <c r="BE208" s="203">
        <f t="shared" si="44"/>
        <v>0</v>
      </c>
      <c r="BF208" s="203">
        <f t="shared" si="45"/>
        <v>0</v>
      </c>
      <c r="BG208" s="203">
        <f t="shared" si="46"/>
        <v>0</v>
      </c>
      <c r="BH208" s="203">
        <f t="shared" si="47"/>
        <v>0</v>
      </c>
      <c r="BI208" s="203">
        <f t="shared" si="48"/>
        <v>0</v>
      </c>
      <c r="BJ208" s="17" t="s">
        <v>21</v>
      </c>
      <c r="BK208" s="203">
        <f t="shared" si="49"/>
        <v>0</v>
      </c>
      <c r="BL208" s="17" t="s">
        <v>297</v>
      </c>
      <c r="BM208" s="202" t="s">
        <v>2959</v>
      </c>
    </row>
    <row r="209" spans="1:65" s="2" customFormat="1" ht="14.4" customHeight="1">
      <c r="A209" s="34"/>
      <c r="B209" s="35"/>
      <c r="C209" s="226" t="s">
        <v>637</v>
      </c>
      <c r="D209" s="226" t="s">
        <v>207</v>
      </c>
      <c r="E209" s="227" t="s">
        <v>2960</v>
      </c>
      <c r="F209" s="228" t="s">
        <v>2961</v>
      </c>
      <c r="G209" s="229" t="s">
        <v>243</v>
      </c>
      <c r="H209" s="230">
        <v>1</v>
      </c>
      <c r="I209" s="231"/>
      <c r="J209" s="232">
        <f t="shared" si="40"/>
        <v>0</v>
      </c>
      <c r="K209" s="228" t="s">
        <v>1</v>
      </c>
      <c r="L209" s="233"/>
      <c r="M209" s="234" t="s">
        <v>1</v>
      </c>
      <c r="N209" s="235" t="s">
        <v>47</v>
      </c>
      <c r="O209" s="71"/>
      <c r="P209" s="200">
        <f t="shared" si="41"/>
        <v>0</v>
      </c>
      <c r="Q209" s="200">
        <v>5.0000000000000002E-5</v>
      </c>
      <c r="R209" s="200">
        <f t="shared" si="42"/>
        <v>5.0000000000000002E-5</v>
      </c>
      <c r="S209" s="200">
        <v>0</v>
      </c>
      <c r="T209" s="201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397</v>
      </c>
      <c r="AT209" s="202" t="s">
        <v>207</v>
      </c>
      <c r="AU209" s="202" t="s">
        <v>110</v>
      </c>
      <c r="AY209" s="17" t="s">
        <v>179</v>
      </c>
      <c r="BE209" s="203">
        <f t="shared" si="44"/>
        <v>0</v>
      </c>
      <c r="BF209" s="203">
        <f t="shared" si="45"/>
        <v>0</v>
      </c>
      <c r="BG209" s="203">
        <f t="shared" si="46"/>
        <v>0</v>
      </c>
      <c r="BH209" s="203">
        <f t="shared" si="47"/>
        <v>0</v>
      </c>
      <c r="BI209" s="203">
        <f t="shared" si="48"/>
        <v>0</v>
      </c>
      <c r="BJ209" s="17" t="s">
        <v>21</v>
      </c>
      <c r="BK209" s="203">
        <f t="shared" si="49"/>
        <v>0</v>
      </c>
      <c r="BL209" s="17" t="s">
        <v>297</v>
      </c>
      <c r="BM209" s="202" t="s">
        <v>2962</v>
      </c>
    </row>
    <row r="210" spans="1:65" s="2" customFormat="1" ht="14.4" customHeight="1">
      <c r="A210" s="34"/>
      <c r="B210" s="35"/>
      <c r="C210" s="226" t="s">
        <v>642</v>
      </c>
      <c r="D210" s="226" t="s">
        <v>207</v>
      </c>
      <c r="E210" s="227" t="s">
        <v>2963</v>
      </c>
      <c r="F210" s="228" t="s">
        <v>2964</v>
      </c>
      <c r="G210" s="229" t="s">
        <v>243</v>
      </c>
      <c r="H210" s="230">
        <v>1</v>
      </c>
      <c r="I210" s="231"/>
      <c r="J210" s="232">
        <f t="shared" si="40"/>
        <v>0</v>
      </c>
      <c r="K210" s="228" t="s">
        <v>1</v>
      </c>
      <c r="L210" s="233"/>
      <c r="M210" s="234" t="s">
        <v>1</v>
      </c>
      <c r="N210" s="235" t="s">
        <v>47</v>
      </c>
      <c r="O210" s="71"/>
      <c r="P210" s="200">
        <f t="shared" si="41"/>
        <v>0</v>
      </c>
      <c r="Q210" s="200">
        <v>1.32E-2</v>
      </c>
      <c r="R210" s="200">
        <f t="shared" si="42"/>
        <v>1.32E-2</v>
      </c>
      <c r="S210" s="200">
        <v>0</v>
      </c>
      <c r="T210" s="201">
        <f t="shared" si="4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397</v>
      </c>
      <c r="AT210" s="202" t="s">
        <v>207</v>
      </c>
      <c r="AU210" s="202" t="s">
        <v>110</v>
      </c>
      <c r="AY210" s="17" t="s">
        <v>179</v>
      </c>
      <c r="BE210" s="203">
        <f t="shared" si="44"/>
        <v>0</v>
      </c>
      <c r="BF210" s="203">
        <f t="shared" si="45"/>
        <v>0</v>
      </c>
      <c r="BG210" s="203">
        <f t="shared" si="46"/>
        <v>0</v>
      </c>
      <c r="BH210" s="203">
        <f t="shared" si="47"/>
        <v>0</v>
      </c>
      <c r="BI210" s="203">
        <f t="shared" si="48"/>
        <v>0</v>
      </c>
      <c r="BJ210" s="17" t="s">
        <v>21</v>
      </c>
      <c r="BK210" s="203">
        <f t="shared" si="49"/>
        <v>0</v>
      </c>
      <c r="BL210" s="17" t="s">
        <v>297</v>
      </c>
      <c r="BM210" s="202" t="s">
        <v>2965</v>
      </c>
    </row>
    <row r="211" spans="1:65" s="2" customFormat="1" ht="14.4" customHeight="1">
      <c r="A211" s="34"/>
      <c r="B211" s="35"/>
      <c r="C211" s="191" t="s">
        <v>646</v>
      </c>
      <c r="D211" s="191" t="s">
        <v>181</v>
      </c>
      <c r="E211" s="192" t="s">
        <v>2966</v>
      </c>
      <c r="F211" s="193" t="s">
        <v>2967</v>
      </c>
      <c r="G211" s="194" t="s">
        <v>243</v>
      </c>
      <c r="H211" s="195">
        <v>1</v>
      </c>
      <c r="I211" s="196"/>
      <c r="J211" s="197">
        <f t="shared" si="40"/>
        <v>0</v>
      </c>
      <c r="K211" s="193" t="s">
        <v>185</v>
      </c>
      <c r="L211" s="39"/>
      <c r="M211" s="198" t="s">
        <v>1</v>
      </c>
      <c r="N211" s="199" t="s">
        <v>47</v>
      </c>
      <c r="O211" s="71"/>
      <c r="P211" s="200">
        <f t="shared" si="41"/>
        <v>0</v>
      </c>
      <c r="Q211" s="200">
        <v>0</v>
      </c>
      <c r="R211" s="200">
        <f t="shared" si="42"/>
        <v>0</v>
      </c>
      <c r="S211" s="200">
        <v>0</v>
      </c>
      <c r="T211" s="201">
        <f t="shared" si="4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297</v>
      </c>
      <c r="AT211" s="202" t="s">
        <v>181</v>
      </c>
      <c r="AU211" s="202" t="s">
        <v>110</v>
      </c>
      <c r="AY211" s="17" t="s">
        <v>179</v>
      </c>
      <c r="BE211" s="203">
        <f t="shared" si="44"/>
        <v>0</v>
      </c>
      <c r="BF211" s="203">
        <f t="shared" si="45"/>
        <v>0</v>
      </c>
      <c r="BG211" s="203">
        <f t="shared" si="46"/>
        <v>0</v>
      </c>
      <c r="BH211" s="203">
        <f t="shared" si="47"/>
        <v>0</v>
      </c>
      <c r="BI211" s="203">
        <f t="shared" si="48"/>
        <v>0</v>
      </c>
      <c r="BJ211" s="17" t="s">
        <v>21</v>
      </c>
      <c r="BK211" s="203">
        <f t="shared" si="49"/>
        <v>0</v>
      </c>
      <c r="BL211" s="17" t="s">
        <v>297</v>
      </c>
      <c r="BM211" s="202" t="s">
        <v>2968</v>
      </c>
    </row>
    <row r="212" spans="1:65" s="2" customFormat="1" ht="14.4" customHeight="1">
      <c r="A212" s="34"/>
      <c r="B212" s="35"/>
      <c r="C212" s="191" t="s">
        <v>650</v>
      </c>
      <c r="D212" s="191" t="s">
        <v>181</v>
      </c>
      <c r="E212" s="192" t="s">
        <v>2969</v>
      </c>
      <c r="F212" s="193" t="s">
        <v>2970</v>
      </c>
      <c r="G212" s="194" t="s">
        <v>243</v>
      </c>
      <c r="H212" s="195">
        <v>4</v>
      </c>
      <c r="I212" s="196"/>
      <c r="J212" s="197">
        <f t="shared" si="40"/>
        <v>0</v>
      </c>
      <c r="K212" s="193" t="s">
        <v>185</v>
      </c>
      <c r="L212" s="39"/>
      <c r="M212" s="198" t="s">
        <v>1</v>
      </c>
      <c r="N212" s="199" t="s">
        <v>47</v>
      </c>
      <c r="O212" s="71"/>
      <c r="P212" s="200">
        <f t="shared" si="41"/>
        <v>0</v>
      </c>
      <c r="Q212" s="200">
        <v>0</v>
      </c>
      <c r="R212" s="200">
        <f t="shared" si="42"/>
        <v>0</v>
      </c>
      <c r="S212" s="200">
        <v>0</v>
      </c>
      <c r="T212" s="201">
        <f t="shared" si="4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297</v>
      </c>
      <c r="AT212" s="202" t="s">
        <v>181</v>
      </c>
      <c r="AU212" s="202" t="s">
        <v>110</v>
      </c>
      <c r="AY212" s="17" t="s">
        <v>179</v>
      </c>
      <c r="BE212" s="203">
        <f t="shared" si="44"/>
        <v>0</v>
      </c>
      <c r="BF212" s="203">
        <f t="shared" si="45"/>
        <v>0</v>
      </c>
      <c r="BG212" s="203">
        <f t="shared" si="46"/>
        <v>0</v>
      </c>
      <c r="BH212" s="203">
        <f t="shared" si="47"/>
        <v>0</v>
      </c>
      <c r="BI212" s="203">
        <f t="shared" si="48"/>
        <v>0</v>
      </c>
      <c r="BJ212" s="17" t="s">
        <v>21</v>
      </c>
      <c r="BK212" s="203">
        <f t="shared" si="49"/>
        <v>0</v>
      </c>
      <c r="BL212" s="17" t="s">
        <v>297</v>
      </c>
      <c r="BM212" s="202" t="s">
        <v>2971</v>
      </c>
    </row>
    <row r="213" spans="1:65" s="2" customFormat="1" ht="14.4" customHeight="1">
      <c r="A213" s="34"/>
      <c r="B213" s="35"/>
      <c r="C213" s="226" t="s">
        <v>654</v>
      </c>
      <c r="D213" s="226" t="s">
        <v>207</v>
      </c>
      <c r="E213" s="227" t="s">
        <v>2972</v>
      </c>
      <c r="F213" s="228" t="s">
        <v>2973</v>
      </c>
      <c r="G213" s="229" t="s">
        <v>243</v>
      </c>
      <c r="H213" s="230">
        <v>4</v>
      </c>
      <c r="I213" s="231"/>
      <c r="J213" s="232">
        <f t="shared" si="40"/>
        <v>0</v>
      </c>
      <c r="K213" s="228" t="s">
        <v>1</v>
      </c>
      <c r="L213" s="233"/>
      <c r="M213" s="234" t="s">
        <v>1</v>
      </c>
      <c r="N213" s="235" t="s">
        <v>47</v>
      </c>
      <c r="O213" s="71"/>
      <c r="P213" s="200">
        <f t="shared" si="41"/>
        <v>0</v>
      </c>
      <c r="Q213" s="200">
        <v>7.3999999999999999E-4</v>
      </c>
      <c r="R213" s="200">
        <f t="shared" si="42"/>
        <v>2.96E-3</v>
      </c>
      <c r="S213" s="200">
        <v>0</v>
      </c>
      <c r="T213" s="201">
        <f t="shared" si="4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397</v>
      </c>
      <c r="AT213" s="202" t="s">
        <v>207</v>
      </c>
      <c r="AU213" s="202" t="s">
        <v>110</v>
      </c>
      <c r="AY213" s="17" t="s">
        <v>179</v>
      </c>
      <c r="BE213" s="203">
        <f t="shared" si="44"/>
        <v>0</v>
      </c>
      <c r="BF213" s="203">
        <f t="shared" si="45"/>
        <v>0</v>
      </c>
      <c r="BG213" s="203">
        <f t="shared" si="46"/>
        <v>0</v>
      </c>
      <c r="BH213" s="203">
        <f t="shared" si="47"/>
        <v>0</v>
      </c>
      <c r="BI213" s="203">
        <f t="shared" si="48"/>
        <v>0</v>
      </c>
      <c r="BJ213" s="17" t="s">
        <v>21</v>
      </c>
      <c r="BK213" s="203">
        <f t="shared" si="49"/>
        <v>0</v>
      </c>
      <c r="BL213" s="17" t="s">
        <v>297</v>
      </c>
      <c r="BM213" s="202" t="s">
        <v>2974</v>
      </c>
    </row>
    <row r="214" spans="1:65" s="2" customFormat="1" ht="14.4" customHeight="1">
      <c r="A214" s="34"/>
      <c r="B214" s="35"/>
      <c r="C214" s="191" t="s">
        <v>658</v>
      </c>
      <c r="D214" s="191" t="s">
        <v>181</v>
      </c>
      <c r="E214" s="192" t="s">
        <v>2975</v>
      </c>
      <c r="F214" s="193" t="s">
        <v>2976</v>
      </c>
      <c r="G214" s="194" t="s">
        <v>243</v>
      </c>
      <c r="H214" s="195">
        <v>7</v>
      </c>
      <c r="I214" s="196"/>
      <c r="J214" s="197">
        <f t="shared" si="40"/>
        <v>0</v>
      </c>
      <c r="K214" s="193" t="s">
        <v>185</v>
      </c>
      <c r="L214" s="39"/>
      <c r="M214" s="198" t="s">
        <v>1</v>
      </c>
      <c r="N214" s="199" t="s">
        <v>47</v>
      </c>
      <c r="O214" s="71"/>
      <c r="P214" s="200">
        <f t="shared" si="41"/>
        <v>0</v>
      </c>
      <c r="Q214" s="200">
        <v>0</v>
      </c>
      <c r="R214" s="200">
        <f t="shared" si="42"/>
        <v>0</v>
      </c>
      <c r="S214" s="200">
        <v>0</v>
      </c>
      <c r="T214" s="201">
        <f t="shared" si="4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297</v>
      </c>
      <c r="AT214" s="202" t="s">
        <v>181</v>
      </c>
      <c r="AU214" s="202" t="s">
        <v>110</v>
      </c>
      <c r="AY214" s="17" t="s">
        <v>179</v>
      </c>
      <c r="BE214" s="203">
        <f t="shared" si="44"/>
        <v>0</v>
      </c>
      <c r="BF214" s="203">
        <f t="shared" si="45"/>
        <v>0</v>
      </c>
      <c r="BG214" s="203">
        <f t="shared" si="46"/>
        <v>0</v>
      </c>
      <c r="BH214" s="203">
        <f t="shared" si="47"/>
        <v>0</v>
      </c>
      <c r="BI214" s="203">
        <f t="shared" si="48"/>
        <v>0</v>
      </c>
      <c r="BJ214" s="17" t="s">
        <v>21</v>
      </c>
      <c r="BK214" s="203">
        <f t="shared" si="49"/>
        <v>0</v>
      </c>
      <c r="BL214" s="17" t="s">
        <v>297</v>
      </c>
      <c r="BM214" s="202" t="s">
        <v>2977</v>
      </c>
    </row>
    <row r="215" spans="1:65" s="2" customFormat="1" ht="14.4" customHeight="1">
      <c r="A215" s="34"/>
      <c r="B215" s="35"/>
      <c r="C215" s="226" t="s">
        <v>663</v>
      </c>
      <c r="D215" s="226" t="s">
        <v>207</v>
      </c>
      <c r="E215" s="227" t="s">
        <v>2978</v>
      </c>
      <c r="F215" s="228" t="s">
        <v>2979</v>
      </c>
      <c r="G215" s="229" t="s">
        <v>243</v>
      </c>
      <c r="H215" s="230">
        <v>7</v>
      </c>
      <c r="I215" s="231"/>
      <c r="J215" s="232">
        <f t="shared" si="40"/>
        <v>0</v>
      </c>
      <c r="K215" s="228" t="s">
        <v>1</v>
      </c>
      <c r="L215" s="233"/>
      <c r="M215" s="234" t="s">
        <v>1</v>
      </c>
      <c r="N215" s="235" t="s">
        <v>47</v>
      </c>
      <c r="O215" s="71"/>
      <c r="P215" s="200">
        <f t="shared" si="41"/>
        <v>0</v>
      </c>
      <c r="Q215" s="200">
        <v>1.1999999999999999E-3</v>
      </c>
      <c r="R215" s="200">
        <f t="shared" si="42"/>
        <v>8.3999999999999995E-3</v>
      </c>
      <c r="S215" s="200">
        <v>0</v>
      </c>
      <c r="T215" s="201">
        <f t="shared" si="4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397</v>
      </c>
      <c r="AT215" s="202" t="s">
        <v>207</v>
      </c>
      <c r="AU215" s="202" t="s">
        <v>110</v>
      </c>
      <c r="AY215" s="17" t="s">
        <v>179</v>
      </c>
      <c r="BE215" s="203">
        <f t="shared" si="44"/>
        <v>0</v>
      </c>
      <c r="BF215" s="203">
        <f t="shared" si="45"/>
        <v>0</v>
      </c>
      <c r="BG215" s="203">
        <f t="shared" si="46"/>
        <v>0</v>
      </c>
      <c r="BH215" s="203">
        <f t="shared" si="47"/>
        <v>0</v>
      </c>
      <c r="BI215" s="203">
        <f t="shared" si="48"/>
        <v>0</v>
      </c>
      <c r="BJ215" s="17" t="s">
        <v>21</v>
      </c>
      <c r="BK215" s="203">
        <f t="shared" si="49"/>
        <v>0</v>
      </c>
      <c r="BL215" s="17" t="s">
        <v>297</v>
      </c>
      <c r="BM215" s="202" t="s">
        <v>2980</v>
      </c>
    </row>
    <row r="216" spans="1:65" s="2" customFormat="1" ht="14.4" customHeight="1">
      <c r="A216" s="34"/>
      <c r="B216" s="35"/>
      <c r="C216" s="191" t="s">
        <v>682</v>
      </c>
      <c r="D216" s="191" t="s">
        <v>181</v>
      </c>
      <c r="E216" s="192" t="s">
        <v>2981</v>
      </c>
      <c r="F216" s="193" t="s">
        <v>2982</v>
      </c>
      <c r="G216" s="194" t="s">
        <v>243</v>
      </c>
      <c r="H216" s="195">
        <v>1</v>
      </c>
      <c r="I216" s="196"/>
      <c r="J216" s="197">
        <f t="shared" si="40"/>
        <v>0</v>
      </c>
      <c r="K216" s="193" t="s">
        <v>185</v>
      </c>
      <c r="L216" s="39"/>
      <c r="M216" s="198" t="s">
        <v>1</v>
      </c>
      <c r="N216" s="199" t="s">
        <v>47</v>
      </c>
      <c r="O216" s="71"/>
      <c r="P216" s="200">
        <f t="shared" si="41"/>
        <v>0</v>
      </c>
      <c r="Q216" s="200">
        <v>0</v>
      </c>
      <c r="R216" s="200">
        <f t="shared" si="42"/>
        <v>0</v>
      </c>
      <c r="S216" s="200">
        <v>0</v>
      </c>
      <c r="T216" s="201">
        <f t="shared" si="4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297</v>
      </c>
      <c r="AT216" s="202" t="s">
        <v>181</v>
      </c>
      <c r="AU216" s="202" t="s">
        <v>110</v>
      </c>
      <c r="AY216" s="17" t="s">
        <v>179</v>
      </c>
      <c r="BE216" s="203">
        <f t="shared" si="44"/>
        <v>0</v>
      </c>
      <c r="BF216" s="203">
        <f t="shared" si="45"/>
        <v>0</v>
      </c>
      <c r="BG216" s="203">
        <f t="shared" si="46"/>
        <v>0</v>
      </c>
      <c r="BH216" s="203">
        <f t="shared" si="47"/>
        <v>0</v>
      </c>
      <c r="BI216" s="203">
        <f t="shared" si="48"/>
        <v>0</v>
      </c>
      <c r="BJ216" s="17" t="s">
        <v>21</v>
      </c>
      <c r="BK216" s="203">
        <f t="shared" si="49"/>
        <v>0</v>
      </c>
      <c r="BL216" s="17" t="s">
        <v>297</v>
      </c>
      <c r="BM216" s="202" t="s">
        <v>2983</v>
      </c>
    </row>
    <row r="217" spans="1:65" s="2" customFormat="1" ht="14.4" customHeight="1">
      <c r="A217" s="34"/>
      <c r="B217" s="35"/>
      <c r="C217" s="226" t="s">
        <v>686</v>
      </c>
      <c r="D217" s="226" t="s">
        <v>207</v>
      </c>
      <c r="E217" s="227" t="s">
        <v>2984</v>
      </c>
      <c r="F217" s="228" t="s">
        <v>2985</v>
      </c>
      <c r="G217" s="229" t="s">
        <v>243</v>
      </c>
      <c r="H217" s="230">
        <v>1</v>
      </c>
      <c r="I217" s="231"/>
      <c r="J217" s="232">
        <f t="shared" si="40"/>
        <v>0</v>
      </c>
      <c r="K217" s="228" t="s">
        <v>1</v>
      </c>
      <c r="L217" s="233"/>
      <c r="M217" s="234" t="s">
        <v>1</v>
      </c>
      <c r="N217" s="235" t="s">
        <v>47</v>
      </c>
      <c r="O217" s="71"/>
      <c r="P217" s="200">
        <f t="shared" si="41"/>
        <v>0</v>
      </c>
      <c r="Q217" s="200">
        <v>0</v>
      </c>
      <c r="R217" s="200">
        <f t="shared" si="42"/>
        <v>0</v>
      </c>
      <c r="S217" s="200">
        <v>0</v>
      </c>
      <c r="T217" s="201">
        <f t="shared" si="4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397</v>
      </c>
      <c r="AT217" s="202" t="s">
        <v>207</v>
      </c>
      <c r="AU217" s="202" t="s">
        <v>110</v>
      </c>
      <c r="AY217" s="17" t="s">
        <v>179</v>
      </c>
      <c r="BE217" s="203">
        <f t="shared" si="44"/>
        <v>0</v>
      </c>
      <c r="BF217" s="203">
        <f t="shared" si="45"/>
        <v>0</v>
      </c>
      <c r="BG217" s="203">
        <f t="shared" si="46"/>
        <v>0</v>
      </c>
      <c r="BH217" s="203">
        <f t="shared" si="47"/>
        <v>0</v>
      </c>
      <c r="BI217" s="203">
        <f t="shared" si="48"/>
        <v>0</v>
      </c>
      <c r="BJ217" s="17" t="s">
        <v>21</v>
      </c>
      <c r="BK217" s="203">
        <f t="shared" si="49"/>
        <v>0</v>
      </c>
      <c r="BL217" s="17" t="s">
        <v>297</v>
      </c>
      <c r="BM217" s="202" t="s">
        <v>2986</v>
      </c>
    </row>
    <row r="218" spans="1:65" s="2" customFormat="1" ht="14.4" customHeight="1">
      <c r="A218" s="34"/>
      <c r="B218" s="35"/>
      <c r="C218" s="191" t="s">
        <v>690</v>
      </c>
      <c r="D218" s="191" t="s">
        <v>181</v>
      </c>
      <c r="E218" s="192" t="s">
        <v>2987</v>
      </c>
      <c r="F218" s="193" t="s">
        <v>2988</v>
      </c>
      <c r="G218" s="194" t="s">
        <v>243</v>
      </c>
      <c r="H218" s="195">
        <v>7</v>
      </c>
      <c r="I218" s="196"/>
      <c r="J218" s="197">
        <f t="shared" si="40"/>
        <v>0</v>
      </c>
      <c r="K218" s="193" t="s">
        <v>185</v>
      </c>
      <c r="L218" s="39"/>
      <c r="M218" s="198" t="s">
        <v>1</v>
      </c>
      <c r="N218" s="199" t="s">
        <v>47</v>
      </c>
      <c r="O218" s="71"/>
      <c r="P218" s="200">
        <f t="shared" si="41"/>
        <v>0</v>
      </c>
      <c r="Q218" s="200">
        <v>0</v>
      </c>
      <c r="R218" s="200">
        <f t="shared" si="42"/>
        <v>0</v>
      </c>
      <c r="S218" s="200">
        <v>0</v>
      </c>
      <c r="T218" s="201">
        <f t="shared" si="4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297</v>
      </c>
      <c r="AT218" s="202" t="s">
        <v>181</v>
      </c>
      <c r="AU218" s="202" t="s">
        <v>110</v>
      </c>
      <c r="AY218" s="17" t="s">
        <v>179</v>
      </c>
      <c r="BE218" s="203">
        <f t="shared" si="44"/>
        <v>0</v>
      </c>
      <c r="BF218" s="203">
        <f t="shared" si="45"/>
        <v>0</v>
      </c>
      <c r="BG218" s="203">
        <f t="shared" si="46"/>
        <v>0</v>
      </c>
      <c r="BH218" s="203">
        <f t="shared" si="47"/>
        <v>0</v>
      </c>
      <c r="BI218" s="203">
        <f t="shared" si="48"/>
        <v>0</v>
      </c>
      <c r="BJ218" s="17" t="s">
        <v>21</v>
      </c>
      <c r="BK218" s="203">
        <f t="shared" si="49"/>
        <v>0</v>
      </c>
      <c r="BL218" s="17" t="s">
        <v>297</v>
      </c>
      <c r="BM218" s="202" t="s">
        <v>2989</v>
      </c>
    </row>
    <row r="219" spans="1:65" s="2" customFormat="1" ht="14.4" customHeight="1">
      <c r="A219" s="34"/>
      <c r="B219" s="35"/>
      <c r="C219" s="226" t="s">
        <v>696</v>
      </c>
      <c r="D219" s="226" t="s">
        <v>207</v>
      </c>
      <c r="E219" s="227" t="s">
        <v>2990</v>
      </c>
      <c r="F219" s="228" t="s">
        <v>2991</v>
      </c>
      <c r="G219" s="229" t="s">
        <v>243</v>
      </c>
      <c r="H219" s="230">
        <v>7</v>
      </c>
      <c r="I219" s="231"/>
      <c r="J219" s="232">
        <f t="shared" si="40"/>
        <v>0</v>
      </c>
      <c r="K219" s="228" t="s">
        <v>1</v>
      </c>
      <c r="L219" s="233"/>
      <c r="M219" s="234" t="s">
        <v>1</v>
      </c>
      <c r="N219" s="235" t="s">
        <v>47</v>
      </c>
      <c r="O219" s="71"/>
      <c r="P219" s="200">
        <f t="shared" si="41"/>
        <v>0</v>
      </c>
      <c r="Q219" s="200">
        <v>4.0000000000000002E-4</v>
      </c>
      <c r="R219" s="200">
        <f t="shared" si="42"/>
        <v>2.8E-3</v>
      </c>
      <c r="S219" s="200">
        <v>0</v>
      </c>
      <c r="T219" s="201">
        <f t="shared" si="4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397</v>
      </c>
      <c r="AT219" s="202" t="s">
        <v>207</v>
      </c>
      <c r="AU219" s="202" t="s">
        <v>110</v>
      </c>
      <c r="AY219" s="17" t="s">
        <v>179</v>
      </c>
      <c r="BE219" s="203">
        <f t="shared" si="44"/>
        <v>0</v>
      </c>
      <c r="BF219" s="203">
        <f t="shared" si="45"/>
        <v>0</v>
      </c>
      <c r="BG219" s="203">
        <f t="shared" si="46"/>
        <v>0</v>
      </c>
      <c r="BH219" s="203">
        <f t="shared" si="47"/>
        <v>0</v>
      </c>
      <c r="BI219" s="203">
        <f t="shared" si="48"/>
        <v>0</v>
      </c>
      <c r="BJ219" s="17" t="s">
        <v>21</v>
      </c>
      <c r="BK219" s="203">
        <f t="shared" si="49"/>
        <v>0</v>
      </c>
      <c r="BL219" s="17" t="s">
        <v>297</v>
      </c>
      <c r="BM219" s="202" t="s">
        <v>2992</v>
      </c>
    </row>
    <row r="220" spans="1:65" s="2" customFormat="1" ht="14.4" customHeight="1">
      <c r="A220" s="34"/>
      <c r="B220" s="35"/>
      <c r="C220" s="191" t="s">
        <v>702</v>
      </c>
      <c r="D220" s="191" t="s">
        <v>181</v>
      </c>
      <c r="E220" s="192" t="s">
        <v>2993</v>
      </c>
      <c r="F220" s="193" t="s">
        <v>2994</v>
      </c>
      <c r="G220" s="194" t="s">
        <v>243</v>
      </c>
      <c r="H220" s="195">
        <v>1</v>
      </c>
      <c r="I220" s="196"/>
      <c r="J220" s="197">
        <f t="shared" si="40"/>
        <v>0</v>
      </c>
      <c r="K220" s="193" t="s">
        <v>185</v>
      </c>
      <c r="L220" s="39"/>
      <c r="M220" s="198" t="s">
        <v>1</v>
      </c>
      <c r="N220" s="199" t="s">
        <v>47</v>
      </c>
      <c r="O220" s="71"/>
      <c r="P220" s="200">
        <f t="shared" si="41"/>
        <v>0</v>
      </c>
      <c r="Q220" s="200">
        <v>0</v>
      </c>
      <c r="R220" s="200">
        <f t="shared" si="42"/>
        <v>0</v>
      </c>
      <c r="S220" s="200">
        <v>0</v>
      </c>
      <c r="T220" s="201">
        <f t="shared" si="4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297</v>
      </c>
      <c r="AT220" s="202" t="s">
        <v>181</v>
      </c>
      <c r="AU220" s="202" t="s">
        <v>110</v>
      </c>
      <c r="AY220" s="17" t="s">
        <v>179</v>
      </c>
      <c r="BE220" s="203">
        <f t="shared" si="44"/>
        <v>0</v>
      </c>
      <c r="BF220" s="203">
        <f t="shared" si="45"/>
        <v>0</v>
      </c>
      <c r="BG220" s="203">
        <f t="shared" si="46"/>
        <v>0</v>
      </c>
      <c r="BH220" s="203">
        <f t="shared" si="47"/>
        <v>0</v>
      </c>
      <c r="BI220" s="203">
        <f t="shared" si="48"/>
        <v>0</v>
      </c>
      <c r="BJ220" s="17" t="s">
        <v>21</v>
      </c>
      <c r="BK220" s="203">
        <f t="shared" si="49"/>
        <v>0</v>
      </c>
      <c r="BL220" s="17" t="s">
        <v>297</v>
      </c>
      <c r="BM220" s="202" t="s">
        <v>2995</v>
      </c>
    </row>
    <row r="221" spans="1:65" s="2" customFormat="1" ht="14.4" customHeight="1">
      <c r="A221" s="34"/>
      <c r="B221" s="35"/>
      <c r="C221" s="191" t="s">
        <v>706</v>
      </c>
      <c r="D221" s="191" t="s">
        <v>181</v>
      </c>
      <c r="E221" s="192" t="s">
        <v>2996</v>
      </c>
      <c r="F221" s="193" t="s">
        <v>2997</v>
      </c>
      <c r="G221" s="194" t="s">
        <v>243</v>
      </c>
      <c r="H221" s="195">
        <v>1</v>
      </c>
      <c r="I221" s="196"/>
      <c r="J221" s="197">
        <f t="shared" si="40"/>
        <v>0</v>
      </c>
      <c r="K221" s="193" t="s">
        <v>185</v>
      </c>
      <c r="L221" s="39"/>
      <c r="M221" s="198" t="s">
        <v>1</v>
      </c>
      <c r="N221" s="199" t="s">
        <v>47</v>
      </c>
      <c r="O221" s="71"/>
      <c r="P221" s="200">
        <f t="shared" si="41"/>
        <v>0</v>
      </c>
      <c r="Q221" s="200">
        <v>0</v>
      </c>
      <c r="R221" s="200">
        <f t="shared" si="42"/>
        <v>0</v>
      </c>
      <c r="S221" s="200">
        <v>0</v>
      </c>
      <c r="T221" s="201">
        <f t="shared" si="4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297</v>
      </c>
      <c r="AT221" s="202" t="s">
        <v>181</v>
      </c>
      <c r="AU221" s="202" t="s">
        <v>110</v>
      </c>
      <c r="AY221" s="17" t="s">
        <v>179</v>
      </c>
      <c r="BE221" s="203">
        <f t="shared" si="44"/>
        <v>0</v>
      </c>
      <c r="BF221" s="203">
        <f t="shared" si="45"/>
        <v>0</v>
      </c>
      <c r="BG221" s="203">
        <f t="shared" si="46"/>
        <v>0</v>
      </c>
      <c r="BH221" s="203">
        <f t="shared" si="47"/>
        <v>0</v>
      </c>
      <c r="BI221" s="203">
        <f t="shared" si="48"/>
        <v>0</v>
      </c>
      <c r="BJ221" s="17" t="s">
        <v>21</v>
      </c>
      <c r="BK221" s="203">
        <f t="shared" si="49"/>
        <v>0</v>
      </c>
      <c r="BL221" s="17" t="s">
        <v>297</v>
      </c>
      <c r="BM221" s="202" t="s">
        <v>2998</v>
      </c>
    </row>
    <row r="222" spans="1:65" s="2" customFormat="1" ht="14.4" customHeight="1">
      <c r="A222" s="34"/>
      <c r="B222" s="35"/>
      <c r="C222" s="191" t="s">
        <v>712</v>
      </c>
      <c r="D222" s="191" t="s">
        <v>181</v>
      </c>
      <c r="E222" s="192" t="s">
        <v>2999</v>
      </c>
      <c r="F222" s="193" t="s">
        <v>3000</v>
      </c>
      <c r="G222" s="194" t="s">
        <v>243</v>
      </c>
      <c r="H222" s="195">
        <v>1</v>
      </c>
      <c r="I222" s="196"/>
      <c r="J222" s="197">
        <f t="shared" si="40"/>
        <v>0</v>
      </c>
      <c r="K222" s="193" t="s">
        <v>185</v>
      </c>
      <c r="L222" s="39"/>
      <c r="M222" s="198" t="s">
        <v>1</v>
      </c>
      <c r="N222" s="199" t="s">
        <v>47</v>
      </c>
      <c r="O222" s="71"/>
      <c r="P222" s="200">
        <f t="shared" si="41"/>
        <v>0</v>
      </c>
      <c r="Q222" s="200">
        <v>0</v>
      </c>
      <c r="R222" s="200">
        <f t="shared" si="42"/>
        <v>0</v>
      </c>
      <c r="S222" s="200">
        <v>0</v>
      </c>
      <c r="T222" s="201">
        <f t="shared" si="4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297</v>
      </c>
      <c r="AT222" s="202" t="s">
        <v>181</v>
      </c>
      <c r="AU222" s="202" t="s">
        <v>110</v>
      </c>
      <c r="AY222" s="17" t="s">
        <v>179</v>
      </c>
      <c r="BE222" s="203">
        <f t="shared" si="44"/>
        <v>0</v>
      </c>
      <c r="BF222" s="203">
        <f t="shared" si="45"/>
        <v>0</v>
      </c>
      <c r="BG222" s="203">
        <f t="shared" si="46"/>
        <v>0</v>
      </c>
      <c r="BH222" s="203">
        <f t="shared" si="47"/>
        <v>0</v>
      </c>
      <c r="BI222" s="203">
        <f t="shared" si="48"/>
        <v>0</v>
      </c>
      <c r="BJ222" s="17" t="s">
        <v>21</v>
      </c>
      <c r="BK222" s="203">
        <f t="shared" si="49"/>
        <v>0</v>
      </c>
      <c r="BL222" s="17" t="s">
        <v>297</v>
      </c>
      <c r="BM222" s="202" t="s">
        <v>3001</v>
      </c>
    </row>
    <row r="223" spans="1:65" s="12" customFormat="1" ht="20.85" customHeight="1">
      <c r="B223" s="175"/>
      <c r="C223" s="176"/>
      <c r="D223" s="177" t="s">
        <v>81</v>
      </c>
      <c r="E223" s="189" t="s">
        <v>3002</v>
      </c>
      <c r="F223" s="189" t="s">
        <v>3003</v>
      </c>
      <c r="G223" s="176"/>
      <c r="H223" s="176"/>
      <c r="I223" s="179"/>
      <c r="J223" s="190">
        <f>BK223</f>
        <v>0</v>
      </c>
      <c r="K223" s="176"/>
      <c r="L223" s="181"/>
      <c r="M223" s="182"/>
      <c r="N223" s="183"/>
      <c r="O223" s="183"/>
      <c r="P223" s="184">
        <f>SUM(P224:P231)</f>
        <v>0</v>
      </c>
      <c r="Q223" s="183"/>
      <c r="R223" s="184">
        <f>SUM(R224:R231)</f>
        <v>0</v>
      </c>
      <c r="S223" s="183"/>
      <c r="T223" s="185">
        <f>SUM(T224:T231)</f>
        <v>0</v>
      </c>
      <c r="AR223" s="186" t="s">
        <v>90</v>
      </c>
      <c r="AT223" s="187" t="s">
        <v>81</v>
      </c>
      <c r="AU223" s="187" t="s">
        <v>90</v>
      </c>
      <c r="AY223" s="186" t="s">
        <v>179</v>
      </c>
      <c r="BK223" s="188">
        <f>SUM(BK224:BK231)</f>
        <v>0</v>
      </c>
    </row>
    <row r="224" spans="1:65" s="2" customFormat="1" ht="14.4" customHeight="1">
      <c r="A224" s="34"/>
      <c r="B224" s="35"/>
      <c r="C224" s="191" t="s">
        <v>716</v>
      </c>
      <c r="D224" s="191" t="s">
        <v>181</v>
      </c>
      <c r="E224" s="192" t="s">
        <v>3004</v>
      </c>
      <c r="F224" s="193" t="s">
        <v>3005</v>
      </c>
      <c r="G224" s="194" t="s">
        <v>243</v>
      </c>
      <c r="H224" s="195">
        <v>1</v>
      </c>
      <c r="I224" s="196"/>
      <c r="J224" s="197">
        <f t="shared" ref="J224:J231" si="50">ROUND(I224*H224,2)</f>
        <v>0</v>
      </c>
      <c r="K224" s="193" t="s">
        <v>185</v>
      </c>
      <c r="L224" s="39"/>
      <c r="M224" s="198" t="s">
        <v>1</v>
      </c>
      <c r="N224" s="199" t="s">
        <v>47</v>
      </c>
      <c r="O224" s="71"/>
      <c r="P224" s="200">
        <f t="shared" ref="P224:P231" si="51">O224*H224</f>
        <v>0</v>
      </c>
      <c r="Q224" s="200">
        <v>0</v>
      </c>
      <c r="R224" s="200">
        <f t="shared" ref="R224:R231" si="52">Q224*H224</f>
        <v>0</v>
      </c>
      <c r="S224" s="200">
        <v>0</v>
      </c>
      <c r="T224" s="201">
        <f t="shared" ref="T224:T231" si="53"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297</v>
      </c>
      <c r="AT224" s="202" t="s">
        <v>181</v>
      </c>
      <c r="AU224" s="202" t="s">
        <v>110</v>
      </c>
      <c r="AY224" s="17" t="s">
        <v>179</v>
      </c>
      <c r="BE224" s="203">
        <f t="shared" ref="BE224:BE231" si="54">IF(N224="základní",J224,0)</f>
        <v>0</v>
      </c>
      <c r="BF224" s="203">
        <f t="shared" ref="BF224:BF231" si="55">IF(N224="snížená",J224,0)</f>
        <v>0</v>
      </c>
      <c r="BG224" s="203">
        <f t="shared" ref="BG224:BG231" si="56">IF(N224="zákl. přenesená",J224,0)</f>
        <v>0</v>
      </c>
      <c r="BH224" s="203">
        <f t="shared" ref="BH224:BH231" si="57">IF(N224="sníž. přenesená",J224,0)</f>
        <v>0</v>
      </c>
      <c r="BI224" s="203">
        <f t="shared" ref="BI224:BI231" si="58">IF(N224="nulová",J224,0)</f>
        <v>0</v>
      </c>
      <c r="BJ224" s="17" t="s">
        <v>21</v>
      </c>
      <c r="BK224" s="203">
        <f t="shared" ref="BK224:BK231" si="59">ROUND(I224*H224,2)</f>
        <v>0</v>
      </c>
      <c r="BL224" s="17" t="s">
        <v>297</v>
      </c>
      <c r="BM224" s="202" t="s">
        <v>3006</v>
      </c>
    </row>
    <row r="225" spans="1:65" s="2" customFormat="1" ht="14.4" customHeight="1">
      <c r="A225" s="34"/>
      <c r="B225" s="35"/>
      <c r="C225" s="191" t="s">
        <v>720</v>
      </c>
      <c r="D225" s="191" t="s">
        <v>181</v>
      </c>
      <c r="E225" s="192" t="s">
        <v>3007</v>
      </c>
      <c r="F225" s="193" t="s">
        <v>3008</v>
      </c>
      <c r="G225" s="194" t="s">
        <v>243</v>
      </c>
      <c r="H225" s="195">
        <v>1</v>
      </c>
      <c r="I225" s="196"/>
      <c r="J225" s="197">
        <f t="shared" si="50"/>
        <v>0</v>
      </c>
      <c r="K225" s="193" t="s">
        <v>185</v>
      </c>
      <c r="L225" s="39"/>
      <c r="M225" s="198" t="s">
        <v>1</v>
      </c>
      <c r="N225" s="199" t="s">
        <v>47</v>
      </c>
      <c r="O225" s="71"/>
      <c r="P225" s="200">
        <f t="shared" si="51"/>
        <v>0</v>
      </c>
      <c r="Q225" s="200">
        <v>0</v>
      </c>
      <c r="R225" s="200">
        <f t="shared" si="52"/>
        <v>0</v>
      </c>
      <c r="S225" s="200">
        <v>0</v>
      </c>
      <c r="T225" s="201">
        <f t="shared" si="5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2" t="s">
        <v>297</v>
      </c>
      <c r="AT225" s="202" t="s">
        <v>181</v>
      </c>
      <c r="AU225" s="202" t="s">
        <v>110</v>
      </c>
      <c r="AY225" s="17" t="s">
        <v>179</v>
      </c>
      <c r="BE225" s="203">
        <f t="shared" si="54"/>
        <v>0</v>
      </c>
      <c r="BF225" s="203">
        <f t="shared" si="55"/>
        <v>0</v>
      </c>
      <c r="BG225" s="203">
        <f t="shared" si="56"/>
        <v>0</v>
      </c>
      <c r="BH225" s="203">
        <f t="shared" si="57"/>
        <v>0</v>
      </c>
      <c r="BI225" s="203">
        <f t="shared" si="58"/>
        <v>0</v>
      </c>
      <c r="BJ225" s="17" t="s">
        <v>21</v>
      </c>
      <c r="BK225" s="203">
        <f t="shared" si="59"/>
        <v>0</v>
      </c>
      <c r="BL225" s="17" t="s">
        <v>297</v>
      </c>
      <c r="BM225" s="202" t="s">
        <v>3009</v>
      </c>
    </row>
    <row r="226" spans="1:65" s="2" customFormat="1" ht="14.4" customHeight="1">
      <c r="A226" s="34"/>
      <c r="B226" s="35"/>
      <c r="C226" s="191" t="s">
        <v>726</v>
      </c>
      <c r="D226" s="191" t="s">
        <v>181</v>
      </c>
      <c r="E226" s="192" t="s">
        <v>3010</v>
      </c>
      <c r="F226" s="193" t="s">
        <v>3011</v>
      </c>
      <c r="G226" s="194" t="s">
        <v>243</v>
      </c>
      <c r="H226" s="195">
        <v>1</v>
      </c>
      <c r="I226" s="196"/>
      <c r="J226" s="197">
        <f t="shared" si="50"/>
        <v>0</v>
      </c>
      <c r="K226" s="193" t="s">
        <v>185</v>
      </c>
      <c r="L226" s="39"/>
      <c r="M226" s="198" t="s">
        <v>1</v>
      </c>
      <c r="N226" s="199" t="s">
        <v>47</v>
      </c>
      <c r="O226" s="71"/>
      <c r="P226" s="200">
        <f t="shared" si="51"/>
        <v>0</v>
      </c>
      <c r="Q226" s="200">
        <v>0</v>
      </c>
      <c r="R226" s="200">
        <f t="shared" si="52"/>
        <v>0</v>
      </c>
      <c r="S226" s="200">
        <v>0</v>
      </c>
      <c r="T226" s="201">
        <f t="shared" si="5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297</v>
      </c>
      <c r="AT226" s="202" t="s">
        <v>181</v>
      </c>
      <c r="AU226" s="202" t="s">
        <v>110</v>
      </c>
      <c r="AY226" s="17" t="s">
        <v>179</v>
      </c>
      <c r="BE226" s="203">
        <f t="shared" si="54"/>
        <v>0</v>
      </c>
      <c r="BF226" s="203">
        <f t="shared" si="55"/>
        <v>0</v>
      </c>
      <c r="BG226" s="203">
        <f t="shared" si="56"/>
        <v>0</v>
      </c>
      <c r="BH226" s="203">
        <f t="shared" si="57"/>
        <v>0</v>
      </c>
      <c r="BI226" s="203">
        <f t="shared" si="58"/>
        <v>0</v>
      </c>
      <c r="BJ226" s="17" t="s">
        <v>21</v>
      </c>
      <c r="BK226" s="203">
        <f t="shared" si="59"/>
        <v>0</v>
      </c>
      <c r="BL226" s="17" t="s">
        <v>297</v>
      </c>
      <c r="BM226" s="202" t="s">
        <v>3012</v>
      </c>
    </row>
    <row r="227" spans="1:65" s="2" customFormat="1" ht="14.4" customHeight="1">
      <c r="A227" s="34"/>
      <c r="B227" s="35"/>
      <c r="C227" s="191" t="s">
        <v>743</v>
      </c>
      <c r="D227" s="191" t="s">
        <v>181</v>
      </c>
      <c r="E227" s="192" t="s">
        <v>3013</v>
      </c>
      <c r="F227" s="193" t="s">
        <v>3014</v>
      </c>
      <c r="G227" s="194" t="s">
        <v>243</v>
      </c>
      <c r="H227" s="195">
        <v>1</v>
      </c>
      <c r="I227" s="196"/>
      <c r="J227" s="197">
        <f t="shared" si="50"/>
        <v>0</v>
      </c>
      <c r="K227" s="193" t="s">
        <v>185</v>
      </c>
      <c r="L227" s="39"/>
      <c r="M227" s="198" t="s">
        <v>1</v>
      </c>
      <c r="N227" s="199" t="s">
        <v>47</v>
      </c>
      <c r="O227" s="71"/>
      <c r="P227" s="200">
        <f t="shared" si="51"/>
        <v>0</v>
      </c>
      <c r="Q227" s="200">
        <v>0</v>
      </c>
      <c r="R227" s="200">
        <f t="shared" si="52"/>
        <v>0</v>
      </c>
      <c r="S227" s="200">
        <v>0</v>
      </c>
      <c r="T227" s="201">
        <f t="shared" si="5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297</v>
      </c>
      <c r="AT227" s="202" t="s">
        <v>181</v>
      </c>
      <c r="AU227" s="202" t="s">
        <v>110</v>
      </c>
      <c r="AY227" s="17" t="s">
        <v>179</v>
      </c>
      <c r="BE227" s="203">
        <f t="shared" si="54"/>
        <v>0</v>
      </c>
      <c r="BF227" s="203">
        <f t="shared" si="55"/>
        <v>0</v>
      </c>
      <c r="BG227" s="203">
        <f t="shared" si="56"/>
        <v>0</v>
      </c>
      <c r="BH227" s="203">
        <f t="shared" si="57"/>
        <v>0</v>
      </c>
      <c r="BI227" s="203">
        <f t="shared" si="58"/>
        <v>0</v>
      </c>
      <c r="BJ227" s="17" t="s">
        <v>21</v>
      </c>
      <c r="BK227" s="203">
        <f t="shared" si="59"/>
        <v>0</v>
      </c>
      <c r="BL227" s="17" t="s">
        <v>297</v>
      </c>
      <c r="BM227" s="202" t="s">
        <v>3015</v>
      </c>
    </row>
    <row r="228" spans="1:65" s="2" customFormat="1" ht="14.4" customHeight="1">
      <c r="A228" s="34"/>
      <c r="B228" s="35"/>
      <c r="C228" s="226" t="s">
        <v>748</v>
      </c>
      <c r="D228" s="226" t="s">
        <v>207</v>
      </c>
      <c r="E228" s="227" t="s">
        <v>3016</v>
      </c>
      <c r="F228" s="228" t="s">
        <v>3017</v>
      </c>
      <c r="G228" s="229" t="s">
        <v>243</v>
      </c>
      <c r="H228" s="230">
        <v>1</v>
      </c>
      <c r="I228" s="231"/>
      <c r="J228" s="232">
        <f t="shared" si="50"/>
        <v>0</v>
      </c>
      <c r="K228" s="228" t="s">
        <v>1</v>
      </c>
      <c r="L228" s="233"/>
      <c r="M228" s="234" t="s">
        <v>1</v>
      </c>
      <c r="N228" s="235" t="s">
        <v>47</v>
      </c>
      <c r="O228" s="71"/>
      <c r="P228" s="200">
        <f t="shared" si="51"/>
        <v>0</v>
      </c>
      <c r="Q228" s="200">
        <v>0</v>
      </c>
      <c r="R228" s="200">
        <f t="shared" si="52"/>
        <v>0</v>
      </c>
      <c r="S228" s="200">
        <v>0</v>
      </c>
      <c r="T228" s="201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397</v>
      </c>
      <c r="AT228" s="202" t="s">
        <v>207</v>
      </c>
      <c r="AU228" s="202" t="s">
        <v>110</v>
      </c>
      <c r="AY228" s="17" t="s">
        <v>179</v>
      </c>
      <c r="BE228" s="203">
        <f t="shared" si="54"/>
        <v>0</v>
      </c>
      <c r="BF228" s="203">
        <f t="shared" si="55"/>
        <v>0</v>
      </c>
      <c r="BG228" s="203">
        <f t="shared" si="56"/>
        <v>0</v>
      </c>
      <c r="BH228" s="203">
        <f t="shared" si="57"/>
        <v>0</v>
      </c>
      <c r="BI228" s="203">
        <f t="shared" si="58"/>
        <v>0</v>
      </c>
      <c r="BJ228" s="17" t="s">
        <v>21</v>
      </c>
      <c r="BK228" s="203">
        <f t="shared" si="59"/>
        <v>0</v>
      </c>
      <c r="BL228" s="17" t="s">
        <v>297</v>
      </c>
      <c r="BM228" s="202" t="s">
        <v>3018</v>
      </c>
    </row>
    <row r="229" spans="1:65" s="2" customFormat="1" ht="14.4" customHeight="1">
      <c r="A229" s="34"/>
      <c r="B229" s="35"/>
      <c r="C229" s="191" t="s">
        <v>754</v>
      </c>
      <c r="D229" s="191" t="s">
        <v>181</v>
      </c>
      <c r="E229" s="192" t="s">
        <v>3019</v>
      </c>
      <c r="F229" s="193" t="s">
        <v>3020</v>
      </c>
      <c r="G229" s="194" t="s">
        <v>243</v>
      </c>
      <c r="H229" s="195">
        <v>3</v>
      </c>
      <c r="I229" s="196"/>
      <c r="J229" s="197">
        <f t="shared" si="50"/>
        <v>0</v>
      </c>
      <c r="K229" s="193" t="s">
        <v>185</v>
      </c>
      <c r="L229" s="39"/>
      <c r="M229" s="198" t="s">
        <v>1</v>
      </c>
      <c r="N229" s="199" t="s">
        <v>47</v>
      </c>
      <c r="O229" s="71"/>
      <c r="P229" s="200">
        <f t="shared" si="51"/>
        <v>0</v>
      </c>
      <c r="Q229" s="200">
        <v>0</v>
      </c>
      <c r="R229" s="200">
        <f t="shared" si="52"/>
        <v>0</v>
      </c>
      <c r="S229" s="200">
        <v>0</v>
      </c>
      <c r="T229" s="201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297</v>
      </c>
      <c r="AT229" s="202" t="s">
        <v>181</v>
      </c>
      <c r="AU229" s="202" t="s">
        <v>110</v>
      </c>
      <c r="AY229" s="17" t="s">
        <v>179</v>
      </c>
      <c r="BE229" s="203">
        <f t="shared" si="54"/>
        <v>0</v>
      </c>
      <c r="BF229" s="203">
        <f t="shared" si="55"/>
        <v>0</v>
      </c>
      <c r="BG229" s="203">
        <f t="shared" si="56"/>
        <v>0</v>
      </c>
      <c r="BH229" s="203">
        <f t="shared" si="57"/>
        <v>0</v>
      </c>
      <c r="BI229" s="203">
        <f t="shared" si="58"/>
        <v>0</v>
      </c>
      <c r="BJ229" s="17" t="s">
        <v>21</v>
      </c>
      <c r="BK229" s="203">
        <f t="shared" si="59"/>
        <v>0</v>
      </c>
      <c r="BL229" s="17" t="s">
        <v>297</v>
      </c>
      <c r="BM229" s="202" t="s">
        <v>3021</v>
      </c>
    </row>
    <row r="230" spans="1:65" s="2" customFormat="1" ht="14.4" customHeight="1">
      <c r="A230" s="34"/>
      <c r="B230" s="35"/>
      <c r="C230" s="226" t="s">
        <v>626</v>
      </c>
      <c r="D230" s="226" t="s">
        <v>207</v>
      </c>
      <c r="E230" s="227" t="s">
        <v>3022</v>
      </c>
      <c r="F230" s="228" t="s">
        <v>3023</v>
      </c>
      <c r="G230" s="229" t="s">
        <v>243</v>
      </c>
      <c r="H230" s="230">
        <v>2</v>
      </c>
      <c r="I230" s="231"/>
      <c r="J230" s="232">
        <f t="shared" si="50"/>
        <v>0</v>
      </c>
      <c r="K230" s="228" t="s">
        <v>1</v>
      </c>
      <c r="L230" s="233"/>
      <c r="M230" s="234" t="s">
        <v>1</v>
      </c>
      <c r="N230" s="235" t="s">
        <v>47</v>
      </c>
      <c r="O230" s="71"/>
      <c r="P230" s="200">
        <f t="shared" si="51"/>
        <v>0</v>
      </c>
      <c r="Q230" s="200">
        <v>0</v>
      </c>
      <c r="R230" s="200">
        <f t="shared" si="52"/>
        <v>0</v>
      </c>
      <c r="S230" s="200">
        <v>0</v>
      </c>
      <c r="T230" s="201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397</v>
      </c>
      <c r="AT230" s="202" t="s">
        <v>207</v>
      </c>
      <c r="AU230" s="202" t="s">
        <v>110</v>
      </c>
      <c r="AY230" s="17" t="s">
        <v>179</v>
      </c>
      <c r="BE230" s="203">
        <f t="shared" si="54"/>
        <v>0</v>
      </c>
      <c r="BF230" s="203">
        <f t="shared" si="55"/>
        <v>0</v>
      </c>
      <c r="BG230" s="203">
        <f t="shared" si="56"/>
        <v>0</v>
      </c>
      <c r="BH230" s="203">
        <f t="shared" si="57"/>
        <v>0</v>
      </c>
      <c r="BI230" s="203">
        <f t="shared" si="58"/>
        <v>0</v>
      </c>
      <c r="BJ230" s="17" t="s">
        <v>21</v>
      </c>
      <c r="BK230" s="203">
        <f t="shared" si="59"/>
        <v>0</v>
      </c>
      <c r="BL230" s="17" t="s">
        <v>297</v>
      </c>
      <c r="BM230" s="202" t="s">
        <v>3024</v>
      </c>
    </row>
    <row r="231" spans="1:65" s="2" customFormat="1" ht="14.4" customHeight="1">
      <c r="A231" s="34"/>
      <c r="B231" s="35"/>
      <c r="C231" s="226" t="s">
        <v>680</v>
      </c>
      <c r="D231" s="226" t="s">
        <v>207</v>
      </c>
      <c r="E231" s="227" t="s">
        <v>3025</v>
      </c>
      <c r="F231" s="228" t="s">
        <v>3026</v>
      </c>
      <c r="G231" s="229" t="s">
        <v>243</v>
      </c>
      <c r="H231" s="230">
        <v>1</v>
      </c>
      <c r="I231" s="231"/>
      <c r="J231" s="232">
        <f t="shared" si="50"/>
        <v>0</v>
      </c>
      <c r="K231" s="228" t="s">
        <v>1</v>
      </c>
      <c r="L231" s="233"/>
      <c r="M231" s="234" t="s">
        <v>1</v>
      </c>
      <c r="N231" s="235" t="s">
        <v>47</v>
      </c>
      <c r="O231" s="71"/>
      <c r="P231" s="200">
        <f t="shared" si="51"/>
        <v>0</v>
      </c>
      <c r="Q231" s="200">
        <v>0</v>
      </c>
      <c r="R231" s="200">
        <f t="shared" si="52"/>
        <v>0</v>
      </c>
      <c r="S231" s="200">
        <v>0</v>
      </c>
      <c r="T231" s="201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397</v>
      </c>
      <c r="AT231" s="202" t="s">
        <v>207</v>
      </c>
      <c r="AU231" s="202" t="s">
        <v>110</v>
      </c>
      <c r="AY231" s="17" t="s">
        <v>179</v>
      </c>
      <c r="BE231" s="203">
        <f t="shared" si="54"/>
        <v>0</v>
      </c>
      <c r="BF231" s="203">
        <f t="shared" si="55"/>
        <v>0</v>
      </c>
      <c r="BG231" s="203">
        <f t="shared" si="56"/>
        <v>0</v>
      </c>
      <c r="BH231" s="203">
        <f t="shared" si="57"/>
        <v>0</v>
      </c>
      <c r="BI231" s="203">
        <f t="shared" si="58"/>
        <v>0</v>
      </c>
      <c r="BJ231" s="17" t="s">
        <v>21</v>
      </c>
      <c r="BK231" s="203">
        <f t="shared" si="59"/>
        <v>0</v>
      </c>
      <c r="BL231" s="17" t="s">
        <v>297</v>
      </c>
      <c r="BM231" s="202" t="s">
        <v>3027</v>
      </c>
    </row>
    <row r="232" spans="1:65" s="12" customFormat="1" ht="20.85" customHeight="1">
      <c r="B232" s="175"/>
      <c r="C232" s="176"/>
      <c r="D232" s="177" t="s">
        <v>81</v>
      </c>
      <c r="E232" s="189" t="s">
        <v>3028</v>
      </c>
      <c r="F232" s="189" t="s">
        <v>3029</v>
      </c>
      <c r="G232" s="176"/>
      <c r="H232" s="176"/>
      <c r="I232" s="179"/>
      <c r="J232" s="190">
        <f>BK232</f>
        <v>0</v>
      </c>
      <c r="K232" s="176"/>
      <c r="L232" s="181"/>
      <c r="M232" s="182"/>
      <c r="N232" s="183"/>
      <c r="O232" s="183"/>
      <c r="P232" s="184">
        <f>SUM(P233:P252)</f>
        <v>0</v>
      </c>
      <c r="Q232" s="183"/>
      <c r="R232" s="184">
        <f>SUM(R233:R252)</f>
        <v>1.79955</v>
      </c>
      <c r="S232" s="183"/>
      <c r="T232" s="185">
        <f>SUM(T233:T252)</f>
        <v>0</v>
      </c>
      <c r="AR232" s="186" t="s">
        <v>90</v>
      </c>
      <c r="AT232" s="187" t="s">
        <v>81</v>
      </c>
      <c r="AU232" s="187" t="s">
        <v>90</v>
      </c>
      <c r="AY232" s="186" t="s">
        <v>179</v>
      </c>
      <c r="BK232" s="188">
        <f>SUM(BK233:BK252)</f>
        <v>0</v>
      </c>
    </row>
    <row r="233" spans="1:65" s="2" customFormat="1" ht="14.4" customHeight="1">
      <c r="A233" s="34"/>
      <c r="B233" s="35"/>
      <c r="C233" s="191" t="s">
        <v>724</v>
      </c>
      <c r="D233" s="191" t="s">
        <v>181</v>
      </c>
      <c r="E233" s="192" t="s">
        <v>3030</v>
      </c>
      <c r="F233" s="193" t="s">
        <v>3031</v>
      </c>
      <c r="G233" s="194" t="s">
        <v>260</v>
      </c>
      <c r="H233" s="195">
        <v>3200</v>
      </c>
      <c r="I233" s="196"/>
      <c r="J233" s="197">
        <f>ROUND(I233*H233,2)</f>
        <v>0</v>
      </c>
      <c r="K233" s="193" t="s">
        <v>185</v>
      </c>
      <c r="L233" s="39"/>
      <c r="M233" s="198" t="s">
        <v>1</v>
      </c>
      <c r="N233" s="199" t="s">
        <v>47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297</v>
      </c>
      <c r="AT233" s="202" t="s">
        <v>181</v>
      </c>
      <c r="AU233" s="202" t="s">
        <v>110</v>
      </c>
      <c r="AY233" s="17" t="s">
        <v>179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21</v>
      </c>
      <c r="BK233" s="203">
        <f>ROUND(I233*H233,2)</f>
        <v>0</v>
      </c>
      <c r="BL233" s="17" t="s">
        <v>297</v>
      </c>
      <c r="BM233" s="202" t="s">
        <v>3032</v>
      </c>
    </row>
    <row r="234" spans="1:65" s="2" customFormat="1" ht="14.4" customHeight="1">
      <c r="A234" s="34"/>
      <c r="B234" s="35"/>
      <c r="C234" s="226" t="s">
        <v>775</v>
      </c>
      <c r="D234" s="226" t="s">
        <v>207</v>
      </c>
      <c r="E234" s="227" t="s">
        <v>3033</v>
      </c>
      <c r="F234" s="228" t="s">
        <v>3034</v>
      </c>
      <c r="G234" s="229" t="s">
        <v>260</v>
      </c>
      <c r="H234" s="230">
        <v>3360</v>
      </c>
      <c r="I234" s="231"/>
      <c r="J234" s="232">
        <f>ROUND(I234*H234,2)</f>
        <v>0</v>
      </c>
      <c r="K234" s="228" t="s">
        <v>185</v>
      </c>
      <c r="L234" s="233"/>
      <c r="M234" s="234" t="s">
        <v>1</v>
      </c>
      <c r="N234" s="235" t="s">
        <v>47</v>
      </c>
      <c r="O234" s="71"/>
      <c r="P234" s="200">
        <f>O234*H234</f>
        <v>0</v>
      </c>
      <c r="Q234" s="200">
        <v>4.0000000000000003E-5</v>
      </c>
      <c r="R234" s="200">
        <f>Q234*H234</f>
        <v>0.13440000000000002</v>
      </c>
      <c r="S234" s="200">
        <v>0</v>
      </c>
      <c r="T234" s="20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397</v>
      </c>
      <c r="AT234" s="202" t="s">
        <v>207</v>
      </c>
      <c r="AU234" s="202" t="s">
        <v>110</v>
      </c>
      <c r="AY234" s="17" t="s">
        <v>179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21</v>
      </c>
      <c r="BK234" s="203">
        <f>ROUND(I234*H234,2)</f>
        <v>0</v>
      </c>
      <c r="BL234" s="17" t="s">
        <v>297</v>
      </c>
      <c r="BM234" s="202" t="s">
        <v>3035</v>
      </c>
    </row>
    <row r="235" spans="1:65" s="14" customFormat="1" ht="10.199999999999999">
      <c r="B235" s="215"/>
      <c r="C235" s="216"/>
      <c r="D235" s="206" t="s">
        <v>188</v>
      </c>
      <c r="E235" s="217" t="s">
        <v>1</v>
      </c>
      <c r="F235" s="218" t="s">
        <v>3036</v>
      </c>
      <c r="G235" s="216"/>
      <c r="H235" s="219">
        <v>3360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188</v>
      </c>
      <c r="AU235" s="225" t="s">
        <v>110</v>
      </c>
      <c r="AV235" s="14" t="s">
        <v>90</v>
      </c>
      <c r="AW235" s="14" t="s">
        <v>40</v>
      </c>
      <c r="AX235" s="14" t="s">
        <v>21</v>
      </c>
      <c r="AY235" s="225" t="s">
        <v>179</v>
      </c>
    </row>
    <row r="236" spans="1:65" s="2" customFormat="1" ht="14.4" customHeight="1">
      <c r="A236" s="34"/>
      <c r="B236" s="35"/>
      <c r="C236" s="191" t="s">
        <v>779</v>
      </c>
      <c r="D236" s="191" t="s">
        <v>181</v>
      </c>
      <c r="E236" s="192" t="s">
        <v>3037</v>
      </c>
      <c r="F236" s="193" t="s">
        <v>3038</v>
      </c>
      <c r="G236" s="194" t="s">
        <v>260</v>
      </c>
      <c r="H236" s="195">
        <v>100</v>
      </c>
      <c r="I236" s="196"/>
      <c r="J236" s="197">
        <f>ROUND(I236*H236,2)</f>
        <v>0</v>
      </c>
      <c r="K236" s="193" t="s">
        <v>185</v>
      </c>
      <c r="L236" s="39"/>
      <c r="M236" s="198" t="s">
        <v>1</v>
      </c>
      <c r="N236" s="199" t="s">
        <v>47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297</v>
      </c>
      <c r="AT236" s="202" t="s">
        <v>181</v>
      </c>
      <c r="AU236" s="202" t="s">
        <v>110</v>
      </c>
      <c r="AY236" s="17" t="s">
        <v>179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21</v>
      </c>
      <c r="BK236" s="203">
        <f>ROUND(I236*H236,2)</f>
        <v>0</v>
      </c>
      <c r="BL236" s="17" t="s">
        <v>297</v>
      </c>
      <c r="BM236" s="202" t="s">
        <v>3039</v>
      </c>
    </row>
    <row r="237" spans="1:65" s="2" customFormat="1" ht="14.4" customHeight="1">
      <c r="A237" s="34"/>
      <c r="B237" s="35"/>
      <c r="C237" s="226" t="s">
        <v>784</v>
      </c>
      <c r="D237" s="226" t="s">
        <v>207</v>
      </c>
      <c r="E237" s="227" t="s">
        <v>3040</v>
      </c>
      <c r="F237" s="228" t="s">
        <v>3041</v>
      </c>
      <c r="G237" s="229" t="s">
        <v>260</v>
      </c>
      <c r="H237" s="230">
        <v>105</v>
      </c>
      <c r="I237" s="231"/>
      <c r="J237" s="232">
        <f>ROUND(I237*H237,2)</f>
        <v>0</v>
      </c>
      <c r="K237" s="228" t="s">
        <v>185</v>
      </c>
      <c r="L237" s="233"/>
      <c r="M237" s="234" t="s">
        <v>1</v>
      </c>
      <c r="N237" s="235" t="s">
        <v>47</v>
      </c>
      <c r="O237" s="71"/>
      <c r="P237" s="200">
        <f>O237*H237</f>
        <v>0</v>
      </c>
      <c r="Q237" s="200">
        <v>1.9000000000000001E-4</v>
      </c>
      <c r="R237" s="200">
        <f>Q237*H237</f>
        <v>1.9950000000000002E-2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397</v>
      </c>
      <c r="AT237" s="202" t="s">
        <v>207</v>
      </c>
      <c r="AU237" s="202" t="s">
        <v>110</v>
      </c>
      <c r="AY237" s="17" t="s">
        <v>179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21</v>
      </c>
      <c r="BK237" s="203">
        <f>ROUND(I237*H237,2)</f>
        <v>0</v>
      </c>
      <c r="BL237" s="17" t="s">
        <v>297</v>
      </c>
      <c r="BM237" s="202" t="s">
        <v>3042</v>
      </c>
    </row>
    <row r="238" spans="1:65" s="14" customFormat="1" ht="10.199999999999999">
      <c r="B238" s="215"/>
      <c r="C238" s="216"/>
      <c r="D238" s="206" t="s">
        <v>188</v>
      </c>
      <c r="E238" s="217" t="s">
        <v>1</v>
      </c>
      <c r="F238" s="218" t="s">
        <v>3043</v>
      </c>
      <c r="G238" s="216"/>
      <c r="H238" s="219">
        <v>105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188</v>
      </c>
      <c r="AU238" s="225" t="s">
        <v>110</v>
      </c>
      <c r="AV238" s="14" t="s">
        <v>90</v>
      </c>
      <c r="AW238" s="14" t="s">
        <v>40</v>
      </c>
      <c r="AX238" s="14" t="s">
        <v>21</v>
      </c>
      <c r="AY238" s="225" t="s">
        <v>179</v>
      </c>
    </row>
    <row r="239" spans="1:65" s="2" customFormat="1" ht="14.4" customHeight="1">
      <c r="A239" s="34"/>
      <c r="B239" s="35"/>
      <c r="C239" s="191" t="s">
        <v>27</v>
      </c>
      <c r="D239" s="191" t="s">
        <v>181</v>
      </c>
      <c r="E239" s="192" t="s">
        <v>3044</v>
      </c>
      <c r="F239" s="193" t="s">
        <v>3045</v>
      </c>
      <c r="G239" s="194" t="s">
        <v>260</v>
      </c>
      <c r="H239" s="195">
        <v>50</v>
      </c>
      <c r="I239" s="196"/>
      <c r="J239" s="197">
        <f t="shared" ref="J239:J252" si="60">ROUND(I239*H239,2)</f>
        <v>0</v>
      </c>
      <c r="K239" s="193" t="s">
        <v>185</v>
      </c>
      <c r="L239" s="39"/>
      <c r="M239" s="198" t="s">
        <v>1</v>
      </c>
      <c r="N239" s="199" t="s">
        <v>47</v>
      </c>
      <c r="O239" s="71"/>
      <c r="P239" s="200">
        <f t="shared" ref="P239:P252" si="61">O239*H239</f>
        <v>0</v>
      </c>
      <c r="Q239" s="200">
        <v>0</v>
      </c>
      <c r="R239" s="200">
        <f t="shared" ref="R239:R252" si="62">Q239*H239</f>
        <v>0</v>
      </c>
      <c r="S239" s="200">
        <v>0</v>
      </c>
      <c r="T239" s="201">
        <f t="shared" ref="T239:T252" si="63"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297</v>
      </c>
      <c r="AT239" s="202" t="s">
        <v>181</v>
      </c>
      <c r="AU239" s="202" t="s">
        <v>110</v>
      </c>
      <c r="AY239" s="17" t="s">
        <v>179</v>
      </c>
      <c r="BE239" s="203">
        <f t="shared" ref="BE239:BE252" si="64">IF(N239="základní",J239,0)</f>
        <v>0</v>
      </c>
      <c r="BF239" s="203">
        <f t="shared" ref="BF239:BF252" si="65">IF(N239="snížená",J239,0)</f>
        <v>0</v>
      </c>
      <c r="BG239" s="203">
        <f t="shared" ref="BG239:BG252" si="66">IF(N239="zákl. přenesená",J239,0)</f>
        <v>0</v>
      </c>
      <c r="BH239" s="203">
        <f t="shared" ref="BH239:BH252" si="67">IF(N239="sníž. přenesená",J239,0)</f>
        <v>0</v>
      </c>
      <c r="BI239" s="203">
        <f t="shared" ref="BI239:BI252" si="68">IF(N239="nulová",J239,0)</f>
        <v>0</v>
      </c>
      <c r="BJ239" s="17" t="s">
        <v>21</v>
      </c>
      <c r="BK239" s="203">
        <f t="shared" ref="BK239:BK252" si="69">ROUND(I239*H239,2)</f>
        <v>0</v>
      </c>
      <c r="BL239" s="17" t="s">
        <v>297</v>
      </c>
      <c r="BM239" s="202" t="s">
        <v>3046</v>
      </c>
    </row>
    <row r="240" spans="1:65" s="2" customFormat="1" ht="14.4" customHeight="1">
      <c r="A240" s="34"/>
      <c r="B240" s="35"/>
      <c r="C240" s="226" t="s">
        <v>797</v>
      </c>
      <c r="D240" s="226" t="s">
        <v>207</v>
      </c>
      <c r="E240" s="227" t="s">
        <v>3047</v>
      </c>
      <c r="F240" s="228" t="s">
        <v>3048</v>
      </c>
      <c r="G240" s="229" t="s">
        <v>260</v>
      </c>
      <c r="H240" s="230">
        <v>50</v>
      </c>
      <c r="I240" s="231"/>
      <c r="J240" s="232">
        <f t="shared" si="60"/>
        <v>0</v>
      </c>
      <c r="K240" s="228" t="s">
        <v>185</v>
      </c>
      <c r="L240" s="233"/>
      <c r="M240" s="234" t="s">
        <v>1</v>
      </c>
      <c r="N240" s="235" t="s">
        <v>47</v>
      </c>
      <c r="O240" s="71"/>
      <c r="P240" s="200">
        <f t="shared" si="61"/>
        <v>0</v>
      </c>
      <c r="Q240" s="200">
        <v>1.2E-2</v>
      </c>
      <c r="R240" s="200">
        <f t="shared" si="62"/>
        <v>0.6</v>
      </c>
      <c r="S240" s="200">
        <v>0</v>
      </c>
      <c r="T240" s="201">
        <f t="shared" si="6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397</v>
      </c>
      <c r="AT240" s="202" t="s">
        <v>207</v>
      </c>
      <c r="AU240" s="202" t="s">
        <v>110</v>
      </c>
      <c r="AY240" s="17" t="s">
        <v>179</v>
      </c>
      <c r="BE240" s="203">
        <f t="shared" si="64"/>
        <v>0</v>
      </c>
      <c r="BF240" s="203">
        <f t="shared" si="65"/>
        <v>0</v>
      </c>
      <c r="BG240" s="203">
        <f t="shared" si="66"/>
        <v>0</v>
      </c>
      <c r="BH240" s="203">
        <f t="shared" si="67"/>
        <v>0</v>
      </c>
      <c r="BI240" s="203">
        <f t="shared" si="68"/>
        <v>0</v>
      </c>
      <c r="BJ240" s="17" t="s">
        <v>21</v>
      </c>
      <c r="BK240" s="203">
        <f t="shared" si="69"/>
        <v>0</v>
      </c>
      <c r="BL240" s="17" t="s">
        <v>297</v>
      </c>
      <c r="BM240" s="202" t="s">
        <v>3049</v>
      </c>
    </row>
    <row r="241" spans="1:65" s="2" customFormat="1" ht="14.4" customHeight="1">
      <c r="A241" s="34"/>
      <c r="B241" s="35"/>
      <c r="C241" s="191" t="s">
        <v>803</v>
      </c>
      <c r="D241" s="191" t="s">
        <v>181</v>
      </c>
      <c r="E241" s="192" t="s">
        <v>3050</v>
      </c>
      <c r="F241" s="193" t="s">
        <v>3051</v>
      </c>
      <c r="G241" s="194" t="s">
        <v>243</v>
      </c>
      <c r="H241" s="195">
        <v>100</v>
      </c>
      <c r="I241" s="196"/>
      <c r="J241" s="197">
        <f t="shared" si="60"/>
        <v>0</v>
      </c>
      <c r="K241" s="193" t="s">
        <v>185</v>
      </c>
      <c r="L241" s="39"/>
      <c r="M241" s="198" t="s">
        <v>1</v>
      </c>
      <c r="N241" s="199" t="s">
        <v>47</v>
      </c>
      <c r="O241" s="71"/>
      <c r="P241" s="200">
        <f t="shared" si="61"/>
        <v>0</v>
      </c>
      <c r="Q241" s="200">
        <v>0</v>
      </c>
      <c r="R241" s="200">
        <f t="shared" si="62"/>
        <v>0</v>
      </c>
      <c r="S241" s="200">
        <v>0</v>
      </c>
      <c r="T241" s="201">
        <f t="shared" si="6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297</v>
      </c>
      <c r="AT241" s="202" t="s">
        <v>181</v>
      </c>
      <c r="AU241" s="202" t="s">
        <v>110</v>
      </c>
      <c r="AY241" s="17" t="s">
        <v>179</v>
      </c>
      <c r="BE241" s="203">
        <f t="shared" si="64"/>
        <v>0</v>
      </c>
      <c r="BF241" s="203">
        <f t="shared" si="65"/>
        <v>0</v>
      </c>
      <c r="BG241" s="203">
        <f t="shared" si="66"/>
        <v>0</v>
      </c>
      <c r="BH241" s="203">
        <f t="shared" si="67"/>
        <v>0</v>
      </c>
      <c r="BI241" s="203">
        <f t="shared" si="68"/>
        <v>0</v>
      </c>
      <c r="BJ241" s="17" t="s">
        <v>21</v>
      </c>
      <c r="BK241" s="203">
        <f t="shared" si="69"/>
        <v>0</v>
      </c>
      <c r="BL241" s="17" t="s">
        <v>297</v>
      </c>
      <c r="BM241" s="202" t="s">
        <v>3052</v>
      </c>
    </row>
    <row r="242" spans="1:65" s="2" customFormat="1" ht="14.4" customHeight="1">
      <c r="A242" s="34"/>
      <c r="B242" s="35"/>
      <c r="C242" s="226" t="s">
        <v>812</v>
      </c>
      <c r="D242" s="226" t="s">
        <v>207</v>
      </c>
      <c r="E242" s="227" t="s">
        <v>3053</v>
      </c>
      <c r="F242" s="228" t="s">
        <v>3054</v>
      </c>
      <c r="G242" s="229" t="s">
        <v>243</v>
      </c>
      <c r="H242" s="230">
        <v>100</v>
      </c>
      <c r="I242" s="231"/>
      <c r="J242" s="232">
        <f t="shared" si="60"/>
        <v>0</v>
      </c>
      <c r="K242" s="228" t="s">
        <v>185</v>
      </c>
      <c r="L242" s="233"/>
      <c r="M242" s="234" t="s">
        <v>1</v>
      </c>
      <c r="N242" s="235" t="s">
        <v>47</v>
      </c>
      <c r="O242" s="71"/>
      <c r="P242" s="200">
        <f t="shared" si="61"/>
        <v>0</v>
      </c>
      <c r="Q242" s="200">
        <v>1.3999999999999999E-4</v>
      </c>
      <c r="R242" s="200">
        <f t="shared" si="62"/>
        <v>1.3999999999999999E-2</v>
      </c>
      <c r="S242" s="200">
        <v>0</v>
      </c>
      <c r="T242" s="201">
        <f t="shared" si="6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397</v>
      </c>
      <c r="AT242" s="202" t="s">
        <v>207</v>
      </c>
      <c r="AU242" s="202" t="s">
        <v>110</v>
      </c>
      <c r="AY242" s="17" t="s">
        <v>179</v>
      </c>
      <c r="BE242" s="203">
        <f t="shared" si="64"/>
        <v>0</v>
      </c>
      <c r="BF242" s="203">
        <f t="shared" si="65"/>
        <v>0</v>
      </c>
      <c r="BG242" s="203">
        <f t="shared" si="66"/>
        <v>0</v>
      </c>
      <c r="BH242" s="203">
        <f t="shared" si="67"/>
        <v>0</v>
      </c>
      <c r="BI242" s="203">
        <f t="shared" si="68"/>
        <v>0</v>
      </c>
      <c r="BJ242" s="17" t="s">
        <v>21</v>
      </c>
      <c r="BK242" s="203">
        <f t="shared" si="69"/>
        <v>0</v>
      </c>
      <c r="BL242" s="17" t="s">
        <v>297</v>
      </c>
      <c r="BM242" s="202" t="s">
        <v>3055</v>
      </c>
    </row>
    <row r="243" spans="1:65" s="2" customFormat="1" ht="14.4" customHeight="1">
      <c r="A243" s="34"/>
      <c r="B243" s="35"/>
      <c r="C243" s="191" t="s">
        <v>818</v>
      </c>
      <c r="D243" s="191" t="s">
        <v>181</v>
      </c>
      <c r="E243" s="192" t="s">
        <v>3056</v>
      </c>
      <c r="F243" s="193" t="s">
        <v>3057</v>
      </c>
      <c r="G243" s="194" t="s">
        <v>243</v>
      </c>
      <c r="H243" s="195">
        <v>3000</v>
      </c>
      <c r="I243" s="196"/>
      <c r="J243" s="197">
        <f t="shared" si="60"/>
        <v>0</v>
      </c>
      <c r="K243" s="193" t="s">
        <v>185</v>
      </c>
      <c r="L243" s="39"/>
      <c r="M243" s="198" t="s">
        <v>1</v>
      </c>
      <c r="N243" s="199" t="s">
        <v>47</v>
      </c>
      <c r="O243" s="71"/>
      <c r="P243" s="200">
        <f t="shared" si="61"/>
        <v>0</v>
      </c>
      <c r="Q243" s="200">
        <v>0</v>
      </c>
      <c r="R243" s="200">
        <f t="shared" si="62"/>
        <v>0</v>
      </c>
      <c r="S243" s="200">
        <v>0</v>
      </c>
      <c r="T243" s="201">
        <f t="shared" si="6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297</v>
      </c>
      <c r="AT243" s="202" t="s">
        <v>181</v>
      </c>
      <c r="AU243" s="202" t="s">
        <v>110</v>
      </c>
      <c r="AY243" s="17" t="s">
        <v>179</v>
      </c>
      <c r="BE243" s="203">
        <f t="shared" si="64"/>
        <v>0</v>
      </c>
      <c r="BF243" s="203">
        <f t="shared" si="65"/>
        <v>0</v>
      </c>
      <c r="BG243" s="203">
        <f t="shared" si="66"/>
        <v>0</v>
      </c>
      <c r="BH243" s="203">
        <f t="shared" si="67"/>
        <v>0</v>
      </c>
      <c r="BI243" s="203">
        <f t="shared" si="68"/>
        <v>0</v>
      </c>
      <c r="BJ243" s="17" t="s">
        <v>21</v>
      </c>
      <c r="BK243" s="203">
        <f t="shared" si="69"/>
        <v>0</v>
      </c>
      <c r="BL243" s="17" t="s">
        <v>297</v>
      </c>
      <c r="BM243" s="202" t="s">
        <v>3058</v>
      </c>
    </row>
    <row r="244" spans="1:65" s="2" customFormat="1" ht="14.4" customHeight="1">
      <c r="A244" s="34"/>
      <c r="B244" s="35"/>
      <c r="C244" s="226" t="s">
        <v>824</v>
      </c>
      <c r="D244" s="226" t="s">
        <v>207</v>
      </c>
      <c r="E244" s="227" t="s">
        <v>3059</v>
      </c>
      <c r="F244" s="228" t="s">
        <v>3060</v>
      </c>
      <c r="G244" s="229" t="s">
        <v>3061</v>
      </c>
      <c r="H244" s="230">
        <v>3</v>
      </c>
      <c r="I244" s="231"/>
      <c r="J244" s="232">
        <f t="shared" si="60"/>
        <v>0</v>
      </c>
      <c r="K244" s="228" t="s">
        <v>185</v>
      </c>
      <c r="L244" s="233"/>
      <c r="M244" s="234" t="s">
        <v>1</v>
      </c>
      <c r="N244" s="235" t="s">
        <v>47</v>
      </c>
      <c r="O244" s="71"/>
      <c r="P244" s="200">
        <f t="shared" si="61"/>
        <v>0</v>
      </c>
      <c r="Q244" s="200">
        <v>1.4E-3</v>
      </c>
      <c r="R244" s="200">
        <f t="shared" si="62"/>
        <v>4.1999999999999997E-3</v>
      </c>
      <c r="S244" s="200">
        <v>0</v>
      </c>
      <c r="T244" s="201">
        <f t="shared" si="6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397</v>
      </c>
      <c r="AT244" s="202" t="s">
        <v>207</v>
      </c>
      <c r="AU244" s="202" t="s">
        <v>110</v>
      </c>
      <c r="AY244" s="17" t="s">
        <v>179</v>
      </c>
      <c r="BE244" s="203">
        <f t="shared" si="64"/>
        <v>0</v>
      </c>
      <c r="BF244" s="203">
        <f t="shared" si="65"/>
        <v>0</v>
      </c>
      <c r="BG244" s="203">
        <f t="shared" si="66"/>
        <v>0</v>
      </c>
      <c r="BH244" s="203">
        <f t="shared" si="67"/>
        <v>0</v>
      </c>
      <c r="BI244" s="203">
        <f t="shared" si="68"/>
        <v>0</v>
      </c>
      <c r="BJ244" s="17" t="s">
        <v>21</v>
      </c>
      <c r="BK244" s="203">
        <f t="shared" si="69"/>
        <v>0</v>
      </c>
      <c r="BL244" s="17" t="s">
        <v>297</v>
      </c>
      <c r="BM244" s="202" t="s">
        <v>3062</v>
      </c>
    </row>
    <row r="245" spans="1:65" s="2" customFormat="1" ht="14.4" customHeight="1">
      <c r="A245" s="34"/>
      <c r="B245" s="35"/>
      <c r="C245" s="191" t="s">
        <v>829</v>
      </c>
      <c r="D245" s="191" t="s">
        <v>181</v>
      </c>
      <c r="E245" s="192" t="s">
        <v>3063</v>
      </c>
      <c r="F245" s="193" t="s">
        <v>3064</v>
      </c>
      <c r="G245" s="194" t="s">
        <v>260</v>
      </c>
      <c r="H245" s="195">
        <v>14930</v>
      </c>
      <c r="I245" s="196"/>
      <c r="J245" s="197">
        <f t="shared" si="60"/>
        <v>0</v>
      </c>
      <c r="K245" s="193" t="s">
        <v>185</v>
      </c>
      <c r="L245" s="39"/>
      <c r="M245" s="198" t="s">
        <v>1</v>
      </c>
      <c r="N245" s="199" t="s">
        <v>47</v>
      </c>
      <c r="O245" s="71"/>
      <c r="P245" s="200">
        <f t="shared" si="61"/>
        <v>0</v>
      </c>
      <c r="Q245" s="200">
        <v>0</v>
      </c>
      <c r="R245" s="200">
        <f t="shared" si="62"/>
        <v>0</v>
      </c>
      <c r="S245" s="200">
        <v>0</v>
      </c>
      <c r="T245" s="201">
        <f t="shared" si="6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297</v>
      </c>
      <c r="AT245" s="202" t="s">
        <v>181</v>
      </c>
      <c r="AU245" s="202" t="s">
        <v>110</v>
      </c>
      <c r="AY245" s="17" t="s">
        <v>179</v>
      </c>
      <c r="BE245" s="203">
        <f t="shared" si="64"/>
        <v>0</v>
      </c>
      <c r="BF245" s="203">
        <f t="shared" si="65"/>
        <v>0</v>
      </c>
      <c r="BG245" s="203">
        <f t="shared" si="66"/>
        <v>0</v>
      </c>
      <c r="BH245" s="203">
        <f t="shared" si="67"/>
        <v>0</v>
      </c>
      <c r="BI245" s="203">
        <f t="shared" si="68"/>
        <v>0</v>
      </c>
      <c r="BJ245" s="17" t="s">
        <v>21</v>
      </c>
      <c r="BK245" s="203">
        <f t="shared" si="69"/>
        <v>0</v>
      </c>
      <c r="BL245" s="17" t="s">
        <v>297</v>
      </c>
      <c r="BM245" s="202" t="s">
        <v>3065</v>
      </c>
    </row>
    <row r="246" spans="1:65" s="2" customFormat="1" ht="14.4" customHeight="1">
      <c r="A246" s="34"/>
      <c r="B246" s="35"/>
      <c r="C246" s="226" t="s">
        <v>836</v>
      </c>
      <c r="D246" s="226" t="s">
        <v>207</v>
      </c>
      <c r="E246" s="227" t="s">
        <v>3066</v>
      </c>
      <c r="F246" s="228" t="s">
        <v>3067</v>
      </c>
      <c r="G246" s="229" t="s">
        <v>260</v>
      </c>
      <c r="H246" s="230">
        <v>12770</v>
      </c>
      <c r="I246" s="231"/>
      <c r="J246" s="232">
        <f t="shared" si="60"/>
        <v>0</v>
      </c>
      <c r="K246" s="228" t="s">
        <v>185</v>
      </c>
      <c r="L246" s="233"/>
      <c r="M246" s="234" t="s">
        <v>1</v>
      </c>
      <c r="N246" s="235" t="s">
        <v>47</v>
      </c>
      <c r="O246" s="71"/>
      <c r="P246" s="200">
        <f t="shared" si="61"/>
        <v>0</v>
      </c>
      <c r="Q246" s="200">
        <v>6.0000000000000002E-5</v>
      </c>
      <c r="R246" s="200">
        <f t="shared" si="62"/>
        <v>0.76619999999999999</v>
      </c>
      <c r="S246" s="200">
        <v>0</v>
      </c>
      <c r="T246" s="201">
        <f t="shared" si="6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397</v>
      </c>
      <c r="AT246" s="202" t="s">
        <v>207</v>
      </c>
      <c r="AU246" s="202" t="s">
        <v>110</v>
      </c>
      <c r="AY246" s="17" t="s">
        <v>179</v>
      </c>
      <c r="BE246" s="203">
        <f t="shared" si="64"/>
        <v>0</v>
      </c>
      <c r="BF246" s="203">
        <f t="shared" si="65"/>
        <v>0</v>
      </c>
      <c r="BG246" s="203">
        <f t="shared" si="66"/>
        <v>0</v>
      </c>
      <c r="BH246" s="203">
        <f t="shared" si="67"/>
        <v>0</v>
      </c>
      <c r="BI246" s="203">
        <f t="shared" si="68"/>
        <v>0</v>
      </c>
      <c r="BJ246" s="17" t="s">
        <v>21</v>
      </c>
      <c r="BK246" s="203">
        <f t="shared" si="69"/>
        <v>0</v>
      </c>
      <c r="BL246" s="17" t="s">
        <v>297</v>
      </c>
      <c r="BM246" s="202" t="s">
        <v>3068</v>
      </c>
    </row>
    <row r="247" spans="1:65" s="2" customFormat="1" ht="14.4" customHeight="1">
      <c r="A247" s="34"/>
      <c r="B247" s="35"/>
      <c r="C247" s="226" t="s">
        <v>842</v>
      </c>
      <c r="D247" s="226" t="s">
        <v>207</v>
      </c>
      <c r="E247" s="227" t="s">
        <v>3069</v>
      </c>
      <c r="F247" s="228" t="s">
        <v>3070</v>
      </c>
      <c r="G247" s="229" t="s">
        <v>260</v>
      </c>
      <c r="H247" s="230">
        <v>200</v>
      </c>
      <c r="I247" s="231"/>
      <c r="J247" s="232">
        <f t="shared" si="60"/>
        <v>0</v>
      </c>
      <c r="K247" s="228" t="s">
        <v>185</v>
      </c>
      <c r="L247" s="233"/>
      <c r="M247" s="234" t="s">
        <v>1</v>
      </c>
      <c r="N247" s="235" t="s">
        <v>47</v>
      </c>
      <c r="O247" s="71"/>
      <c r="P247" s="200">
        <f t="shared" si="61"/>
        <v>0</v>
      </c>
      <c r="Q247" s="200">
        <v>1.0000000000000001E-5</v>
      </c>
      <c r="R247" s="200">
        <f t="shared" si="62"/>
        <v>2E-3</v>
      </c>
      <c r="S247" s="200">
        <v>0</v>
      </c>
      <c r="T247" s="201">
        <f t="shared" si="6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397</v>
      </c>
      <c r="AT247" s="202" t="s">
        <v>207</v>
      </c>
      <c r="AU247" s="202" t="s">
        <v>110</v>
      </c>
      <c r="AY247" s="17" t="s">
        <v>179</v>
      </c>
      <c r="BE247" s="203">
        <f t="shared" si="64"/>
        <v>0</v>
      </c>
      <c r="BF247" s="203">
        <f t="shared" si="65"/>
        <v>0</v>
      </c>
      <c r="BG247" s="203">
        <f t="shared" si="66"/>
        <v>0</v>
      </c>
      <c r="BH247" s="203">
        <f t="shared" si="67"/>
        <v>0</v>
      </c>
      <c r="BI247" s="203">
        <f t="shared" si="68"/>
        <v>0</v>
      </c>
      <c r="BJ247" s="17" t="s">
        <v>21</v>
      </c>
      <c r="BK247" s="203">
        <f t="shared" si="69"/>
        <v>0</v>
      </c>
      <c r="BL247" s="17" t="s">
        <v>297</v>
      </c>
      <c r="BM247" s="202" t="s">
        <v>3071</v>
      </c>
    </row>
    <row r="248" spans="1:65" s="2" customFormat="1" ht="22.2" customHeight="1">
      <c r="A248" s="34"/>
      <c r="B248" s="35"/>
      <c r="C248" s="226" t="s">
        <v>846</v>
      </c>
      <c r="D248" s="226" t="s">
        <v>207</v>
      </c>
      <c r="E248" s="227" t="s">
        <v>3072</v>
      </c>
      <c r="F248" s="228" t="s">
        <v>3073</v>
      </c>
      <c r="G248" s="229" t="s">
        <v>260</v>
      </c>
      <c r="H248" s="230">
        <v>840</v>
      </c>
      <c r="I248" s="231"/>
      <c r="J248" s="232">
        <f t="shared" si="60"/>
        <v>0</v>
      </c>
      <c r="K248" s="228" t="s">
        <v>185</v>
      </c>
      <c r="L248" s="233"/>
      <c r="M248" s="234" t="s">
        <v>1</v>
      </c>
      <c r="N248" s="235" t="s">
        <v>47</v>
      </c>
      <c r="O248" s="71"/>
      <c r="P248" s="200">
        <f t="shared" si="61"/>
        <v>0</v>
      </c>
      <c r="Q248" s="200">
        <v>2.7E-4</v>
      </c>
      <c r="R248" s="200">
        <f t="shared" si="62"/>
        <v>0.2268</v>
      </c>
      <c r="S248" s="200">
        <v>0</v>
      </c>
      <c r="T248" s="201">
        <f t="shared" si="6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397</v>
      </c>
      <c r="AT248" s="202" t="s">
        <v>207</v>
      </c>
      <c r="AU248" s="202" t="s">
        <v>110</v>
      </c>
      <c r="AY248" s="17" t="s">
        <v>179</v>
      </c>
      <c r="BE248" s="203">
        <f t="shared" si="64"/>
        <v>0</v>
      </c>
      <c r="BF248" s="203">
        <f t="shared" si="65"/>
        <v>0</v>
      </c>
      <c r="BG248" s="203">
        <f t="shared" si="66"/>
        <v>0</v>
      </c>
      <c r="BH248" s="203">
        <f t="shared" si="67"/>
        <v>0</v>
      </c>
      <c r="BI248" s="203">
        <f t="shared" si="68"/>
        <v>0</v>
      </c>
      <c r="BJ248" s="17" t="s">
        <v>21</v>
      </c>
      <c r="BK248" s="203">
        <f t="shared" si="69"/>
        <v>0</v>
      </c>
      <c r="BL248" s="17" t="s">
        <v>297</v>
      </c>
      <c r="BM248" s="202" t="s">
        <v>3074</v>
      </c>
    </row>
    <row r="249" spans="1:65" s="2" customFormat="1" ht="22.2" customHeight="1">
      <c r="A249" s="34"/>
      <c r="B249" s="35"/>
      <c r="C249" s="226" t="s">
        <v>852</v>
      </c>
      <c r="D249" s="226" t="s">
        <v>207</v>
      </c>
      <c r="E249" s="227" t="s">
        <v>3075</v>
      </c>
      <c r="F249" s="228" t="s">
        <v>3076</v>
      </c>
      <c r="G249" s="229" t="s">
        <v>260</v>
      </c>
      <c r="H249" s="230">
        <v>160</v>
      </c>
      <c r="I249" s="231"/>
      <c r="J249" s="232">
        <f t="shared" si="60"/>
        <v>0</v>
      </c>
      <c r="K249" s="228" t="s">
        <v>185</v>
      </c>
      <c r="L249" s="233"/>
      <c r="M249" s="234" t="s">
        <v>1</v>
      </c>
      <c r="N249" s="235" t="s">
        <v>47</v>
      </c>
      <c r="O249" s="71"/>
      <c r="P249" s="200">
        <f t="shared" si="61"/>
        <v>0</v>
      </c>
      <c r="Q249" s="200">
        <v>1.1E-4</v>
      </c>
      <c r="R249" s="200">
        <f t="shared" si="62"/>
        <v>1.7600000000000001E-2</v>
      </c>
      <c r="S249" s="200">
        <v>0</v>
      </c>
      <c r="T249" s="201">
        <f t="shared" si="6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397</v>
      </c>
      <c r="AT249" s="202" t="s">
        <v>207</v>
      </c>
      <c r="AU249" s="202" t="s">
        <v>110</v>
      </c>
      <c r="AY249" s="17" t="s">
        <v>179</v>
      </c>
      <c r="BE249" s="203">
        <f t="shared" si="64"/>
        <v>0</v>
      </c>
      <c r="BF249" s="203">
        <f t="shared" si="65"/>
        <v>0</v>
      </c>
      <c r="BG249" s="203">
        <f t="shared" si="66"/>
        <v>0</v>
      </c>
      <c r="BH249" s="203">
        <f t="shared" si="67"/>
        <v>0</v>
      </c>
      <c r="BI249" s="203">
        <f t="shared" si="68"/>
        <v>0</v>
      </c>
      <c r="BJ249" s="17" t="s">
        <v>21</v>
      </c>
      <c r="BK249" s="203">
        <f t="shared" si="69"/>
        <v>0</v>
      </c>
      <c r="BL249" s="17" t="s">
        <v>297</v>
      </c>
      <c r="BM249" s="202" t="s">
        <v>3077</v>
      </c>
    </row>
    <row r="250" spans="1:65" s="2" customFormat="1" ht="14.4" customHeight="1">
      <c r="A250" s="34"/>
      <c r="B250" s="35"/>
      <c r="C250" s="226" t="s">
        <v>856</v>
      </c>
      <c r="D250" s="226" t="s">
        <v>207</v>
      </c>
      <c r="E250" s="227" t="s">
        <v>3078</v>
      </c>
      <c r="F250" s="228" t="s">
        <v>3079</v>
      </c>
      <c r="G250" s="229" t="s">
        <v>260</v>
      </c>
      <c r="H250" s="230">
        <v>600</v>
      </c>
      <c r="I250" s="231"/>
      <c r="J250" s="232">
        <f t="shared" si="60"/>
        <v>0</v>
      </c>
      <c r="K250" s="228" t="s">
        <v>1</v>
      </c>
      <c r="L250" s="233"/>
      <c r="M250" s="234" t="s">
        <v>1</v>
      </c>
      <c r="N250" s="235" t="s">
        <v>47</v>
      </c>
      <c r="O250" s="71"/>
      <c r="P250" s="200">
        <f t="shared" si="61"/>
        <v>0</v>
      </c>
      <c r="Q250" s="200">
        <v>0</v>
      </c>
      <c r="R250" s="200">
        <f t="shared" si="62"/>
        <v>0</v>
      </c>
      <c r="S250" s="200">
        <v>0</v>
      </c>
      <c r="T250" s="201">
        <f t="shared" si="6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397</v>
      </c>
      <c r="AT250" s="202" t="s">
        <v>207</v>
      </c>
      <c r="AU250" s="202" t="s">
        <v>110</v>
      </c>
      <c r="AY250" s="17" t="s">
        <v>179</v>
      </c>
      <c r="BE250" s="203">
        <f t="shared" si="64"/>
        <v>0</v>
      </c>
      <c r="BF250" s="203">
        <f t="shared" si="65"/>
        <v>0</v>
      </c>
      <c r="BG250" s="203">
        <f t="shared" si="66"/>
        <v>0</v>
      </c>
      <c r="BH250" s="203">
        <f t="shared" si="67"/>
        <v>0</v>
      </c>
      <c r="BI250" s="203">
        <f t="shared" si="68"/>
        <v>0</v>
      </c>
      <c r="BJ250" s="17" t="s">
        <v>21</v>
      </c>
      <c r="BK250" s="203">
        <f t="shared" si="69"/>
        <v>0</v>
      </c>
      <c r="BL250" s="17" t="s">
        <v>297</v>
      </c>
      <c r="BM250" s="202" t="s">
        <v>3080</v>
      </c>
    </row>
    <row r="251" spans="1:65" s="2" customFormat="1" ht="22.2" customHeight="1">
      <c r="A251" s="34"/>
      <c r="B251" s="35"/>
      <c r="C251" s="226" t="s">
        <v>862</v>
      </c>
      <c r="D251" s="226" t="s">
        <v>207</v>
      </c>
      <c r="E251" s="227" t="s">
        <v>3081</v>
      </c>
      <c r="F251" s="228" t="s">
        <v>3082</v>
      </c>
      <c r="G251" s="229" t="s">
        <v>260</v>
      </c>
      <c r="H251" s="230">
        <v>160</v>
      </c>
      <c r="I251" s="231"/>
      <c r="J251" s="232">
        <f t="shared" si="60"/>
        <v>0</v>
      </c>
      <c r="K251" s="228" t="s">
        <v>185</v>
      </c>
      <c r="L251" s="233"/>
      <c r="M251" s="234" t="s">
        <v>1</v>
      </c>
      <c r="N251" s="235" t="s">
        <v>47</v>
      </c>
      <c r="O251" s="71"/>
      <c r="P251" s="200">
        <f t="shared" si="61"/>
        <v>0</v>
      </c>
      <c r="Q251" s="200">
        <v>4.0000000000000003E-5</v>
      </c>
      <c r="R251" s="200">
        <f t="shared" si="62"/>
        <v>6.4000000000000003E-3</v>
      </c>
      <c r="S251" s="200">
        <v>0</v>
      </c>
      <c r="T251" s="201">
        <f t="shared" si="6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2" t="s">
        <v>397</v>
      </c>
      <c r="AT251" s="202" t="s">
        <v>207</v>
      </c>
      <c r="AU251" s="202" t="s">
        <v>110</v>
      </c>
      <c r="AY251" s="17" t="s">
        <v>179</v>
      </c>
      <c r="BE251" s="203">
        <f t="shared" si="64"/>
        <v>0</v>
      </c>
      <c r="BF251" s="203">
        <f t="shared" si="65"/>
        <v>0</v>
      </c>
      <c r="BG251" s="203">
        <f t="shared" si="66"/>
        <v>0</v>
      </c>
      <c r="BH251" s="203">
        <f t="shared" si="67"/>
        <v>0</v>
      </c>
      <c r="BI251" s="203">
        <f t="shared" si="68"/>
        <v>0</v>
      </c>
      <c r="BJ251" s="17" t="s">
        <v>21</v>
      </c>
      <c r="BK251" s="203">
        <f t="shared" si="69"/>
        <v>0</v>
      </c>
      <c r="BL251" s="17" t="s">
        <v>297</v>
      </c>
      <c r="BM251" s="202" t="s">
        <v>3083</v>
      </c>
    </row>
    <row r="252" spans="1:65" s="2" customFormat="1" ht="14.4" customHeight="1">
      <c r="A252" s="34"/>
      <c r="B252" s="35"/>
      <c r="C252" s="226" t="s">
        <v>866</v>
      </c>
      <c r="D252" s="226" t="s">
        <v>207</v>
      </c>
      <c r="E252" s="227" t="s">
        <v>3084</v>
      </c>
      <c r="F252" s="228" t="s">
        <v>3085</v>
      </c>
      <c r="G252" s="229" t="s">
        <v>260</v>
      </c>
      <c r="H252" s="230">
        <v>200</v>
      </c>
      <c r="I252" s="231"/>
      <c r="J252" s="232">
        <f t="shared" si="60"/>
        <v>0</v>
      </c>
      <c r="K252" s="228" t="s">
        <v>185</v>
      </c>
      <c r="L252" s="233"/>
      <c r="M252" s="234" t="s">
        <v>1</v>
      </c>
      <c r="N252" s="235" t="s">
        <v>47</v>
      </c>
      <c r="O252" s="71"/>
      <c r="P252" s="200">
        <f t="shared" si="61"/>
        <v>0</v>
      </c>
      <c r="Q252" s="200">
        <v>4.0000000000000003E-5</v>
      </c>
      <c r="R252" s="200">
        <f t="shared" si="62"/>
        <v>8.0000000000000002E-3</v>
      </c>
      <c r="S252" s="200">
        <v>0</v>
      </c>
      <c r="T252" s="201">
        <f t="shared" si="6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397</v>
      </c>
      <c r="AT252" s="202" t="s">
        <v>207</v>
      </c>
      <c r="AU252" s="202" t="s">
        <v>110</v>
      </c>
      <c r="AY252" s="17" t="s">
        <v>179</v>
      </c>
      <c r="BE252" s="203">
        <f t="shared" si="64"/>
        <v>0</v>
      </c>
      <c r="BF252" s="203">
        <f t="shared" si="65"/>
        <v>0</v>
      </c>
      <c r="BG252" s="203">
        <f t="shared" si="66"/>
        <v>0</v>
      </c>
      <c r="BH252" s="203">
        <f t="shared" si="67"/>
        <v>0</v>
      </c>
      <c r="BI252" s="203">
        <f t="shared" si="68"/>
        <v>0</v>
      </c>
      <c r="BJ252" s="17" t="s">
        <v>21</v>
      </c>
      <c r="BK252" s="203">
        <f t="shared" si="69"/>
        <v>0</v>
      </c>
      <c r="BL252" s="17" t="s">
        <v>297</v>
      </c>
      <c r="BM252" s="202" t="s">
        <v>3086</v>
      </c>
    </row>
    <row r="253" spans="1:65" s="12" customFormat="1" ht="20.85" customHeight="1">
      <c r="B253" s="175"/>
      <c r="C253" s="176"/>
      <c r="D253" s="177" t="s">
        <v>81</v>
      </c>
      <c r="E253" s="189" t="s">
        <v>3087</v>
      </c>
      <c r="F253" s="189" t="s">
        <v>3088</v>
      </c>
      <c r="G253" s="176"/>
      <c r="H253" s="176"/>
      <c r="I253" s="179"/>
      <c r="J253" s="190">
        <f>BK253</f>
        <v>0</v>
      </c>
      <c r="K253" s="176"/>
      <c r="L253" s="181"/>
      <c r="M253" s="182"/>
      <c r="N253" s="183"/>
      <c r="O253" s="183"/>
      <c r="P253" s="184">
        <f>SUM(P254:P263)</f>
        <v>0</v>
      </c>
      <c r="Q253" s="183"/>
      <c r="R253" s="184">
        <f>SUM(R254:R263)</f>
        <v>0</v>
      </c>
      <c r="S253" s="183"/>
      <c r="T253" s="185">
        <f>SUM(T254:T263)</f>
        <v>2.3E-2</v>
      </c>
      <c r="AR253" s="186" t="s">
        <v>90</v>
      </c>
      <c r="AT253" s="187" t="s">
        <v>81</v>
      </c>
      <c r="AU253" s="187" t="s">
        <v>90</v>
      </c>
      <c r="AY253" s="186" t="s">
        <v>179</v>
      </c>
      <c r="BK253" s="188">
        <f>SUM(BK254:BK263)</f>
        <v>0</v>
      </c>
    </row>
    <row r="254" spans="1:65" s="2" customFormat="1" ht="14.4" customHeight="1">
      <c r="A254" s="34"/>
      <c r="B254" s="35"/>
      <c r="C254" s="191" t="s">
        <v>872</v>
      </c>
      <c r="D254" s="191" t="s">
        <v>181</v>
      </c>
      <c r="E254" s="192" t="s">
        <v>3089</v>
      </c>
      <c r="F254" s="193" t="s">
        <v>3090</v>
      </c>
      <c r="G254" s="194" t="s">
        <v>243</v>
      </c>
      <c r="H254" s="195">
        <v>1</v>
      </c>
      <c r="I254" s="196"/>
      <c r="J254" s="197">
        <f t="shared" ref="J254:J263" si="70">ROUND(I254*H254,2)</f>
        <v>0</v>
      </c>
      <c r="K254" s="193" t="s">
        <v>185</v>
      </c>
      <c r="L254" s="39"/>
      <c r="M254" s="198" t="s">
        <v>1</v>
      </c>
      <c r="N254" s="199" t="s">
        <v>47</v>
      </c>
      <c r="O254" s="71"/>
      <c r="P254" s="200">
        <f t="shared" ref="P254:P263" si="71">O254*H254</f>
        <v>0</v>
      </c>
      <c r="Q254" s="200">
        <v>0</v>
      </c>
      <c r="R254" s="200">
        <f t="shared" ref="R254:R263" si="72">Q254*H254</f>
        <v>0</v>
      </c>
      <c r="S254" s="200">
        <v>2.3E-2</v>
      </c>
      <c r="T254" s="201">
        <f t="shared" ref="T254:T263" si="73">S254*H254</f>
        <v>2.3E-2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297</v>
      </c>
      <c r="AT254" s="202" t="s">
        <v>181</v>
      </c>
      <c r="AU254" s="202" t="s">
        <v>110</v>
      </c>
      <c r="AY254" s="17" t="s">
        <v>179</v>
      </c>
      <c r="BE254" s="203">
        <f t="shared" ref="BE254:BE263" si="74">IF(N254="základní",J254,0)</f>
        <v>0</v>
      </c>
      <c r="BF254" s="203">
        <f t="shared" ref="BF254:BF263" si="75">IF(N254="snížená",J254,0)</f>
        <v>0</v>
      </c>
      <c r="BG254" s="203">
        <f t="shared" ref="BG254:BG263" si="76">IF(N254="zákl. přenesená",J254,0)</f>
        <v>0</v>
      </c>
      <c r="BH254" s="203">
        <f t="shared" ref="BH254:BH263" si="77">IF(N254="sníž. přenesená",J254,0)</f>
        <v>0</v>
      </c>
      <c r="BI254" s="203">
        <f t="shared" ref="BI254:BI263" si="78">IF(N254="nulová",J254,0)</f>
        <v>0</v>
      </c>
      <c r="BJ254" s="17" t="s">
        <v>21</v>
      </c>
      <c r="BK254" s="203">
        <f t="shared" ref="BK254:BK263" si="79">ROUND(I254*H254,2)</f>
        <v>0</v>
      </c>
      <c r="BL254" s="17" t="s">
        <v>297</v>
      </c>
      <c r="BM254" s="202" t="s">
        <v>3091</v>
      </c>
    </row>
    <row r="255" spans="1:65" s="2" customFormat="1" ht="14.4" customHeight="1">
      <c r="A255" s="34"/>
      <c r="B255" s="35"/>
      <c r="C255" s="191" t="s">
        <v>880</v>
      </c>
      <c r="D255" s="191" t="s">
        <v>181</v>
      </c>
      <c r="E255" s="192" t="s">
        <v>3092</v>
      </c>
      <c r="F255" s="193" t="s">
        <v>3093</v>
      </c>
      <c r="G255" s="194" t="s">
        <v>243</v>
      </c>
      <c r="H255" s="195">
        <v>1</v>
      </c>
      <c r="I255" s="196"/>
      <c r="J255" s="197">
        <f t="shared" si="70"/>
        <v>0</v>
      </c>
      <c r="K255" s="193" t="s">
        <v>185</v>
      </c>
      <c r="L255" s="39"/>
      <c r="M255" s="198" t="s">
        <v>1</v>
      </c>
      <c r="N255" s="199" t="s">
        <v>47</v>
      </c>
      <c r="O255" s="71"/>
      <c r="P255" s="200">
        <f t="shared" si="71"/>
        <v>0</v>
      </c>
      <c r="Q255" s="200">
        <v>0</v>
      </c>
      <c r="R255" s="200">
        <f t="shared" si="72"/>
        <v>0</v>
      </c>
      <c r="S255" s="200">
        <v>0</v>
      </c>
      <c r="T255" s="201">
        <f t="shared" si="7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297</v>
      </c>
      <c r="AT255" s="202" t="s">
        <v>181</v>
      </c>
      <c r="AU255" s="202" t="s">
        <v>110</v>
      </c>
      <c r="AY255" s="17" t="s">
        <v>179</v>
      </c>
      <c r="BE255" s="203">
        <f t="shared" si="74"/>
        <v>0</v>
      </c>
      <c r="BF255" s="203">
        <f t="shared" si="75"/>
        <v>0</v>
      </c>
      <c r="BG255" s="203">
        <f t="shared" si="76"/>
        <v>0</v>
      </c>
      <c r="BH255" s="203">
        <f t="shared" si="77"/>
        <v>0</v>
      </c>
      <c r="BI255" s="203">
        <f t="shared" si="78"/>
        <v>0</v>
      </c>
      <c r="BJ255" s="17" t="s">
        <v>21</v>
      </c>
      <c r="BK255" s="203">
        <f t="shared" si="79"/>
        <v>0</v>
      </c>
      <c r="BL255" s="17" t="s">
        <v>297</v>
      </c>
      <c r="BM255" s="202" t="s">
        <v>3094</v>
      </c>
    </row>
    <row r="256" spans="1:65" s="2" customFormat="1" ht="14.4" customHeight="1">
      <c r="A256" s="34"/>
      <c r="B256" s="35"/>
      <c r="C256" s="191" t="s">
        <v>887</v>
      </c>
      <c r="D256" s="191" t="s">
        <v>181</v>
      </c>
      <c r="E256" s="192" t="s">
        <v>3095</v>
      </c>
      <c r="F256" s="193" t="s">
        <v>3096</v>
      </c>
      <c r="G256" s="194" t="s">
        <v>243</v>
      </c>
      <c r="H256" s="195">
        <v>30</v>
      </c>
      <c r="I256" s="196"/>
      <c r="J256" s="197">
        <f t="shared" si="70"/>
        <v>0</v>
      </c>
      <c r="K256" s="193" t="s">
        <v>185</v>
      </c>
      <c r="L256" s="39"/>
      <c r="M256" s="198" t="s">
        <v>1</v>
      </c>
      <c r="N256" s="199" t="s">
        <v>47</v>
      </c>
      <c r="O256" s="71"/>
      <c r="P256" s="200">
        <f t="shared" si="71"/>
        <v>0</v>
      </c>
      <c r="Q256" s="200">
        <v>0</v>
      </c>
      <c r="R256" s="200">
        <f t="shared" si="72"/>
        <v>0</v>
      </c>
      <c r="S256" s="200">
        <v>0</v>
      </c>
      <c r="T256" s="201">
        <f t="shared" si="7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297</v>
      </c>
      <c r="AT256" s="202" t="s">
        <v>181</v>
      </c>
      <c r="AU256" s="202" t="s">
        <v>110</v>
      </c>
      <c r="AY256" s="17" t="s">
        <v>179</v>
      </c>
      <c r="BE256" s="203">
        <f t="shared" si="74"/>
        <v>0</v>
      </c>
      <c r="BF256" s="203">
        <f t="shared" si="75"/>
        <v>0</v>
      </c>
      <c r="BG256" s="203">
        <f t="shared" si="76"/>
        <v>0</v>
      </c>
      <c r="BH256" s="203">
        <f t="shared" si="77"/>
        <v>0</v>
      </c>
      <c r="BI256" s="203">
        <f t="shared" si="78"/>
        <v>0</v>
      </c>
      <c r="BJ256" s="17" t="s">
        <v>21</v>
      </c>
      <c r="BK256" s="203">
        <f t="shared" si="79"/>
        <v>0</v>
      </c>
      <c r="BL256" s="17" t="s">
        <v>297</v>
      </c>
      <c r="BM256" s="202" t="s">
        <v>3097</v>
      </c>
    </row>
    <row r="257" spans="1:65" s="2" customFormat="1" ht="14.4" customHeight="1">
      <c r="A257" s="34"/>
      <c r="B257" s="35"/>
      <c r="C257" s="226" t="s">
        <v>895</v>
      </c>
      <c r="D257" s="226" t="s">
        <v>207</v>
      </c>
      <c r="E257" s="227" t="s">
        <v>3098</v>
      </c>
      <c r="F257" s="228" t="s">
        <v>3099</v>
      </c>
      <c r="G257" s="229" t="s">
        <v>243</v>
      </c>
      <c r="H257" s="230">
        <v>30</v>
      </c>
      <c r="I257" s="231"/>
      <c r="J257" s="232">
        <f t="shared" si="70"/>
        <v>0</v>
      </c>
      <c r="K257" s="228" t="s">
        <v>1</v>
      </c>
      <c r="L257" s="233"/>
      <c r="M257" s="234" t="s">
        <v>1</v>
      </c>
      <c r="N257" s="235" t="s">
        <v>47</v>
      </c>
      <c r="O257" s="71"/>
      <c r="P257" s="200">
        <f t="shared" si="71"/>
        <v>0</v>
      </c>
      <c r="Q257" s="200">
        <v>0</v>
      </c>
      <c r="R257" s="200">
        <f t="shared" si="72"/>
        <v>0</v>
      </c>
      <c r="S257" s="200">
        <v>0</v>
      </c>
      <c r="T257" s="201">
        <f t="shared" si="7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2" t="s">
        <v>397</v>
      </c>
      <c r="AT257" s="202" t="s">
        <v>207</v>
      </c>
      <c r="AU257" s="202" t="s">
        <v>110</v>
      </c>
      <c r="AY257" s="17" t="s">
        <v>179</v>
      </c>
      <c r="BE257" s="203">
        <f t="shared" si="74"/>
        <v>0</v>
      </c>
      <c r="BF257" s="203">
        <f t="shared" si="75"/>
        <v>0</v>
      </c>
      <c r="BG257" s="203">
        <f t="shared" si="76"/>
        <v>0</v>
      </c>
      <c r="BH257" s="203">
        <f t="shared" si="77"/>
        <v>0</v>
      </c>
      <c r="BI257" s="203">
        <f t="shared" si="78"/>
        <v>0</v>
      </c>
      <c r="BJ257" s="17" t="s">
        <v>21</v>
      </c>
      <c r="BK257" s="203">
        <f t="shared" si="79"/>
        <v>0</v>
      </c>
      <c r="BL257" s="17" t="s">
        <v>297</v>
      </c>
      <c r="BM257" s="202" t="s">
        <v>3100</v>
      </c>
    </row>
    <row r="258" spans="1:65" s="2" customFormat="1" ht="14.4" customHeight="1">
      <c r="A258" s="34"/>
      <c r="B258" s="35"/>
      <c r="C258" s="191" t="s">
        <v>904</v>
      </c>
      <c r="D258" s="191" t="s">
        <v>181</v>
      </c>
      <c r="E258" s="192" t="s">
        <v>3101</v>
      </c>
      <c r="F258" s="193" t="s">
        <v>3102</v>
      </c>
      <c r="G258" s="194" t="s">
        <v>243</v>
      </c>
      <c r="H258" s="195">
        <v>5</v>
      </c>
      <c r="I258" s="196"/>
      <c r="J258" s="197">
        <f t="shared" si="70"/>
        <v>0</v>
      </c>
      <c r="K258" s="193" t="s">
        <v>185</v>
      </c>
      <c r="L258" s="39"/>
      <c r="M258" s="198" t="s">
        <v>1</v>
      </c>
      <c r="N258" s="199" t="s">
        <v>47</v>
      </c>
      <c r="O258" s="71"/>
      <c r="P258" s="200">
        <f t="shared" si="71"/>
        <v>0</v>
      </c>
      <c r="Q258" s="200">
        <v>0</v>
      </c>
      <c r="R258" s="200">
        <f t="shared" si="72"/>
        <v>0</v>
      </c>
      <c r="S258" s="200">
        <v>0</v>
      </c>
      <c r="T258" s="201">
        <f t="shared" si="7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297</v>
      </c>
      <c r="AT258" s="202" t="s">
        <v>181</v>
      </c>
      <c r="AU258" s="202" t="s">
        <v>110</v>
      </c>
      <c r="AY258" s="17" t="s">
        <v>179</v>
      </c>
      <c r="BE258" s="203">
        <f t="shared" si="74"/>
        <v>0</v>
      </c>
      <c r="BF258" s="203">
        <f t="shared" si="75"/>
        <v>0</v>
      </c>
      <c r="BG258" s="203">
        <f t="shared" si="76"/>
        <v>0</v>
      </c>
      <c r="BH258" s="203">
        <f t="shared" si="77"/>
        <v>0</v>
      </c>
      <c r="BI258" s="203">
        <f t="shared" si="78"/>
        <v>0</v>
      </c>
      <c r="BJ258" s="17" t="s">
        <v>21</v>
      </c>
      <c r="BK258" s="203">
        <f t="shared" si="79"/>
        <v>0</v>
      </c>
      <c r="BL258" s="17" t="s">
        <v>297</v>
      </c>
      <c r="BM258" s="202" t="s">
        <v>3103</v>
      </c>
    </row>
    <row r="259" spans="1:65" s="2" customFormat="1" ht="14.4" customHeight="1">
      <c r="A259" s="34"/>
      <c r="B259" s="35"/>
      <c r="C259" s="191" t="s">
        <v>912</v>
      </c>
      <c r="D259" s="191" t="s">
        <v>181</v>
      </c>
      <c r="E259" s="192" t="s">
        <v>3104</v>
      </c>
      <c r="F259" s="193" t="s">
        <v>3105</v>
      </c>
      <c r="G259" s="194" t="s">
        <v>243</v>
      </c>
      <c r="H259" s="195">
        <v>5</v>
      </c>
      <c r="I259" s="196"/>
      <c r="J259" s="197">
        <f t="shared" si="70"/>
        <v>0</v>
      </c>
      <c r="K259" s="193" t="s">
        <v>185</v>
      </c>
      <c r="L259" s="39"/>
      <c r="M259" s="198" t="s">
        <v>1</v>
      </c>
      <c r="N259" s="199" t="s">
        <v>47</v>
      </c>
      <c r="O259" s="71"/>
      <c r="P259" s="200">
        <f t="shared" si="71"/>
        <v>0</v>
      </c>
      <c r="Q259" s="200">
        <v>0</v>
      </c>
      <c r="R259" s="200">
        <f t="shared" si="72"/>
        <v>0</v>
      </c>
      <c r="S259" s="200">
        <v>0</v>
      </c>
      <c r="T259" s="201">
        <f t="shared" si="7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297</v>
      </c>
      <c r="AT259" s="202" t="s">
        <v>181</v>
      </c>
      <c r="AU259" s="202" t="s">
        <v>110</v>
      </c>
      <c r="AY259" s="17" t="s">
        <v>179</v>
      </c>
      <c r="BE259" s="203">
        <f t="shared" si="74"/>
        <v>0</v>
      </c>
      <c r="BF259" s="203">
        <f t="shared" si="75"/>
        <v>0</v>
      </c>
      <c r="BG259" s="203">
        <f t="shared" si="76"/>
        <v>0</v>
      </c>
      <c r="BH259" s="203">
        <f t="shared" si="77"/>
        <v>0</v>
      </c>
      <c r="BI259" s="203">
        <f t="shared" si="78"/>
        <v>0</v>
      </c>
      <c r="BJ259" s="17" t="s">
        <v>21</v>
      </c>
      <c r="BK259" s="203">
        <f t="shared" si="79"/>
        <v>0</v>
      </c>
      <c r="BL259" s="17" t="s">
        <v>297</v>
      </c>
      <c r="BM259" s="202" t="s">
        <v>3106</v>
      </c>
    </row>
    <row r="260" spans="1:65" s="2" customFormat="1" ht="14.4" customHeight="1">
      <c r="A260" s="34"/>
      <c r="B260" s="35"/>
      <c r="C260" s="191" t="s">
        <v>918</v>
      </c>
      <c r="D260" s="191" t="s">
        <v>181</v>
      </c>
      <c r="E260" s="192" t="s">
        <v>3107</v>
      </c>
      <c r="F260" s="193" t="s">
        <v>3108</v>
      </c>
      <c r="G260" s="194" t="s">
        <v>243</v>
      </c>
      <c r="H260" s="195">
        <v>43</v>
      </c>
      <c r="I260" s="196"/>
      <c r="J260" s="197">
        <f t="shared" si="70"/>
        <v>0</v>
      </c>
      <c r="K260" s="193" t="s">
        <v>185</v>
      </c>
      <c r="L260" s="39"/>
      <c r="M260" s="198" t="s">
        <v>1</v>
      </c>
      <c r="N260" s="199" t="s">
        <v>47</v>
      </c>
      <c r="O260" s="71"/>
      <c r="P260" s="200">
        <f t="shared" si="71"/>
        <v>0</v>
      </c>
      <c r="Q260" s="200">
        <v>0</v>
      </c>
      <c r="R260" s="200">
        <f t="shared" si="72"/>
        <v>0</v>
      </c>
      <c r="S260" s="200">
        <v>0</v>
      </c>
      <c r="T260" s="201">
        <f t="shared" si="7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297</v>
      </c>
      <c r="AT260" s="202" t="s">
        <v>181</v>
      </c>
      <c r="AU260" s="202" t="s">
        <v>110</v>
      </c>
      <c r="AY260" s="17" t="s">
        <v>179</v>
      </c>
      <c r="BE260" s="203">
        <f t="shared" si="74"/>
        <v>0</v>
      </c>
      <c r="BF260" s="203">
        <f t="shared" si="75"/>
        <v>0</v>
      </c>
      <c r="BG260" s="203">
        <f t="shared" si="76"/>
        <v>0</v>
      </c>
      <c r="BH260" s="203">
        <f t="shared" si="77"/>
        <v>0</v>
      </c>
      <c r="BI260" s="203">
        <f t="shared" si="78"/>
        <v>0</v>
      </c>
      <c r="BJ260" s="17" t="s">
        <v>21</v>
      </c>
      <c r="BK260" s="203">
        <f t="shared" si="79"/>
        <v>0</v>
      </c>
      <c r="BL260" s="17" t="s">
        <v>297</v>
      </c>
      <c r="BM260" s="202" t="s">
        <v>3109</v>
      </c>
    </row>
    <row r="261" spans="1:65" s="2" customFormat="1" ht="14.4" customHeight="1">
      <c r="A261" s="34"/>
      <c r="B261" s="35"/>
      <c r="C261" s="191" t="s">
        <v>924</v>
      </c>
      <c r="D261" s="191" t="s">
        <v>181</v>
      </c>
      <c r="E261" s="192" t="s">
        <v>3110</v>
      </c>
      <c r="F261" s="193" t="s">
        <v>3111</v>
      </c>
      <c r="G261" s="194" t="s">
        <v>243</v>
      </c>
      <c r="H261" s="195">
        <v>5</v>
      </c>
      <c r="I261" s="196"/>
      <c r="J261" s="197">
        <f t="shared" si="70"/>
        <v>0</v>
      </c>
      <c r="K261" s="193" t="s">
        <v>185</v>
      </c>
      <c r="L261" s="39"/>
      <c r="M261" s="198" t="s">
        <v>1</v>
      </c>
      <c r="N261" s="199" t="s">
        <v>47</v>
      </c>
      <c r="O261" s="71"/>
      <c r="P261" s="200">
        <f t="shared" si="71"/>
        <v>0</v>
      </c>
      <c r="Q261" s="200">
        <v>0</v>
      </c>
      <c r="R261" s="200">
        <f t="shared" si="72"/>
        <v>0</v>
      </c>
      <c r="S261" s="200">
        <v>0</v>
      </c>
      <c r="T261" s="201">
        <f t="shared" si="7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2" t="s">
        <v>297</v>
      </c>
      <c r="AT261" s="202" t="s">
        <v>181</v>
      </c>
      <c r="AU261" s="202" t="s">
        <v>110</v>
      </c>
      <c r="AY261" s="17" t="s">
        <v>179</v>
      </c>
      <c r="BE261" s="203">
        <f t="shared" si="74"/>
        <v>0</v>
      </c>
      <c r="BF261" s="203">
        <f t="shared" si="75"/>
        <v>0</v>
      </c>
      <c r="BG261" s="203">
        <f t="shared" si="76"/>
        <v>0</v>
      </c>
      <c r="BH261" s="203">
        <f t="shared" si="77"/>
        <v>0</v>
      </c>
      <c r="BI261" s="203">
        <f t="shared" si="78"/>
        <v>0</v>
      </c>
      <c r="BJ261" s="17" t="s">
        <v>21</v>
      </c>
      <c r="BK261" s="203">
        <f t="shared" si="79"/>
        <v>0</v>
      </c>
      <c r="BL261" s="17" t="s">
        <v>297</v>
      </c>
      <c r="BM261" s="202" t="s">
        <v>3112</v>
      </c>
    </row>
    <row r="262" spans="1:65" s="2" customFormat="1" ht="14.4" customHeight="1">
      <c r="A262" s="34"/>
      <c r="B262" s="35"/>
      <c r="C262" s="191" t="s">
        <v>928</v>
      </c>
      <c r="D262" s="191" t="s">
        <v>181</v>
      </c>
      <c r="E262" s="192" t="s">
        <v>2829</v>
      </c>
      <c r="F262" s="193" t="s">
        <v>2830</v>
      </c>
      <c r="G262" s="194" t="s">
        <v>243</v>
      </c>
      <c r="H262" s="195">
        <v>10</v>
      </c>
      <c r="I262" s="196"/>
      <c r="J262" s="197">
        <f t="shared" si="70"/>
        <v>0</v>
      </c>
      <c r="K262" s="193" t="s">
        <v>1</v>
      </c>
      <c r="L262" s="39"/>
      <c r="M262" s="198" t="s">
        <v>1</v>
      </c>
      <c r="N262" s="199" t="s">
        <v>47</v>
      </c>
      <c r="O262" s="71"/>
      <c r="P262" s="200">
        <f t="shared" si="71"/>
        <v>0</v>
      </c>
      <c r="Q262" s="200">
        <v>0</v>
      </c>
      <c r="R262" s="200">
        <f t="shared" si="72"/>
        <v>0</v>
      </c>
      <c r="S262" s="200">
        <v>0</v>
      </c>
      <c r="T262" s="201">
        <f t="shared" si="7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297</v>
      </c>
      <c r="AT262" s="202" t="s">
        <v>181</v>
      </c>
      <c r="AU262" s="202" t="s">
        <v>110</v>
      </c>
      <c r="AY262" s="17" t="s">
        <v>179</v>
      </c>
      <c r="BE262" s="203">
        <f t="shared" si="74"/>
        <v>0</v>
      </c>
      <c r="BF262" s="203">
        <f t="shared" si="75"/>
        <v>0</v>
      </c>
      <c r="BG262" s="203">
        <f t="shared" si="76"/>
        <v>0</v>
      </c>
      <c r="BH262" s="203">
        <f t="shared" si="77"/>
        <v>0</v>
      </c>
      <c r="BI262" s="203">
        <f t="shared" si="78"/>
        <v>0</v>
      </c>
      <c r="BJ262" s="17" t="s">
        <v>21</v>
      </c>
      <c r="BK262" s="203">
        <f t="shared" si="79"/>
        <v>0</v>
      </c>
      <c r="BL262" s="17" t="s">
        <v>297</v>
      </c>
      <c r="BM262" s="202" t="s">
        <v>3113</v>
      </c>
    </row>
    <row r="263" spans="1:65" s="2" customFormat="1" ht="14.4" customHeight="1">
      <c r="A263" s="34"/>
      <c r="B263" s="35"/>
      <c r="C263" s="191" t="s">
        <v>934</v>
      </c>
      <c r="D263" s="191" t="s">
        <v>181</v>
      </c>
      <c r="E263" s="192" t="s">
        <v>3114</v>
      </c>
      <c r="F263" s="193" t="s">
        <v>3115</v>
      </c>
      <c r="G263" s="194" t="s">
        <v>3116</v>
      </c>
      <c r="H263" s="195">
        <v>1</v>
      </c>
      <c r="I263" s="196"/>
      <c r="J263" s="197">
        <f t="shared" si="70"/>
        <v>0</v>
      </c>
      <c r="K263" s="193" t="s">
        <v>185</v>
      </c>
      <c r="L263" s="39"/>
      <c r="M263" s="254" t="s">
        <v>1</v>
      </c>
      <c r="N263" s="255" t="s">
        <v>47</v>
      </c>
      <c r="O263" s="256"/>
      <c r="P263" s="257">
        <f t="shared" si="71"/>
        <v>0</v>
      </c>
      <c r="Q263" s="257">
        <v>0</v>
      </c>
      <c r="R263" s="257">
        <f t="shared" si="72"/>
        <v>0</v>
      </c>
      <c r="S263" s="257">
        <v>0</v>
      </c>
      <c r="T263" s="258">
        <f t="shared" si="7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2" t="s">
        <v>297</v>
      </c>
      <c r="AT263" s="202" t="s">
        <v>181</v>
      </c>
      <c r="AU263" s="202" t="s">
        <v>110</v>
      </c>
      <c r="AY263" s="17" t="s">
        <v>179</v>
      </c>
      <c r="BE263" s="203">
        <f t="shared" si="74"/>
        <v>0</v>
      </c>
      <c r="BF263" s="203">
        <f t="shared" si="75"/>
        <v>0</v>
      </c>
      <c r="BG263" s="203">
        <f t="shared" si="76"/>
        <v>0</v>
      </c>
      <c r="BH263" s="203">
        <f t="shared" si="77"/>
        <v>0</v>
      </c>
      <c r="BI263" s="203">
        <f t="shared" si="78"/>
        <v>0</v>
      </c>
      <c r="BJ263" s="17" t="s">
        <v>21</v>
      </c>
      <c r="BK263" s="203">
        <f t="shared" si="79"/>
        <v>0</v>
      </c>
      <c r="BL263" s="17" t="s">
        <v>297</v>
      </c>
      <c r="BM263" s="202" t="s">
        <v>3117</v>
      </c>
    </row>
    <row r="264" spans="1:65" s="2" customFormat="1" ht="6.9" customHeight="1">
      <c r="A264" s="34"/>
      <c r="B264" s="54"/>
      <c r="C264" s="55"/>
      <c r="D264" s="55"/>
      <c r="E264" s="55"/>
      <c r="F264" s="55"/>
      <c r="G264" s="55"/>
      <c r="H264" s="55"/>
      <c r="I264" s="55"/>
      <c r="J264" s="55"/>
      <c r="K264" s="55"/>
      <c r="L264" s="39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sheetProtection password="CC35" sheet="1" objects="1" scenarios="1" formatColumns="0" formatRows="0" autoFilter="0"/>
  <autoFilter ref="C127:K26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2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126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" customHeight="1">
      <c r="B4" s="20"/>
      <c r="D4" s="117" t="s">
        <v>127</v>
      </c>
      <c r="L4" s="20"/>
      <c r="M4" s="118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4.4" customHeight="1">
      <c r="B7" s="20"/>
      <c r="E7" s="309" t="str">
        <f>'Rekapitulace stavby'!K6</f>
        <v>ZŠ a ZUŠ Šmeralova - půdní vestavba, Karlovy Vary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9" t="s">
        <v>128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12" t="s">
        <v>3118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19</v>
      </c>
      <c r="E11" s="34"/>
      <c r="F11" s="110" t="s">
        <v>1</v>
      </c>
      <c r="G11" s="34"/>
      <c r="H11" s="34"/>
      <c r="I11" s="119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22</v>
      </c>
      <c r="E12" s="34"/>
      <c r="F12" s="110" t="s">
        <v>23</v>
      </c>
      <c r="G12" s="34"/>
      <c r="H12" s="34"/>
      <c r="I12" s="119" t="s">
        <v>24</v>
      </c>
      <c r="J12" s="120" t="str">
        <f>'Rekapitulace stavby'!AN8</f>
        <v>16. 6. 2022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28</v>
      </c>
      <c r="E14" s="34"/>
      <c r="F14" s="34"/>
      <c r="G14" s="34"/>
      <c r="H14" s="34"/>
      <c r="I14" s="119" t="s">
        <v>29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30</v>
      </c>
      <c r="F15" s="34"/>
      <c r="G15" s="34"/>
      <c r="H15" s="34"/>
      <c r="I15" s="119" t="s">
        <v>31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32</v>
      </c>
      <c r="E17" s="34"/>
      <c r="F17" s="34"/>
      <c r="G17" s="34"/>
      <c r="H17" s="34"/>
      <c r="I17" s="119" t="s">
        <v>29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'Rekapitulace stavby'!E14</f>
        <v>Vyplň údaj</v>
      </c>
      <c r="F18" s="314"/>
      <c r="G18" s="314"/>
      <c r="H18" s="314"/>
      <c r="I18" s="119" t="s">
        <v>31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34</v>
      </c>
      <c r="E20" s="34"/>
      <c r="F20" s="34"/>
      <c r="G20" s="34"/>
      <c r="H20" s="34"/>
      <c r="I20" s="119" t="s">
        <v>29</v>
      </c>
      <c r="J20" s="110" t="s">
        <v>35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36</v>
      </c>
      <c r="F21" s="34"/>
      <c r="G21" s="34"/>
      <c r="H21" s="34"/>
      <c r="I21" s="119" t="s">
        <v>31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37</v>
      </c>
      <c r="E23" s="34"/>
      <c r="F23" s="34"/>
      <c r="G23" s="34"/>
      <c r="H23" s="34"/>
      <c r="I23" s="119" t="s">
        <v>29</v>
      </c>
      <c r="J23" s="110" t="s">
        <v>38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132</v>
      </c>
      <c r="F24" s="34"/>
      <c r="G24" s="34"/>
      <c r="H24" s="34"/>
      <c r="I24" s="119" t="s">
        <v>31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41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21"/>
      <c r="B27" s="122"/>
      <c r="C27" s="121"/>
      <c r="D27" s="121"/>
      <c r="E27" s="315" t="s">
        <v>1</v>
      </c>
      <c r="F27" s="315"/>
      <c r="G27" s="315"/>
      <c r="H27" s="31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42</v>
      </c>
      <c r="E30" s="34"/>
      <c r="F30" s="34"/>
      <c r="G30" s="34"/>
      <c r="H30" s="34"/>
      <c r="I30" s="34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7" t="s">
        <v>44</v>
      </c>
      <c r="G32" s="34"/>
      <c r="H32" s="34"/>
      <c r="I32" s="127" t="s">
        <v>43</v>
      </c>
      <c r="J32" s="127" t="s">
        <v>45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8" t="s">
        <v>46</v>
      </c>
      <c r="E33" s="119" t="s">
        <v>47</v>
      </c>
      <c r="F33" s="129">
        <f>ROUND((SUM(BE122:BE141)),  2)</f>
        <v>0</v>
      </c>
      <c r="G33" s="34"/>
      <c r="H33" s="34"/>
      <c r="I33" s="130">
        <v>0.21</v>
      </c>
      <c r="J33" s="129">
        <f>ROUND(((SUM(BE122:BE141))*I33),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9" t="s">
        <v>48</v>
      </c>
      <c r="F34" s="129">
        <f>ROUND((SUM(BF122:BF141)),  2)</f>
        <v>0</v>
      </c>
      <c r="G34" s="34"/>
      <c r="H34" s="34"/>
      <c r="I34" s="130">
        <v>0.15</v>
      </c>
      <c r="J34" s="129">
        <f>ROUND(((SUM(BF122:BF141))*I34),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9" t="s">
        <v>49</v>
      </c>
      <c r="F35" s="129">
        <f>ROUND((SUM(BG122:BG141)),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9" t="s">
        <v>50</v>
      </c>
      <c r="F36" s="129">
        <f>ROUND((SUM(BH122:BH141)),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9" t="s">
        <v>51</v>
      </c>
      <c r="F37" s="129">
        <f>ROUND((SUM(BI122:BI141)),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133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" customHeight="1">
      <c r="A85" s="34"/>
      <c r="B85" s="35"/>
      <c r="C85" s="36"/>
      <c r="D85" s="36"/>
      <c r="E85" s="316" t="str">
        <f>E7</f>
        <v>ZŠ a ZUŠ Šmeralova - půdní vestavba, Karlovy Vary</v>
      </c>
      <c r="F85" s="317"/>
      <c r="G85" s="317"/>
      <c r="H85" s="31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68" t="str">
        <f>E9</f>
        <v>VON - Vedlejší a ostatní náklady</v>
      </c>
      <c r="F87" s="318"/>
      <c r="G87" s="318"/>
      <c r="H87" s="31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>K. Vary, Šmeralova 15</v>
      </c>
      <c r="G89" s="36"/>
      <c r="H89" s="36"/>
      <c r="I89" s="29" t="s">
        <v>24</v>
      </c>
      <c r="J89" s="66" t="str">
        <f>IF(J12="","",J12)</f>
        <v>16. 6. 2022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6.4" customHeight="1">
      <c r="A91" s="34"/>
      <c r="B91" s="35"/>
      <c r="C91" s="29" t="s">
        <v>28</v>
      </c>
      <c r="D91" s="36"/>
      <c r="E91" s="36"/>
      <c r="F91" s="27" t="str">
        <f>E15</f>
        <v>Statutární město Karlovy Vary</v>
      </c>
      <c r="G91" s="36"/>
      <c r="H91" s="36"/>
      <c r="I91" s="29" t="s">
        <v>34</v>
      </c>
      <c r="J91" s="32" t="str">
        <f>E21</f>
        <v>Projektová kancelář PS, Oto Szakoš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Daniela Hahnová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134</v>
      </c>
      <c r="D94" s="150"/>
      <c r="E94" s="150"/>
      <c r="F94" s="150"/>
      <c r="G94" s="150"/>
      <c r="H94" s="150"/>
      <c r="I94" s="150"/>
      <c r="J94" s="151" t="s">
        <v>135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52" t="s">
        <v>136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137</v>
      </c>
    </row>
    <row r="97" spans="1:31" s="9" customFormat="1" ht="24.9" customHeight="1">
      <c r="B97" s="153"/>
      <c r="C97" s="154"/>
      <c r="D97" s="155" t="s">
        <v>3119</v>
      </c>
      <c r="E97" s="156"/>
      <c r="F97" s="156"/>
      <c r="G97" s="156"/>
      <c r="H97" s="156"/>
      <c r="I97" s="156"/>
      <c r="J97" s="157">
        <f>J123</f>
        <v>0</v>
      </c>
      <c r="K97" s="154"/>
      <c r="L97" s="158"/>
    </row>
    <row r="98" spans="1:31" s="10" customFormat="1" ht="19.95" customHeight="1">
      <c r="B98" s="159"/>
      <c r="C98" s="104"/>
      <c r="D98" s="160" t="s">
        <v>3120</v>
      </c>
      <c r="E98" s="161"/>
      <c r="F98" s="161"/>
      <c r="G98" s="161"/>
      <c r="H98" s="161"/>
      <c r="I98" s="161"/>
      <c r="J98" s="162">
        <f>J124</f>
        <v>0</v>
      </c>
      <c r="K98" s="104"/>
      <c r="L98" s="163"/>
    </row>
    <row r="99" spans="1:31" s="10" customFormat="1" ht="19.95" customHeight="1">
      <c r="B99" s="159"/>
      <c r="C99" s="104"/>
      <c r="D99" s="160" t="s">
        <v>3121</v>
      </c>
      <c r="E99" s="161"/>
      <c r="F99" s="161"/>
      <c r="G99" s="161"/>
      <c r="H99" s="161"/>
      <c r="I99" s="161"/>
      <c r="J99" s="162">
        <f>J127</f>
        <v>0</v>
      </c>
      <c r="K99" s="104"/>
      <c r="L99" s="163"/>
    </row>
    <row r="100" spans="1:31" s="10" customFormat="1" ht="19.95" customHeight="1">
      <c r="B100" s="159"/>
      <c r="C100" s="104"/>
      <c r="D100" s="160" t="s">
        <v>3122</v>
      </c>
      <c r="E100" s="161"/>
      <c r="F100" s="161"/>
      <c r="G100" s="161"/>
      <c r="H100" s="161"/>
      <c r="I100" s="161"/>
      <c r="J100" s="162">
        <f>J133</f>
        <v>0</v>
      </c>
      <c r="K100" s="104"/>
      <c r="L100" s="163"/>
    </row>
    <row r="101" spans="1:31" s="10" customFormat="1" ht="19.95" customHeight="1">
      <c r="B101" s="159"/>
      <c r="C101" s="104"/>
      <c r="D101" s="160" t="s">
        <v>3123</v>
      </c>
      <c r="E101" s="161"/>
      <c r="F101" s="161"/>
      <c r="G101" s="161"/>
      <c r="H101" s="161"/>
      <c r="I101" s="161"/>
      <c r="J101" s="162">
        <f>J136</f>
        <v>0</v>
      </c>
      <c r="K101" s="104"/>
      <c r="L101" s="163"/>
    </row>
    <row r="102" spans="1:31" s="10" customFormat="1" ht="19.95" customHeight="1">
      <c r="B102" s="159"/>
      <c r="C102" s="104"/>
      <c r="D102" s="160" t="s">
        <v>3124</v>
      </c>
      <c r="E102" s="161"/>
      <c r="F102" s="161"/>
      <c r="G102" s="161"/>
      <c r="H102" s="161"/>
      <c r="I102" s="161"/>
      <c r="J102" s="162">
        <f>J139</f>
        <v>0</v>
      </c>
      <c r="K102" s="104"/>
      <c r="L102" s="163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" customHeight="1">
      <c r="A109" s="34"/>
      <c r="B109" s="35"/>
      <c r="C109" s="23" t="s">
        <v>164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4.4" customHeight="1">
      <c r="A112" s="34"/>
      <c r="B112" s="35"/>
      <c r="C112" s="36"/>
      <c r="D112" s="36"/>
      <c r="E112" s="316" t="str">
        <f>E7</f>
        <v>ZŠ a ZUŠ Šmeralova - půdní vestavba, Karlovy Vary</v>
      </c>
      <c r="F112" s="317"/>
      <c r="G112" s="317"/>
      <c r="H112" s="31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128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6" customHeight="1">
      <c r="A114" s="34"/>
      <c r="B114" s="35"/>
      <c r="C114" s="36"/>
      <c r="D114" s="36"/>
      <c r="E114" s="268" t="str">
        <f>E9</f>
        <v>VON - Vedlejší a ostatní náklady</v>
      </c>
      <c r="F114" s="318"/>
      <c r="G114" s="318"/>
      <c r="H114" s="31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22</v>
      </c>
      <c r="D116" s="36"/>
      <c r="E116" s="36"/>
      <c r="F116" s="27" t="str">
        <f>F12</f>
        <v>K. Vary, Šmeralova 15</v>
      </c>
      <c r="G116" s="36"/>
      <c r="H116" s="36"/>
      <c r="I116" s="29" t="s">
        <v>24</v>
      </c>
      <c r="J116" s="66" t="str">
        <f>IF(J12="","",J12)</f>
        <v>16. 6. 2022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6.4" customHeight="1">
      <c r="A118" s="34"/>
      <c r="B118" s="35"/>
      <c r="C118" s="29" t="s">
        <v>28</v>
      </c>
      <c r="D118" s="36"/>
      <c r="E118" s="36"/>
      <c r="F118" s="27" t="str">
        <f>E15</f>
        <v>Statutární město Karlovy Vary</v>
      </c>
      <c r="G118" s="36"/>
      <c r="H118" s="36"/>
      <c r="I118" s="29" t="s">
        <v>34</v>
      </c>
      <c r="J118" s="32" t="str">
        <f>E21</f>
        <v>Projektová kancelář PS, Oto Szakoš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6" customHeight="1">
      <c r="A119" s="34"/>
      <c r="B119" s="35"/>
      <c r="C119" s="29" t="s">
        <v>32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>Daniela Hahnová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165</v>
      </c>
      <c r="D121" s="167" t="s">
        <v>67</v>
      </c>
      <c r="E121" s="167" t="s">
        <v>63</v>
      </c>
      <c r="F121" s="167" t="s">
        <v>64</v>
      </c>
      <c r="G121" s="167" t="s">
        <v>166</v>
      </c>
      <c r="H121" s="167" t="s">
        <v>167</v>
      </c>
      <c r="I121" s="167" t="s">
        <v>168</v>
      </c>
      <c r="J121" s="167" t="s">
        <v>135</v>
      </c>
      <c r="K121" s="168" t="s">
        <v>169</v>
      </c>
      <c r="L121" s="169"/>
      <c r="M121" s="75" t="s">
        <v>1</v>
      </c>
      <c r="N121" s="76" t="s">
        <v>46</v>
      </c>
      <c r="O121" s="76" t="s">
        <v>170</v>
      </c>
      <c r="P121" s="76" t="s">
        <v>171</v>
      </c>
      <c r="Q121" s="76" t="s">
        <v>172</v>
      </c>
      <c r="R121" s="76" t="s">
        <v>173</v>
      </c>
      <c r="S121" s="76" t="s">
        <v>174</v>
      </c>
      <c r="T121" s="77" t="s">
        <v>175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8" customHeight="1">
      <c r="A122" s="34"/>
      <c r="B122" s="35"/>
      <c r="C122" s="82" t="s">
        <v>176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81</v>
      </c>
      <c r="AU122" s="17" t="s">
        <v>137</v>
      </c>
      <c r="BK122" s="174">
        <f>BK123</f>
        <v>0</v>
      </c>
    </row>
    <row r="123" spans="1:65" s="12" customFormat="1" ht="25.95" customHeight="1">
      <c r="B123" s="175"/>
      <c r="C123" s="176"/>
      <c r="D123" s="177" t="s">
        <v>81</v>
      </c>
      <c r="E123" s="178" t="s">
        <v>3125</v>
      </c>
      <c r="F123" s="178" t="s">
        <v>3126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P124+P127+P133+P136+P139</f>
        <v>0</v>
      </c>
      <c r="Q123" s="183"/>
      <c r="R123" s="184">
        <f>R124+R127+R133+R136+R139</f>
        <v>0</v>
      </c>
      <c r="S123" s="183"/>
      <c r="T123" s="185">
        <f>T124+T127+T133+T136+T139</f>
        <v>0</v>
      </c>
      <c r="AR123" s="186" t="s">
        <v>222</v>
      </c>
      <c r="AT123" s="187" t="s">
        <v>81</v>
      </c>
      <c r="AU123" s="187" t="s">
        <v>82</v>
      </c>
      <c r="AY123" s="186" t="s">
        <v>179</v>
      </c>
      <c r="BK123" s="188">
        <f>BK124+BK127+BK133+BK136+BK139</f>
        <v>0</v>
      </c>
    </row>
    <row r="124" spans="1:65" s="12" customFormat="1" ht="22.8" customHeight="1">
      <c r="B124" s="175"/>
      <c r="C124" s="176"/>
      <c r="D124" s="177" t="s">
        <v>81</v>
      </c>
      <c r="E124" s="189" t="s">
        <v>3127</v>
      </c>
      <c r="F124" s="189" t="s">
        <v>3128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SUM(P125:P126)</f>
        <v>0</v>
      </c>
      <c r="Q124" s="183"/>
      <c r="R124" s="184">
        <f>SUM(R125:R126)</f>
        <v>0</v>
      </c>
      <c r="S124" s="183"/>
      <c r="T124" s="185">
        <f>SUM(T125:T126)</f>
        <v>0</v>
      </c>
      <c r="AR124" s="186" t="s">
        <v>222</v>
      </c>
      <c r="AT124" s="187" t="s">
        <v>81</v>
      </c>
      <c r="AU124" s="187" t="s">
        <v>21</v>
      </c>
      <c r="AY124" s="186" t="s">
        <v>179</v>
      </c>
      <c r="BK124" s="188">
        <f>SUM(BK125:BK126)</f>
        <v>0</v>
      </c>
    </row>
    <row r="125" spans="1:65" s="2" customFormat="1" ht="14.4" customHeight="1">
      <c r="A125" s="34"/>
      <c r="B125" s="35"/>
      <c r="C125" s="191" t="s">
        <v>21</v>
      </c>
      <c r="D125" s="191" t="s">
        <v>181</v>
      </c>
      <c r="E125" s="192" t="s">
        <v>3129</v>
      </c>
      <c r="F125" s="193" t="s">
        <v>3130</v>
      </c>
      <c r="G125" s="194" t="s">
        <v>3116</v>
      </c>
      <c r="H125" s="195">
        <v>1</v>
      </c>
      <c r="I125" s="196"/>
      <c r="J125" s="197">
        <f>ROUND(I125*H125,2)</f>
        <v>0</v>
      </c>
      <c r="K125" s="193" t="s">
        <v>185</v>
      </c>
      <c r="L125" s="39"/>
      <c r="M125" s="198" t="s">
        <v>1</v>
      </c>
      <c r="N125" s="199" t="s">
        <v>47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3131</v>
      </c>
      <c r="AT125" s="202" t="s">
        <v>181</v>
      </c>
      <c r="AU125" s="202" t="s">
        <v>90</v>
      </c>
      <c r="AY125" s="17" t="s">
        <v>179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21</v>
      </c>
      <c r="BK125" s="203">
        <f>ROUND(I125*H125,2)</f>
        <v>0</v>
      </c>
      <c r="BL125" s="17" t="s">
        <v>3131</v>
      </c>
      <c r="BM125" s="202" t="s">
        <v>3132</v>
      </c>
    </row>
    <row r="126" spans="1:65" s="2" customFormat="1" ht="19.2">
      <c r="A126" s="34"/>
      <c r="B126" s="35"/>
      <c r="C126" s="36"/>
      <c r="D126" s="206" t="s">
        <v>462</v>
      </c>
      <c r="E126" s="36"/>
      <c r="F126" s="236" t="s">
        <v>3133</v>
      </c>
      <c r="G126" s="36"/>
      <c r="H126" s="36"/>
      <c r="I126" s="237"/>
      <c r="J126" s="36"/>
      <c r="K126" s="36"/>
      <c r="L126" s="39"/>
      <c r="M126" s="238"/>
      <c r="N126" s="239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462</v>
      </c>
      <c r="AU126" s="17" t="s">
        <v>90</v>
      </c>
    </row>
    <row r="127" spans="1:65" s="12" customFormat="1" ht="22.8" customHeight="1">
      <c r="B127" s="175"/>
      <c r="C127" s="176"/>
      <c r="D127" s="177" t="s">
        <v>81</v>
      </c>
      <c r="E127" s="189" t="s">
        <v>3134</v>
      </c>
      <c r="F127" s="189" t="s">
        <v>3135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SUM(P128:P132)</f>
        <v>0</v>
      </c>
      <c r="Q127" s="183"/>
      <c r="R127" s="184">
        <f>SUM(R128:R132)</f>
        <v>0</v>
      </c>
      <c r="S127" s="183"/>
      <c r="T127" s="185">
        <f>SUM(T128:T132)</f>
        <v>0</v>
      </c>
      <c r="AR127" s="186" t="s">
        <v>222</v>
      </c>
      <c r="AT127" s="187" t="s">
        <v>81</v>
      </c>
      <c r="AU127" s="187" t="s">
        <v>21</v>
      </c>
      <c r="AY127" s="186" t="s">
        <v>179</v>
      </c>
      <c r="BK127" s="188">
        <f>SUM(BK128:BK132)</f>
        <v>0</v>
      </c>
    </row>
    <row r="128" spans="1:65" s="2" customFormat="1" ht="14.4" customHeight="1">
      <c r="A128" s="34"/>
      <c r="B128" s="35"/>
      <c r="C128" s="191" t="s">
        <v>90</v>
      </c>
      <c r="D128" s="191" t="s">
        <v>181</v>
      </c>
      <c r="E128" s="192" t="s">
        <v>3136</v>
      </c>
      <c r="F128" s="193" t="s">
        <v>3135</v>
      </c>
      <c r="G128" s="194" t="s">
        <v>3116</v>
      </c>
      <c r="H128" s="195">
        <v>1</v>
      </c>
      <c r="I128" s="196"/>
      <c r="J128" s="197">
        <f>ROUND(I128*H128,2)</f>
        <v>0</v>
      </c>
      <c r="K128" s="193" t="s">
        <v>185</v>
      </c>
      <c r="L128" s="39"/>
      <c r="M128" s="198" t="s">
        <v>1</v>
      </c>
      <c r="N128" s="199" t="s">
        <v>47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3131</v>
      </c>
      <c r="AT128" s="202" t="s">
        <v>181</v>
      </c>
      <c r="AU128" s="202" t="s">
        <v>90</v>
      </c>
      <c r="AY128" s="17" t="s">
        <v>179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21</v>
      </c>
      <c r="BK128" s="203">
        <f>ROUND(I128*H128,2)</f>
        <v>0</v>
      </c>
      <c r="BL128" s="17" t="s">
        <v>3131</v>
      </c>
      <c r="BM128" s="202" t="s">
        <v>3137</v>
      </c>
    </row>
    <row r="129" spans="1:65" s="2" customFormat="1" ht="28.8">
      <c r="A129" s="34"/>
      <c r="B129" s="35"/>
      <c r="C129" s="36"/>
      <c r="D129" s="206" t="s">
        <v>462</v>
      </c>
      <c r="E129" s="36"/>
      <c r="F129" s="236" t="s">
        <v>3138</v>
      </c>
      <c r="G129" s="36"/>
      <c r="H129" s="36"/>
      <c r="I129" s="237"/>
      <c r="J129" s="36"/>
      <c r="K129" s="36"/>
      <c r="L129" s="39"/>
      <c r="M129" s="238"/>
      <c r="N129" s="23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462</v>
      </c>
      <c r="AU129" s="17" t="s">
        <v>90</v>
      </c>
    </row>
    <row r="130" spans="1:65" s="2" customFormat="1" ht="14.4" customHeight="1">
      <c r="A130" s="34"/>
      <c r="B130" s="35"/>
      <c r="C130" s="191" t="s">
        <v>110</v>
      </c>
      <c r="D130" s="191" t="s">
        <v>181</v>
      </c>
      <c r="E130" s="192" t="s">
        <v>3139</v>
      </c>
      <c r="F130" s="193" t="s">
        <v>3140</v>
      </c>
      <c r="G130" s="194" t="s">
        <v>3116</v>
      </c>
      <c r="H130" s="195">
        <v>1</v>
      </c>
      <c r="I130" s="196"/>
      <c r="J130" s="197">
        <f>ROUND(I130*H130,2)</f>
        <v>0</v>
      </c>
      <c r="K130" s="193" t="s">
        <v>185</v>
      </c>
      <c r="L130" s="39"/>
      <c r="M130" s="198" t="s">
        <v>1</v>
      </c>
      <c r="N130" s="199" t="s">
        <v>47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3131</v>
      </c>
      <c r="AT130" s="202" t="s">
        <v>181</v>
      </c>
      <c r="AU130" s="202" t="s">
        <v>90</v>
      </c>
      <c r="AY130" s="17" t="s">
        <v>179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21</v>
      </c>
      <c r="BK130" s="203">
        <f>ROUND(I130*H130,2)</f>
        <v>0</v>
      </c>
      <c r="BL130" s="17" t="s">
        <v>3131</v>
      </c>
      <c r="BM130" s="202" t="s">
        <v>3141</v>
      </c>
    </row>
    <row r="131" spans="1:65" s="2" customFormat="1" ht="28.8">
      <c r="A131" s="34"/>
      <c r="B131" s="35"/>
      <c r="C131" s="36"/>
      <c r="D131" s="206" t="s">
        <v>462</v>
      </c>
      <c r="E131" s="36"/>
      <c r="F131" s="236" t="s">
        <v>3142</v>
      </c>
      <c r="G131" s="36"/>
      <c r="H131" s="36"/>
      <c r="I131" s="237"/>
      <c r="J131" s="36"/>
      <c r="K131" s="36"/>
      <c r="L131" s="39"/>
      <c r="M131" s="238"/>
      <c r="N131" s="239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462</v>
      </c>
      <c r="AU131" s="17" t="s">
        <v>90</v>
      </c>
    </row>
    <row r="132" spans="1:65" s="2" customFormat="1" ht="14.4" customHeight="1">
      <c r="A132" s="34"/>
      <c r="B132" s="35"/>
      <c r="C132" s="191" t="s">
        <v>186</v>
      </c>
      <c r="D132" s="191" t="s">
        <v>181</v>
      </c>
      <c r="E132" s="192" t="s">
        <v>3143</v>
      </c>
      <c r="F132" s="193" t="s">
        <v>3144</v>
      </c>
      <c r="G132" s="194" t="s">
        <v>3116</v>
      </c>
      <c r="H132" s="195">
        <v>1</v>
      </c>
      <c r="I132" s="196"/>
      <c r="J132" s="197">
        <f>ROUND(I132*H132,2)</f>
        <v>0</v>
      </c>
      <c r="K132" s="193" t="s">
        <v>185</v>
      </c>
      <c r="L132" s="39"/>
      <c r="M132" s="198" t="s">
        <v>1</v>
      </c>
      <c r="N132" s="199" t="s">
        <v>47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3131</v>
      </c>
      <c r="AT132" s="202" t="s">
        <v>181</v>
      </c>
      <c r="AU132" s="202" t="s">
        <v>90</v>
      </c>
      <c r="AY132" s="17" t="s">
        <v>179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21</v>
      </c>
      <c r="BK132" s="203">
        <f>ROUND(I132*H132,2)</f>
        <v>0</v>
      </c>
      <c r="BL132" s="17" t="s">
        <v>3131</v>
      </c>
      <c r="BM132" s="202" t="s">
        <v>3145</v>
      </c>
    </row>
    <row r="133" spans="1:65" s="12" customFormat="1" ht="22.8" customHeight="1">
      <c r="B133" s="175"/>
      <c r="C133" s="176"/>
      <c r="D133" s="177" t="s">
        <v>81</v>
      </c>
      <c r="E133" s="189" t="s">
        <v>3146</v>
      </c>
      <c r="F133" s="189" t="s">
        <v>3147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SUM(P134:P135)</f>
        <v>0</v>
      </c>
      <c r="Q133" s="183"/>
      <c r="R133" s="184">
        <f>SUM(R134:R135)</f>
        <v>0</v>
      </c>
      <c r="S133" s="183"/>
      <c r="T133" s="185">
        <f>SUM(T134:T135)</f>
        <v>0</v>
      </c>
      <c r="AR133" s="186" t="s">
        <v>222</v>
      </c>
      <c r="AT133" s="187" t="s">
        <v>81</v>
      </c>
      <c r="AU133" s="187" t="s">
        <v>21</v>
      </c>
      <c r="AY133" s="186" t="s">
        <v>179</v>
      </c>
      <c r="BK133" s="188">
        <f>SUM(BK134:BK135)</f>
        <v>0</v>
      </c>
    </row>
    <row r="134" spans="1:65" s="2" customFormat="1" ht="14.4" customHeight="1">
      <c r="A134" s="34"/>
      <c r="B134" s="35"/>
      <c r="C134" s="191" t="s">
        <v>222</v>
      </c>
      <c r="D134" s="191" t="s">
        <v>181</v>
      </c>
      <c r="E134" s="192" t="s">
        <v>3148</v>
      </c>
      <c r="F134" s="193" t="s">
        <v>3149</v>
      </c>
      <c r="G134" s="194" t="s">
        <v>3116</v>
      </c>
      <c r="H134" s="195">
        <v>1</v>
      </c>
      <c r="I134" s="196"/>
      <c r="J134" s="197">
        <f>ROUND(I134*H134,2)</f>
        <v>0</v>
      </c>
      <c r="K134" s="193" t="s">
        <v>185</v>
      </c>
      <c r="L134" s="39"/>
      <c r="M134" s="198" t="s">
        <v>1</v>
      </c>
      <c r="N134" s="199" t="s">
        <v>47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3131</v>
      </c>
      <c r="AT134" s="202" t="s">
        <v>181</v>
      </c>
      <c r="AU134" s="202" t="s">
        <v>90</v>
      </c>
      <c r="AY134" s="17" t="s">
        <v>179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21</v>
      </c>
      <c r="BK134" s="203">
        <f>ROUND(I134*H134,2)</f>
        <v>0</v>
      </c>
      <c r="BL134" s="17" t="s">
        <v>3131</v>
      </c>
      <c r="BM134" s="202" t="s">
        <v>3150</v>
      </c>
    </row>
    <row r="135" spans="1:65" s="2" customFormat="1" ht="14.4" customHeight="1">
      <c r="A135" s="34"/>
      <c r="B135" s="35"/>
      <c r="C135" s="191" t="s">
        <v>229</v>
      </c>
      <c r="D135" s="191" t="s">
        <v>181</v>
      </c>
      <c r="E135" s="192" t="s">
        <v>3151</v>
      </c>
      <c r="F135" s="193" t="s">
        <v>3152</v>
      </c>
      <c r="G135" s="194" t="s">
        <v>3116</v>
      </c>
      <c r="H135" s="195">
        <v>1</v>
      </c>
      <c r="I135" s="196"/>
      <c r="J135" s="197">
        <f>ROUND(I135*H135,2)</f>
        <v>0</v>
      </c>
      <c r="K135" s="193" t="s">
        <v>185</v>
      </c>
      <c r="L135" s="39"/>
      <c r="M135" s="198" t="s">
        <v>1</v>
      </c>
      <c r="N135" s="199" t="s">
        <v>47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3131</v>
      </c>
      <c r="AT135" s="202" t="s">
        <v>181</v>
      </c>
      <c r="AU135" s="202" t="s">
        <v>90</v>
      </c>
      <c r="AY135" s="17" t="s">
        <v>179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21</v>
      </c>
      <c r="BK135" s="203">
        <f>ROUND(I135*H135,2)</f>
        <v>0</v>
      </c>
      <c r="BL135" s="17" t="s">
        <v>3131</v>
      </c>
      <c r="BM135" s="202" t="s">
        <v>3153</v>
      </c>
    </row>
    <row r="136" spans="1:65" s="12" customFormat="1" ht="22.8" customHeight="1">
      <c r="B136" s="175"/>
      <c r="C136" s="176"/>
      <c r="D136" s="177" t="s">
        <v>81</v>
      </c>
      <c r="E136" s="189" t="s">
        <v>3154</v>
      </c>
      <c r="F136" s="189" t="s">
        <v>3155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SUM(P137:P138)</f>
        <v>0</v>
      </c>
      <c r="Q136" s="183"/>
      <c r="R136" s="184">
        <f>SUM(R137:R138)</f>
        <v>0</v>
      </c>
      <c r="S136" s="183"/>
      <c r="T136" s="185">
        <f>SUM(T137:T138)</f>
        <v>0</v>
      </c>
      <c r="AR136" s="186" t="s">
        <v>222</v>
      </c>
      <c r="AT136" s="187" t="s">
        <v>81</v>
      </c>
      <c r="AU136" s="187" t="s">
        <v>21</v>
      </c>
      <c r="AY136" s="186" t="s">
        <v>179</v>
      </c>
      <c r="BK136" s="188">
        <f>SUM(BK137:BK138)</f>
        <v>0</v>
      </c>
    </row>
    <row r="137" spans="1:65" s="2" customFormat="1" ht="14.4" customHeight="1">
      <c r="A137" s="34"/>
      <c r="B137" s="35"/>
      <c r="C137" s="191" t="s">
        <v>234</v>
      </c>
      <c r="D137" s="191" t="s">
        <v>181</v>
      </c>
      <c r="E137" s="192" t="s">
        <v>3156</v>
      </c>
      <c r="F137" s="193" t="s">
        <v>3157</v>
      </c>
      <c r="G137" s="194" t="s">
        <v>3116</v>
      </c>
      <c r="H137" s="195">
        <v>1</v>
      </c>
      <c r="I137" s="196"/>
      <c r="J137" s="197">
        <f>ROUND(I137*H137,2)</f>
        <v>0</v>
      </c>
      <c r="K137" s="193" t="s">
        <v>185</v>
      </c>
      <c r="L137" s="39"/>
      <c r="M137" s="198" t="s">
        <v>1</v>
      </c>
      <c r="N137" s="199" t="s">
        <v>47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3131</v>
      </c>
      <c r="AT137" s="202" t="s">
        <v>181</v>
      </c>
      <c r="AU137" s="202" t="s">
        <v>90</v>
      </c>
      <c r="AY137" s="17" t="s">
        <v>179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21</v>
      </c>
      <c r="BK137" s="203">
        <f>ROUND(I137*H137,2)</f>
        <v>0</v>
      </c>
      <c r="BL137" s="17" t="s">
        <v>3131</v>
      </c>
      <c r="BM137" s="202" t="s">
        <v>3158</v>
      </c>
    </row>
    <row r="138" spans="1:65" s="2" customFormat="1" ht="19.2">
      <c r="A138" s="34"/>
      <c r="B138" s="35"/>
      <c r="C138" s="36"/>
      <c r="D138" s="206" t="s">
        <v>462</v>
      </c>
      <c r="E138" s="36"/>
      <c r="F138" s="236" t="s">
        <v>3159</v>
      </c>
      <c r="G138" s="36"/>
      <c r="H138" s="36"/>
      <c r="I138" s="237"/>
      <c r="J138" s="36"/>
      <c r="K138" s="36"/>
      <c r="L138" s="39"/>
      <c r="M138" s="238"/>
      <c r="N138" s="239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462</v>
      </c>
      <c r="AU138" s="17" t="s">
        <v>90</v>
      </c>
    </row>
    <row r="139" spans="1:65" s="12" customFormat="1" ht="22.8" customHeight="1">
      <c r="B139" s="175"/>
      <c r="C139" s="176"/>
      <c r="D139" s="177" t="s">
        <v>81</v>
      </c>
      <c r="E139" s="189" t="s">
        <v>3160</v>
      </c>
      <c r="F139" s="189" t="s">
        <v>2700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SUM(P140:P141)</f>
        <v>0</v>
      </c>
      <c r="Q139" s="183"/>
      <c r="R139" s="184">
        <f>SUM(R140:R141)</f>
        <v>0</v>
      </c>
      <c r="S139" s="183"/>
      <c r="T139" s="185">
        <f>SUM(T140:T141)</f>
        <v>0</v>
      </c>
      <c r="AR139" s="186" t="s">
        <v>222</v>
      </c>
      <c r="AT139" s="187" t="s">
        <v>81</v>
      </c>
      <c r="AU139" s="187" t="s">
        <v>21</v>
      </c>
      <c r="AY139" s="186" t="s">
        <v>179</v>
      </c>
      <c r="BK139" s="188">
        <f>SUM(BK140:BK141)</f>
        <v>0</v>
      </c>
    </row>
    <row r="140" spans="1:65" s="2" customFormat="1" ht="14.4" customHeight="1">
      <c r="A140" s="34"/>
      <c r="B140" s="35"/>
      <c r="C140" s="191" t="s">
        <v>210</v>
      </c>
      <c r="D140" s="191" t="s">
        <v>181</v>
      </c>
      <c r="E140" s="192" t="s">
        <v>3161</v>
      </c>
      <c r="F140" s="193" t="s">
        <v>2700</v>
      </c>
      <c r="G140" s="194" t="s">
        <v>3116</v>
      </c>
      <c r="H140" s="195">
        <v>1</v>
      </c>
      <c r="I140" s="196"/>
      <c r="J140" s="197">
        <f>ROUND(I140*H140,2)</f>
        <v>0</v>
      </c>
      <c r="K140" s="193" t="s">
        <v>185</v>
      </c>
      <c r="L140" s="39"/>
      <c r="M140" s="198" t="s">
        <v>1</v>
      </c>
      <c r="N140" s="199" t="s">
        <v>47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3131</v>
      </c>
      <c r="AT140" s="202" t="s">
        <v>181</v>
      </c>
      <c r="AU140" s="202" t="s">
        <v>90</v>
      </c>
      <c r="AY140" s="17" t="s">
        <v>179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21</v>
      </c>
      <c r="BK140" s="203">
        <f>ROUND(I140*H140,2)</f>
        <v>0</v>
      </c>
      <c r="BL140" s="17" t="s">
        <v>3131</v>
      </c>
      <c r="BM140" s="202" t="s">
        <v>3162</v>
      </c>
    </row>
    <row r="141" spans="1:65" s="2" customFormat="1" ht="19.2">
      <c r="A141" s="34"/>
      <c r="B141" s="35"/>
      <c r="C141" s="36"/>
      <c r="D141" s="206" t="s">
        <v>462</v>
      </c>
      <c r="E141" s="36"/>
      <c r="F141" s="236" t="s">
        <v>3163</v>
      </c>
      <c r="G141" s="36"/>
      <c r="H141" s="36"/>
      <c r="I141" s="237"/>
      <c r="J141" s="36"/>
      <c r="K141" s="36"/>
      <c r="L141" s="39"/>
      <c r="M141" s="260"/>
      <c r="N141" s="261"/>
      <c r="O141" s="256"/>
      <c r="P141" s="256"/>
      <c r="Q141" s="256"/>
      <c r="R141" s="256"/>
      <c r="S141" s="256"/>
      <c r="T141" s="26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462</v>
      </c>
      <c r="AU141" s="17" t="s">
        <v>90</v>
      </c>
    </row>
    <row r="142" spans="1:65" s="2" customFormat="1" ht="6.9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password="CC35" sheet="1" objects="1" scenarios="1" formatColumns="0" formatRows="0" autoFilter="0"/>
  <autoFilter ref="C121:K14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D.1.1.1. - Půdní vestavba</vt:lpstr>
      <vt:lpstr>D.1.4.1a2 - Kanalizace a ...</vt:lpstr>
      <vt:lpstr>D.1.4.3 - Ústřední vytápění</vt:lpstr>
      <vt:lpstr>01 - VZT Zař. č. 1</vt:lpstr>
      <vt:lpstr>02 - VZT Zař. č. 2</vt:lpstr>
      <vt:lpstr>03 - VZT Zař. č. 3</vt:lpstr>
      <vt:lpstr>D.1.4.5 - Silnoproudá el....</vt:lpstr>
      <vt:lpstr>D.1.4.6-1A - Elektronické...</vt:lpstr>
      <vt:lpstr>VON - Vedlejší a ostatní ...</vt:lpstr>
      <vt:lpstr>'01 - VZT Zař. č. 1'!Názvy_tisku</vt:lpstr>
      <vt:lpstr>'02 - VZT Zař. č. 2'!Názvy_tisku</vt:lpstr>
      <vt:lpstr>'03 - VZT Zař. č. 3'!Názvy_tisku</vt:lpstr>
      <vt:lpstr>'D.1.1.1. - Půdní vestavba'!Názvy_tisku</vt:lpstr>
      <vt:lpstr>'D.1.4.1a2 - Kanalizace a ...'!Názvy_tisku</vt:lpstr>
      <vt:lpstr>'D.1.4.3 - Ústřední vytápění'!Názvy_tisku</vt:lpstr>
      <vt:lpstr>'D.1.4.5 - Silnoproudá el....'!Názvy_tisku</vt:lpstr>
      <vt:lpstr>'D.1.4.6-1A - Elektronické...'!Názvy_tisku</vt:lpstr>
      <vt:lpstr>'Rekapitulace stavby'!Názvy_tisku</vt:lpstr>
      <vt:lpstr>'VON - Vedlejší a ostatní ...'!Názvy_tisku</vt:lpstr>
      <vt:lpstr>'01 - VZT Zař. č. 1'!Oblast_tisku</vt:lpstr>
      <vt:lpstr>'02 - VZT Zař. č. 2'!Oblast_tisku</vt:lpstr>
      <vt:lpstr>'03 - VZT Zař. č. 3'!Oblast_tisku</vt:lpstr>
      <vt:lpstr>'D.1.1.1. - Půdní vestavba'!Oblast_tisku</vt:lpstr>
      <vt:lpstr>'D.1.4.1a2 - Kanalizace a ...'!Oblast_tisku</vt:lpstr>
      <vt:lpstr>'D.1.4.3 - Ústřední vytápění'!Oblast_tisku</vt:lpstr>
      <vt:lpstr>'D.1.4.5 - Silnoproudá el....'!Oblast_tisku</vt:lpstr>
      <vt:lpstr>'D.1.4.6-1A - Elektronické...'!Oblast_tisku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HP</cp:lastModifiedBy>
  <dcterms:created xsi:type="dcterms:W3CDTF">2023-01-20T12:05:55Z</dcterms:created>
  <dcterms:modified xsi:type="dcterms:W3CDTF">2023-02-20T08:32:08Z</dcterms:modified>
</cp:coreProperties>
</file>