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D9301 - SO 101  Rekonst..." sheetId="2" r:id="rId2"/>
    <sheet name="SKD9303 - VO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'SKD9301 - SO 101  Rekonst...'!$C$89:$K$482</definedName>
    <definedName name="_xlnm.Print_Area" localSheetId="1">'SKD9301 - SO 101  Rekonst...'!$C$4:$J$39,'SKD9301 - SO 101  Rekonst...'!$C$45:$J$71,'SKD9301 - SO 101  Rekonst...'!$C$77:$K$482</definedName>
    <definedName name="_xlnm._FilterDatabase" localSheetId="2" hidden="1">'SKD9303 - VON'!$C$85:$K$117</definedName>
    <definedName name="_xlnm.Print_Area" localSheetId="2">'SKD9303 - VON'!$C$4:$J$39,'SKD9303 - VON'!$C$45:$J$67,'SKD9303 - VON'!$C$73:$K$117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'SKD9301 - SO 101  Rekonst...'!$89:$89</definedName>
    <definedName name="_xlnm.Print_Titles" localSheetId="2">'SKD9303 - VON'!$85:$85</definedName>
  </definedNames>
  <calcPr fullCalcOnLoad="1"/>
</workbook>
</file>

<file path=xl/sharedStrings.xml><?xml version="1.0" encoding="utf-8"?>
<sst xmlns="http://schemas.openxmlformats.org/spreadsheetml/2006/main" count="4968" uniqueCount="926">
  <si>
    <t>Export Komplet</t>
  </si>
  <si>
    <t>VZ</t>
  </si>
  <si>
    <t>2.0</t>
  </si>
  <si>
    <t>ZAMOK</t>
  </si>
  <si>
    <t>False</t>
  </si>
  <si>
    <t>{c5ef1247-295a-4dc1-94c3-10f5c56bd9fc}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</si>
  <si>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</si>
  <si>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</si>
  <si>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</si>
  <si>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</si>
  <si>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</si>
  <si>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</si>
  <si>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</si>
  <si>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SKA08D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</si>
  <si>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</si>
  <si>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</si>
  <si>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ulice Vyšehradská , Karlovy Vary , bez VO</t>
  </si>
  <si>
    <t>KSO:</t>
  </si>
  <si>
    <t>822</t>
  </si>
  <si>
    <t>CC-CZ:</t>
  </si>
  <si>
    <t>2</t>
  </si>
  <si>
    <t>Místo:</t>
  </si>
  <si>
    <t xml:space="preserve"> </t>
  </si>
  <si>
    <t>Datum:</t>
  </si>
  <si>
    <t>28. 2. 2023</t>
  </si>
  <si>
    <t>CZ-CPV:</t>
  </si>
  <si>
    <t>45000000-7</t>
  </si>
  <si>
    <t>CZ-CPA:</t>
  </si>
  <si>
    <t>42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</si>
  <si>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</si>
  <si>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</si>
  <si>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</si>
  <si>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</si>
  <si>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</si>
  <si>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</si>
  <si>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</si>
  <si>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</si>
  <si>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IČ13890450</t>
  </si>
  <si>
    <t>Projekční kancelář Ing.Škubalová</t>
  </si>
  <si>
    <t>DIČCZ5651090258</t>
  </si>
  <si>
    <t>True</t>
  </si>
  <si>
    <t>Zpracovatel:</t>
  </si>
  <si>
    <t>IČ11628626</t>
  </si>
  <si>
    <t>Straka</t>
  </si>
  <si>
    <t>DIČCZ5501101551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</si>
  <si>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</si>
  <si>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</si>
  <si>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</si>
  <si>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</si>
  <si>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</si>
  <si>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</si>
  <si>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</si>
  <si>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</si>
  <si>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</si>
  <si>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</si>
  <si>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</si>
  <si>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</si>
  <si>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</si>
  <si>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</si>
  <si>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</si>
  <si>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</si>
  <si>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</si>
  <si>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</si>
  <si>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</si>
  <si>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</si>
  <si>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</si>
  <si>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</si>
  <si>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</si>
  <si>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</si>
  <si>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</si>
  <si>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</si>
  <si>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</si>
  <si>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</si>
  <si>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</si>
  <si>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</si>
  <si>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</si>
  <si>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</si>
  <si>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</si>
  <si>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</si>
  <si>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</si>
  <si>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</si>
  <si>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</si>
  <si>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</si>
  <si>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</si>
  <si>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</si>
  <si>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</si>
  <si>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SKD9301</t>
  </si>
  <si>
    <t>SO 101  Rekonstruce ulice Vyšehradská</t>
  </si>
  <si>
    <t>STA</t>
  </si>
  <si>
    <t>1</t>
  </si>
  <si>
    <t>{d95c86d4-c1b1-442a-8c80-0ebf51cf7c32}</t>
  </si>
  <si>
    <t>SKD9303</t>
  </si>
  <si>
    <t>VON</t>
  </si>
  <si>
    <t>{0d08aa06-2e0d-45db-9950-6c466874722f}</t>
  </si>
  <si>
    <t>KRYCÍ LIST SOUPISU PRACÍ</t>
  </si>
  <si>
    <t>Objekt:</t>
  </si>
  <si>
    <t>SKD9301 - SO 101  Rekonstruce ulice Vyšehradská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</si>
  <si>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</si>
  <si>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</si>
  <si>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</si>
  <si>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</si>
  <si>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</si>
  <si>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</si>
  <si>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</si>
  <si>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</si>
  <si>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</si>
  <si>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</si>
  <si>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</si>
  <si>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</si>
  <si>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</si>
  <si>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</si>
  <si>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</si>
  <si>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</si>
  <si>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</si>
  <si>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</si>
  <si>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</si>
  <si>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</si>
  <si>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</si>
  <si>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</si>
  <si>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</si>
  <si>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</si>
  <si>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</si>
  <si>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</si>
  <si>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</si>
  <si>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</si>
  <si>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</si>
  <si>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</si>
  <si>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</si>
  <si>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</si>
  <si>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</si>
  <si>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</si>
  <si>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</si>
  <si>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m2</t>
  </si>
  <si>
    <t>CS ÚRS 2023 01</t>
  </si>
  <si>
    <t>4</t>
  </si>
  <si>
    <t>1629834203</t>
  </si>
  <si>
    <t>Online PSC</t>
  </si>
  <si>
    <t>https://podminky.urs.cz/item/CS_URS_2023_01/113106144</t>
  </si>
  <si>
    <t>VV</t>
  </si>
  <si>
    <t>114</t>
  </si>
  <si>
    <t>dle výpisu hl.výměr</t>
  </si>
  <si>
    <t>Součet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</si>
  <si>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</si>
  <si>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</si>
  <si>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-1069330932</t>
  </si>
  <si>
    <t>https://podminky.urs.cz/item/CS_URS_2023_01/113107162</t>
  </si>
  <si>
    <t>160+14</t>
  </si>
  <si>
    <t xml:space="preserve"> dle výpisu hl.výměr</t>
  </si>
  <si>
    <t>3</t>
  </si>
  <si>
    <t>113107211</t>
  </si>
  <si>
    <t>Odstranění podkladů nebo krytů strojně plochy jednotlivě přes 200 m2 s přemístěním hmot na skládku na vzdálenost do 20 m nebo s naložením na dopravní prostředek z kameniva těženého, o tl. vrstvy do 100 mm</t>
  </si>
  <si>
    <t>1617872430</t>
  </si>
  <si>
    <t>https://podminky.urs.cz/item/CS_URS_2023_01/113107211</t>
  </si>
  <si>
    <t>733</t>
  </si>
  <si>
    <t>vozovka ,dle výpisu hl.výměr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</si>
  <si>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</si>
  <si>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</si>
  <si>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23101935</t>
  </si>
  <si>
    <t>https://podminky.urs.cz/item/CS_URS_2023_01/113107224</t>
  </si>
  <si>
    <t>vozovka,dle výpisu hl.výměr</t>
  </si>
  <si>
    <t>5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</si>
  <si>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</si>
  <si>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</si>
  <si>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-1520695016</t>
  </si>
  <si>
    <t>https://podminky.urs.cz/item/CS_URS_2023_01/113107322</t>
  </si>
  <si>
    <t>49</t>
  </si>
  <si>
    <t>asf.chodník, dle výpisu hl.výměr</t>
  </si>
  <si>
    <t>6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</si>
  <si>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</si>
  <si>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</si>
  <si>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-562818423</t>
  </si>
  <si>
    <t>https://podminky.urs.cz/item/CS_URS_2023_01/113107341</t>
  </si>
  <si>
    <t>chodník , dle výpisu hl.výměr</t>
  </si>
  <si>
    <t>7</t>
  </si>
  <si>
    <t>113201112</t>
  </si>
  <si>
    <t xml:space="preserve">Vytrhání obrub s vybouráním lože, s přemístěním hmot na skládku na vzdálenost do 3 m nebo s naložením na dopravní prostředek silničních ležatých kamenných </t>
  </si>
  <si>
    <t>m</t>
  </si>
  <si>
    <t>-1865802017</t>
  </si>
  <si>
    <t>https://podminky.urs.cz/item/CS_URS_2023_01/113201112</t>
  </si>
  <si>
    <t>145</t>
  </si>
  <si>
    <t>8</t>
  </si>
  <si>
    <t>122151104</t>
  </si>
  <si>
    <t>Odkopávky a prokopávky nezapažené strojně v hornině třídy těžitelnosti I skupiny 1 a 2 přes 100 do 500 m3</t>
  </si>
  <si>
    <t>m3</t>
  </si>
  <si>
    <t>-633058521</t>
  </si>
  <si>
    <t>https://podminky.urs.cz/item/CS_URS_2023_01/122151104</t>
  </si>
  <si>
    <t>105</t>
  </si>
  <si>
    <t>odstranění zásypů</t>
  </si>
  <si>
    <t>9</t>
  </si>
  <si>
    <t>122311101</t>
  </si>
  <si>
    <t>Odkopávky a prokopávky ručně zapažené i nezapažené v hornině třídy těžitelnosti II skupiny 4</t>
  </si>
  <si>
    <t>-752004108</t>
  </si>
  <si>
    <t>https://podminky.urs.cz/item/CS_URS_2023_01/122311101</t>
  </si>
  <si>
    <t>280*0,4</t>
  </si>
  <si>
    <t xml:space="preserve">v místě inž.sítí </t>
  </si>
  <si>
    <t>10</t>
  </si>
  <si>
    <t>122452204</t>
  </si>
  <si>
    <t>Odkopávky a prokopávky nezapažené pro silnice a dálnice strojně v hornině třídy těžitelnosti II přes 100 do 500 m3</t>
  </si>
  <si>
    <t>1990754562</t>
  </si>
  <si>
    <t>https://podminky.urs.cz/item/CS_URS_2023_01/122452204</t>
  </si>
  <si>
    <t>280-112</t>
  </si>
  <si>
    <t>11</t>
  </si>
  <si>
    <t>132351102</t>
  </si>
  <si>
    <t>Hloubení nezapažených rýh šířky do 800 mm strojně s urovnáním dna do předepsaného profilu a spádu v hornině třídy těžitelnosti II skupiny 4 přes 20 do 50 m3</t>
  </si>
  <si>
    <t>319762499</t>
  </si>
  <si>
    <t>https://podminky.urs.cz/item/CS_URS_2023_01/132351102</t>
  </si>
  <si>
    <t>27,1*0,5*0,5</t>
  </si>
  <si>
    <t>pro lin.odvodnění , dle výpisu hl.výměr</t>
  </si>
  <si>
    <t>12</t>
  </si>
  <si>
    <t>1151792280</t>
  </si>
  <si>
    <t>2*6*0,5*0,6</t>
  </si>
  <si>
    <t>13</t>
  </si>
  <si>
    <t>132351103</t>
  </si>
  <si>
    <t>Hloubení nezapažených rýh šířky do 800 mm strojně s urovnáním dna do předepsaného profilu a spádu v hornině třídy těžitelnosti II skupiny 4 přes 50 do 100 m3</t>
  </si>
  <si>
    <t>949509432</t>
  </si>
  <si>
    <t>https://podminky.urs.cz/item/CS_URS_2023_01/132351103</t>
  </si>
  <si>
    <t>2*0,7*2</t>
  </si>
  <si>
    <t>příp.UV</t>
  </si>
  <si>
    <t>23*2*0,7</t>
  </si>
  <si>
    <t>příp.lin.odv.</t>
  </si>
  <si>
    <t>2*2*0,7*0,7</t>
  </si>
  <si>
    <t>pro UV</t>
  </si>
  <si>
    <t>dle výpisu hl..výměr</t>
  </si>
  <si>
    <t>14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</si>
  <si>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</si>
  <si>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</si>
  <si>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-277217436</t>
  </si>
  <si>
    <t>https://podminky.urs.cz/item/CS_URS_2023_01/162751137</t>
  </si>
  <si>
    <t>112+168+6,78+36,96+3,6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</si>
  <si>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</si>
  <si>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</si>
  <si>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1010158178</t>
  </si>
  <si>
    <t>https://podminky.urs.cz/item/CS_URS_2023_01/162751139</t>
  </si>
  <si>
    <t>327,34*10</t>
  </si>
  <si>
    <t>16</t>
  </si>
  <si>
    <t>171201231</t>
  </si>
  <si>
    <t>Poplatek za uložení stavebního odpadu na recyklační skládce (skládkovné) zeminy a kamení zatříděného do Katalogu odpadů pod kódem 17 05 04</t>
  </si>
  <si>
    <t>t</t>
  </si>
  <si>
    <t>-1245458820</t>
  </si>
  <si>
    <t>https://podminky.urs.cz/item/CS_URS_2023_01/171201231</t>
  </si>
  <si>
    <t>327,34*1,8</t>
  </si>
  <si>
    <t>17</t>
  </si>
  <si>
    <t>171251201</t>
  </si>
  <si>
    <t>Uložení sypaniny na skládky nebo meziskládky bez hutnění s upravením uložené sypaniny do předepsaného tvaru</t>
  </si>
  <si>
    <t>-166294350</t>
  </si>
  <si>
    <t>https://podminky.urs.cz/item/CS_URS_2023_01/171251201</t>
  </si>
  <si>
    <t>327,34</t>
  </si>
  <si>
    <t>18</t>
  </si>
  <si>
    <t>174151101</t>
  </si>
  <si>
    <t>Zásyp sypaninou z jakékoliv horniny strojně s uložením výkopku ve vrstvách se zhutněním jam, šachet, rýh nebo kolem objektů v těchto vykopávkách</t>
  </si>
  <si>
    <t>565342518</t>
  </si>
  <si>
    <t>https://podminky.urs.cz/item/CS_URS_2023_01/174151101</t>
  </si>
  <si>
    <t>2*1*0,7</t>
  </si>
  <si>
    <t>23*1*0,7</t>
  </si>
  <si>
    <t>19</t>
  </si>
  <si>
    <t>M</t>
  </si>
  <si>
    <t>58331200</t>
  </si>
  <si>
    <t>štěrkopísek netříděný</t>
  </si>
  <si>
    <t>-1463618221</t>
  </si>
  <si>
    <t>17,5*2 'Přepočtené koeficientem množství</t>
  </si>
  <si>
    <t>20</t>
  </si>
  <si>
    <t>1139479091</t>
  </si>
  <si>
    <t xml:space="preserve">z nakup.mater. , provozor.zásypy při výstavbě </t>
  </si>
  <si>
    <t>438603750</t>
  </si>
  <si>
    <t>105*2 'Přepočtené koeficientem množství</t>
  </si>
  <si>
    <t>22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</si>
  <si>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</si>
  <si>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</si>
  <si>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477945055</t>
  </si>
  <si>
    <t>https://podminky.urs.cz/item/CS_URS_2023_01/175151101</t>
  </si>
  <si>
    <t>(2+23)*0,7*0,3</t>
  </si>
  <si>
    <t>23</t>
  </si>
  <si>
    <t>-177675091</t>
  </si>
  <si>
    <t>5,25*2 'Přepočtené koeficientem množství</t>
  </si>
  <si>
    <t>24</t>
  </si>
  <si>
    <t>-943061013</t>
  </si>
  <si>
    <t>2,88</t>
  </si>
  <si>
    <t>obsyp drenáže</t>
  </si>
  <si>
    <t>25</t>
  </si>
  <si>
    <t>583336741</t>
  </si>
  <si>
    <t xml:space="preserve">drenážní kamenivo </t>
  </si>
  <si>
    <t>231920989</t>
  </si>
  <si>
    <t>2,88*2 'Přepočtené koeficientem množství</t>
  </si>
  <si>
    <t>26</t>
  </si>
  <si>
    <t>181152302</t>
  </si>
  <si>
    <t>Úprava pláně na stavbách silnic a dálnic strojně v zářezech mimo skalních se zhutněním</t>
  </si>
  <si>
    <t>-519027672</t>
  </si>
  <si>
    <t>https://podminky.urs.cz/item/CS_URS_2023_01/181152302</t>
  </si>
  <si>
    <t>722</t>
  </si>
  <si>
    <t>Zakládání</t>
  </si>
  <si>
    <t>27</t>
  </si>
  <si>
    <t>212750133</t>
  </si>
  <si>
    <t>Trativody z drenážních a melioračních trubek pro budovy se zřízením štěrkového lože pod trubky a s jejich obsypem v otevřeném výkopu trubka tyčová PVC-U plocha pro vtékání vody min. 80 cm2/m SN 8 neperforovaná DN 160</t>
  </si>
  <si>
    <t>-909525033</t>
  </si>
  <si>
    <t>https://podminky.urs.cz/item/CS_URS_2023_01/212750133</t>
  </si>
  <si>
    <t>vyústění</t>
  </si>
  <si>
    <t>28</t>
  </si>
  <si>
    <t>2127524121</t>
  </si>
  <si>
    <t>Trativody z drenážních trubek pro liniové stavby a komunikace se zřízením štěrkového lože pod trubky a s jejich obsypem v otevřeném výkopu SN 8 poloperforace 220° DN 150</t>
  </si>
  <si>
    <t>-323509713</t>
  </si>
  <si>
    <t>29</t>
  </si>
  <si>
    <t>213141131</t>
  </si>
  <si>
    <t>Zřízení vrstvy z geotextilie filtrační, separační, odvodňovací, ochranné, výztužné nebo protierozní ve sklonu přes 1:2 do 1:1, šířky do 3 m</t>
  </si>
  <si>
    <t>86947374</t>
  </si>
  <si>
    <t>https://podminky.urs.cz/item/CS_URS_2023_01/213141131</t>
  </si>
  <si>
    <t>2*6*1</t>
  </si>
  <si>
    <t>30</t>
  </si>
  <si>
    <t>69311081</t>
  </si>
  <si>
    <t>geotextilie netkaná separační, ochranná, filtrační, drenážní PES 300g/m2</t>
  </si>
  <si>
    <t>-773927849</t>
  </si>
  <si>
    <t>12*1,1845 'Přepočtené koeficientem množství</t>
  </si>
  <si>
    <t>Vodorovné konstrukce</t>
  </si>
  <si>
    <t>31</t>
  </si>
  <si>
    <t>451457777</t>
  </si>
  <si>
    <t>Podklad nebo lože pod dlažbu (přídlažbu) v ploše vodorovné nebo ve sklonu do 1:5, tloušťky od 30 do 50 mm z cementové malty</t>
  </si>
  <si>
    <t>1969112294</t>
  </si>
  <si>
    <t>https://podminky.urs.cz/item/CS_URS_2023_01/451457777</t>
  </si>
  <si>
    <t>433+10+25+23+209</t>
  </si>
  <si>
    <t>vozovka , nájezd , zvýš.plocha , dle výpisu hl.výměr</t>
  </si>
  <si>
    <t>32</t>
  </si>
  <si>
    <t>451573111</t>
  </si>
  <si>
    <t>Lože pod potrubí, stoky a drobné objekty v otevřeném výkopu z písku a štěrkopísku do 63 mm</t>
  </si>
  <si>
    <t>1694950345</t>
  </si>
  <si>
    <t>https://podminky.urs.cz/item/CS_URS_2023_01/451573111</t>
  </si>
  <si>
    <t>(2+23)*0,7*0,1</t>
  </si>
  <si>
    <t>33</t>
  </si>
  <si>
    <t>452311141</t>
  </si>
  <si>
    <t>Podkladní a zajišťovací konstrukce z betonu prostého v otevřeném výkopu bez zvýšených nároků na prostředí desky pod potrubí, stoky a drobné objekty z betonu tř. C 16/20</t>
  </si>
  <si>
    <t>-1392987843</t>
  </si>
  <si>
    <t>https://podminky.urs.cz/item/CS_URS_2023_01/452311141</t>
  </si>
  <si>
    <t>2*0,6*0,15*6</t>
  </si>
  <si>
    <t>lože z betonu , dle výpisu hl.výměr</t>
  </si>
  <si>
    <t>34</t>
  </si>
  <si>
    <t>4625111111</t>
  </si>
  <si>
    <t>Sanace z lomového kamene</t>
  </si>
  <si>
    <t>1453538665</t>
  </si>
  <si>
    <t>700*0,3</t>
  </si>
  <si>
    <t>Komunikace pozemní</t>
  </si>
  <si>
    <t>35</t>
  </si>
  <si>
    <t>564851011</t>
  </si>
  <si>
    <t>Podklad ze štěrkodrti ŠD s rozprostřením a zhutněním plochy jednotlivě do 100 m2, po zhutnění tl. 150 mm</t>
  </si>
  <si>
    <t>1549067392</t>
  </si>
  <si>
    <t>https://podminky.urs.cz/item/CS_URS_2023_01/564851011</t>
  </si>
  <si>
    <t>dl.pro nevidomé , dle výpisu hl.výměr</t>
  </si>
  <si>
    <t>36</t>
  </si>
  <si>
    <t>564851111</t>
  </si>
  <si>
    <t>Podklad ze štěrkodrti ŠD s rozprostřením a zhutněním plochy přes 100 m2, po zhutnění tl. 150 mm</t>
  </si>
  <si>
    <t>535442817</t>
  </si>
  <si>
    <t>https://podminky.urs.cz/item/CS_URS_2023_01/564851111</t>
  </si>
  <si>
    <t>160</t>
  </si>
  <si>
    <t>chodníky a vstupy</t>
  </si>
  <si>
    <t>37</t>
  </si>
  <si>
    <t>564861111</t>
  </si>
  <si>
    <t>Podklad ze štěrkodrti ŠD s rozprostřením a zhutněním plochy přes 100 m2, po zhutnění tl. 200 mm</t>
  </si>
  <si>
    <t>717894240</t>
  </si>
  <si>
    <t>https://podminky.urs.cz/item/CS_URS_2023_01/564861111</t>
  </si>
  <si>
    <t>433</t>
  </si>
  <si>
    <t>VOZOVKA</t>
  </si>
  <si>
    <t>10+25</t>
  </si>
  <si>
    <t>nájezd, zvýš.plocha</t>
  </si>
  <si>
    <t>23+209</t>
  </si>
  <si>
    <t xml:space="preserve">vjezdy , park.stání </t>
  </si>
  <si>
    <t>38</t>
  </si>
  <si>
    <t>5648311111</t>
  </si>
  <si>
    <t>Podklad ze štěrkodrti ŠD s rozprostřením a zhutněním plochy přes 100 m2, po zhutnění tl. 100 mm - sanace</t>
  </si>
  <si>
    <t>-454450888</t>
  </si>
  <si>
    <t>700</t>
  </si>
  <si>
    <t>300 mm lom kámen , celk tl.sanace 400 mm</t>
  </si>
  <si>
    <t>39</t>
  </si>
  <si>
    <t>564952114</t>
  </si>
  <si>
    <t>Podklad z mechanicky zpevněného kameniva MZK (minerální beton) s rozprostřením a s hutněním, po zhutnění tl. 180 mm</t>
  </si>
  <si>
    <t>-248249689</t>
  </si>
  <si>
    <t>vozovka</t>
  </si>
  <si>
    <t>nájezd, zv.plocha</t>
  </si>
  <si>
    <t>vjezdy , park.stání</t>
  </si>
  <si>
    <t>40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</si>
  <si>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</si>
  <si>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</si>
  <si>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74652071</t>
  </si>
  <si>
    <t>https://podminky.urs.cz/item/CS_URS_2023_01/591141111</t>
  </si>
  <si>
    <t xml:space="preserve">vozovka - dlažba vějířová </t>
  </si>
  <si>
    <t>nájezd</t>
  </si>
  <si>
    <t>zvýš.plocha</t>
  </si>
  <si>
    <t>41</t>
  </si>
  <si>
    <t>583810081</t>
  </si>
  <si>
    <t xml:space="preserve">kostka řezaná  dlažební žula velká </t>
  </si>
  <si>
    <t>1159330580</t>
  </si>
  <si>
    <t>468*1,01 'Přepočtené koeficientem množství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</si>
  <si>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</si>
  <si>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</si>
  <si>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-1933687412</t>
  </si>
  <si>
    <t>https://podminky.urs.cz/item/CS_URS_2023_01/591211111</t>
  </si>
  <si>
    <t>43</t>
  </si>
  <si>
    <t>583810151</t>
  </si>
  <si>
    <t>kostka řezaná  dlažební žula 10x10x10cm</t>
  </si>
  <si>
    <t>1592430761</t>
  </si>
  <si>
    <t>160*1,02 'Přepočtené koeficientem množství</t>
  </si>
  <si>
    <t>44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</si>
  <si>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</si>
  <si>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</si>
  <si>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-1116101435</t>
  </si>
  <si>
    <t>https://podminky.urs.cz/item/CS_URS_2023_01/591241111</t>
  </si>
  <si>
    <t>vjezdy</t>
  </si>
  <si>
    <t>209</t>
  </si>
  <si>
    <t>p.stání  - barva tmavá</t>
  </si>
  <si>
    <t>dele výpisu hl.výměr</t>
  </si>
  <si>
    <t>45</t>
  </si>
  <si>
    <t>590607668</t>
  </si>
  <si>
    <t>232*1,02 'Přepočtené koeficientem množství</t>
  </si>
  <si>
    <t>46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</si>
  <si>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</si>
  <si>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</si>
  <si>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1131197421</t>
  </si>
  <si>
    <t>https://podminky.urs.cz/item/CS_URS_2023_01/596211111</t>
  </si>
  <si>
    <t>54</t>
  </si>
  <si>
    <t xml:space="preserve">předláždění chodníku, dle výpisu hl.výměr </t>
  </si>
  <si>
    <t>47</t>
  </si>
  <si>
    <t>59245015</t>
  </si>
  <si>
    <t>dlažba zámková tvaru I 200x165x60mm přírodní</t>
  </si>
  <si>
    <t>198054813</t>
  </si>
  <si>
    <t>54*1,03 'Přepočtené koeficientem množství</t>
  </si>
  <si>
    <t>48</t>
  </si>
  <si>
    <t>5912112101</t>
  </si>
  <si>
    <t>Kladení dlažby z kostek s reliefní úpravou , pro plochy do 50 m2</t>
  </si>
  <si>
    <t>650811429</t>
  </si>
  <si>
    <t>583450011</t>
  </si>
  <si>
    <t xml:space="preserve">kostky s reliefní úpravou pro slabozraké , barva tmavě šedá </t>
  </si>
  <si>
    <t>-1001119741</t>
  </si>
  <si>
    <t>10*1,02 'Přepočtené koeficientem množství</t>
  </si>
  <si>
    <t>Trubní vedení</t>
  </si>
  <si>
    <t>50</t>
  </si>
  <si>
    <t>871315221</t>
  </si>
  <si>
    <t>Kanalizační potrubí z tvrdého PVC v otevřeném výkopu ve sklonu do 20 %, hladkého plnostěnného jednovrstvého, tuhost třídy SN 8 DN 160</t>
  </si>
  <si>
    <t>-449981478</t>
  </si>
  <si>
    <t>https://podminky.urs.cz/item/CS_URS_2023_01/871315221</t>
  </si>
  <si>
    <t>2+23</t>
  </si>
  <si>
    <t>vpusti + lin.odv.</t>
  </si>
  <si>
    <t>51</t>
  </si>
  <si>
    <t>89594001R</t>
  </si>
  <si>
    <t>Vybourání vpusti kanalizační uliční vč.odvozu a ekolog.likvidace</t>
  </si>
  <si>
    <t>kus</t>
  </si>
  <si>
    <t>-339729899</t>
  </si>
  <si>
    <t>52</t>
  </si>
  <si>
    <t>895941343</t>
  </si>
  <si>
    <t>Osazení vpusti uliční z betonových dílců DN 500 dno vysoké s kalištěm</t>
  </si>
  <si>
    <t>380442993</t>
  </si>
  <si>
    <t>https://podminky.urs.cz/item/CS_URS_2023_01/895941343</t>
  </si>
  <si>
    <t>53</t>
  </si>
  <si>
    <t>59223852</t>
  </si>
  <si>
    <t>dno pro uliční vpusť s kalovou prohlubní betonové 450x300x50mm</t>
  </si>
  <si>
    <t>1847932108</t>
  </si>
  <si>
    <t>895941351</t>
  </si>
  <si>
    <t>Osazení vpusti uliční z betonových dílců DN 500 skruž horní pro čtvercovou vtokovou mříž</t>
  </si>
  <si>
    <t>-883818581</t>
  </si>
  <si>
    <t>https://podminky.urs.cz/item/CS_URS_2023_01/895941351</t>
  </si>
  <si>
    <t>55</t>
  </si>
  <si>
    <t>59224460</t>
  </si>
  <si>
    <t>vpusť uliční DN 500 betonová 500x190x65mm čtvercový poklop</t>
  </si>
  <si>
    <t>486039247</t>
  </si>
  <si>
    <t>56</t>
  </si>
  <si>
    <t>895941361</t>
  </si>
  <si>
    <t>Osazení vpusti uliční z betonových dílců DN 500 skruž středová 290 mm</t>
  </si>
  <si>
    <t>-723497625</t>
  </si>
  <si>
    <t>https://podminky.urs.cz/item/CS_URS_2023_01/895941361</t>
  </si>
  <si>
    <t>57</t>
  </si>
  <si>
    <t>59223864</t>
  </si>
  <si>
    <t>prstenec pro uliční vpusť vyrovnávací betonový 390x60x130mm</t>
  </si>
  <si>
    <t>-1383130354</t>
  </si>
  <si>
    <t>58</t>
  </si>
  <si>
    <t>59223866</t>
  </si>
  <si>
    <t>skruž pro uliční vpusť přechodová betonová 450-270x295x50m</t>
  </si>
  <si>
    <t>500993178</t>
  </si>
  <si>
    <t>59</t>
  </si>
  <si>
    <t>59224462</t>
  </si>
  <si>
    <t>vpusť uliční DN 500 skruž průběžná vysoká betonová 500/590x65mm</t>
  </si>
  <si>
    <t>-230395190</t>
  </si>
  <si>
    <t>60</t>
  </si>
  <si>
    <t>899203112</t>
  </si>
  <si>
    <t>Osazení mříží litinových včetně rámů a košů na bahno pro třídu zatížení B125, C250</t>
  </si>
  <si>
    <t>-1828307665</t>
  </si>
  <si>
    <t>https://podminky.urs.cz/item/CS_URS_2023_01/899203112</t>
  </si>
  <si>
    <t>61</t>
  </si>
  <si>
    <t>59224480</t>
  </si>
  <si>
    <t>mříž vtoková s rámem pro uliční vpusť 500x500, zatížení 25 tun</t>
  </si>
  <si>
    <t>1625625019</t>
  </si>
  <si>
    <t>62</t>
  </si>
  <si>
    <t>59223874</t>
  </si>
  <si>
    <t>koš vysoký pro uliční vpusti žárově Pz plech pro rám 500/300mm</t>
  </si>
  <si>
    <t>1325716942</t>
  </si>
  <si>
    <t>63</t>
  </si>
  <si>
    <t>899331111</t>
  </si>
  <si>
    <t>Výšková úprava uličního vstupu nebo vpusti do 200 mm zvýšením poklopu</t>
  </si>
  <si>
    <t>-903268281</t>
  </si>
  <si>
    <t>https://podminky.urs.cz/item/CS_URS_2023_01/899331111</t>
  </si>
  <si>
    <t>64</t>
  </si>
  <si>
    <t>899431111</t>
  </si>
  <si>
    <t>Výšková úprava uličního vstupu nebo vpusti do 200 mm zvýšením krycího hrnce, šoupěte nebo hydrantu bez úpravy armatur</t>
  </si>
  <si>
    <t>447045078</t>
  </si>
  <si>
    <t>https://podminky.urs.cz/item/CS_URS_2023_01/899431111</t>
  </si>
  <si>
    <t>Ostatní konstrukce a práce, bourání</t>
  </si>
  <si>
    <t>65</t>
  </si>
  <si>
    <t>914111111</t>
  </si>
  <si>
    <t>Montáž svislé dopravní značky základní velikosti do 1 m2 objímkami na sloupky nebo konzoly</t>
  </si>
  <si>
    <t>-1197995263</t>
  </si>
  <si>
    <t>https://podminky.urs.cz/item/CS_URS_2023_01/914111111</t>
  </si>
  <si>
    <t>66</t>
  </si>
  <si>
    <t>40445600</t>
  </si>
  <si>
    <t xml:space="preserve">výstražné dopravní značky A5a </t>
  </si>
  <si>
    <t>-486673517</t>
  </si>
  <si>
    <t>67</t>
  </si>
  <si>
    <t>40445619</t>
  </si>
  <si>
    <t>zákazové, příkazové dopravní značky B2</t>
  </si>
  <si>
    <t>-1857307839</t>
  </si>
  <si>
    <t>68</t>
  </si>
  <si>
    <t>-749327965</t>
  </si>
  <si>
    <t>69</t>
  </si>
  <si>
    <t>40445621</t>
  </si>
  <si>
    <t>informativní značky provozní  IP4b</t>
  </si>
  <si>
    <t>1548537025</t>
  </si>
  <si>
    <t>70</t>
  </si>
  <si>
    <t>404456551</t>
  </si>
  <si>
    <t xml:space="preserve">informativní značky provozní IZ 8a , IZ 8b </t>
  </si>
  <si>
    <t>-1271298967</t>
  </si>
  <si>
    <t>71</t>
  </si>
  <si>
    <t>914511112</t>
  </si>
  <si>
    <t>Montáž sloupku dopravních značek délky do 3,5 m do hliníkové patky</t>
  </si>
  <si>
    <t>977711445</t>
  </si>
  <si>
    <t>https://podminky.urs.cz/item/CS_URS_2023_01/914511112</t>
  </si>
  <si>
    <t>72</t>
  </si>
  <si>
    <t>40445225</t>
  </si>
  <si>
    <t>sloupek pro dopravní značku Zn D 60mm v 3,5m</t>
  </si>
  <si>
    <t>775180019</t>
  </si>
  <si>
    <t>73</t>
  </si>
  <si>
    <t>40445240</t>
  </si>
  <si>
    <t>patka pro sloupek Al D 60mm</t>
  </si>
  <si>
    <t>-1317178686</t>
  </si>
  <si>
    <t>74</t>
  </si>
  <si>
    <t>40445256</t>
  </si>
  <si>
    <t>svorka upínací na sloupek dopravní značky D 60mm</t>
  </si>
  <si>
    <t>-439215947</t>
  </si>
  <si>
    <t>75</t>
  </si>
  <si>
    <t>40445253</t>
  </si>
  <si>
    <t>víčko plastové na sloupek D 60mm</t>
  </si>
  <si>
    <t>1212398491</t>
  </si>
  <si>
    <t>76</t>
  </si>
  <si>
    <t>916241113</t>
  </si>
  <si>
    <t>Osazení obrubníku kamenného se zřízením lože, s vyplněním a zatřením spár cementovou maltou ležatého s boční opěrou z betonu prostého, do lože z betonu prostého</t>
  </si>
  <si>
    <t>1013014190</t>
  </si>
  <si>
    <t>https://podminky.urs.cz/item/CS_URS_2023_01/916241113</t>
  </si>
  <si>
    <t>326</t>
  </si>
  <si>
    <t>77</t>
  </si>
  <si>
    <t>58380007</t>
  </si>
  <si>
    <t xml:space="preserve">obrubník kamenný žulový přímý 1000x150x250mm, i obloukové </t>
  </si>
  <si>
    <t>1962597107</t>
  </si>
  <si>
    <t>326*1,02 'Přepočtené koeficientem množství</t>
  </si>
  <si>
    <t>78</t>
  </si>
  <si>
    <t>916241213</t>
  </si>
  <si>
    <t>Osazení obrubníku kamenného se zřízením lože, s vyplněním a zatřením spár cementovou maltou stojatého s boční opěrou z betonu prostého, do lože z betonu prostého</t>
  </si>
  <si>
    <t>-360482680</t>
  </si>
  <si>
    <t>https://podminky.urs.cz/item/CS_URS_2023_01/916241213</t>
  </si>
  <si>
    <t>75,05</t>
  </si>
  <si>
    <t>oddělení a zapření dlažby , dle výpisu hl.výměr</t>
  </si>
  <si>
    <t>79</t>
  </si>
  <si>
    <t>5838037412</t>
  </si>
  <si>
    <t>obrubník kamenný žulový přímý 1000x 80 x200mm</t>
  </si>
  <si>
    <t>1858731867</t>
  </si>
  <si>
    <t>75,05*1,02 'Přepočtené koeficientem množství</t>
  </si>
  <si>
    <t>80</t>
  </si>
  <si>
    <t>916331112</t>
  </si>
  <si>
    <t>Osazení zahradního obrubníku betonového s ložem tl. od 50 do 100 mm z betonu prostého tř. C 12/15 s boční opěrou z betonu prostého tř. C 12/15</t>
  </si>
  <si>
    <t>-1704341260</t>
  </si>
  <si>
    <t>https://podminky.urs.cz/item/CS_URS_2023_01/916331112</t>
  </si>
  <si>
    <t>19,8</t>
  </si>
  <si>
    <t>81</t>
  </si>
  <si>
    <t>59217011</t>
  </si>
  <si>
    <t>obrubník betonový zahradní 500x50x200mm</t>
  </si>
  <si>
    <t>-1495088254</t>
  </si>
  <si>
    <t>19,8*1,01 'Přepočtené koeficientem množství</t>
  </si>
  <si>
    <t>82</t>
  </si>
  <si>
    <t>916991121</t>
  </si>
  <si>
    <t>Lože pod obrubníky, krajníky nebo obruby z dlažebních kostek z betonu prostého</t>
  </si>
  <si>
    <t>770416846</t>
  </si>
  <si>
    <t>https://podminky.urs.cz/item/CS_URS_2023_01/916991121</t>
  </si>
  <si>
    <t>326*0,3*0,1</t>
  </si>
  <si>
    <t>75,05*0,15*0,1</t>
  </si>
  <si>
    <t>83</t>
  </si>
  <si>
    <t>935932422</t>
  </si>
  <si>
    <t>Odvodňovací polymerbet. žlab pro třídu zatížení D 400 vnitřní šířky 200 mm s krycím roštem mřížkovým z litiny</t>
  </si>
  <si>
    <t>346617622</t>
  </si>
  <si>
    <t>https://podminky.urs.cz/item/CS_URS_2023_01/935932422</t>
  </si>
  <si>
    <t>27,1</t>
  </si>
  <si>
    <t>997</t>
  </si>
  <si>
    <t>Přesun sutě</t>
  </si>
  <si>
    <t>84</t>
  </si>
  <si>
    <t>997221551</t>
  </si>
  <si>
    <t>Vodorovná doprava suti bez naložení, ale se složením a s hrubým urovnáním ze sypkých materiálů, na vzdálenost do 1 km</t>
  </si>
  <si>
    <t>-81315864</t>
  </si>
  <si>
    <t>https://podminky.urs.cz/item/CS_URS_2023_01/997221551</t>
  </si>
  <si>
    <t>698,24-71,69</t>
  </si>
  <si>
    <t>85</t>
  </si>
  <si>
    <t>997221559</t>
  </si>
  <si>
    <t>Vodorovná doprava suti bez naložení, ale se složením a s hrubým urovnáním Příplatek k ceně za každý další i započatý 1 km přes 1 km</t>
  </si>
  <si>
    <t>-571208077</t>
  </si>
  <si>
    <t>https://podminky.urs.cz/item/CS_URS_2023_01/997221559</t>
  </si>
  <si>
    <t>626,55*19</t>
  </si>
  <si>
    <t>86</t>
  </si>
  <si>
    <t>997221561</t>
  </si>
  <si>
    <t>Vodorovná doprava suti bez naložení, ale se složením a s hrubým urovnáním z kusových materiálů, na vzdálenost do 1 km</t>
  </si>
  <si>
    <t>-685644187</t>
  </si>
  <si>
    <t>https://podminky.urs.cz/item/CS_URS_2023_01/997221561</t>
  </si>
  <si>
    <t>145*0,29</t>
  </si>
  <si>
    <t>obruby</t>
  </si>
  <si>
    <t>114*0,26</t>
  </si>
  <si>
    <t>bet.dl.</t>
  </si>
  <si>
    <t>87</t>
  </si>
  <si>
    <t>997221569</t>
  </si>
  <si>
    <t>1801529048</t>
  </si>
  <si>
    <t>https://podminky.urs.cz/item/CS_URS_2023_01/997221569</t>
  </si>
  <si>
    <t>71,69*19</t>
  </si>
  <si>
    <t>88</t>
  </si>
  <si>
    <t>997221611</t>
  </si>
  <si>
    <t>Nakládání na dopravní prostředky pro vodorovnou dopravu suti</t>
  </si>
  <si>
    <t>1306744998</t>
  </si>
  <si>
    <t>https://podminky.urs.cz/item/CS_URS_2023_01/997221611</t>
  </si>
  <si>
    <t>626,55</t>
  </si>
  <si>
    <t>89</t>
  </si>
  <si>
    <t>997221612</t>
  </si>
  <si>
    <t>Nakládání na dopravní prostředky pro vodorovnou dopravu vybouraných hmot</t>
  </si>
  <si>
    <t>1862040284</t>
  </si>
  <si>
    <t>https://podminky.urs.cz/item/CS_URS_2023_01/997221612</t>
  </si>
  <si>
    <t>71,69</t>
  </si>
  <si>
    <t>90</t>
  </si>
  <si>
    <t>997221625</t>
  </si>
  <si>
    <t xml:space="preserve">Poplatek za uložení stavebního odpadu na recyklační skládce (skládkovné) z betonového a kamenného odpadu </t>
  </si>
  <si>
    <t>1147028348</t>
  </si>
  <si>
    <t>https://podminky.urs.cz/item/CS_URS_2023_01/997221625</t>
  </si>
  <si>
    <t>91</t>
  </si>
  <si>
    <t>997221873</t>
  </si>
  <si>
    <t>-935598135</t>
  </si>
  <si>
    <t>https://podminky.urs.cz/item/CS_URS_2023_01/997221873</t>
  </si>
  <si>
    <t>626,55-4,8</t>
  </si>
  <si>
    <t>92</t>
  </si>
  <si>
    <t>997221875</t>
  </si>
  <si>
    <t>Poplatek za uložení stavebního odpadu na recyklační skládce (skládkovné) asfaltového bez obsahu dehtu zatříděného do Katalogu odpadů pod kódem 17 03 02</t>
  </si>
  <si>
    <t>-761377223</t>
  </si>
  <si>
    <t>https://podminky.urs.cz/item/CS_URS_2023_01/997221875</t>
  </si>
  <si>
    <t>49*0,098</t>
  </si>
  <si>
    <t>998</t>
  </si>
  <si>
    <t>Přesun hmot</t>
  </si>
  <si>
    <t>93</t>
  </si>
  <si>
    <t>998223011</t>
  </si>
  <si>
    <t>Přesun hmot pro pozemní komunikace s krytem dlážděným dopravní vzdálenost do 200 m jakékoliv délky objektu</t>
  </si>
  <si>
    <t>1542750823</t>
  </si>
  <si>
    <t>https://podminky.urs.cz/item/CS_URS_2023_01/998223011</t>
  </si>
  <si>
    <t>PSV</t>
  </si>
  <si>
    <t>Práce a dodávky PSV</t>
  </si>
  <si>
    <t>711</t>
  </si>
  <si>
    <t>Izolace proti vodě, vlhkosti a plynům</t>
  </si>
  <si>
    <t>94</t>
  </si>
  <si>
    <t>711161212</t>
  </si>
  <si>
    <t>Izolace proti zemní vlhkosti a beztlakové vodě nopovými fóliemi na ploše svislé S vrstva ochranná, odvětrávací a drenážní výška nopku 8,0 mm, tl. fólie do 0,6 mm</t>
  </si>
  <si>
    <t>1778426198</t>
  </si>
  <si>
    <t>https://podminky.urs.cz/item/CS_URS_2023_01/711161212</t>
  </si>
  <si>
    <t>280</t>
  </si>
  <si>
    <t>95</t>
  </si>
  <si>
    <t>711161383</t>
  </si>
  <si>
    <t>Izolace proti zemní vlhkosti a beztlakové vodě nopovými fóliemi ostatní ukončení izolace lištou</t>
  </si>
  <si>
    <t>1956858317</t>
  </si>
  <si>
    <t>https://podminky.urs.cz/item/CS_URS_2023_01/711161383</t>
  </si>
  <si>
    <t>96</t>
  </si>
  <si>
    <t>998711101</t>
  </si>
  <si>
    <t>Přesun hmot pro izolace proti vodě, vlhkosti a plynům stanovený z hmotnosti přesunovaného materiálu vodorovná dopravní vzdálenost do 50 m v objektech výšky do 6 m</t>
  </si>
  <si>
    <t>CS ÚRS 2022 02</t>
  </si>
  <si>
    <t>-1139372662</t>
  </si>
  <si>
    <t>https://podminky.urs.cz/item/CS_URS_2022_02/998711101</t>
  </si>
  <si>
    <t>SKD9303 -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</si>
  <si>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</si>
  <si>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</si>
  <si>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</si>
  <si>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</si>
  <si>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</si>
  <si>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119002121</t>
  </si>
  <si>
    <t>Pomocné konstrukce při zabezpečení výkopu vodorovné pochozí přechodová lávka délky do 2 m včetně zábradlí zřízení</t>
  </si>
  <si>
    <t>-1205434300</t>
  </si>
  <si>
    <t>https://podminky.urs.cz/item/CS_URS_2023_01/119002121</t>
  </si>
  <si>
    <t>přes překopy u vstupů</t>
  </si>
  <si>
    <t>119002122</t>
  </si>
  <si>
    <t>Pomocné konstrukce při zabezpečení výkopu vodorovné pochozí přechodová lávka délky do 2 m včetně zábradlí odstranění</t>
  </si>
  <si>
    <t>-451032019</t>
  </si>
  <si>
    <t>https://podminky.urs.cz/item/CS_URS_2023_01/119002122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</si>
  <si>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</si>
  <si>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</si>
  <si>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</si>
  <si>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</si>
  <si>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</si>
  <si>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vytyčení,zaměření</t>
  </si>
  <si>
    <t>ks</t>
  </si>
  <si>
    <t>1024</t>
  </si>
  <si>
    <t>492785187</t>
  </si>
  <si>
    <t>https://podminky.urs.cz/item/CS_URS_2023_01/012103000</t>
  </si>
  <si>
    <t>012203001</t>
  </si>
  <si>
    <t xml:space="preserve">Vytyčení stáv. inženýrských sítí </t>
  </si>
  <si>
    <t>-742395553</t>
  </si>
  <si>
    <t>012303000</t>
  </si>
  <si>
    <t>Geodetické práce po výstavbě - zaměření skutečného stavu</t>
  </si>
  <si>
    <t>-647087301</t>
  </si>
  <si>
    <t>https://podminky.urs.cz/item/CS_URS_2023_01/012303000</t>
  </si>
  <si>
    <t>012403001</t>
  </si>
  <si>
    <t>geometrický plán</t>
  </si>
  <si>
    <t>757072036</t>
  </si>
  <si>
    <t>013254000</t>
  </si>
  <si>
    <t>Dokumentace skutečného provedení stavby</t>
  </si>
  <si>
    <t>1673889156</t>
  </si>
  <si>
    <t>https://podminky.urs.cz/item/CS_URS_2023_01/013254000</t>
  </si>
  <si>
    <t>013274001</t>
  </si>
  <si>
    <t xml:space="preserve">Pasportizace okolních objektů </t>
  </si>
  <si>
    <t>-1041036439</t>
  </si>
  <si>
    <t>VRN3</t>
  </si>
  <si>
    <t>Zařízení staveniště</t>
  </si>
  <si>
    <t>030001000</t>
  </si>
  <si>
    <t>Zařízení staveniště - zřízení ,odstranění ,zabezpečení , oplocení ,náklady na stav.buňky , mobil.WC , energie pro ZS</t>
  </si>
  <si>
    <t>-11986025</t>
  </si>
  <si>
    <t>https://podminky.urs.cz/item/CS_URS_2023_01/030001000</t>
  </si>
  <si>
    <t>034503000</t>
  </si>
  <si>
    <t>Informační tabule na staveništi</t>
  </si>
  <si>
    <t>536134067</t>
  </si>
  <si>
    <t>https://podminky.urs.cz/item/CS_URS_2023_01/034503000</t>
  </si>
  <si>
    <t>VRN4</t>
  </si>
  <si>
    <t>Inženýrská činnost</t>
  </si>
  <si>
    <t>043002001</t>
  </si>
  <si>
    <t>Zkoušení materiálů nezávislou zkušebnou nad ráměc KZP dle požadavku investora</t>
  </si>
  <si>
    <t>-58198255</t>
  </si>
  <si>
    <t>VRN7</t>
  </si>
  <si>
    <t>Provozní vlivy</t>
  </si>
  <si>
    <t>072103011</t>
  </si>
  <si>
    <t xml:space="preserve">Zajištění DIO komunikace </t>
  </si>
  <si>
    <t>1625257119</t>
  </si>
  <si>
    <t>https://podminky.urs.cz/item/CS_URS_2023_01/072103011</t>
  </si>
  <si>
    <t>075600001</t>
  </si>
  <si>
    <t>Ochrana sítí při výstavbě ,délka 140 m , š. 1 m - siln.panely nebo ocel.plechy min..tl. 30 mm</t>
  </si>
  <si>
    <t>-1045793840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</si>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</sst>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4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44" TargetMode="External" /><Relationship Id="rId2" Type="http://schemas.openxmlformats.org/officeDocument/2006/relationships/hyperlink" Target="https://podminky.urs.cz/item/CS_URS_2023_01/113107162" TargetMode="External" /><Relationship Id="rId3" Type="http://schemas.openxmlformats.org/officeDocument/2006/relationships/hyperlink" Target="https://podminky.urs.cz/item/CS_URS_2023_01/113107211" TargetMode="External" /><Relationship Id="rId4" Type="http://schemas.openxmlformats.org/officeDocument/2006/relationships/hyperlink" Target="https://podminky.urs.cz/item/CS_URS_2023_01/113107224" TargetMode="External" /><Relationship Id="rId5" Type="http://schemas.openxmlformats.org/officeDocument/2006/relationships/hyperlink" Target="https://podminky.urs.cz/item/CS_URS_2023_01/113107322" TargetMode="External" /><Relationship Id="rId6" Type="http://schemas.openxmlformats.org/officeDocument/2006/relationships/hyperlink" Target="https://podminky.urs.cz/item/CS_URS_2023_01/113107341" TargetMode="External" /><Relationship Id="rId7" Type="http://schemas.openxmlformats.org/officeDocument/2006/relationships/hyperlink" Target="https://podminky.urs.cz/item/CS_URS_2023_01/113201112" TargetMode="External" /><Relationship Id="rId8" Type="http://schemas.openxmlformats.org/officeDocument/2006/relationships/hyperlink" Target="https://podminky.urs.cz/item/CS_URS_2023_01/122151104" TargetMode="External" /><Relationship Id="rId9" Type="http://schemas.openxmlformats.org/officeDocument/2006/relationships/hyperlink" Target="https://podminky.urs.cz/item/CS_URS_2023_01/122311101" TargetMode="External" /><Relationship Id="rId10" Type="http://schemas.openxmlformats.org/officeDocument/2006/relationships/hyperlink" Target="https://podminky.urs.cz/item/CS_URS_2023_01/122452204" TargetMode="External" /><Relationship Id="rId11" Type="http://schemas.openxmlformats.org/officeDocument/2006/relationships/hyperlink" Target="https://podminky.urs.cz/item/CS_URS_2023_01/132351102" TargetMode="External" /><Relationship Id="rId12" Type="http://schemas.openxmlformats.org/officeDocument/2006/relationships/hyperlink" Target="https://podminky.urs.cz/item/CS_URS_2023_01/132351102" TargetMode="External" /><Relationship Id="rId13" Type="http://schemas.openxmlformats.org/officeDocument/2006/relationships/hyperlink" Target="https://podminky.urs.cz/item/CS_URS_2023_01/132351103" TargetMode="External" /><Relationship Id="rId14" Type="http://schemas.openxmlformats.org/officeDocument/2006/relationships/hyperlink" Target="https://podminky.urs.cz/item/CS_URS_2023_01/162751137" TargetMode="External" /><Relationship Id="rId15" Type="http://schemas.openxmlformats.org/officeDocument/2006/relationships/hyperlink" Target="https://podminky.urs.cz/item/CS_URS_2023_01/162751139" TargetMode="External" /><Relationship Id="rId16" Type="http://schemas.openxmlformats.org/officeDocument/2006/relationships/hyperlink" Target="https://podminky.urs.cz/item/CS_URS_2023_01/171201231" TargetMode="External" /><Relationship Id="rId17" Type="http://schemas.openxmlformats.org/officeDocument/2006/relationships/hyperlink" Target="https://podminky.urs.cz/item/CS_URS_2023_01/171251201" TargetMode="External" /><Relationship Id="rId18" Type="http://schemas.openxmlformats.org/officeDocument/2006/relationships/hyperlink" Target="https://podminky.urs.cz/item/CS_URS_2023_01/174151101" TargetMode="External" /><Relationship Id="rId19" Type="http://schemas.openxmlformats.org/officeDocument/2006/relationships/hyperlink" Target="https://podminky.urs.cz/item/CS_URS_2023_01/174151101" TargetMode="External" /><Relationship Id="rId20" Type="http://schemas.openxmlformats.org/officeDocument/2006/relationships/hyperlink" Target="https://podminky.urs.cz/item/CS_URS_2023_01/175151101" TargetMode="External" /><Relationship Id="rId21" Type="http://schemas.openxmlformats.org/officeDocument/2006/relationships/hyperlink" Target="https://podminky.urs.cz/item/CS_URS_2023_01/175151101" TargetMode="External" /><Relationship Id="rId22" Type="http://schemas.openxmlformats.org/officeDocument/2006/relationships/hyperlink" Target="https://podminky.urs.cz/item/CS_URS_2023_01/181152302" TargetMode="External" /><Relationship Id="rId23" Type="http://schemas.openxmlformats.org/officeDocument/2006/relationships/hyperlink" Target="https://podminky.urs.cz/item/CS_URS_2023_01/212750133" TargetMode="External" /><Relationship Id="rId24" Type="http://schemas.openxmlformats.org/officeDocument/2006/relationships/hyperlink" Target="https://podminky.urs.cz/item/CS_URS_2023_01/213141131" TargetMode="External" /><Relationship Id="rId25" Type="http://schemas.openxmlformats.org/officeDocument/2006/relationships/hyperlink" Target="https://podminky.urs.cz/item/CS_URS_2023_01/451457777" TargetMode="External" /><Relationship Id="rId26" Type="http://schemas.openxmlformats.org/officeDocument/2006/relationships/hyperlink" Target="https://podminky.urs.cz/item/CS_URS_2023_01/451573111" TargetMode="External" /><Relationship Id="rId27" Type="http://schemas.openxmlformats.org/officeDocument/2006/relationships/hyperlink" Target="https://podminky.urs.cz/item/CS_URS_2023_01/452311141" TargetMode="External" /><Relationship Id="rId28" Type="http://schemas.openxmlformats.org/officeDocument/2006/relationships/hyperlink" Target="https://podminky.urs.cz/item/CS_URS_2023_01/564851011" TargetMode="External" /><Relationship Id="rId29" Type="http://schemas.openxmlformats.org/officeDocument/2006/relationships/hyperlink" Target="https://podminky.urs.cz/item/CS_URS_2023_01/564851111" TargetMode="External" /><Relationship Id="rId30" Type="http://schemas.openxmlformats.org/officeDocument/2006/relationships/hyperlink" Target="https://podminky.urs.cz/item/CS_URS_2023_01/564861111" TargetMode="External" /><Relationship Id="rId31" Type="http://schemas.openxmlformats.org/officeDocument/2006/relationships/hyperlink" Target="https://podminky.urs.cz/item/CS_URS_2023_01/591141111" TargetMode="External" /><Relationship Id="rId32" Type="http://schemas.openxmlformats.org/officeDocument/2006/relationships/hyperlink" Target="https://podminky.urs.cz/item/CS_URS_2023_01/591211111" TargetMode="External" /><Relationship Id="rId33" Type="http://schemas.openxmlformats.org/officeDocument/2006/relationships/hyperlink" Target="https://podminky.urs.cz/item/CS_URS_2023_01/591241111" TargetMode="External" /><Relationship Id="rId34" Type="http://schemas.openxmlformats.org/officeDocument/2006/relationships/hyperlink" Target="https://podminky.urs.cz/item/CS_URS_2023_01/596211111" TargetMode="External" /><Relationship Id="rId35" Type="http://schemas.openxmlformats.org/officeDocument/2006/relationships/hyperlink" Target="https://podminky.urs.cz/item/CS_URS_2023_01/871315221" TargetMode="External" /><Relationship Id="rId36" Type="http://schemas.openxmlformats.org/officeDocument/2006/relationships/hyperlink" Target="https://podminky.urs.cz/item/CS_URS_2023_01/895941343" TargetMode="External" /><Relationship Id="rId37" Type="http://schemas.openxmlformats.org/officeDocument/2006/relationships/hyperlink" Target="https://podminky.urs.cz/item/CS_URS_2023_01/895941351" TargetMode="External" /><Relationship Id="rId38" Type="http://schemas.openxmlformats.org/officeDocument/2006/relationships/hyperlink" Target="https://podminky.urs.cz/item/CS_URS_2023_01/895941361" TargetMode="External" /><Relationship Id="rId39" Type="http://schemas.openxmlformats.org/officeDocument/2006/relationships/hyperlink" Target="https://podminky.urs.cz/item/CS_URS_2023_01/899203112" TargetMode="External" /><Relationship Id="rId40" Type="http://schemas.openxmlformats.org/officeDocument/2006/relationships/hyperlink" Target="https://podminky.urs.cz/item/CS_URS_2023_01/899331111" TargetMode="External" /><Relationship Id="rId41" Type="http://schemas.openxmlformats.org/officeDocument/2006/relationships/hyperlink" Target="https://podminky.urs.cz/item/CS_URS_2023_01/899431111" TargetMode="External" /><Relationship Id="rId42" Type="http://schemas.openxmlformats.org/officeDocument/2006/relationships/hyperlink" Target="https://podminky.urs.cz/item/CS_URS_2023_01/914111111" TargetMode="External" /><Relationship Id="rId43" Type="http://schemas.openxmlformats.org/officeDocument/2006/relationships/hyperlink" Target="https://podminky.urs.cz/item/CS_URS_2023_01/914111111" TargetMode="External" /><Relationship Id="rId44" Type="http://schemas.openxmlformats.org/officeDocument/2006/relationships/hyperlink" Target="https://podminky.urs.cz/item/CS_URS_2023_01/914511112" TargetMode="External" /><Relationship Id="rId45" Type="http://schemas.openxmlformats.org/officeDocument/2006/relationships/hyperlink" Target="https://podminky.urs.cz/item/CS_URS_2023_01/916241113" TargetMode="External" /><Relationship Id="rId46" Type="http://schemas.openxmlformats.org/officeDocument/2006/relationships/hyperlink" Target="https://podminky.urs.cz/item/CS_URS_2023_01/916241213" TargetMode="External" /><Relationship Id="rId47" Type="http://schemas.openxmlformats.org/officeDocument/2006/relationships/hyperlink" Target="https://podminky.urs.cz/item/CS_URS_2023_01/916331112" TargetMode="External" /><Relationship Id="rId48" Type="http://schemas.openxmlformats.org/officeDocument/2006/relationships/hyperlink" Target="https://podminky.urs.cz/item/CS_URS_2023_01/916991121" TargetMode="External" /><Relationship Id="rId49" Type="http://schemas.openxmlformats.org/officeDocument/2006/relationships/hyperlink" Target="https://podminky.urs.cz/item/CS_URS_2023_01/935932422" TargetMode="External" /><Relationship Id="rId50" Type="http://schemas.openxmlformats.org/officeDocument/2006/relationships/hyperlink" Target="https://podminky.urs.cz/item/CS_URS_2023_01/997221551" TargetMode="External" /><Relationship Id="rId51" Type="http://schemas.openxmlformats.org/officeDocument/2006/relationships/hyperlink" Target="https://podminky.urs.cz/item/CS_URS_2023_01/997221559" TargetMode="External" /><Relationship Id="rId52" Type="http://schemas.openxmlformats.org/officeDocument/2006/relationships/hyperlink" Target="https://podminky.urs.cz/item/CS_URS_2023_01/997221561" TargetMode="External" /><Relationship Id="rId53" Type="http://schemas.openxmlformats.org/officeDocument/2006/relationships/hyperlink" Target="https://podminky.urs.cz/item/CS_URS_2023_01/997221569" TargetMode="External" /><Relationship Id="rId54" Type="http://schemas.openxmlformats.org/officeDocument/2006/relationships/hyperlink" Target="https://podminky.urs.cz/item/CS_URS_2023_01/997221611" TargetMode="External" /><Relationship Id="rId55" Type="http://schemas.openxmlformats.org/officeDocument/2006/relationships/hyperlink" Target="https://podminky.urs.cz/item/CS_URS_2023_01/997221612" TargetMode="External" /><Relationship Id="rId56" Type="http://schemas.openxmlformats.org/officeDocument/2006/relationships/hyperlink" Target="https://podminky.urs.cz/item/CS_URS_2023_01/997221625" TargetMode="External" /><Relationship Id="rId57" Type="http://schemas.openxmlformats.org/officeDocument/2006/relationships/hyperlink" Target="https://podminky.urs.cz/item/CS_URS_2023_01/997221873" TargetMode="External" /><Relationship Id="rId58" Type="http://schemas.openxmlformats.org/officeDocument/2006/relationships/hyperlink" Target="https://podminky.urs.cz/item/CS_URS_2023_01/997221875" TargetMode="External" /><Relationship Id="rId59" Type="http://schemas.openxmlformats.org/officeDocument/2006/relationships/hyperlink" Target="https://podminky.urs.cz/item/CS_URS_2023_01/998223011" TargetMode="External" /><Relationship Id="rId60" Type="http://schemas.openxmlformats.org/officeDocument/2006/relationships/hyperlink" Target="https://podminky.urs.cz/item/CS_URS_2023_01/711161212" TargetMode="External" /><Relationship Id="rId61" Type="http://schemas.openxmlformats.org/officeDocument/2006/relationships/hyperlink" Target="https://podminky.urs.cz/item/CS_URS_2023_01/711161383" TargetMode="External" /><Relationship Id="rId62" Type="http://schemas.openxmlformats.org/officeDocument/2006/relationships/hyperlink" Target="https://podminky.urs.cz/item/CS_URS_2022_02/998711101" TargetMode="External" /><Relationship Id="rId6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9002121" TargetMode="External" /><Relationship Id="rId2" Type="http://schemas.openxmlformats.org/officeDocument/2006/relationships/hyperlink" Target="https://podminky.urs.cz/item/CS_URS_2023_01/119002122" TargetMode="External" /><Relationship Id="rId3" Type="http://schemas.openxmlformats.org/officeDocument/2006/relationships/hyperlink" Target="https://podminky.urs.cz/item/CS_URS_2023_01/012103000" TargetMode="External" /><Relationship Id="rId4" Type="http://schemas.openxmlformats.org/officeDocument/2006/relationships/hyperlink" Target="https://podminky.urs.cz/item/CS_URS_2023_01/012303000" TargetMode="External" /><Relationship Id="rId5" Type="http://schemas.openxmlformats.org/officeDocument/2006/relationships/hyperlink" Target="https://podminky.urs.cz/item/CS_URS_2023_01/013254000" TargetMode="External" /><Relationship Id="rId6" Type="http://schemas.openxmlformats.org/officeDocument/2006/relationships/hyperlink" Target="https://podminky.urs.cz/item/CS_URS_2023_01/030001000" TargetMode="External" /><Relationship Id="rId7" Type="http://schemas.openxmlformats.org/officeDocument/2006/relationships/hyperlink" Target="https://podminky.urs.cz/item/CS_URS_2023_01/034503000" TargetMode="External" /><Relationship Id="rId8" Type="http://schemas.openxmlformats.org/officeDocument/2006/relationships/hyperlink" Target="https://podminky.urs.cz/item/CS_URS_2023_01/072103011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2:71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pans="2:71" s="1" customFormat="1" ht="36.95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25</v>
      </c>
      <c r="E9" s="23"/>
      <c r="F9" s="23"/>
      <c r="G9" s="23"/>
      <c r="H9" s="23"/>
      <c r="I9" s="23"/>
      <c r="J9" s="23"/>
      <c r="K9" s="35" t="s">
        <v>26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27</v>
      </c>
      <c r="AL9" s="23"/>
      <c r="AM9" s="23"/>
      <c r="AN9" s="35" t="s">
        <v>28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30</v>
      </c>
      <c r="AL10" s="23"/>
      <c r="AM10" s="23"/>
      <c r="AN10" s="28" t="s">
        <v>31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33</v>
      </c>
      <c r="AL11" s="23"/>
      <c r="AM11" s="23"/>
      <c r="AN11" s="28" t="s">
        <v>31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30</v>
      </c>
      <c r="AL13" s="23"/>
      <c r="AM13" s="23"/>
      <c r="AN13" s="36" t="s">
        <v>35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33</v>
      </c>
      <c r="AL14" s="23"/>
      <c r="AM14" s="23"/>
      <c r="AN14" s="36" t="s">
        <v>35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30</v>
      </c>
      <c r="AL16" s="23"/>
      <c r="AM16" s="23"/>
      <c r="AN16" s="28" t="s">
        <v>37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33</v>
      </c>
      <c r="AL17" s="23"/>
      <c r="AM17" s="23"/>
      <c r="AN17" s="28" t="s">
        <v>39</v>
      </c>
      <c r="AO17" s="23"/>
      <c r="AP17" s="23"/>
      <c r="AQ17" s="23"/>
      <c r="AR17" s="21"/>
      <c r="BE17" s="32"/>
      <c r="BS17" s="18" t="s">
        <v>40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30</v>
      </c>
      <c r="AL19" s="23"/>
      <c r="AM19" s="23"/>
      <c r="AN19" s="28" t="s">
        <v>42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33</v>
      </c>
      <c r="AL20" s="23"/>
      <c r="AM20" s="23"/>
      <c r="AN20" s="28" t="s">
        <v>44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8" t="s">
        <v>46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50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51</v>
      </c>
      <c r="E29" s="49"/>
      <c r="F29" s="33" t="s">
        <v>52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53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55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58</v>
      </c>
      <c r="U35" s="56"/>
      <c r="V35" s="56"/>
      <c r="W35" s="56"/>
      <c r="X35" s="58" t="s">
        <v>59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4" t="s">
        <v>60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3" t="s">
        <v>12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SKA08D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15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ulice Vyšehradská , Karlovy Vary , bez VO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3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23</v>
      </c>
      <c r="AJ47" s="42"/>
      <c r="AK47" s="42"/>
      <c r="AL47" s="42"/>
      <c r="AM47" s="74" t="str">
        <f>IF(AN8="","",AN8)</f>
        <v>28. 2. 2023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3" t="s">
        <v>29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Karlovy Vary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36</v>
      </c>
      <c r="AJ49" s="42"/>
      <c r="AK49" s="42"/>
      <c r="AL49" s="42"/>
      <c r="AM49" s="75" t="str">
        <f>IF(E17="","",E17)</f>
        <v>Projekční kancelář Ing.Škubalová</v>
      </c>
      <c r="AN49" s="66"/>
      <c r="AO49" s="66"/>
      <c r="AP49" s="66"/>
      <c r="AQ49" s="42"/>
      <c r="AR49" s="46"/>
      <c r="AS49" s="76" t="s">
        <v>61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3" t="s">
        <v>34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41</v>
      </c>
      <c r="AJ50" s="42"/>
      <c r="AK50" s="42"/>
      <c r="AL50" s="42"/>
      <c r="AM50" s="75" t="str">
        <f>IF(E20="","",E20)</f>
        <v>Straka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62</v>
      </c>
      <c r="D52" s="89"/>
      <c r="E52" s="89"/>
      <c r="F52" s="89"/>
      <c r="G52" s="89"/>
      <c r="H52" s="90"/>
      <c r="I52" s="91" t="s">
        <v>63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64</v>
      </c>
      <c r="AH52" s="89"/>
      <c r="AI52" s="89"/>
      <c r="AJ52" s="89"/>
      <c r="AK52" s="89"/>
      <c r="AL52" s="89"/>
      <c r="AM52" s="89"/>
      <c r="AN52" s="91" t="s">
        <v>65</v>
      </c>
      <c r="AO52" s="89"/>
      <c r="AP52" s="89"/>
      <c r="AQ52" s="93" t="s">
        <v>66</v>
      </c>
      <c r="AR52" s="46"/>
      <c r="AS52" s="94" t="s">
        <v>67</v>
      </c>
      <c r="AT52" s="95" t="s">
        <v>68</v>
      </c>
      <c r="AU52" s="95" t="s">
        <v>69</v>
      </c>
      <c r="AV52" s="95" t="s">
        <v>70</v>
      </c>
      <c r="AW52" s="95" t="s">
        <v>71</v>
      </c>
      <c r="AX52" s="95" t="s">
        <v>72</v>
      </c>
      <c r="AY52" s="95" t="s">
        <v>73</v>
      </c>
      <c r="AZ52" s="95" t="s">
        <v>74</v>
      </c>
      <c r="BA52" s="95" t="s">
        <v>75</v>
      </c>
      <c r="BB52" s="95" t="s">
        <v>76</v>
      </c>
      <c r="BC52" s="95" t="s">
        <v>77</v>
      </c>
      <c r="BD52" s="96" t="s">
        <v>78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31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80</v>
      </c>
      <c r="BT54" s="111" t="s">
        <v>81</v>
      </c>
      <c r="BU54" s="112" t="s">
        <v>82</v>
      </c>
      <c r="BV54" s="111" t="s">
        <v>83</v>
      </c>
      <c r="BW54" s="111" t="s">
        <v>5</v>
      </c>
      <c r="BX54" s="111" t="s">
        <v>84</v>
      </c>
      <c r="CL54" s="111" t="s">
        <v>18</v>
      </c>
    </row>
    <row r="55" spans="1:91" s="7" customFormat="1" ht="24.75" customHeight="1">
      <c r="A55" s="113" t="s">
        <v>85</v>
      </c>
      <c r="B55" s="114"/>
      <c r="C55" s="115"/>
      <c r="D55" s="116" t="s">
        <v>86</v>
      </c>
      <c r="E55" s="116"/>
      <c r="F55" s="116"/>
      <c r="G55" s="116"/>
      <c r="H55" s="116"/>
      <c r="I55" s="117"/>
      <c r="J55" s="116" t="s">
        <v>87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'SKD9301 - SO 101  Rekonst...'!J30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88</v>
      </c>
      <c r="AR55" s="120"/>
      <c r="AS55" s="121">
        <v>0</v>
      </c>
      <c r="AT55" s="122">
        <f>ROUND(SUM(AV55:AW55),2)</f>
        <v>0</v>
      </c>
      <c r="AU55" s="123">
        <f>'SKD9301 - SO 101  Rekonst...'!P90</f>
        <v>0</v>
      </c>
      <c r="AV55" s="122">
        <f>'SKD9301 - SO 101  Rekonst...'!J33</f>
        <v>0</v>
      </c>
      <c r="AW55" s="122">
        <f>'SKD9301 - SO 101  Rekonst...'!J34</f>
        <v>0</v>
      </c>
      <c r="AX55" s="122">
        <f>'SKD9301 - SO 101  Rekonst...'!J35</f>
        <v>0</v>
      </c>
      <c r="AY55" s="122">
        <f>'SKD9301 - SO 101  Rekonst...'!J36</f>
        <v>0</v>
      </c>
      <c r="AZ55" s="122">
        <f>'SKD9301 - SO 101  Rekonst...'!F33</f>
        <v>0</v>
      </c>
      <c r="BA55" s="122">
        <f>'SKD9301 - SO 101  Rekonst...'!F34</f>
        <v>0</v>
      </c>
      <c r="BB55" s="122">
        <f>'SKD9301 - SO 101  Rekonst...'!F35</f>
        <v>0</v>
      </c>
      <c r="BC55" s="122">
        <f>'SKD9301 - SO 101  Rekonst...'!F36</f>
        <v>0</v>
      </c>
      <c r="BD55" s="124">
        <f>'SKD9301 - SO 101  Rekonst...'!F37</f>
        <v>0</v>
      </c>
      <c r="BE55" s="7"/>
      <c r="BT55" s="125" t="s">
        <v>89</v>
      </c>
      <c r="BV55" s="125" t="s">
        <v>83</v>
      </c>
      <c r="BW55" s="125" t="s">
        <v>90</v>
      </c>
      <c r="BX55" s="125" t="s">
        <v>5</v>
      </c>
      <c r="CL55" s="125" t="s">
        <v>18</v>
      </c>
      <c r="CM55" s="125" t="s">
        <v>20</v>
      </c>
    </row>
    <row r="56" spans="1:91" s="7" customFormat="1" ht="24.75" customHeight="1">
      <c r="A56" s="113" t="s">
        <v>85</v>
      </c>
      <c r="B56" s="114"/>
      <c r="C56" s="115"/>
      <c r="D56" s="116" t="s">
        <v>91</v>
      </c>
      <c r="E56" s="116"/>
      <c r="F56" s="116"/>
      <c r="G56" s="116"/>
      <c r="H56" s="116"/>
      <c r="I56" s="117"/>
      <c r="J56" s="116" t="s">
        <v>92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'SKD9303 - VON'!J30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88</v>
      </c>
      <c r="AR56" s="120"/>
      <c r="AS56" s="126">
        <v>0</v>
      </c>
      <c r="AT56" s="127">
        <f>ROUND(SUM(AV56:AW56),2)</f>
        <v>0</v>
      </c>
      <c r="AU56" s="128">
        <f>'SKD9303 - VON'!P86</f>
        <v>0</v>
      </c>
      <c r="AV56" s="127">
        <f>'SKD9303 - VON'!J33</f>
        <v>0</v>
      </c>
      <c r="AW56" s="127">
        <f>'SKD9303 - VON'!J34</f>
        <v>0</v>
      </c>
      <c r="AX56" s="127">
        <f>'SKD9303 - VON'!J35</f>
        <v>0</v>
      </c>
      <c r="AY56" s="127">
        <f>'SKD9303 - VON'!J36</f>
        <v>0</v>
      </c>
      <c r="AZ56" s="127">
        <f>'SKD9303 - VON'!F33</f>
        <v>0</v>
      </c>
      <c r="BA56" s="127">
        <f>'SKD9303 - VON'!F34</f>
        <v>0</v>
      </c>
      <c r="BB56" s="127">
        <f>'SKD9303 - VON'!F35</f>
        <v>0</v>
      </c>
      <c r="BC56" s="127">
        <f>'SKD9303 - VON'!F36</f>
        <v>0</v>
      </c>
      <c r="BD56" s="129">
        <f>'SKD9303 - VON'!F37</f>
        <v>0</v>
      </c>
      <c r="BE56" s="7"/>
      <c r="BT56" s="125" t="s">
        <v>89</v>
      </c>
      <c r="BV56" s="125" t="s">
        <v>83</v>
      </c>
      <c r="BW56" s="125" t="s">
        <v>93</v>
      </c>
      <c r="BX56" s="125" t="s">
        <v>5</v>
      </c>
      <c r="CL56" s="125" t="s">
        <v>18</v>
      </c>
      <c r="CM56" s="125" t="s">
        <v>20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KD9301 - SO 101  Rekonst...'!C2" display="/"/>
    <hyperlink ref="A56" location="'SKD9303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20</v>
      </c>
    </row>
    <row r="4" spans="2:46" s="1" customFormat="1" ht="24.95" customHeight="1">
      <c r="B4" s="21"/>
      <c r="D4" s="132" t="s">
        <v>94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15</v>
      </c>
      <c r="L6" s="21"/>
    </row>
    <row r="7" spans="2:12" s="1" customFormat="1" ht="16.5" customHeight="1">
      <c r="B7" s="21"/>
      <c r="E7" s="135" t="str">
        <f>'Rekapitulace stavby'!K6</f>
        <v>Rekonstrukce ulice Vyšehradská , Karlovy Vary , bez VO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17</v>
      </c>
      <c r="E11" s="40"/>
      <c r="F11" s="138" t="s">
        <v>18</v>
      </c>
      <c r="G11" s="40"/>
      <c r="H11" s="40"/>
      <c r="I11" s="134" t="s">
        <v>19</v>
      </c>
      <c r="J11" s="138" t="s">
        <v>31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28. 2. 2023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31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33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42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43</v>
      </c>
      <c r="F24" s="40"/>
      <c r="G24" s="40"/>
      <c r="H24" s="40"/>
      <c r="I24" s="134" t="s">
        <v>33</v>
      </c>
      <c r="J24" s="138" t="s">
        <v>44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47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49</v>
      </c>
      <c r="G32" s="40"/>
      <c r="H32" s="40"/>
      <c r="I32" s="147" t="s">
        <v>48</v>
      </c>
      <c r="J32" s="147" t="s">
        <v>50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51</v>
      </c>
      <c r="E33" s="134" t="s">
        <v>52</v>
      </c>
      <c r="F33" s="149">
        <f>ROUND((SUM(BE90:BE482)),2)</f>
        <v>0</v>
      </c>
      <c r="G33" s="40"/>
      <c r="H33" s="40"/>
      <c r="I33" s="150">
        <v>0.21</v>
      </c>
      <c r="J33" s="149">
        <f>ROUND(((SUM(BE90:BE482))*I33),2)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53</v>
      </c>
      <c r="F34" s="149">
        <f>ROUND((SUM(BF90:BF482)),2)</f>
        <v>0</v>
      </c>
      <c r="G34" s="40"/>
      <c r="H34" s="40"/>
      <c r="I34" s="150">
        <v>0.15</v>
      </c>
      <c r="J34" s="149">
        <f>ROUND(((SUM(BF90:BF482))*I34),2)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54</v>
      </c>
      <c r="F35" s="149">
        <f>ROUND((SUM(BG90:BG482)),2)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55</v>
      </c>
      <c r="F36" s="149">
        <f>ROUND((SUM(BH90:BH482)),2)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56</v>
      </c>
      <c r="F37" s="149">
        <f>ROUND((SUM(BI90:BI482)),2)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57</v>
      </c>
      <c r="E39" s="153"/>
      <c r="F39" s="153"/>
      <c r="G39" s="154" t="s">
        <v>58</v>
      </c>
      <c r="H39" s="155" t="s">
        <v>59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15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ulice Vyšehradská , Karlovy Vary , bez VO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SKD9301 - SO 101  Rekonstruce ulice Vyšehradská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21</v>
      </c>
      <c r="D52" s="42"/>
      <c r="E52" s="42"/>
      <c r="F52" s="28" t="str">
        <f>F12</f>
        <v xml:space="preserve"> </v>
      </c>
      <c r="G52" s="42"/>
      <c r="H52" s="42"/>
      <c r="I52" s="33" t="s">
        <v>23</v>
      </c>
      <c r="J52" s="74" t="str">
        <f>IF(J12="","",J12)</f>
        <v>28. 2. 2023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3" t="s">
        <v>29</v>
      </c>
      <c r="D54" s="42"/>
      <c r="E54" s="42"/>
      <c r="F54" s="28" t="str">
        <f>E15</f>
        <v>Statutární město Karlovy Vary</v>
      </c>
      <c r="G54" s="42"/>
      <c r="H54" s="42"/>
      <c r="I54" s="33" t="s">
        <v>36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34</v>
      </c>
      <c r="D55" s="42"/>
      <c r="E55" s="42"/>
      <c r="F55" s="28" t="str">
        <f>IF(E18="","",E18)</f>
        <v>Vyplň údaj</v>
      </c>
      <c r="G55" s="42"/>
      <c r="H55" s="42"/>
      <c r="I55" s="33" t="s">
        <v>41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79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100</v>
      </c>
    </row>
    <row r="60" spans="1:31" s="9" customFormat="1" ht="24.95" customHeight="1">
      <c r="A60" s="9"/>
      <c r="B60" s="167"/>
      <c r="C60" s="168"/>
      <c r="D60" s="169" t="s">
        <v>101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102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103</v>
      </c>
      <c r="E62" s="176"/>
      <c r="F62" s="176"/>
      <c r="G62" s="176"/>
      <c r="H62" s="176"/>
      <c r="I62" s="176"/>
      <c r="J62" s="177">
        <f>J214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104</v>
      </c>
      <c r="E63" s="176"/>
      <c r="F63" s="176"/>
      <c r="G63" s="176"/>
      <c r="H63" s="176"/>
      <c r="I63" s="176"/>
      <c r="J63" s="177">
        <f>J231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105</v>
      </c>
      <c r="E64" s="176"/>
      <c r="F64" s="176"/>
      <c r="G64" s="176"/>
      <c r="H64" s="176"/>
      <c r="I64" s="176"/>
      <c r="J64" s="177">
        <f>J250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106</v>
      </c>
      <c r="E65" s="176"/>
      <c r="F65" s="176"/>
      <c r="G65" s="176"/>
      <c r="H65" s="176"/>
      <c r="I65" s="176"/>
      <c r="J65" s="177">
        <f>J329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107</v>
      </c>
      <c r="E66" s="176"/>
      <c r="F66" s="176"/>
      <c r="G66" s="176"/>
      <c r="H66" s="176"/>
      <c r="I66" s="176"/>
      <c r="J66" s="177">
        <f>J371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108</v>
      </c>
      <c r="E67" s="176"/>
      <c r="F67" s="176"/>
      <c r="G67" s="176"/>
      <c r="H67" s="176"/>
      <c r="I67" s="176"/>
      <c r="J67" s="177">
        <f>J426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109</v>
      </c>
      <c r="E68" s="176"/>
      <c r="F68" s="176"/>
      <c r="G68" s="176"/>
      <c r="H68" s="176"/>
      <c r="I68" s="176"/>
      <c r="J68" s="177">
        <f>J466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110</v>
      </c>
      <c r="E69" s="170"/>
      <c r="F69" s="170"/>
      <c r="G69" s="170"/>
      <c r="H69" s="170"/>
      <c r="I69" s="170"/>
      <c r="J69" s="171">
        <f>J469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111</v>
      </c>
      <c r="E70" s="176"/>
      <c r="F70" s="176"/>
      <c r="G70" s="176"/>
      <c r="H70" s="176"/>
      <c r="I70" s="176"/>
      <c r="J70" s="177">
        <f>J470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4" t="s">
        <v>112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15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62" t="str">
        <f>E7</f>
        <v>Rekonstrukce ulice Vyšehradská , Karlovy Vary , bez VO</v>
      </c>
      <c r="F80" s="33"/>
      <c r="G80" s="33"/>
      <c r="H80" s="33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95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 xml:space="preserve">SKD9301 - SO 101  Rekonstruce ulice Vyšehradská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21</v>
      </c>
      <c r="D84" s="42"/>
      <c r="E84" s="42"/>
      <c r="F84" s="28" t="str">
        <f>F12</f>
        <v xml:space="preserve"> </v>
      </c>
      <c r="G84" s="42"/>
      <c r="H84" s="42"/>
      <c r="I84" s="33" t="s">
        <v>23</v>
      </c>
      <c r="J84" s="74" t="str">
        <f>IF(J12="","",J12)</f>
        <v>28. 2. 2023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5.65" customHeight="1">
      <c r="A86" s="40"/>
      <c r="B86" s="41"/>
      <c r="C86" s="33" t="s">
        <v>29</v>
      </c>
      <c r="D86" s="42"/>
      <c r="E86" s="42"/>
      <c r="F86" s="28" t="str">
        <f>E15</f>
        <v>Statutární město Karlovy Vary</v>
      </c>
      <c r="G86" s="42"/>
      <c r="H86" s="42"/>
      <c r="I86" s="33" t="s">
        <v>36</v>
      </c>
      <c r="J86" s="38" t="str">
        <f>E21</f>
        <v>Projekční kancelář Ing.Škubalová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3" t="s">
        <v>34</v>
      </c>
      <c r="D87" s="42"/>
      <c r="E87" s="42"/>
      <c r="F87" s="28" t="str">
        <f>IF(E18="","",E18)</f>
        <v>Vyplň údaj</v>
      </c>
      <c r="G87" s="42"/>
      <c r="H87" s="42"/>
      <c r="I87" s="33" t="s">
        <v>41</v>
      </c>
      <c r="J87" s="38" t="str">
        <f>E24</f>
        <v>Straka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9"/>
      <c r="B89" s="180"/>
      <c r="C89" s="181" t="s">
        <v>113</v>
      </c>
      <c r="D89" s="182" t="s">
        <v>66</v>
      </c>
      <c r="E89" s="182" t="s">
        <v>62</v>
      </c>
      <c r="F89" s="182" t="s">
        <v>63</v>
      </c>
      <c r="G89" s="182" t="s">
        <v>114</v>
      </c>
      <c r="H89" s="182" t="s">
        <v>115</v>
      </c>
      <c r="I89" s="182" t="s">
        <v>116</v>
      </c>
      <c r="J89" s="182" t="s">
        <v>99</v>
      </c>
      <c r="K89" s="183" t="s">
        <v>117</v>
      </c>
      <c r="L89" s="184"/>
      <c r="M89" s="94" t="s">
        <v>31</v>
      </c>
      <c r="N89" s="95" t="s">
        <v>51</v>
      </c>
      <c r="O89" s="95" t="s">
        <v>118</v>
      </c>
      <c r="P89" s="95" t="s">
        <v>119</v>
      </c>
      <c r="Q89" s="95" t="s">
        <v>120</v>
      </c>
      <c r="R89" s="95" t="s">
        <v>121</v>
      </c>
      <c r="S89" s="95" t="s">
        <v>122</v>
      </c>
      <c r="T89" s="96" t="s">
        <v>123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40"/>
      <c r="B90" s="41"/>
      <c r="C90" s="101" t="s">
        <v>124</v>
      </c>
      <c r="D90" s="42"/>
      <c r="E90" s="42"/>
      <c r="F90" s="42"/>
      <c r="G90" s="42"/>
      <c r="H90" s="42"/>
      <c r="I90" s="42"/>
      <c r="J90" s="185">
        <f>BK90</f>
        <v>0</v>
      </c>
      <c r="K90" s="42"/>
      <c r="L90" s="46"/>
      <c r="M90" s="97"/>
      <c r="N90" s="186"/>
      <c r="O90" s="98"/>
      <c r="P90" s="187">
        <f>P91+P469</f>
        <v>0</v>
      </c>
      <c r="Q90" s="98"/>
      <c r="R90" s="187">
        <f>R91+R469</f>
        <v>1398.2244309</v>
      </c>
      <c r="S90" s="98"/>
      <c r="T90" s="188">
        <f>T91+T469</f>
        <v>698.2419999999998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8" t="s">
        <v>80</v>
      </c>
      <c r="AU90" s="18" t="s">
        <v>100</v>
      </c>
      <c r="BK90" s="189">
        <f>BK91+BK469</f>
        <v>0</v>
      </c>
    </row>
    <row r="91" spans="1:63" s="12" customFormat="1" ht="25.9" customHeight="1">
      <c r="A91" s="12"/>
      <c r="B91" s="190"/>
      <c r="C91" s="191"/>
      <c r="D91" s="192" t="s">
        <v>80</v>
      </c>
      <c r="E91" s="193" t="s">
        <v>125</v>
      </c>
      <c r="F91" s="193" t="s">
        <v>126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P92+P214+P231+P250+P329+P371+P426+P466</f>
        <v>0</v>
      </c>
      <c r="Q91" s="198"/>
      <c r="R91" s="199">
        <f>R92+R214+R231+R250+R329+R371+R426+R466</f>
        <v>1398.0676309</v>
      </c>
      <c r="S91" s="198"/>
      <c r="T91" s="200">
        <f>T92+T214+T231+T250+T329+T371+T426+T466</f>
        <v>698.2419999999998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89</v>
      </c>
      <c r="AT91" s="202" t="s">
        <v>80</v>
      </c>
      <c r="AU91" s="202" t="s">
        <v>81</v>
      </c>
      <c r="AY91" s="201" t="s">
        <v>127</v>
      </c>
      <c r="BK91" s="203">
        <f>BK92+BK214+BK231+BK250+BK329+BK371+BK426+BK466</f>
        <v>0</v>
      </c>
    </row>
    <row r="92" spans="1:63" s="12" customFormat="1" ht="22.8" customHeight="1">
      <c r="A92" s="12"/>
      <c r="B92" s="190"/>
      <c r="C92" s="191"/>
      <c r="D92" s="192" t="s">
        <v>80</v>
      </c>
      <c r="E92" s="204" t="s">
        <v>89</v>
      </c>
      <c r="F92" s="204" t="s">
        <v>128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SUM(P93:P213)</f>
        <v>0</v>
      </c>
      <c r="Q92" s="198"/>
      <c r="R92" s="199">
        <f>SUM(R93:R213)</f>
        <v>261.26</v>
      </c>
      <c r="S92" s="198"/>
      <c r="T92" s="200">
        <f>SUM(T93:T213)</f>
        <v>698.2419999999998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89</v>
      </c>
      <c r="AT92" s="202" t="s">
        <v>80</v>
      </c>
      <c r="AU92" s="202" t="s">
        <v>89</v>
      </c>
      <c r="AY92" s="201" t="s">
        <v>127</v>
      </c>
      <c r="BK92" s="203">
        <f>SUM(BK93:BK213)</f>
        <v>0</v>
      </c>
    </row>
    <row r="93" spans="1:65" s="2" customFormat="1" ht="37.8" customHeight="1">
      <c r="A93" s="40"/>
      <c r="B93" s="41"/>
      <c r="C93" s="206" t="s">
        <v>89</v>
      </c>
      <c r="D93" s="206" t="s">
        <v>129</v>
      </c>
      <c r="E93" s="207" t="s">
        <v>130</v>
      </c>
      <c r="F93" s="208" t="s">
        <v>131</v>
      </c>
      <c r="G93" s="209" t="s">
        <v>132</v>
      </c>
      <c r="H93" s="210">
        <v>114</v>
      </c>
      <c r="I93" s="211"/>
      <c r="J93" s="210">
        <f>ROUND(I93*H93,2)</f>
        <v>0</v>
      </c>
      <c r="K93" s="208" t="s">
        <v>133</v>
      </c>
      <c r="L93" s="46"/>
      <c r="M93" s="212" t="s">
        <v>31</v>
      </c>
      <c r="N93" s="213" t="s">
        <v>52</v>
      </c>
      <c r="O93" s="86"/>
      <c r="P93" s="214">
        <f>O93*H93</f>
        <v>0</v>
      </c>
      <c r="Q93" s="214">
        <v>0</v>
      </c>
      <c r="R93" s="214">
        <f>Q93*H93</f>
        <v>0</v>
      </c>
      <c r="S93" s="214">
        <v>0.26</v>
      </c>
      <c r="T93" s="215">
        <f>S93*H93</f>
        <v>29.64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6" t="s">
        <v>134</v>
      </c>
      <c r="AT93" s="216" t="s">
        <v>129</v>
      </c>
      <c r="AU93" s="216" t="s">
        <v>20</v>
      </c>
      <c r="AY93" s="18" t="s">
        <v>127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89</v>
      </c>
      <c r="BK93" s="217">
        <f>ROUND(I93*H93,2)</f>
        <v>0</v>
      </c>
      <c r="BL93" s="18" t="s">
        <v>134</v>
      </c>
      <c r="BM93" s="216" t="s">
        <v>135</v>
      </c>
    </row>
    <row r="94" spans="1:47" s="2" customFormat="1" ht="12">
      <c r="A94" s="40"/>
      <c r="B94" s="41"/>
      <c r="C94" s="42"/>
      <c r="D94" s="218" t="s">
        <v>136</v>
      </c>
      <c r="E94" s="42"/>
      <c r="F94" s="219" t="s">
        <v>137</v>
      </c>
      <c r="G94" s="42"/>
      <c r="H94" s="42"/>
      <c r="I94" s="220"/>
      <c r="J94" s="42"/>
      <c r="K94" s="42"/>
      <c r="L94" s="46"/>
      <c r="M94" s="221"/>
      <c r="N94" s="222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8" t="s">
        <v>136</v>
      </c>
      <c r="AU94" s="18" t="s">
        <v>20</v>
      </c>
    </row>
    <row r="95" spans="1:51" s="13" customFormat="1" ht="12">
      <c r="A95" s="13"/>
      <c r="B95" s="223"/>
      <c r="C95" s="224"/>
      <c r="D95" s="225" t="s">
        <v>138</v>
      </c>
      <c r="E95" s="226" t="s">
        <v>31</v>
      </c>
      <c r="F95" s="227" t="s">
        <v>139</v>
      </c>
      <c r="G95" s="224"/>
      <c r="H95" s="228">
        <v>114</v>
      </c>
      <c r="I95" s="229"/>
      <c r="J95" s="224"/>
      <c r="K95" s="224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138</v>
      </c>
      <c r="AU95" s="234" t="s">
        <v>20</v>
      </c>
      <c r="AV95" s="13" t="s">
        <v>20</v>
      </c>
      <c r="AW95" s="13" t="s">
        <v>40</v>
      </c>
      <c r="AX95" s="13" t="s">
        <v>81</v>
      </c>
      <c r="AY95" s="234" t="s">
        <v>127</v>
      </c>
    </row>
    <row r="96" spans="1:51" s="14" customFormat="1" ht="12">
      <c r="A96" s="14"/>
      <c r="B96" s="235"/>
      <c r="C96" s="236"/>
      <c r="D96" s="225" t="s">
        <v>138</v>
      </c>
      <c r="E96" s="237" t="s">
        <v>31</v>
      </c>
      <c r="F96" s="238" t="s">
        <v>140</v>
      </c>
      <c r="G96" s="236"/>
      <c r="H96" s="237" t="s">
        <v>31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138</v>
      </c>
      <c r="AU96" s="244" t="s">
        <v>20</v>
      </c>
      <c r="AV96" s="14" t="s">
        <v>89</v>
      </c>
      <c r="AW96" s="14" t="s">
        <v>40</v>
      </c>
      <c r="AX96" s="14" t="s">
        <v>81</v>
      </c>
      <c r="AY96" s="244" t="s">
        <v>127</v>
      </c>
    </row>
    <row r="97" spans="1:51" s="15" customFormat="1" ht="12">
      <c r="A97" s="15"/>
      <c r="B97" s="245"/>
      <c r="C97" s="246"/>
      <c r="D97" s="225" t="s">
        <v>138</v>
      </c>
      <c r="E97" s="247" t="s">
        <v>31</v>
      </c>
      <c r="F97" s="248" t="s">
        <v>141</v>
      </c>
      <c r="G97" s="246"/>
      <c r="H97" s="249">
        <v>114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5" t="s">
        <v>138</v>
      </c>
      <c r="AU97" s="255" t="s">
        <v>20</v>
      </c>
      <c r="AV97" s="15" t="s">
        <v>134</v>
      </c>
      <c r="AW97" s="15" t="s">
        <v>40</v>
      </c>
      <c r="AX97" s="15" t="s">
        <v>89</v>
      </c>
      <c r="AY97" s="255" t="s">
        <v>127</v>
      </c>
    </row>
    <row r="98" spans="1:65" s="2" customFormat="1" ht="37.8" customHeight="1">
      <c r="A98" s="40"/>
      <c r="B98" s="41"/>
      <c r="C98" s="206" t="s">
        <v>20</v>
      </c>
      <c r="D98" s="206" t="s">
        <v>129</v>
      </c>
      <c r="E98" s="207" t="s">
        <v>142</v>
      </c>
      <c r="F98" s="208" t="s">
        <v>143</v>
      </c>
      <c r="G98" s="209" t="s">
        <v>132</v>
      </c>
      <c r="H98" s="210">
        <v>174</v>
      </c>
      <c r="I98" s="211"/>
      <c r="J98" s="210">
        <f>ROUND(I98*H98,2)</f>
        <v>0</v>
      </c>
      <c r="K98" s="208" t="s">
        <v>133</v>
      </c>
      <c r="L98" s="46"/>
      <c r="M98" s="212" t="s">
        <v>31</v>
      </c>
      <c r="N98" s="213" t="s">
        <v>52</v>
      </c>
      <c r="O98" s="86"/>
      <c r="P98" s="214">
        <f>O98*H98</f>
        <v>0</v>
      </c>
      <c r="Q98" s="214">
        <v>0</v>
      </c>
      <c r="R98" s="214">
        <f>Q98*H98</f>
        <v>0</v>
      </c>
      <c r="S98" s="214">
        <v>0.29</v>
      </c>
      <c r="T98" s="215">
        <f>S98*H98</f>
        <v>50.459999999999994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6" t="s">
        <v>134</v>
      </c>
      <c r="AT98" s="216" t="s">
        <v>129</v>
      </c>
      <c r="AU98" s="216" t="s">
        <v>20</v>
      </c>
      <c r="AY98" s="18" t="s">
        <v>127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89</v>
      </c>
      <c r="BK98" s="217">
        <f>ROUND(I98*H98,2)</f>
        <v>0</v>
      </c>
      <c r="BL98" s="18" t="s">
        <v>134</v>
      </c>
      <c r="BM98" s="216" t="s">
        <v>144</v>
      </c>
    </row>
    <row r="99" spans="1:47" s="2" customFormat="1" ht="12">
      <c r="A99" s="40"/>
      <c r="B99" s="41"/>
      <c r="C99" s="42"/>
      <c r="D99" s="218" t="s">
        <v>136</v>
      </c>
      <c r="E99" s="42"/>
      <c r="F99" s="219" t="s">
        <v>145</v>
      </c>
      <c r="G99" s="42"/>
      <c r="H99" s="42"/>
      <c r="I99" s="220"/>
      <c r="J99" s="42"/>
      <c r="K99" s="42"/>
      <c r="L99" s="46"/>
      <c r="M99" s="221"/>
      <c r="N99" s="22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136</v>
      </c>
      <c r="AU99" s="18" t="s">
        <v>20</v>
      </c>
    </row>
    <row r="100" spans="1:51" s="13" customFormat="1" ht="12">
      <c r="A100" s="13"/>
      <c r="B100" s="223"/>
      <c r="C100" s="224"/>
      <c r="D100" s="225" t="s">
        <v>138</v>
      </c>
      <c r="E100" s="226" t="s">
        <v>31</v>
      </c>
      <c r="F100" s="227" t="s">
        <v>146</v>
      </c>
      <c r="G100" s="224"/>
      <c r="H100" s="228">
        <v>174</v>
      </c>
      <c r="I100" s="229"/>
      <c r="J100" s="224"/>
      <c r="K100" s="224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138</v>
      </c>
      <c r="AU100" s="234" t="s">
        <v>20</v>
      </c>
      <c r="AV100" s="13" t="s">
        <v>20</v>
      </c>
      <c r="AW100" s="13" t="s">
        <v>40</v>
      </c>
      <c r="AX100" s="13" t="s">
        <v>81</v>
      </c>
      <c r="AY100" s="234" t="s">
        <v>127</v>
      </c>
    </row>
    <row r="101" spans="1:51" s="14" customFormat="1" ht="12">
      <c r="A101" s="14"/>
      <c r="B101" s="235"/>
      <c r="C101" s="236"/>
      <c r="D101" s="225" t="s">
        <v>138</v>
      </c>
      <c r="E101" s="237" t="s">
        <v>31</v>
      </c>
      <c r="F101" s="238" t="s">
        <v>147</v>
      </c>
      <c r="G101" s="236"/>
      <c r="H101" s="237" t="s">
        <v>31</v>
      </c>
      <c r="I101" s="239"/>
      <c r="J101" s="236"/>
      <c r="K101" s="236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138</v>
      </c>
      <c r="AU101" s="244" t="s">
        <v>20</v>
      </c>
      <c r="AV101" s="14" t="s">
        <v>89</v>
      </c>
      <c r="AW101" s="14" t="s">
        <v>40</v>
      </c>
      <c r="AX101" s="14" t="s">
        <v>81</v>
      </c>
      <c r="AY101" s="244" t="s">
        <v>127</v>
      </c>
    </row>
    <row r="102" spans="1:51" s="15" customFormat="1" ht="12">
      <c r="A102" s="15"/>
      <c r="B102" s="245"/>
      <c r="C102" s="246"/>
      <c r="D102" s="225" t="s">
        <v>138</v>
      </c>
      <c r="E102" s="247" t="s">
        <v>31</v>
      </c>
      <c r="F102" s="248" t="s">
        <v>141</v>
      </c>
      <c r="G102" s="246"/>
      <c r="H102" s="249">
        <v>174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5" t="s">
        <v>138</v>
      </c>
      <c r="AU102" s="255" t="s">
        <v>20</v>
      </c>
      <c r="AV102" s="15" t="s">
        <v>134</v>
      </c>
      <c r="AW102" s="15" t="s">
        <v>40</v>
      </c>
      <c r="AX102" s="15" t="s">
        <v>89</v>
      </c>
      <c r="AY102" s="255" t="s">
        <v>127</v>
      </c>
    </row>
    <row r="103" spans="1:65" s="2" customFormat="1" ht="33" customHeight="1">
      <c r="A103" s="40"/>
      <c r="B103" s="41"/>
      <c r="C103" s="206" t="s">
        <v>148</v>
      </c>
      <c r="D103" s="206" t="s">
        <v>129</v>
      </c>
      <c r="E103" s="207" t="s">
        <v>149</v>
      </c>
      <c r="F103" s="208" t="s">
        <v>150</v>
      </c>
      <c r="G103" s="209" t="s">
        <v>132</v>
      </c>
      <c r="H103" s="210">
        <v>733</v>
      </c>
      <c r="I103" s="211"/>
      <c r="J103" s="210">
        <f>ROUND(I103*H103,2)</f>
        <v>0</v>
      </c>
      <c r="K103" s="208" t="s">
        <v>133</v>
      </c>
      <c r="L103" s="46"/>
      <c r="M103" s="212" t="s">
        <v>31</v>
      </c>
      <c r="N103" s="213" t="s">
        <v>52</v>
      </c>
      <c r="O103" s="86"/>
      <c r="P103" s="214">
        <f>O103*H103</f>
        <v>0</v>
      </c>
      <c r="Q103" s="214">
        <v>0</v>
      </c>
      <c r="R103" s="214">
        <f>Q103*H103</f>
        <v>0</v>
      </c>
      <c r="S103" s="214">
        <v>0.18</v>
      </c>
      <c r="T103" s="215">
        <f>S103*H103</f>
        <v>131.94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6" t="s">
        <v>134</v>
      </c>
      <c r="AT103" s="216" t="s">
        <v>129</v>
      </c>
      <c r="AU103" s="216" t="s">
        <v>20</v>
      </c>
      <c r="AY103" s="18" t="s">
        <v>127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89</v>
      </c>
      <c r="BK103" s="217">
        <f>ROUND(I103*H103,2)</f>
        <v>0</v>
      </c>
      <c r="BL103" s="18" t="s">
        <v>134</v>
      </c>
      <c r="BM103" s="216" t="s">
        <v>151</v>
      </c>
    </row>
    <row r="104" spans="1:47" s="2" customFormat="1" ht="12">
      <c r="A104" s="40"/>
      <c r="B104" s="41"/>
      <c r="C104" s="42"/>
      <c r="D104" s="218" t="s">
        <v>136</v>
      </c>
      <c r="E104" s="42"/>
      <c r="F104" s="219" t="s">
        <v>152</v>
      </c>
      <c r="G104" s="42"/>
      <c r="H104" s="42"/>
      <c r="I104" s="220"/>
      <c r="J104" s="42"/>
      <c r="K104" s="42"/>
      <c r="L104" s="46"/>
      <c r="M104" s="221"/>
      <c r="N104" s="22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136</v>
      </c>
      <c r="AU104" s="18" t="s">
        <v>20</v>
      </c>
    </row>
    <row r="105" spans="1:51" s="13" customFormat="1" ht="12">
      <c r="A105" s="13"/>
      <c r="B105" s="223"/>
      <c r="C105" s="224"/>
      <c r="D105" s="225" t="s">
        <v>138</v>
      </c>
      <c r="E105" s="226" t="s">
        <v>31</v>
      </c>
      <c r="F105" s="227" t="s">
        <v>153</v>
      </c>
      <c r="G105" s="224"/>
      <c r="H105" s="228">
        <v>733</v>
      </c>
      <c r="I105" s="229"/>
      <c r="J105" s="224"/>
      <c r="K105" s="224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138</v>
      </c>
      <c r="AU105" s="234" t="s">
        <v>20</v>
      </c>
      <c r="AV105" s="13" t="s">
        <v>20</v>
      </c>
      <c r="AW105" s="13" t="s">
        <v>40</v>
      </c>
      <c r="AX105" s="13" t="s">
        <v>81</v>
      </c>
      <c r="AY105" s="234" t="s">
        <v>127</v>
      </c>
    </row>
    <row r="106" spans="1:51" s="14" customFormat="1" ht="12">
      <c r="A106" s="14"/>
      <c r="B106" s="235"/>
      <c r="C106" s="236"/>
      <c r="D106" s="225" t="s">
        <v>138</v>
      </c>
      <c r="E106" s="237" t="s">
        <v>31</v>
      </c>
      <c r="F106" s="238" t="s">
        <v>154</v>
      </c>
      <c r="G106" s="236"/>
      <c r="H106" s="237" t="s">
        <v>31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138</v>
      </c>
      <c r="AU106" s="244" t="s">
        <v>20</v>
      </c>
      <c r="AV106" s="14" t="s">
        <v>89</v>
      </c>
      <c r="AW106" s="14" t="s">
        <v>40</v>
      </c>
      <c r="AX106" s="14" t="s">
        <v>81</v>
      </c>
      <c r="AY106" s="244" t="s">
        <v>127</v>
      </c>
    </row>
    <row r="107" spans="1:51" s="15" customFormat="1" ht="12">
      <c r="A107" s="15"/>
      <c r="B107" s="245"/>
      <c r="C107" s="246"/>
      <c r="D107" s="225" t="s">
        <v>138</v>
      </c>
      <c r="E107" s="247" t="s">
        <v>31</v>
      </c>
      <c r="F107" s="248" t="s">
        <v>141</v>
      </c>
      <c r="G107" s="246"/>
      <c r="H107" s="249">
        <v>733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5" t="s">
        <v>138</v>
      </c>
      <c r="AU107" s="255" t="s">
        <v>20</v>
      </c>
      <c r="AV107" s="15" t="s">
        <v>134</v>
      </c>
      <c r="AW107" s="15" t="s">
        <v>40</v>
      </c>
      <c r="AX107" s="15" t="s">
        <v>89</v>
      </c>
      <c r="AY107" s="255" t="s">
        <v>127</v>
      </c>
    </row>
    <row r="108" spans="1:65" s="2" customFormat="1" ht="37.8" customHeight="1">
      <c r="A108" s="40"/>
      <c r="B108" s="41"/>
      <c r="C108" s="206" t="s">
        <v>134</v>
      </c>
      <c r="D108" s="206" t="s">
        <v>129</v>
      </c>
      <c r="E108" s="207" t="s">
        <v>155</v>
      </c>
      <c r="F108" s="208" t="s">
        <v>156</v>
      </c>
      <c r="G108" s="209" t="s">
        <v>132</v>
      </c>
      <c r="H108" s="210">
        <v>733</v>
      </c>
      <c r="I108" s="211"/>
      <c r="J108" s="210">
        <f>ROUND(I108*H108,2)</f>
        <v>0</v>
      </c>
      <c r="K108" s="208" t="s">
        <v>133</v>
      </c>
      <c r="L108" s="46"/>
      <c r="M108" s="212" t="s">
        <v>31</v>
      </c>
      <c r="N108" s="213" t="s">
        <v>52</v>
      </c>
      <c r="O108" s="86"/>
      <c r="P108" s="214">
        <f>O108*H108</f>
        <v>0</v>
      </c>
      <c r="Q108" s="214">
        <v>0</v>
      </c>
      <c r="R108" s="214">
        <f>Q108*H108</f>
        <v>0</v>
      </c>
      <c r="S108" s="214">
        <v>0.58</v>
      </c>
      <c r="T108" s="215">
        <f>S108*H108</f>
        <v>425.14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6" t="s">
        <v>134</v>
      </c>
      <c r="AT108" s="216" t="s">
        <v>129</v>
      </c>
      <c r="AU108" s="216" t="s">
        <v>20</v>
      </c>
      <c r="AY108" s="18" t="s">
        <v>127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89</v>
      </c>
      <c r="BK108" s="217">
        <f>ROUND(I108*H108,2)</f>
        <v>0</v>
      </c>
      <c r="BL108" s="18" t="s">
        <v>134</v>
      </c>
      <c r="BM108" s="216" t="s">
        <v>157</v>
      </c>
    </row>
    <row r="109" spans="1:47" s="2" customFormat="1" ht="12">
      <c r="A109" s="40"/>
      <c r="B109" s="41"/>
      <c r="C109" s="42"/>
      <c r="D109" s="218" t="s">
        <v>136</v>
      </c>
      <c r="E109" s="42"/>
      <c r="F109" s="219" t="s">
        <v>158</v>
      </c>
      <c r="G109" s="42"/>
      <c r="H109" s="42"/>
      <c r="I109" s="220"/>
      <c r="J109" s="42"/>
      <c r="K109" s="42"/>
      <c r="L109" s="46"/>
      <c r="M109" s="221"/>
      <c r="N109" s="22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136</v>
      </c>
      <c r="AU109" s="18" t="s">
        <v>20</v>
      </c>
    </row>
    <row r="110" spans="1:51" s="13" customFormat="1" ht="12">
      <c r="A110" s="13"/>
      <c r="B110" s="223"/>
      <c r="C110" s="224"/>
      <c r="D110" s="225" t="s">
        <v>138</v>
      </c>
      <c r="E110" s="226" t="s">
        <v>31</v>
      </c>
      <c r="F110" s="227" t="s">
        <v>153</v>
      </c>
      <c r="G110" s="224"/>
      <c r="H110" s="228">
        <v>733</v>
      </c>
      <c r="I110" s="229"/>
      <c r="J110" s="224"/>
      <c r="K110" s="224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138</v>
      </c>
      <c r="AU110" s="234" t="s">
        <v>20</v>
      </c>
      <c r="AV110" s="13" t="s">
        <v>20</v>
      </c>
      <c r="AW110" s="13" t="s">
        <v>40</v>
      </c>
      <c r="AX110" s="13" t="s">
        <v>81</v>
      </c>
      <c r="AY110" s="234" t="s">
        <v>127</v>
      </c>
    </row>
    <row r="111" spans="1:51" s="14" customFormat="1" ht="12">
      <c r="A111" s="14"/>
      <c r="B111" s="235"/>
      <c r="C111" s="236"/>
      <c r="D111" s="225" t="s">
        <v>138</v>
      </c>
      <c r="E111" s="237" t="s">
        <v>31</v>
      </c>
      <c r="F111" s="238" t="s">
        <v>159</v>
      </c>
      <c r="G111" s="236"/>
      <c r="H111" s="237" t="s">
        <v>31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138</v>
      </c>
      <c r="AU111" s="244" t="s">
        <v>20</v>
      </c>
      <c r="AV111" s="14" t="s">
        <v>89</v>
      </c>
      <c r="AW111" s="14" t="s">
        <v>40</v>
      </c>
      <c r="AX111" s="14" t="s">
        <v>81</v>
      </c>
      <c r="AY111" s="244" t="s">
        <v>127</v>
      </c>
    </row>
    <row r="112" spans="1:51" s="15" customFormat="1" ht="12">
      <c r="A112" s="15"/>
      <c r="B112" s="245"/>
      <c r="C112" s="246"/>
      <c r="D112" s="225" t="s">
        <v>138</v>
      </c>
      <c r="E112" s="247" t="s">
        <v>31</v>
      </c>
      <c r="F112" s="248" t="s">
        <v>141</v>
      </c>
      <c r="G112" s="246"/>
      <c r="H112" s="249">
        <v>733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5" t="s">
        <v>138</v>
      </c>
      <c r="AU112" s="255" t="s">
        <v>20</v>
      </c>
      <c r="AV112" s="15" t="s">
        <v>134</v>
      </c>
      <c r="AW112" s="15" t="s">
        <v>40</v>
      </c>
      <c r="AX112" s="15" t="s">
        <v>89</v>
      </c>
      <c r="AY112" s="255" t="s">
        <v>127</v>
      </c>
    </row>
    <row r="113" spans="1:65" s="2" customFormat="1" ht="37.8" customHeight="1">
      <c r="A113" s="40"/>
      <c r="B113" s="41"/>
      <c r="C113" s="206" t="s">
        <v>160</v>
      </c>
      <c r="D113" s="206" t="s">
        <v>129</v>
      </c>
      <c r="E113" s="207" t="s">
        <v>161</v>
      </c>
      <c r="F113" s="208" t="s">
        <v>162</v>
      </c>
      <c r="G113" s="209" t="s">
        <v>132</v>
      </c>
      <c r="H113" s="210">
        <v>49</v>
      </c>
      <c r="I113" s="211"/>
      <c r="J113" s="210">
        <f>ROUND(I113*H113,2)</f>
        <v>0</v>
      </c>
      <c r="K113" s="208" t="s">
        <v>133</v>
      </c>
      <c r="L113" s="46"/>
      <c r="M113" s="212" t="s">
        <v>31</v>
      </c>
      <c r="N113" s="213" t="s">
        <v>52</v>
      </c>
      <c r="O113" s="86"/>
      <c r="P113" s="214">
        <f>O113*H113</f>
        <v>0</v>
      </c>
      <c r="Q113" s="214">
        <v>0</v>
      </c>
      <c r="R113" s="214">
        <f>Q113*H113</f>
        <v>0</v>
      </c>
      <c r="S113" s="214">
        <v>0.29</v>
      </c>
      <c r="T113" s="215">
        <f>S113*H113</f>
        <v>14.209999999999999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6" t="s">
        <v>134</v>
      </c>
      <c r="AT113" s="216" t="s">
        <v>129</v>
      </c>
      <c r="AU113" s="216" t="s">
        <v>20</v>
      </c>
      <c r="AY113" s="18" t="s">
        <v>127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89</v>
      </c>
      <c r="BK113" s="217">
        <f>ROUND(I113*H113,2)</f>
        <v>0</v>
      </c>
      <c r="BL113" s="18" t="s">
        <v>134</v>
      </c>
      <c r="BM113" s="216" t="s">
        <v>163</v>
      </c>
    </row>
    <row r="114" spans="1:47" s="2" customFormat="1" ht="12">
      <c r="A114" s="40"/>
      <c r="B114" s="41"/>
      <c r="C114" s="42"/>
      <c r="D114" s="218" t="s">
        <v>136</v>
      </c>
      <c r="E114" s="42"/>
      <c r="F114" s="219" t="s">
        <v>164</v>
      </c>
      <c r="G114" s="42"/>
      <c r="H114" s="42"/>
      <c r="I114" s="220"/>
      <c r="J114" s="42"/>
      <c r="K114" s="42"/>
      <c r="L114" s="46"/>
      <c r="M114" s="221"/>
      <c r="N114" s="22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136</v>
      </c>
      <c r="AU114" s="18" t="s">
        <v>20</v>
      </c>
    </row>
    <row r="115" spans="1:51" s="13" customFormat="1" ht="12">
      <c r="A115" s="13"/>
      <c r="B115" s="223"/>
      <c r="C115" s="224"/>
      <c r="D115" s="225" t="s">
        <v>138</v>
      </c>
      <c r="E115" s="226" t="s">
        <v>31</v>
      </c>
      <c r="F115" s="227" t="s">
        <v>165</v>
      </c>
      <c r="G115" s="224"/>
      <c r="H115" s="228">
        <v>49</v>
      </c>
      <c r="I115" s="229"/>
      <c r="J115" s="224"/>
      <c r="K115" s="224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138</v>
      </c>
      <c r="AU115" s="234" t="s">
        <v>20</v>
      </c>
      <c r="AV115" s="13" t="s">
        <v>20</v>
      </c>
      <c r="AW115" s="13" t="s">
        <v>40</v>
      </c>
      <c r="AX115" s="13" t="s">
        <v>81</v>
      </c>
      <c r="AY115" s="234" t="s">
        <v>127</v>
      </c>
    </row>
    <row r="116" spans="1:51" s="14" customFormat="1" ht="12">
      <c r="A116" s="14"/>
      <c r="B116" s="235"/>
      <c r="C116" s="236"/>
      <c r="D116" s="225" t="s">
        <v>138</v>
      </c>
      <c r="E116" s="237" t="s">
        <v>31</v>
      </c>
      <c r="F116" s="238" t="s">
        <v>166</v>
      </c>
      <c r="G116" s="236"/>
      <c r="H116" s="237" t="s">
        <v>31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138</v>
      </c>
      <c r="AU116" s="244" t="s">
        <v>20</v>
      </c>
      <c r="AV116" s="14" t="s">
        <v>89</v>
      </c>
      <c r="AW116" s="14" t="s">
        <v>40</v>
      </c>
      <c r="AX116" s="14" t="s">
        <v>81</v>
      </c>
      <c r="AY116" s="244" t="s">
        <v>127</v>
      </c>
    </row>
    <row r="117" spans="1:51" s="15" customFormat="1" ht="12">
      <c r="A117" s="15"/>
      <c r="B117" s="245"/>
      <c r="C117" s="246"/>
      <c r="D117" s="225" t="s">
        <v>138</v>
      </c>
      <c r="E117" s="247" t="s">
        <v>31</v>
      </c>
      <c r="F117" s="248" t="s">
        <v>141</v>
      </c>
      <c r="G117" s="246"/>
      <c r="H117" s="249">
        <v>49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5" t="s">
        <v>138</v>
      </c>
      <c r="AU117" s="255" t="s">
        <v>20</v>
      </c>
      <c r="AV117" s="15" t="s">
        <v>134</v>
      </c>
      <c r="AW117" s="15" t="s">
        <v>40</v>
      </c>
      <c r="AX117" s="15" t="s">
        <v>89</v>
      </c>
      <c r="AY117" s="255" t="s">
        <v>127</v>
      </c>
    </row>
    <row r="118" spans="1:65" s="2" customFormat="1" ht="33" customHeight="1">
      <c r="A118" s="40"/>
      <c r="B118" s="41"/>
      <c r="C118" s="206" t="s">
        <v>167</v>
      </c>
      <c r="D118" s="206" t="s">
        <v>129</v>
      </c>
      <c r="E118" s="207" t="s">
        <v>168</v>
      </c>
      <c r="F118" s="208" t="s">
        <v>169</v>
      </c>
      <c r="G118" s="209" t="s">
        <v>132</v>
      </c>
      <c r="H118" s="210">
        <v>49</v>
      </c>
      <c r="I118" s="211"/>
      <c r="J118" s="210">
        <f>ROUND(I118*H118,2)</f>
        <v>0</v>
      </c>
      <c r="K118" s="208" t="s">
        <v>133</v>
      </c>
      <c r="L118" s="46"/>
      <c r="M118" s="212" t="s">
        <v>31</v>
      </c>
      <c r="N118" s="213" t="s">
        <v>52</v>
      </c>
      <c r="O118" s="86"/>
      <c r="P118" s="214">
        <f>O118*H118</f>
        <v>0</v>
      </c>
      <c r="Q118" s="214">
        <v>0</v>
      </c>
      <c r="R118" s="214">
        <f>Q118*H118</f>
        <v>0</v>
      </c>
      <c r="S118" s="214">
        <v>0.098</v>
      </c>
      <c r="T118" s="215">
        <f>S118*H118</f>
        <v>4.8020000000000005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6" t="s">
        <v>134</v>
      </c>
      <c r="AT118" s="216" t="s">
        <v>129</v>
      </c>
      <c r="AU118" s="216" t="s">
        <v>20</v>
      </c>
      <c r="AY118" s="18" t="s">
        <v>127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89</v>
      </c>
      <c r="BK118" s="217">
        <f>ROUND(I118*H118,2)</f>
        <v>0</v>
      </c>
      <c r="BL118" s="18" t="s">
        <v>134</v>
      </c>
      <c r="BM118" s="216" t="s">
        <v>170</v>
      </c>
    </row>
    <row r="119" spans="1:47" s="2" customFormat="1" ht="12">
      <c r="A119" s="40"/>
      <c r="B119" s="41"/>
      <c r="C119" s="42"/>
      <c r="D119" s="218" t="s">
        <v>136</v>
      </c>
      <c r="E119" s="42"/>
      <c r="F119" s="219" t="s">
        <v>171</v>
      </c>
      <c r="G119" s="42"/>
      <c r="H119" s="42"/>
      <c r="I119" s="220"/>
      <c r="J119" s="42"/>
      <c r="K119" s="42"/>
      <c r="L119" s="46"/>
      <c r="M119" s="221"/>
      <c r="N119" s="22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136</v>
      </c>
      <c r="AU119" s="18" t="s">
        <v>20</v>
      </c>
    </row>
    <row r="120" spans="1:51" s="13" customFormat="1" ht="12">
      <c r="A120" s="13"/>
      <c r="B120" s="223"/>
      <c r="C120" s="224"/>
      <c r="D120" s="225" t="s">
        <v>138</v>
      </c>
      <c r="E120" s="226" t="s">
        <v>31</v>
      </c>
      <c r="F120" s="227" t="s">
        <v>165</v>
      </c>
      <c r="G120" s="224"/>
      <c r="H120" s="228">
        <v>49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138</v>
      </c>
      <c r="AU120" s="234" t="s">
        <v>20</v>
      </c>
      <c r="AV120" s="13" t="s">
        <v>20</v>
      </c>
      <c r="AW120" s="13" t="s">
        <v>40</v>
      </c>
      <c r="AX120" s="13" t="s">
        <v>81</v>
      </c>
      <c r="AY120" s="234" t="s">
        <v>127</v>
      </c>
    </row>
    <row r="121" spans="1:51" s="14" customFormat="1" ht="12">
      <c r="A121" s="14"/>
      <c r="B121" s="235"/>
      <c r="C121" s="236"/>
      <c r="D121" s="225" t="s">
        <v>138</v>
      </c>
      <c r="E121" s="237" t="s">
        <v>31</v>
      </c>
      <c r="F121" s="238" t="s">
        <v>172</v>
      </c>
      <c r="G121" s="236"/>
      <c r="H121" s="237" t="s">
        <v>31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138</v>
      </c>
      <c r="AU121" s="244" t="s">
        <v>20</v>
      </c>
      <c r="AV121" s="14" t="s">
        <v>89</v>
      </c>
      <c r="AW121" s="14" t="s">
        <v>40</v>
      </c>
      <c r="AX121" s="14" t="s">
        <v>81</v>
      </c>
      <c r="AY121" s="244" t="s">
        <v>127</v>
      </c>
    </row>
    <row r="122" spans="1:51" s="15" customFormat="1" ht="12">
      <c r="A122" s="15"/>
      <c r="B122" s="245"/>
      <c r="C122" s="246"/>
      <c r="D122" s="225" t="s">
        <v>138</v>
      </c>
      <c r="E122" s="247" t="s">
        <v>31</v>
      </c>
      <c r="F122" s="248" t="s">
        <v>141</v>
      </c>
      <c r="G122" s="246"/>
      <c r="H122" s="249">
        <v>49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5" t="s">
        <v>138</v>
      </c>
      <c r="AU122" s="255" t="s">
        <v>20</v>
      </c>
      <c r="AV122" s="15" t="s">
        <v>134</v>
      </c>
      <c r="AW122" s="15" t="s">
        <v>40</v>
      </c>
      <c r="AX122" s="15" t="s">
        <v>89</v>
      </c>
      <c r="AY122" s="255" t="s">
        <v>127</v>
      </c>
    </row>
    <row r="123" spans="1:65" s="2" customFormat="1" ht="24.15" customHeight="1">
      <c r="A123" s="40"/>
      <c r="B123" s="41"/>
      <c r="C123" s="206" t="s">
        <v>173</v>
      </c>
      <c r="D123" s="206" t="s">
        <v>129</v>
      </c>
      <c r="E123" s="207" t="s">
        <v>174</v>
      </c>
      <c r="F123" s="208" t="s">
        <v>175</v>
      </c>
      <c r="G123" s="209" t="s">
        <v>176</v>
      </c>
      <c r="H123" s="210">
        <v>145</v>
      </c>
      <c r="I123" s="211"/>
      <c r="J123" s="210">
        <f>ROUND(I123*H123,2)</f>
        <v>0</v>
      </c>
      <c r="K123" s="208" t="s">
        <v>133</v>
      </c>
      <c r="L123" s="46"/>
      <c r="M123" s="212" t="s">
        <v>31</v>
      </c>
      <c r="N123" s="213" t="s">
        <v>52</v>
      </c>
      <c r="O123" s="86"/>
      <c r="P123" s="214">
        <f>O123*H123</f>
        <v>0</v>
      </c>
      <c r="Q123" s="214">
        <v>0</v>
      </c>
      <c r="R123" s="214">
        <f>Q123*H123</f>
        <v>0</v>
      </c>
      <c r="S123" s="214">
        <v>0.29</v>
      </c>
      <c r="T123" s="215">
        <f>S123*H123</f>
        <v>42.05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6" t="s">
        <v>134</v>
      </c>
      <c r="AT123" s="216" t="s">
        <v>129</v>
      </c>
      <c r="AU123" s="216" t="s">
        <v>20</v>
      </c>
      <c r="AY123" s="18" t="s">
        <v>127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89</v>
      </c>
      <c r="BK123" s="217">
        <f>ROUND(I123*H123,2)</f>
        <v>0</v>
      </c>
      <c r="BL123" s="18" t="s">
        <v>134</v>
      </c>
      <c r="BM123" s="216" t="s">
        <v>177</v>
      </c>
    </row>
    <row r="124" spans="1:47" s="2" customFormat="1" ht="12">
      <c r="A124" s="40"/>
      <c r="B124" s="41"/>
      <c r="C124" s="42"/>
      <c r="D124" s="218" t="s">
        <v>136</v>
      </c>
      <c r="E124" s="42"/>
      <c r="F124" s="219" t="s">
        <v>178</v>
      </c>
      <c r="G124" s="42"/>
      <c r="H124" s="42"/>
      <c r="I124" s="220"/>
      <c r="J124" s="42"/>
      <c r="K124" s="42"/>
      <c r="L124" s="46"/>
      <c r="M124" s="221"/>
      <c r="N124" s="22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136</v>
      </c>
      <c r="AU124" s="18" t="s">
        <v>20</v>
      </c>
    </row>
    <row r="125" spans="1:51" s="13" customFormat="1" ht="12">
      <c r="A125" s="13"/>
      <c r="B125" s="223"/>
      <c r="C125" s="224"/>
      <c r="D125" s="225" t="s">
        <v>138</v>
      </c>
      <c r="E125" s="226" t="s">
        <v>31</v>
      </c>
      <c r="F125" s="227" t="s">
        <v>179</v>
      </c>
      <c r="G125" s="224"/>
      <c r="H125" s="228">
        <v>145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138</v>
      </c>
      <c r="AU125" s="234" t="s">
        <v>20</v>
      </c>
      <c r="AV125" s="13" t="s">
        <v>20</v>
      </c>
      <c r="AW125" s="13" t="s">
        <v>40</v>
      </c>
      <c r="AX125" s="13" t="s">
        <v>81</v>
      </c>
      <c r="AY125" s="234" t="s">
        <v>127</v>
      </c>
    </row>
    <row r="126" spans="1:51" s="14" customFormat="1" ht="12">
      <c r="A126" s="14"/>
      <c r="B126" s="235"/>
      <c r="C126" s="236"/>
      <c r="D126" s="225" t="s">
        <v>138</v>
      </c>
      <c r="E126" s="237" t="s">
        <v>31</v>
      </c>
      <c r="F126" s="238" t="s">
        <v>140</v>
      </c>
      <c r="G126" s="236"/>
      <c r="H126" s="237" t="s">
        <v>31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138</v>
      </c>
      <c r="AU126" s="244" t="s">
        <v>20</v>
      </c>
      <c r="AV126" s="14" t="s">
        <v>89</v>
      </c>
      <c r="AW126" s="14" t="s">
        <v>40</v>
      </c>
      <c r="AX126" s="14" t="s">
        <v>81</v>
      </c>
      <c r="AY126" s="244" t="s">
        <v>127</v>
      </c>
    </row>
    <row r="127" spans="1:51" s="15" customFormat="1" ht="12">
      <c r="A127" s="15"/>
      <c r="B127" s="245"/>
      <c r="C127" s="246"/>
      <c r="D127" s="225" t="s">
        <v>138</v>
      </c>
      <c r="E127" s="247" t="s">
        <v>31</v>
      </c>
      <c r="F127" s="248" t="s">
        <v>141</v>
      </c>
      <c r="G127" s="246"/>
      <c r="H127" s="249">
        <v>145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5" t="s">
        <v>138</v>
      </c>
      <c r="AU127" s="255" t="s">
        <v>20</v>
      </c>
      <c r="AV127" s="15" t="s">
        <v>134</v>
      </c>
      <c r="AW127" s="15" t="s">
        <v>40</v>
      </c>
      <c r="AX127" s="15" t="s">
        <v>89</v>
      </c>
      <c r="AY127" s="255" t="s">
        <v>127</v>
      </c>
    </row>
    <row r="128" spans="1:65" s="2" customFormat="1" ht="21.75" customHeight="1">
      <c r="A128" s="40"/>
      <c r="B128" s="41"/>
      <c r="C128" s="206" t="s">
        <v>180</v>
      </c>
      <c r="D128" s="206" t="s">
        <v>129</v>
      </c>
      <c r="E128" s="207" t="s">
        <v>181</v>
      </c>
      <c r="F128" s="208" t="s">
        <v>182</v>
      </c>
      <c r="G128" s="209" t="s">
        <v>183</v>
      </c>
      <c r="H128" s="210">
        <v>105</v>
      </c>
      <c r="I128" s="211"/>
      <c r="J128" s="210">
        <f>ROUND(I128*H128,2)</f>
        <v>0</v>
      </c>
      <c r="K128" s="208" t="s">
        <v>133</v>
      </c>
      <c r="L128" s="46"/>
      <c r="M128" s="212" t="s">
        <v>31</v>
      </c>
      <c r="N128" s="213" t="s">
        <v>52</v>
      </c>
      <c r="O128" s="86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6" t="s">
        <v>134</v>
      </c>
      <c r="AT128" s="216" t="s">
        <v>129</v>
      </c>
      <c r="AU128" s="216" t="s">
        <v>20</v>
      </c>
      <c r="AY128" s="18" t="s">
        <v>127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89</v>
      </c>
      <c r="BK128" s="217">
        <f>ROUND(I128*H128,2)</f>
        <v>0</v>
      </c>
      <c r="BL128" s="18" t="s">
        <v>134</v>
      </c>
      <c r="BM128" s="216" t="s">
        <v>184</v>
      </c>
    </row>
    <row r="129" spans="1:47" s="2" customFormat="1" ht="12">
      <c r="A129" s="40"/>
      <c r="B129" s="41"/>
      <c r="C129" s="42"/>
      <c r="D129" s="218" t="s">
        <v>136</v>
      </c>
      <c r="E129" s="42"/>
      <c r="F129" s="219" t="s">
        <v>185</v>
      </c>
      <c r="G129" s="42"/>
      <c r="H129" s="42"/>
      <c r="I129" s="220"/>
      <c r="J129" s="42"/>
      <c r="K129" s="42"/>
      <c r="L129" s="46"/>
      <c r="M129" s="221"/>
      <c r="N129" s="22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136</v>
      </c>
      <c r="AU129" s="18" t="s">
        <v>20</v>
      </c>
    </row>
    <row r="130" spans="1:51" s="13" customFormat="1" ht="12">
      <c r="A130" s="13"/>
      <c r="B130" s="223"/>
      <c r="C130" s="224"/>
      <c r="D130" s="225" t="s">
        <v>138</v>
      </c>
      <c r="E130" s="226" t="s">
        <v>31</v>
      </c>
      <c r="F130" s="227" t="s">
        <v>186</v>
      </c>
      <c r="G130" s="224"/>
      <c r="H130" s="228">
        <v>105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138</v>
      </c>
      <c r="AU130" s="234" t="s">
        <v>20</v>
      </c>
      <c r="AV130" s="13" t="s">
        <v>20</v>
      </c>
      <c r="AW130" s="13" t="s">
        <v>40</v>
      </c>
      <c r="AX130" s="13" t="s">
        <v>81</v>
      </c>
      <c r="AY130" s="234" t="s">
        <v>127</v>
      </c>
    </row>
    <row r="131" spans="1:51" s="14" customFormat="1" ht="12">
      <c r="A131" s="14"/>
      <c r="B131" s="235"/>
      <c r="C131" s="236"/>
      <c r="D131" s="225" t="s">
        <v>138</v>
      </c>
      <c r="E131" s="237" t="s">
        <v>31</v>
      </c>
      <c r="F131" s="238" t="s">
        <v>187</v>
      </c>
      <c r="G131" s="236"/>
      <c r="H131" s="237" t="s">
        <v>31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138</v>
      </c>
      <c r="AU131" s="244" t="s">
        <v>20</v>
      </c>
      <c r="AV131" s="14" t="s">
        <v>89</v>
      </c>
      <c r="AW131" s="14" t="s">
        <v>40</v>
      </c>
      <c r="AX131" s="14" t="s">
        <v>81</v>
      </c>
      <c r="AY131" s="244" t="s">
        <v>127</v>
      </c>
    </row>
    <row r="132" spans="1:51" s="15" customFormat="1" ht="12">
      <c r="A132" s="15"/>
      <c r="B132" s="245"/>
      <c r="C132" s="246"/>
      <c r="D132" s="225" t="s">
        <v>138</v>
      </c>
      <c r="E132" s="247" t="s">
        <v>31</v>
      </c>
      <c r="F132" s="248" t="s">
        <v>141</v>
      </c>
      <c r="G132" s="246"/>
      <c r="H132" s="249">
        <v>105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5" t="s">
        <v>138</v>
      </c>
      <c r="AU132" s="255" t="s">
        <v>20</v>
      </c>
      <c r="AV132" s="15" t="s">
        <v>134</v>
      </c>
      <c r="AW132" s="15" t="s">
        <v>40</v>
      </c>
      <c r="AX132" s="15" t="s">
        <v>89</v>
      </c>
      <c r="AY132" s="255" t="s">
        <v>127</v>
      </c>
    </row>
    <row r="133" spans="1:65" s="2" customFormat="1" ht="16.5" customHeight="1">
      <c r="A133" s="40"/>
      <c r="B133" s="41"/>
      <c r="C133" s="206" t="s">
        <v>188</v>
      </c>
      <c r="D133" s="206" t="s">
        <v>129</v>
      </c>
      <c r="E133" s="207" t="s">
        <v>189</v>
      </c>
      <c r="F133" s="208" t="s">
        <v>190</v>
      </c>
      <c r="G133" s="209" t="s">
        <v>183</v>
      </c>
      <c r="H133" s="210">
        <v>112</v>
      </c>
      <c r="I133" s="211"/>
      <c r="J133" s="210">
        <f>ROUND(I133*H133,2)</f>
        <v>0</v>
      </c>
      <c r="K133" s="208" t="s">
        <v>133</v>
      </c>
      <c r="L133" s="46"/>
      <c r="M133" s="212" t="s">
        <v>31</v>
      </c>
      <c r="N133" s="213" t="s">
        <v>52</v>
      </c>
      <c r="O133" s="86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6" t="s">
        <v>134</v>
      </c>
      <c r="AT133" s="216" t="s">
        <v>129</v>
      </c>
      <c r="AU133" s="216" t="s">
        <v>20</v>
      </c>
      <c r="AY133" s="18" t="s">
        <v>127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89</v>
      </c>
      <c r="BK133" s="217">
        <f>ROUND(I133*H133,2)</f>
        <v>0</v>
      </c>
      <c r="BL133" s="18" t="s">
        <v>134</v>
      </c>
      <c r="BM133" s="216" t="s">
        <v>191</v>
      </c>
    </row>
    <row r="134" spans="1:47" s="2" customFormat="1" ht="12">
      <c r="A134" s="40"/>
      <c r="B134" s="41"/>
      <c r="C134" s="42"/>
      <c r="D134" s="218" t="s">
        <v>136</v>
      </c>
      <c r="E134" s="42"/>
      <c r="F134" s="219" t="s">
        <v>192</v>
      </c>
      <c r="G134" s="42"/>
      <c r="H134" s="42"/>
      <c r="I134" s="220"/>
      <c r="J134" s="42"/>
      <c r="K134" s="42"/>
      <c r="L134" s="46"/>
      <c r="M134" s="221"/>
      <c r="N134" s="22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136</v>
      </c>
      <c r="AU134" s="18" t="s">
        <v>20</v>
      </c>
    </row>
    <row r="135" spans="1:51" s="13" customFormat="1" ht="12">
      <c r="A135" s="13"/>
      <c r="B135" s="223"/>
      <c r="C135" s="224"/>
      <c r="D135" s="225" t="s">
        <v>138</v>
      </c>
      <c r="E135" s="226" t="s">
        <v>31</v>
      </c>
      <c r="F135" s="227" t="s">
        <v>193</v>
      </c>
      <c r="G135" s="224"/>
      <c r="H135" s="228">
        <v>112</v>
      </c>
      <c r="I135" s="229"/>
      <c r="J135" s="224"/>
      <c r="K135" s="224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138</v>
      </c>
      <c r="AU135" s="234" t="s">
        <v>20</v>
      </c>
      <c r="AV135" s="13" t="s">
        <v>20</v>
      </c>
      <c r="AW135" s="13" t="s">
        <v>40</v>
      </c>
      <c r="AX135" s="13" t="s">
        <v>81</v>
      </c>
      <c r="AY135" s="234" t="s">
        <v>127</v>
      </c>
    </row>
    <row r="136" spans="1:51" s="14" customFormat="1" ht="12">
      <c r="A136" s="14"/>
      <c r="B136" s="235"/>
      <c r="C136" s="236"/>
      <c r="D136" s="225" t="s">
        <v>138</v>
      </c>
      <c r="E136" s="237" t="s">
        <v>31</v>
      </c>
      <c r="F136" s="238" t="s">
        <v>194</v>
      </c>
      <c r="G136" s="236"/>
      <c r="H136" s="237" t="s">
        <v>31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138</v>
      </c>
      <c r="AU136" s="244" t="s">
        <v>20</v>
      </c>
      <c r="AV136" s="14" t="s">
        <v>89</v>
      </c>
      <c r="AW136" s="14" t="s">
        <v>40</v>
      </c>
      <c r="AX136" s="14" t="s">
        <v>81</v>
      </c>
      <c r="AY136" s="244" t="s">
        <v>127</v>
      </c>
    </row>
    <row r="137" spans="1:51" s="14" customFormat="1" ht="12">
      <c r="A137" s="14"/>
      <c r="B137" s="235"/>
      <c r="C137" s="236"/>
      <c r="D137" s="225" t="s">
        <v>138</v>
      </c>
      <c r="E137" s="237" t="s">
        <v>31</v>
      </c>
      <c r="F137" s="238" t="s">
        <v>140</v>
      </c>
      <c r="G137" s="236"/>
      <c r="H137" s="237" t="s">
        <v>31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138</v>
      </c>
      <c r="AU137" s="244" t="s">
        <v>20</v>
      </c>
      <c r="AV137" s="14" t="s">
        <v>89</v>
      </c>
      <c r="AW137" s="14" t="s">
        <v>40</v>
      </c>
      <c r="AX137" s="14" t="s">
        <v>81</v>
      </c>
      <c r="AY137" s="244" t="s">
        <v>127</v>
      </c>
    </row>
    <row r="138" spans="1:51" s="15" customFormat="1" ht="12">
      <c r="A138" s="15"/>
      <c r="B138" s="245"/>
      <c r="C138" s="246"/>
      <c r="D138" s="225" t="s">
        <v>138</v>
      </c>
      <c r="E138" s="247" t="s">
        <v>31</v>
      </c>
      <c r="F138" s="248" t="s">
        <v>141</v>
      </c>
      <c r="G138" s="246"/>
      <c r="H138" s="249">
        <v>112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5" t="s">
        <v>138</v>
      </c>
      <c r="AU138" s="255" t="s">
        <v>20</v>
      </c>
      <c r="AV138" s="15" t="s">
        <v>134</v>
      </c>
      <c r="AW138" s="15" t="s">
        <v>40</v>
      </c>
      <c r="AX138" s="15" t="s">
        <v>89</v>
      </c>
      <c r="AY138" s="255" t="s">
        <v>127</v>
      </c>
    </row>
    <row r="139" spans="1:65" s="2" customFormat="1" ht="24.15" customHeight="1">
      <c r="A139" s="40"/>
      <c r="B139" s="41"/>
      <c r="C139" s="206" t="s">
        <v>195</v>
      </c>
      <c r="D139" s="206" t="s">
        <v>129</v>
      </c>
      <c r="E139" s="207" t="s">
        <v>196</v>
      </c>
      <c r="F139" s="208" t="s">
        <v>197</v>
      </c>
      <c r="G139" s="209" t="s">
        <v>183</v>
      </c>
      <c r="H139" s="210">
        <v>168</v>
      </c>
      <c r="I139" s="211"/>
      <c r="J139" s="210">
        <f>ROUND(I139*H139,2)</f>
        <v>0</v>
      </c>
      <c r="K139" s="208" t="s">
        <v>133</v>
      </c>
      <c r="L139" s="46"/>
      <c r="M139" s="212" t="s">
        <v>31</v>
      </c>
      <c r="N139" s="213" t="s">
        <v>52</v>
      </c>
      <c r="O139" s="86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6" t="s">
        <v>134</v>
      </c>
      <c r="AT139" s="216" t="s">
        <v>129</v>
      </c>
      <c r="AU139" s="216" t="s">
        <v>20</v>
      </c>
      <c r="AY139" s="18" t="s">
        <v>127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89</v>
      </c>
      <c r="BK139" s="217">
        <f>ROUND(I139*H139,2)</f>
        <v>0</v>
      </c>
      <c r="BL139" s="18" t="s">
        <v>134</v>
      </c>
      <c r="BM139" s="216" t="s">
        <v>198</v>
      </c>
    </row>
    <row r="140" spans="1:47" s="2" customFormat="1" ht="12">
      <c r="A140" s="40"/>
      <c r="B140" s="41"/>
      <c r="C140" s="42"/>
      <c r="D140" s="218" t="s">
        <v>136</v>
      </c>
      <c r="E140" s="42"/>
      <c r="F140" s="219" t="s">
        <v>199</v>
      </c>
      <c r="G140" s="42"/>
      <c r="H140" s="42"/>
      <c r="I140" s="220"/>
      <c r="J140" s="42"/>
      <c r="K140" s="42"/>
      <c r="L140" s="46"/>
      <c r="M140" s="221"/>
      <c r="N140" s="22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136</v>
      </c>
      <c r="AU140" s="18" t="s">
        <v>20</v>
      </c>
    </row>
    <row r="141" spans="1:51" s="13" customFormat="1" ht="12">
      <c r="A141" s="13"/>
      <c r="B141" s="223"/>
      <c r="C141" s="224"/>
      <c r="D141" s="225" t="s">
        <v>138</v>
      </c>
      <c r="E141" s="226" t="s">
        <v>31</v>
      </c>
      <c r="F141" s="227" t="s">
        <v>200</v>
      </c>
      <c r="G141" s="224"/>
      <c r="H141" s="228">
        <v>168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138</v>
      </c>
      <c r="AU141" s="234" t="s">
        <v>20</v>
      </c>
      <c r="AV141" s="13" t="s">
        <v>20</v>
      </c>
      <c r="AW141" s="13" t="s">
        <v>40</v>
      </c>
      <c r="AX141" s="13" t="s">
        <v>81</v>
      </c>
      <c r="AY141" s="234" t="s">
        <v>127</v>
      </c>
    </row>
    <row r="142" spans="1:51" s="14" customFormat="1" ht="12">
      <c r="A142" s="14"/>
      <c r="B142" s="235"/>
      <c r="C142" s="236"/>
      <c r="D142" s="225" t="s">
        <v>138</v>
      </c>
      <c r="E142" s="237" t="s">
        <v>31</v>
      </c>
      <c r="F142" s="238" t="s">
        <v>140</v>
      </c>
      <c r="G142" s="236"/>
      <c r="H142" s="237" t="s">
        <v>31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138</v>
      </c>
      <c r="AU142" s="244" t="s">
        <v>20</v>
      </c>
      <c r="AV142" s="14" t="s">
        <v>89</v>
      </c>
      <c r="AW142" s="14" t="s">
        <v>40</v>
      </c>
      <c r="AX142" s="14" t="s">
        <v>81</v>
      </c>
      <c r="AY142" s="244" t="s">
        <v>127</v>
      </c>
    </row>
    <row r="143" spans="1:51" s="15" customFormat="1" ht="12">
      <c r="A143" s="15"/>
      <c r="B143" s="245"/>
      <c r="C143" s="246"/>
      <c r="D143" s="225" t="s">
        <v>138</v>
      </c>
      <c r="E143" s="247" t="s">
        <v>31</v>
      </c>
      <c r="F143" s="248" t="s">
        <v>141</v>
      </c>
      <c r="G143" s="246"/>
      <c r="H143" s="249">
        <v>168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5" t="s">
        <v>138</v>
      </c>
      <c r="AU143" s="255" t="s">
        <v>20</v>
      </c>
      <c r="AV143" s="15" t="s">
        <v>134</v>
      </c>
      <c r="AW143" s="15" t="s">
        <v>40</v>
      </c>
      <c r="AX143" s="15" t="s">
        <v>89</v>
      </c>
      <c r="AY143" s="255" t="s">
        <v>127</v>
      </c>
    </row>
    <row r="144" spans="1:65" s="2" customFormat="1" ht="24.15" customHeight="1">
      <c r="A144" s="40"/>
      <c r="B144" s="41"/>
      <c r="C144" s="206" t="s">
        <v>201</v>
      </c>
      <c r="D144" s="206" t="s">
        <v>129</v>
      </c>
      <c r="E144" s="207" t="s">
        <v>202</v>
      </c>
      <c r="F144" s="208" t="s">
        <v>203</v>
      </c>
      <c r="G144" s="209" t="s">
        <v>183</v>
      </c>
      <c r="H144" s="210">
        <v>6.78</v>
      </c>
      <c r="I144" s="211"/>
      <c r="J144" s="210">
        <f>ROUND(I144*H144,2)</f>
        <v>0</v>
      </c>
      <c r="K144" s="208" t="s">
        <v>133</v>
      </c>
      <c r="L144" s="46"/>
      <c r="M144" s="212" t="s">
        <v>31</v>
      </c>
      <c r="N144" s="213" t="s">
        <v>52</v>
      </c>
      <c r="O144" s="86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6" t="s">
        <v>134</v>
      </c>
      <c r="AT144" s="216" t="s">
        <v>129</v>
      </c>
      <c r="AU144" s="216" t="s">
        <v>20</v>
      </c>
      <c r="AY144" s="18" t="s">
        <v>127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89</v>
      </c>
      <c r="BK144" s="217">
        <f>ROUND(I144*H144,2)</f>
        <v>0</v>
      </c>
      <c r="BL144" s="18" t="s">
        <v>134</v>
      </c>
      <c r="BM144" s="216" t="s">
        <v>204</v>
      </c>
    </row>
    <row r="145" spans="1:47" s="2" customFormat="1" ht="12">
      <c r="A145" s="40"/>
      <c r="B145" s="41"/>
      <c r="C145" s="42"/>
      <c r="D145" s="218" t="s">
        <v>136</v>
      </c>
      <c r="E145" s="42"/>
      <c r="F145" s="219" t="s">
        <v>205</v>
      </c>
      <c r="G145" s="42"/>
      <c r="H145" s="42"/>
      <c r="I145" s="220"/>
      <c r="J145" s="42"/>
      <c r="K145" s="42"/>
      <c r="L145" s="46"/>
      <c r="M145" s="221"/>
      <c r="N145" s="22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136</v>
      </c>
      <c r="AU145" s="18" t="s">
        <v>20</v>
      </c>
    </row>
    <row r="146" spans="1:51" s="13" customFormat="1" ht="12">
      <c r="A146" s="13"/>
      <c r="B146" s="223"/>
      <c r="C146" s="224"/>
      <c r="D146" s="225" t="s">
        <v>138</v>
      </c>
      <c r="E146" s="226" t="s">
        <v>31</v>
      </c>
      <c r="F146" s="227" t="s">
        <v>206</v>
      </c>
      <c r="G146" s="224"/>
      <c r="H146" s="228">
        <v>6.78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138</v>
      </c>
      <c r="AU146" s="234" t="s">
        <v>20</v>
      </c>
      <c r="AV146" s="13" t="s">
        <v>20</v>
      </c>
      <c r="AW146" s="13" t="s">
        <v>40</v>
      </c>
      <c r="AX146" s="13" t="s">
        <v>81</v>
      </c>
      <c r="AY146" s="234" t="s">
        <v>127</v>
      </c>
    </row>
    <row r="147" spans="1:51" s="14" customFormat="1" ht="12">
      <c r="A147" s="14"/>
      <c r="B147" s="235"/>
      <c r="C147" s="236"/>
      <c r="D147" s="225" t="s">
        <v>138</v>
      </c>
      <c r="E147" s="237" t="s">
        <v>31</v>
      </c>
      <c r="F147" s="238" t="s">
        <v>207</v>
      </c>
      <c r="G147" s="236"/>
      <c r="H147" s="237" t="s">
        <v>31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138</v>
      </c>
      <c r="AU147" s="244" t="s">
        <v>20</v>
      </c>
      <c r="AV147" s="14" t="s">
        <v>89</v>
      </c>
      <c r="AW147" s="14" t="s">
        <v>40</v>
      </c>
      <c r="AX147" s="14" t="s">
        <v>81</v>
      </c>
      <c r="AY147" s="244" t="s">
        <v>127</v>
      </c>
    </row>
    <row r="148" spans="1:51" s="15" customFormat="1" ht="12">
      <c r="A148" s="15"/>
      <c r="B148" s="245"/>
      <c r="C148" s="246"/>
      <c r="D148" s="225" t="s">
        <v>138</v>
      </c>
      <c r="E148" s="247" t="s">
        <v>31</v>
      </c>
      <c r="F148" s="248" t="s">
        <v>141</v>
      </c>
      <c r="G148" s="246"/>
      <c r="H148" s="249">
        <v>6.78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5" t="s">
        <v>138</v>
      </c>
      <c r="AU148" s="255" t="s">
        <v>20</v>
      </c>
      <c r="AV148" s="15" t="s">
        <v>134</v>
      </c>
      <c r="AW148" s="15" t="s">
        <v>40</v>
      </c>
      <c r="AX148" s="15" t="s">
        <v>89</v>
      </c>
      <c r="AY148" s="255" t="s">
        <v>127</v>
      </c>
    </row>
    <row r="149" spans="1:65" s="2" customFormat="1" ht="24.15" customHeight="1">
      <c r="A149" s="40"/>
      <c r="B149" s="41"/>
      <c r="C149" s="206" t="s">
        <v>208</v>
      </c>
      <c r="D149" s="206" t="s">
        <v>129</v>
      </c>
      <c r="E149" s="207" t="s">
        <v>202</v>
      </c>
      <c r="F149" s="208" t="s">
        <v>203</v>
      </c>
      <c r="G149" s="209" t="s">
        <v>183</v>
      </c>
      <c r="H149" s="210">
        <v>3.6</v>
      </c>
      <c r="I149" s="211"/>
      <c r="J149" s="210">
        <f>ROUND(I149*H149,2)</f>
        <v>0</v>
      </c>
      <c r="K149" s="208" t="s">
        <v>133</v>
      </c>
      <c r="L149" s="46"/>
      <c r="M149" s="212" t="s">
        <v>31</v>
      </c>
      <c r="N149" s="213" t="s">
        <v>52</v>
      </c>
      <c r="O149" s="86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6" t="s">
        <v>134</v>
      </c>
      <c r="AT149" s="216" t="s">
        <v>129</v>
      </c>
      <c r="AU149" s="216" t="s">
        <v>20</v>
      </c>
      <c r="AY149" s="18" t="s">
        <v>127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89</v>
      </c>
      <c r="BK149" s="217">
        <f>ROUND(I149*H149,2)</f>
        <v>0</v>
      </c>
      <c r="BL149" s="18" t="s">
        <v>134</v>
      </c>
      <c r="BM149" s="216" t="s">
        <v>209</v>
      </c>
    </row>
    <row r="150" spans="1:47" s="2" customFormat="1" ht="12">
      <c r="A150" s="40"/>
      <c r="B150" s="41"/>
      <c r="C150" s="42"/>
      <c r="D150" s="218" t="s">
        <v>136</v>
      </c>
      <c r="E150" s="42"/>
      <c r="F150" s="219" t="s">
        <v>205</v>
      </c>
      <c r="G150" s="42"/>
      <c r="H150" s="42"/>
      <c r="I150" s="220"/>
      <c r="J150" s="42"/>
      <c r="K150" s="42"/>
      <c r="L150" s="46"/>
      <c r="M150" s="221"/>
      <c r="N150" s="222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136</v>
      </c>
      <c r="AU150" s="18" t="s">
        <v>20</v>
      </c>
    </row>
    <row r="151" spans="1:51" s="13" customFormat="1" ht="12">
      <c r="A151" s="13"/>
      <c r="B151" s="223"/>
      <c r="C151" s="224"/>
      <c r="D151" s="225" t="s">
        <v>138</v>
      </c>
      <c r="E151" s="226" t="s">
        <v>31</v>
      </c>
      <c r="F151" s="227" t="s">
        <v>210</v>
      </c>
      <c r="G151" s="224"/>
      <c r="H151" s="228">
        <v>3.6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138</v>
      </c>
      <c r="AU151" s="234" t="s">
        <v>20</v>
      </c>
      <c r="AV151" s="13" t="s">
        <v>20</v>
      </c>
      <c r="AW151" s="13" t="s">
        <v>40</v>
      </c>
      <c r="AX151" s="13" t="s">
        <v>81</v>
      </c>
      <c r="AY151" s="234" t="s">
        <v>127</v>
      </c>
    </row>
    <row r="152" spans="1:51" s="14" customFormat="1" ht="12">
      <c r="A152" s="14"/>
      <c r="B152" s="235"/>
      <c r="C152" s="236"/>
      <c r="D152" s="225" t="s">
        <v>138</v>
      </c>
      <c r="E152" s="237" t="s">
        <v>31</v>
      </c>
      <c r="F152" s="238" t="s">
        <v>140</v>
      </c>
      <c r="G152" s="236"/>
      <c r="H152" s="237" t="s">
        <v>31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138</v>
      </c>
      <c r="AU152" s="244" t="s">
        <v>20</v>
      </c>
      <c r="AV152" s="14" t="s">
        <v>89</v>
      </c>
      <c r="AW152" s="14" t="s">
        <v>40</v>
      </c>
      <c r="AX152" s="14" t="s">
        <v>81</v>
      </c>
      <c r="AY152" s="244" t="s">
        <v>127</v>
      </c>
    </row>
    <row r="153" spans="1:51" s="15" customFormat="1" ht="12">
      <c r="A153" s="15"/>
      <c r="B153" s="245"/>
      <c r="C153" s="246"/>
      <c r="D153" s="225" t="s">
        <v>138</v>
      </c>
      <c r="E153" s="247" t="s">
        <v>31</v>
      </c>
      <c r="F153" s="248" t="s">
        <v>141</v>
      </c>
      <c r="G153" s="246"/>
      <c r="H153" s="249">
        <v>3.6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5" t="s">
        <v>138</v>
      </c>
      <c r="AU153" s="255" t="s">
        <v>20</v>
      </c>
      <c r="AV153" s="15" t="s">
        <v>134</v>
      </c>
      <c r="AW153" s="15" t="s">
        <v>40</v>
      </c>
      <c r="AX153" s="15" t="s">
        <v>89</v>
      </c>
      <c r="AY153" s="255" t="s">
        <v>127</v>
      </c>
    </row>
    <row r="154" spans="1:65" s="2" customFormat="1" ht="24.15" customHeight="1">
      <c r="A154" s="40"/>
      <c r="B154" s="41"/>
      <c r="C154" s="206" t="s">
        <v>211</v>
      </c>
      <c r="D154" s="206" t="s">
        <v>129</v>
      </c>
      <c r="E154" s="207" t="s">
        <v>212</v>
      </c>
      <c r="F154" s="208" t="s">
        <v>213</v>
      </c>
      <c r="G154" s="209" t="s">
        <v>183</v>
      </c>
      <c r="H154" s="210">
        <v>36.96</v>
      </c>
      <c r="I154" s="211"/>
      <c r="J154" s="210">
        <f>ROUND(I154*H154,2)</f>
        <v>0</v>
      </c>
      <c r="K154" s="208" t="s">
        <v>133</v>
      </c>
      <c r="L154" s="46"/>
      <c r="M154" s="212" t="s">
        <v>31</v>
      </c>
      <c r="N154" s="213" t="s">
        <v>52</v>
      </c>
      <c r="O154" s="86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6" t="s">
        <v>134</v>
      </c>
      <c r="AT154" s="216" t="s">
        <v>129</v>
      </c>
      <c r="AU154" s="216" t="s">
        <v>20</v>
      </c>
      <c r="AY154" s="18" t="s">
        <v>127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89</v>
      </c>
      <c r="BK154" s="217">
        <f>ROUND(I154*H154,2)</f>
        <v>0</v>
      </c>
      <c r="BL154" s="18" t="s">
        <v>134</v>
      </c>
      <c r="BM154" s="216" t="s">
        <v>214</v>
      </c>
    </row>
    <row r="155" spans="1:47" s="2" customFormat="1" ht="12">
      <c r="A155" s="40"/>
      <c r="B155" s="41"/>
      <c r="C155" s="42"/>
      <c r="D155" s="218" t="s">
        <v>136</v>
      </c>
      <c r="E155" s="42"/>
      <c r="F155" s="219" t="s">
        <v>215</v>
      </c>
      <c r="G155" s="42"/>
      <c r="H155" s="42"/>
      <c r="I155" s="220"/>
      <c r="J155" s="42"/>
      <c r="K155" s="42"/>
      <c r="L155" s="46"/>
      <c r="M155" s="221"/>
      <c r="N155" s="222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136</v>
      </c>
      <c r="AU155" s="18" t="s">
        <v>20</v>
      </c>
    </row>
    <row r="156" spans="1:51" s="13" customFormat="1" ht="12">
      <c r="A156" s="13"/>
      <c r="B156" s="223"/>
      <c r="C156" s="224"/>
      <c r="D156" s="225" t="s">
        <v>138</v>
      </c>
      <c r="E156" s="226" t="s">
        <v>31</v>
      </c>
      <c r="F156" s="227" t="s">
        <v>216</v>
      </c>
      <c r="G156" s="224"/>
      <c r="H156" s="228">
        <v>2.8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138</v>
      </c>
      <c r="AU156" s="234" t="s">
        <v>20</v>
      </c>
      <c r="AV156" s="13" t="s">
        <v>20</v>
      </c>
      <c r="AW156" s="13" t="s">
        <v>40</v>
      </c>
      <c r="AX156" s="13" t="s">
        <v>81</v>
      </c>
      <c r="AY156" s="234" t="s">
        <v>127</v>
      </c>
    </row>
    <row r="157" spans="1:51" s="14" customFormat="1" ht="12">
      <c r="A157" s="14"/>
      <c r="B157" s="235"/>
      <c r="C157" s="236"/>
      <c r="D157" s="225" t="s">
        <v>138</v>
      </c>
      <c r="E157" s="237" t="s">
        <v>31</v>
      </c>
      <c r="F157" s="238" t="s">
        <v>217</v>
      </c>
      <c r="G157" s="236"/>
      <c r="H157" s="237" t="s">
        <v>31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138</v>
      </c>
      <c r="AU157" s="244" t="s">
        <v>20</v>
      </c>
      <c r="AV157" s="14" t="s">
        <v>89</v>
      </c>
      <c r="AW157" s="14" t="s">
        <v>40</v>
      </c>
      <c r="AX157" s="14" t="s">
        <v>81</v>
      </c>
      <c r="AY157" s="244" t="s">
        <v>127</v>
      </c>
    </row>
    <row r="158" spans="1:51" s="13" customFormat="1" ht="12">
      <c r="A158" s="13"/>
      <c r="B158" s="223"/>
      <c r="C158" s="224"/>
      <c r="D158" s="225" t="s">
        <v>138</v>
      </c>
      <c r="E158" s="226" t="s">
        <v>31</v>
      </c>
      <c r="F158" s="227" t="s">
        <v>218</v>
      </c>
      <c r="G158" s="224"/>
      <c r="H158" s="228">
        <v>32.2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138</v>
      </c>
      <c r="AU158" s="234" t="s">
        <v>20</v>
      </c>
      <c r="AV158" s="13" t="s">
        <v>20</v>
      </c>
      <c r="AW158" s="13" t="s">
        <v>40</v>
      </c>
      <c r="AX158" s="13" t="s">
        <v>81</v>
      </c>
      <c r="AY158" s="234" t="s">
        <v>127</v>
      </c>
    </row>
    <row r="159" spans="1:51" s="14" customFormat="1" ht="12">
      <c r="A159" s="14"/>
      <c r="B159" s="235"/>
      <c r="C159" s="236"/>
      <c r="D159" s="225" t="s">
        <v>138</v>
      </c>
      <c r="E159" s="237" t="s">
        <v>31</v>
      </c>
      <c r="F159" s="238" t="s">
        <v>219</v>
      </c>
      <c r="G159" s="236"/>
      <c r="H159" s="237" t="s">
        <v>31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138</v>
      </c>
      <c r="AU159" s="244" t="s">
        <v>20</v>
      </c>
      <c r="AV159" s="14" t="s">
        <v>89</v>
      </c>
      <c r="AW159" s="14" t="s">
        <v>40</v>
      </c>
      <c r="AX159" s="14" t="s">
        <v>81</v>
      </c>
      <c r="AY159" s="244" t="s">
        <v>127</v>
      </c>
    </row>
    <row r="160" spans="1:51" s="13" customFormat="1" ht="12">
      <c r="A160" s="13"/>
      <c r="B160" s="223"/>
      <c r="C160" s="224"/>
      <c r="D160" s="225" t="s">
        <v>138</v>
      </c>
      <c r="E160" s="226" t="s">
        <v>31</v>
      </c>
      <c r="F160" s="227" t="s">
        <v>220</v>
      </c>
      <c r="G160" s="224"/>
      <c r="H160" s="228">
        <v>1.96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138</v>
      </c>
      <c r="AU160" s="234" t="s">
        <v>20</v>
      </c>
      <c r="AV160" s="13" t="s">
        <v>20</v>
      </c>
      <c r="AW160" s="13" t="s">
        <v>40</v>
      </c>
      <c r="AX160" s="13" t="s">
        <v>81</v>
      </c>
      <c r="AY160" s="234" t="s">
        <v>127</v>
      </c>
    </row>
    <row r="161" spans="1:51" s="14" customFormat="1" ht="12">
      <c r="A161" s="14"/>
      <c r="B161" s="235"/>
      <c r="C161" s="236"/>
      <c r="D161" s="225" t="s">
        <v>138</v>
      </c>
      <c r="E161" s="237" t="s">
        <v>31</v>
      </c>
      <c r="F161" s="238" t="s">
        <v>221</v>
      </c>
      <c r="G161" s="236"/>
      <c r="H161" s="237" t="s">
        <v>31</v>
      </c>
      <c r="I161" s="239"/>
      <c r="J161" s="236"/>
      <c r="K161" s="236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138</v>
      </c>
      <c r="AU161" s="244" t="s">
        <v>20</v>
      </c>
      <c r="AV161" s="14" t="s">
        <v>89</v>
      </c>
      <c r="AW161" s="14" t="s">
        <v>40</v>
      </c>
      <c r="AX161" s="14" t="s">
        <v>81</v>
      </c>
      <c r="AY161" s="244" t="s">
        <v>127</v>
      </c>
    </row>
    <row r="162" spans="1:51" s="14" customFormat="1" ht="12">
      <c r="A162" s="14"/>
      <c r="B162" s="235"/>
      <c r="C162" s="236"/>
      <c r="D162" s="225" t="s">
        <v>138</v>
      </c>
      <c r="E162" s="237" t="s">
        <v>31</v>
      </c>
      <c r="F162" s="238" t="s">
        <v>222</v>
      </c>
      <c r="G162" s="236"/>
      <c r="H162" s="237" t="s">
        <v>31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138</v>
      </c>
      <c r="AU162" s="244" t="s">
        <v>20</v>
      </c>
      <c r="AV162" s="14" t="s">
        <v>89</v>
      </c>
      <c r="AW162" s="14" t="s">
        <v>40</v>
      </c>
      <c r="AX162" s="14" t="s">
        <v>81</v>
      </c>
      <c r="AY162" s="244" t="s">
        <v>127</v>
      </c>
    </row>
    <row r="163" spans="1:51" s="15" customFormat="1" ht="12">
      <c r="A163" s="15"/>
      <c r="B163" s="245"/>
      <c r="C163" s="246"/>
      <c r="D163" s="225" t="s">
        <v>138</v>
      </c>
      <c r="E163" s="247" t="s">
        <v>31</v>
      </c>
      <c r="F163" s="248" t="s">
        <v>141</v>
      </c>
      <c r="G163" s="246"/>
      <c r="H163" s="249">
        <v>36.96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5" t="s">
        <v>138</v>
      </c>
      <c r="AU163" s="255" t="s">
        <v>20</v>
      </c>
      <c r="AV163" s="15" t="s">
        <v>134</v>
      </c>
      <c r="AW163" s="15" t="s">
        <v>40</v>
      </c>
      <c r="AX163" s="15" t="s">
        <v>89</v>
      </c>
      <c r="AY163" s="255" t="s">
        <v>127</v>
      </c>
    </row>
    <row r="164" spans="1:65" s="2" customFormat="1" ht="37.8" customHeight="1">
      <c r="A164" s="40"/>
      <c r="B164" s="41"/>
      <c r="C164" s="206" t="s">
        <v>223</v>
      </c>
      <c r="D164" s="206" t="s">
        <v>129</v>
      </c>
      <c r="E164" s="207" t="s">
        <v>224</v>
      </c>
      <c r="F164" s="208" t="s">
        <v>225</v>
      </c>
      <c r="G164" s="209" t="s">
        <v>183</v>
      </c>
      <c r="H164" s="210">
        <v>327.34</v>
      </c>
      <c r="I164" s="211"/>
      <c r="J164" s="210">
        <f>ROUND(I164*H164,2)</f>
        <v>0</v>
      </c>
      <c r="K164" s="208" t="s">
        <v>133</v>
      </c>
      <c r="L164" s="46"/>
      <c r="M164" s="212" t="s">
        <v>31</v>
      </c>
      <c r="N164" s="213" t="s">
        <v>52</v>
      </c>
      <c r="O164" s="86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6" t="s">
        <v>134</v>
      </c>
      <c r="AT164" s="216" t="s">
        <v>129</v>
      </c>
      <c r="AU164" s="216" t="s">
        <v>20</v>
      </c>
      <c r="AY164" s="18" t="s">
        <v>127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89</v>
      </c>
      <c r="BK164" s="217">
        <f>ROUND(I164*H164,2)</f>
        <v>0</v>
      </c>
      <c r="BL164" s="18" t="s">
        <v>134</v>
      </c>
      <c r="BM164" s="216" t="s">
        <v>226</v>
      </c>
    </row>
    <row r="165" spans="1:47" s="2" customFormat="1" ht="12">
      <c r="A165" s="40"/>
      <c r="B165" s="41"/>
      <c r="C165" s="42"/>
      <c r="D165" s="218" t="s">
        <v>136</v>
      </c>
      <c r="E165" s="42"/>
      <c r="F165" s="219" t="s">
        <v>227</v>
      </c>
      <c r="G165" s="42"/>
      <c r="H165" s="42"/>
      <c r="I165" s="220"/>
      <c r="J165" s="42"/>
      <c r="K165" s="42"/>
      <c r="L165" s="46"/>
      <c r="M165" s="221"/>
      <c r="N165" s="222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8" t="s">
        <v>136</v>
      </c>
      <c r="AU165" s="18" t="s">
        <v>20</v>
      </c>
    </row>
    <row r="166" spans="1:51" s="13" customFormat="1" ht="12">
      <c r="A166" s="13"/>
      <c r="B166" s="223"/>
      <c r="C166" s="224"/>
      <c r="D166" s="225" t="s">
        <v>138</v>
      </c>
      <c r="E166" s="226" t="s">
        <v>31</v>
      </c>
      <c r="F166" s="227" t="s">
        <v>228</v>
      </c>
      <c r="G166" s="224"/>
      <c r="H166" s="228">
        <v>327.34</v>
      </c>
      <c r="I166" s="229"/>
      <c r="J166" s="224"/>
      <c r="K166" s="224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138</v>
      </c>
      <c r="AU166" s="234" t="s">
        <v>20</v>
      </c>
      <c r="AV166" s="13" t="s">
        <v>20</v>
      </c>
      <c r="AW166" s="13" t="s">
        <v>40</v>
      </c>
      <c r="AX166" s="13" t="s">
        <v>81</v>
      </c>
      <c r="AY166" s="234" t="s">
        <v>127</v>
      </c>
    </row>
    <row r="167" spans="1:51" s="15" customFormat="1" ht="12">
      <c r="A167" s="15"/>
      <c r="B167" s="245"/>
      <c r="C167" s="246"/>
      <c r="D167" s="225" t="s">
        <v>138</v>
      </c>
      <c r="E167" s="247" t="s">
        <v>31</v>
      </c>
      <c r="F167" s="248" t="s">
        <v>141</v>
      </c>
      <c r="G167" s="246"/>
      <c r="H167" s="249">
        <v>327.34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5" t="s">
        <v>138</v>
      </c>
      <c r="AU167" s="255" t="s">
        <v>20</v>
      </c>
      <c r="AV167" s="15" t="s">
        <v>134</v>
      </c>
      <c r="AW167" s="15" t="s">
        <v>40</v>
      </c>
      <c r="AX167" s="15" t="s">
        <v>89</v>
      </c>
      <c r="AY167" s="255" t="s">
        <v>127</v>
      </c>
    </row>
    <row r="168" spans="1:65" s="2" customFormat="1" ht="37.8" customHeight="1">
      <c r="A168" s="40"/>
      <c r="B168" s="41"/>
      <c r="C168" s="206" t="s">
        <v>8</v>
      </c>
      <c r="D168" s="206" t="s">
        <v>129</v>
      </c>
      <c r="E168" s="207" t="s">
        <v>229</v>
      </c>
      <c r="F168" s="208" t="s">
        <v>230</v>
      </c>
      <c r="G168" s="209" t="s">
        <v>183</v>
      </c>
      <c r="H168" s="210">
        <v>3273.4</v>
      </c>
      <c r="I168" s="211"/>
      <c r="J168" s="210">
        <f>ROUND(I168*H168,2)</f>
        <v>0</v>
      </c>
      <c r="K168" s="208" t="s">
        <v>133</v>
      </c>
      <c r="L168" s="46"/>
      <c r="M168" s="212" t="s">
        <v>31</v>
      </c>
      <c r="N168" s="213" t="s">
        <v>52</v>
      </c>
      <c r="O168" s="86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6" t="s">
        <v>134</v>
      </c>
      <c r="AT168" s="216" t="s">
        <v>129</v>
      </c>
      <c r="AU168" s="216" t="s">
        <v>20</v>
      </c>
      <c r="AY168" s="18" t="s">
        <v>127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89</v>
      </c>
      <c r="BK168" s="217">
        <f>ROUND(I168*H168,2)</f>
        <v>0</v>
      </c>
      <c r="BL168" s="18" t="s">
        <v>134</v>
      </c>
      <c r="BM168" s="216" t="s">
        <v>231</v>
      </c>
    </row>
    <row r="169" spans="1:47" s="2" customFormat="1" ht="12">
      <c r="A169" s="40"/>
      <c r="B169" s="41"/>
      <c r="C169" s="42"/>
      <c r="D169" s="218" t="s">
        <v>136</v>
      </c>
      <c r="E169" s="42"/>
      <c r="F169" s="219" t="s">
        <v>232</v>
      </c>
      <c r="G169" s="42"/>
      <c r="H169" s="42"/>
      <c r="I169" s="220"/>
      <c r="J169" s="42"/>
      <c r="K169" s="42"/>
      <c r="L169" s="46"/>
      <c r="M169" s="221"/>
      <c r="N169" s="222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8" t="s">
        <v>136</v>
      </c>
      <c r="AU169" s="18" t="s">
        <v>20</v>
      </c>
    </row>
    <row r="170" spans="1:51" s="13" customFormat="1" ht="12">
      <c r="A170" s="13"/>
      <c r="B170" s="223"/>
      <c r="C170" s="224"/>
      <c r="D170" s="225" t="s">
        <v>138</v>
      </c>
      <c r="E170" s="226" t="s">
        <v>31</v>
      </c>
      <c r="F170" s="227" t="s">
        <v>233</v>
      </c>
      <c r="G170" s="224"/>
      <c r="H170" s="228">
        <v>3273.4</v>
      </c>
      <c r="I170" s="229"/>
      <c r="J170" s="224"/>
      <c r="K170" s="224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138</v>
      </c>
      <c r="AU170" s="234" t="s">
        <v>20</v>
      </c>
      <c r="AV170" s="13" t="s">
        <v>20</v>
      </c>
      <c r="AW170" s="13" t="s">
        <v>40</v>
      </c>
      <c r="AX170" s="13" t="s">
        <v>81</v>
      </c>
      <c r="AY170" s="234" t="s">
        <v>127</v>
      </c>
    </row>
    <row r="171" spans="1:51" s="15" customFormat="1" ht="12">
      <c r="A171" s="15"/>
      <c r="B171" s="245"/>
      <c r="C171" s="246"/>
      <c r="D171" s="225" t="s">
        <v>138</v>
      </c>
      <c r="E171" s="247" t="s">
        <v>31</v>
      </c>
      <c r="F171" s="248" t="s">
        <v>141</v>
      </c>
      <c r="G171" s="246"/>
      <c r="H171" s="249">
        <v>3273.4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5" t="s">
        <v>138</v>
      </c>
      <c r="AU171" s="255" t="s">
        <v>20</v>
      </c>
      <c r="AV171" s="15" t="s">
        <v>134</v>
      </c>
      <c r="AW171" s="15" t="s">
        <v>40</v>
      </c>
      <c r="AX171" s="15" t="s">
        <v>89</v>
      </c>
      <c r="AY171" s="255" t="s">
        <v>127</v>
      </c>
    </row>
    <row r="172" spans="1:65" s="2" customFormat="1" ht="24.15" customHeight="1">
      <c r="A172" s="40"/>
      <c r="B172" s="41"/>
      <c r="C172" s="206" t="s">
        <v>234</v>
      </c>
      <c r="D172" s="206" t="s">
        <v>129</v>
      </c>
      <c r="E172" s="207" t="s">
        <v>235</v>
      </c>
      <c r="F172" s="208" t="s">
        <v>236</v>
      </c>
      <c r="G172" s="209" t="s">
        <v>237</v>
      </c>
      <c r="H172" s="210">
        <v>589.21</v>
      </c>
      <c r="I172" s="211"/>
      <c r="J172" s="210">
        <f>ROUND(I172*H172,2)</f>
        <v>0</v>
      </c>
      <c r="K172" s="208" t="s">
        <v>133</v>
      </c>
      <c r="L172" s="46"/>
      <c r="M172" s="212" t="s">
        <v>31</v>
      </c>
      <c r="N172" s="213" t="s">
        <v>52</v>
      </c>
      <c r="O172" s="86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6" t="s">
        <v>134</v>
      </c>
      <c r="AT172" s="216" t="s">
        <v>129</v>
      </c>
      <c r="AU172" s="216" t="s">
        <v>20</v>
      </c>
      <c r="AY172" s="18" t="s">
        <v>127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89</v>
      </c>
      <c r="BK172" s="217">
        <f>ROUND(I172*H172,2)</f>
        <v>0</v>
      </c>
      <c r="BL172" s="18" t="s">
        <v>134</v>
      </c>
      <c r="BM172" s="216" t="s">
        <v>238</v>
      </c>
    </row>
    <row r="173" spans="1:47" s="2" customFormat="1" ht="12">
      <c r="A173" s="40"/>
      <c r="B173" s="41"/>
      <c r="C173" s="42"/>
      <c r="D173" s="218" t="s">
        <v>136</v>
      </c>
      <c r="E173" s="42"/>
      <c r="F173" s="219" t="s">
        <v>239</v>
      </c>
      <c r="G173" s="42"/>
      <c r="H173" s="42"/>
      <c r="I173" s="220"/>
      <c r="J173" s="42"/>
      <c r="K173" s="42"/>
      <c r="L173" s="46"/>
      <c r="M173" s="221"/>
      <c r="N173" s="222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8" t="s">
        <v>136</v>
      </c>
      <c r="AU173" s="18" t="s">
        <v>20</v>
      </c>
    </row>
    <row r="174" spans="1:51" s="13" customFormat="1" ht="12">
      <c r="A174" s="13"/>
      <c r="B174" s="223"/>
      <c r="C174" s="224"/>
      <c r="D174" s="225" t="s">
        <v>138</v>
      </c>
      <c r="E174" s="226" t="s">
        <v>31</v>
      </c>
      <c r="F174" s="227" t="s">
        <v>240</v>
      </c>
      <c r="G174" s="224"/>
      <c r="H174" s="228">
        <v>589.21</v>
      </c>
      <c r="I174" s="229"/>
      <c r="J174" s="224"/>
      <c r="K174" s="224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138</v>
      </c>
      <c r="AU174" s="234" t="s">
        <v>20</v>
      </c>
      <c r="AV174" s="13" t="s">
        <v>20</v>
      </c>
      <c r="AW174" s="13" t="s">
        <v>40</v>
      </c>
      <c r="AX174" s="13" t="s">
        <v>81</v>
      </c>
      <c r="AY174" s="234" t="s">
        <v>127</v>
      </c>
    </row>
    <row r="175" spans="1:51" s="15" customFormat="1" ht="12">
      <c r="A175" s="15"/>
      <c r="B175" s="245"/>
      <c r="C175" s="246"/>
      <c r="D175" s="225" t="s">
        <v>138</v>
      </c>
      <c r="E175" s="247" t="s">
        <v>31</v>
      </c>
      <c r="F175" s="248" t="s">
        <v>141</v>
      </c>
      <c r="G175" s="246"/>
      <c r="H175" s="249">
        <v>589.21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5" t="s">
        <v>138</v>
      </c>
      <c r="AU175" s="255" t="s">
        <v>20</v>
      </c>
      <c r="AV175" s="15" t="s">
        <v>134</v>
      </c>
      <c r="AW175" s="15" t="s">
        <v>40</v>
      </c>
      <c r="AX175" s="15" t="s">
        <v>89</v>
      </c>
      <c r="AY175" s="255" t="s">
        <v>127</v>
      </c>
    </row>
    <row r="176" spans="1:65" s="2" customFormat="1" ht="24.15" customHeight="1">
      <c r="A176" s="40"/>
      <c r="B176" s="41"/>
      <c r="C176" s="206" t="s">
        <v>241</v>
      </c>
      <c r="D176" s="206" t="s">
        <v>129</v>
      </c>
      <c r="E176" s="207" t="s">
        <v>242</v>
      </c>
      <c r="F176" s="208" t="s">
        <v>243</v>
      </c>
      <c r="G176" s="209" t="s">
        <v>183</v>
      </c>
      <c r="H176" s="210">
        <v>327.34</v>
      </c>
      <c r="I176" s="211"/>
      <c r="J176" s="210">
        <f>ROUND(I176*H176,2)</f>
        <v>0</v>
      </c>
      <c r="K176" s="208" t="s">
        <v>133</v>
      </c>
      <c r="L176" s="46"/>
      <c r="M176" s="212" t="s">
        <v>31</v>
      </c>
      <c r="N176" s="213" t="s">
        <v>52</v>
      </c>
      <c r="O176" s="86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6" t="s">
        <v>134</v>
      </c>
      <c r="AT176" s="216" t="s">
        <v>129</v>
      </c>
      <c r="AU176" s="216" t="s">
        <v>20</v>
      </c>
      <c r="AY176" s="18" t="s">
        <v>127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89</v>
      </c>
      <c r="BK176" s="217">
        <f>ROUND(I176*H176,2)</f>
        <v>0</v>
      </c>
      <c r="BL176" s="18" t="s">
        <v>134</v>
      </c>
      <c r="BM176" s="216" t="s">
        <v>244</v>
      </c>
    </row>
    <row r="177" spans="1:47" s="2" customFormat="1" ht="12">
      <c r="A177" s="40"/>
      <c r="B177" s="41"/>
      <c r="C177" s="42"/>
      <c r="D177" s="218" t="s">
        <v>136</v>
      </c>
      <c r="E177" s="42"/>
      <c r="F177" s="219" t="s">
        <v>245</v>
      </c>
      <c r="G177" s="42"/>
      <c r="H177" s="42"/>
      <c r="I177" s="220"/>
      <c r="J177" s="42"/>
      <c r="K177" s="42"/>
      <c r="L177" s="46"/>
      <c r="M177" s="221"/>
      <c r="N177" s="22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8" t="s">
        <v>136</v>
      </c>
      <c r="AU177" s="18" t="s">
        <v>20</v>
      </c>
    </row>
    <row r="178" spans="1:51" s="13" customFormat="1" ht="12">
      <c r="A178" s="13"/>
      <c r="B178" s="223"/>
      <c r="C178" s="224"/>
      <c r="D178" s="225" t="s">
        <v>138</v>
      </c>
      <c r="E178" s="226" t="s">
        <v>31</v>
      </c>
      <c r="F178" s="227" t="s">
        <v>246</v>
      </c>
      <c r="G178" s="224"/>
      <c r="H178" s="228">
        <v>327.34</v>
      </c>
      <c r="I178" s="229"/>
      <c r="J178" s="224"/>
      <c r="K178" s="224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138</v>
      </c>
      <c r="AU178" s="234" t="s">
        <v>20</v>
      </c>
      <c r="AV178" s="13" t="s">
        <v>20</v>
      </c>
      <c r="AW178" s="13" t="s">
        <v>40</v>
      </c>
      <c r="AX178" s="13" t="s">
        <v>81</v>
      </c>
      <c r="AY178" s="234" t="s">
        <v>127</v>
      </c>
    </row>
    <row r="179" spans="1:51" s="15" customFormat="1" ht="12">
      <c r="A179" s="15"/>
      <c r="B179" s="245"/>
      <c r="C179" s="246"/>
      <c r="D179" s="225" t="s">
        <v>138</v>
      </c>
      <c r="E179" s="247" t="s">
        <v>31</v>
      </c>
      <c r="F179" s="248" t="s">
        <v>141</v>
      </c>
      <c r="G179" s="246"/>
      <c r="H179" s="249">
        <v>327.34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5" t="s">
        <v>138</v>
      </c>
      <c r="AU179" s="255" t="s">
        <v>20</v>
      </c>
      <c r="AV179" s="15" t="s">
        <v>134</v>
      </c>
      <c r="AW179" s="15" t="s">
        <v>40</v>
      </c>
      <c r="AX179" s="15" t="s">
        <v>89</v>
      </c>
      <c r="AY179" s="255" t="s">
        <v>127</v>
      </c>
    </row>
    <row r="180" spans="1:65" s="2" customFormat="1" ht="24.15" customHeight="1">
      <c r="A180" s="40"/>
      <c r="B180" s="41"/>
      <c r="C180" s="206" t="s">
        <v>247</v>
      </c>
      <c r="D180" s="206" t="s">
        <v>129</v>
      </c>
      <c r="E180" s="207" t="s">
        <v>248</v>
      </c>
      <c r="F180" s="208" t="s">
        <v>249</v>
      </c>
      <c r="G180" s="209" t="s">
        <v>183</v>
      </c>
      <c r="H180" s="210">
        <v>17.5</v>
      </c>
      <c r="I180" s="211"/>
      <c r="J180" s="210">
        <f>ROUND(I180*H180,2)</f>
        <v>0</v>
      </c>
      <c r="K180" s="208" t="s">
        <v>133</v>
      </c>
      <c r="L180" s="46"/>
      <c r="M180" s="212" t="s">
        <v>31</v>
      </c>
      <c r="N180" s="213" t="s">
        <v>52</v>
      </c>
      <c r="O180" s="86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6" t="s">
        <v>134</v>
      </c>
      <c r="AT180" s="216" t="s">
        <v>129</v>
      </c>
      <c r="AU180" s="216" t="s">
        <v>20</v>
      </c>
      <c r="AY180" s="18" t="s">
        <v>127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89</v>
      </c>
      <c r="BK180" s="217">
        <f>ROUND(I180*H180,2)</f>
        <v>0</v>
      </c>
      <c r="BL180" s="18" t="s">
        <v>134</v>
      </c>
      <c r="BM180" s="216" t="s">
        <v>250</v>
      </c>
    </row>
    <row r="181" spans="1:47" s="2" customFormat="1" ht="12">
      <c r="A181" s="40"/>
      <c r="B181" s="41"/>
      <c r="C181" s="42"/>
      <c r="D181" s="218" t="s">
        <v>136</v>
      </c>
      <c r="E181" s="42"/>
      <c r="F181" s="219" t="s">
        <v>251</v>
      </c>
      <c r="G181" s="42"/>
      <c r="H181" s="42"/>
      <c r="I181" s="220"/>
      <c r="J181" s="42"/>
      <c r="K181" s="42"/>
      <c r="L181" s="46"/>
      <c r="M181" s="221"/>
      <c r="N181" s="222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8" t="s">
        <v>136</v>
      </c>
      <c r="AU181" s="18" t="s">
        <v>20</v>
      </c>
    </row>
    <row r="182" spans="1:51" s="13" customFormat="1" ht="12">
      <c r="A182" s="13"/>
      <c r="B182" s="223"/>
      <c r="C182" s="224"/>
      <c r="D182" s="225" t="s">
        <v>138</v>
      </c>
      <c r="E182" s="226" t="s">
        <v>31</v>
      </c>
      <c r="F182" s="227" t="s">
        <v>252</v>
      </c>
      <c r="G182" s="224"/>
      <c r="H182" s="228">
        <v>1.4</v>
      </c>
      <c r="I182" s="229"/>
      <c r="J182" s="224"/>
      <c r="K182" s="224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138</v>
      </c>
      <c r="AU182" s="234" t="s">
        <v>20</v>
      </c>
      <c r="AV182" s="13" t="s">
        <v>20</v>
      </c>
      <c r="AW182" s="13" t="s">
        <v>40</v>
      </c>
      <c r="AX182" s="13" t="s">
        <v>81</v>
      </c>
      <c r="AY182" s="234" t="s">
        <v>127</v>
      </c>
    </row>
    <row r="183" spans="1:51" s="13" customFormat="1" ht="12">
      <c r="A183" s="13"/>
      <c r="B183" s="223"/>
      <c r="C183" s="224"/>
      <c r="D183" s="225" t="s">
        <v>138</v>
      </c>
      <c r="E183" s="226" t="s">
        <v>31</v>
      </c>
      <c r="F183" s="227" t="s">
        <v>253</v>
      </c>
      <c r="G183" s="224"/>
      <c r="H183" s="228">
        <v>16.1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138</v>
      </c>
      <c r="AU183" s="234" t="s">
        <v>20</v>
      </c>
      <c r="AV183" s="13" t="s">
        <v>20</v>
      </c>
      <c r="AW183" s="13" t="s">
        <v>40</v>
      </c>
      <c r="AX183" s="13" t="s">
        <v>81</v>
      </c>
      <c r="AY183" s="234" t="s">
        <v>127</v>
      </c>
    </row>
    <row r="184" spans="1:51" s="14" customFormat="1" ht="12">
      <c r="A184" s="14"/>
      <c r="B184" s="235"/>
      <c r="C184" s="236"/>
      <c r="D184" s="225" t="s">
        <v>138</v>
      </c>
      <c r="E184" s="237" t="s">
        <v>31</v>
      </c>
      <c r="F184" s="238" t="s">
        <v>140</v>
      </c>
      <c r="G184" s="236"/>
      <c r="H184" s="237" t="s">
        <v>31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138</v>
      </c>
      <c r="AU184" s="244" t="s">
        <v>20</v>
      </c>
      <c r="AV184" s="14" t="s">
        <v>89</v>
      </c>
      <c r="AW184" s="14" t="s">
        <v>40</v>
      </c>
      <c r="AX184" s="14" t="s">
        <v>81</v>
      </c>
      <c r="AY184" s="244" t="s">
        <v>127</v>
      </c>
    </row>
    <row r="185" spans="1:51" s="15" customFormat="1" ht="12">
      <c r="A185" s="15"/>
      <c r="B185" s="245"/>
      <c r="C185" s="246"/>
      <c r="D185" s="225" t="s">
        <v>138</v>
      </c>
      <c r="E185" s="247" t="s">
        <v>31</v>
      </c>
      <c r="F185" s="248" t="s">
        <v>141</v>
      </c>
      <c r="G185" s="246"/>
      <c r="H185" s="249">
        <v>17.5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5" t="s">
        <v>138</v>
      </c>
      <c r="AU185" s="255" t="s">
        <v>20</v>
      </c>
      <c r="AV185" s="15" t="s">
        <v>134</v>
      </c>
      <c r="AW185" s="15" t="s">
        <v>40</v>
      </c>
      <c r="AX185" s="15" t="s">
        <v>89</v>
      </c>
      <c r="AY185" s="255" t="s">
        <v>127</v>
      </c>
    </row>
    <row r="186" spans="1:65" s="2" customFormat="1" ht="16.5" customHeight="1">
      <c r="A186" s="40"/>
      <c r="B186" s="41"/>
      <c r="C186" s="256" t="s">
        <v>254</v>
      </c>
      <c r="D186" s="256" t="s">
        <v>255</v>
      </c>
      <c r="E186" s="257" t="s">
        <v>256</v>
      </c>
      <c r="F186" s="258" t="s">
        <v>257</v>
      </c>
      <c r="G186" s="259" t="s">
        <v>237</v>
      </c>
      <c r="H186" s="260">
        <v>35</v>
      </c>
      <c r="I186" s="261"/>
      <c r="J186" s="260">
        <f>ROUND(I186*H186,2)</f>
        <v>0</v>
      </c>
      <c r="K186" s="258" t="s">
        <v>133</v>
      </c>
      <c r="L186" s="262"/>
      <c r="M186" s="263" t="s">
        <v>31</v>
      </c>
      <c r="N186" s="264" t="s">
        <v>52</v>
      </c>
      <c r="O186" s="86"/>
      <c r="P186" s="214">
        <f>O186*H186</f>
        <v>0</v>
      </c>
      <c r="Q186" s="214">
        <v>1</v>
      </c>
      <c r="R186" s="214">
        <f>Q186*H186</f>
        <v>35</v>
      </c>
      <c r="S186" s="214">
        <v>0</v>
      </c>
      <c r="T186" s="21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6" t="s">
        <v>180</v>
      </c>
      <c r="AT186" s="216" t="s">
        <v>255</v>
      </c>
      <c r="AU186" s="216" t="s">
        <v>20</v>
      </c>
      <c r="AY186" s="18" t="s">
        <v>127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89</v>
      </c>
      <c r="BK186" s="217">
        <f>ROUND(I186*H186,2)</f>
        <v>0</v>
      </c>
      <c r="BL186" s="18" t="s">
        <v>134</v>
      </c>
      <c r="BM186" s="216" t="s">
        <v>258</v>
      </c>
    </row>
    <row r="187" spans="1:51" s="13" customFormat="1" ht="12">
      <c r="A187" s="13"/>
      <c r="B187" s="223"/>
      <c r="C187" s="224"/>
      <c r="D187" s="225" t="s">
        <v>138</v>
      </c>
      <c r="E187" s="224"/>
      <c r="F187" s="227" t="s">
        <v>259</v>
      </c>
      <c r="G187" s="224"/>
      <c r="H187" s="228">
        <v>35</v>
      </c>
      <c r="I187" s="229"/>
      <c r="J187" s="224"/>
      <c r="K187" s="224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138</v>
      </c>
      <c r="AU187" s="234" t="s">
        <v>20</v>
      </c>
      <c r="AV187" s="13" t="s">
        <v>20</v>
      </c>
      <c r="AW187" s="13" t="s">
        <v>4</v>
      </c>
      <c r="AX187" s="13" t="s">
        <v>89</v>
      </c>
      <c r="AY187" s="234" t="s">
        <v>127</v>
      </c>
    </row>
    <row r="188" spans="1:65" s="2" customFormat="1" ht="24.15" customHeight="1">
      <c r="A188" s="40"/>
      <c r="B188" s="41"/>
      <c r="C188" s="206" t="s">
        <v>260</v>
      </c>
      <c r="D188" s="206" t="s">
        <v>129</v>
      </c>
      <c r="E188" s="207" t="s">
        <v>248</v>
      </c>
      <c r="F188" s="208" t="s">
        <v>249</v>
      </c>
      <c r="G188" s="209" t="s">
        <v>183</v>
      </c>
      <c r="H188" s="210">
        <v>105</v>
      </c>
      <c r="I188" s="211"/>
      <c r="J188" s="210">
        <f>ROUND(I188*H188,2)</f>
        <v>0</v>
      </c>
      <c r="K188" s="208" t="s">
        <v>133</v>
      </c>
      <c r="L188" s="46"/>
      <c r="M188" s="212" t="s">
        <v>31</v>
      </c>
      <c r="N188" s="213" t="s">
        <v>52</v>
      </c>
      <c r="O188" s="86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6" t="s">
        <v>134</v>
      </c>
      <c r="AT188" s="216" t="s">
        <v>129</v>
      </c>
      <c r="AU188" s="216" t="s">
        <v>20</v>
      </c>
      <c r="AY188" s="18" t="s">
        <v>127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89</v>
      </c>
      <c r="BK188" s="217">
        <f>ROUND(I188*H188,2)</f>
        <v>0</v>
      </c>
      <c r="BL188" s="18" t="s">
        <v>134</v>
      </c>
      <c r="BM188" s="216" t="s">
        <v>261</v>
      </c>
    </row>
    <row r="189" spans="1:47" s="2" customFormat="1" ht="12">
      <c r="A189" s="40"/>
      <c r="B189" s="41"/>
      <c r="C189" s="42"/>
      <c r="D189" s="218" t="s">
        <v>136</v>
      </c>
      <c r="E189" s="42"/>
      <c r="F189" s="219" t="s">
        <v>251</v>
      </c>
      <c r="G189" s="42"/>
      <c r="H189" s="42"/>
      <c r="I189" s="220"/>
      <c r="J189" s="42"/>
      <c r="K189" s="42"/>
      <c r="L189" s="46"/>
      <c r="M189" s="221"/>
      <c r="N189" s="22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8" t="s">
        <v>136</v>
      </c>
      <c r="AU189" s="18" t="s">
        <v>20</v>
      </c>
    </row>
    <row r="190" spans="1:51" s="13" customFormat="1" ht="12">
      <c r="A190" s="13"/>
      <c r="B190" s="223"/>
      <c r="C190" s="224"/>
      <c r="D190" s="225" t="s">
        <v>138</v>
      </c>
      <c r="E190" s="226" t="s">
        <v>31</v>
      </c>
      <c r="F190" s="227" t="s">
        <v>186</v>
      </c>
      <c r="G190" s="224"/>
      <c r="H190" s="228">
        <v>105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138</v>
      </c>
      <c r="AU190" s="234" t="s">
        <v>20</v>
      </c>
      <c r="AV190" s="13" t="s">
        <v>20</v>
      </c>
      <c r="AW190" s="13" t="s">
        <v>40</v>
      </c>
      <c r="AX190" s="13" t="s">
        <v>81</v>
      </c>
      <c r="AY190" s="234" t="s">
        <v>127</v>
      </c>
    </row>
    <row r="191" spans="1:51" s="14" customFormat="1" ht="12">
      <c r="A191" s="14"/>
      <c r="B191" s="235"/>
      <c r="C191" s="236"/>
      <c r="D191" s="225" t="s">
        <v>138</v>
      </c>
      <c r="E191" s="237" t="s">
        <v>31</v>
      </c>
      <c r="F191" s="238" t="s">
        <v>262</v>
      </c>
      <c r="G191" s="236"/>
      <c r="H191" s="237" t="s">
        <v>31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138</v>
      </c>
      <c r="AU191" s="244" t="s">
        <v>20</v>
      </c>
      <c r="AV191" s="14" t="s">
        <v>89</v>
      </c>
      <c r="AW191" s="14" t="s">
        <v>40</v>
      </c>
      <c r="AX191" s="14" t="s">
        <v>81</v>
      </c>
      <c r="AY191" s="244" t="s">
        <v>127</v>
      </c>
    </row>
    <row r="192" spans="1:51" s="14" customFormat="1" ht="12">
      <c r="A192" s="14"/>
      <c r="B192" s="235"/>
      <c r="C192" s="236"/>
      <c r="D192" s="225" t="s">
        <v>138</v>
      </c>
      <c r="E192" s="237" t="s">
        <v>31</v>
      </c>
      <c r="F192" s="238" t="s">
        <v>140</v>
      </c>
      <c r="G192" s="236"/>
      <c r="H192" s="237" t="s">
        <v>31</v>
      </c>
      <c r="I192" s="239"/>
      <c r="J192" s="236"/>
      <c r="K192" s="236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138</v>
      </c>
      <c r="AU192" s="244" t="s">
        <v>20</v>
      </c>
      <c r="AV192" s="14" t="s">
        <v>89</v>
      </c>
      <c r="AW192" s="14" t="s">
        <v>40</v>
      </c>
      <c r="AX192" s="14" t="s">
        <v>81</v>
      </c>
      <c r="AY192" s="244" t="s">
        <v>127</v>
      </c>
    </row>
    <row r="193" spans="1:51" s="15" customFormat="1" ht="12">
      <c r="A193" s="15"/>
      <c r="B193" s="245"/>
      <c r="C193" s="246"/>
      <c r="D193" s="225" t="s">
        <v>138</v>
      </c>
      <c r="E193" s="247" t="s">
        <v>31</v>
      </c>
      <c r="F193" s="248" t="s">
        <v>141</v>
      </c>
      <c r="G193" s="246"/>
      <c r="H193" s="249">
        <v>105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5" t="s">
        <v>138</v>
      </c>
      <c r="AU193" s="255" t="s">
        <v>20</v>
      </c>
      <c r="AV193" s="15" t="s">
        <v>134</v>
      </c>
      <c r="AW193" s="15" t="s">
        <v>40</v>
      </c>
      <c r="AX193" s="15" t="s">
        <v>89</v>
      </c>
      <c r="AY193" s="255" t="s">
        <v>127</v>
      </c>
    </row>
    <row r="194" spans="1:65" s="2" customFormat="1" ht="16.5" customHeight="1">
      <c r="A194" s="40"/>
      <c r="B194" s="41"/>
      <c r="C194" s="256" t="s">
        <v>7</v>
      </c>
      <c r="D194" s="256" t="s">
        <v>255</v>
      </c>
      <c r="E194" s="257" t="s">
        <v>256</v>
      </c>
      <c r="F194" s="258" t="s">
        <v>257</v>
      </c>
      <c r="G194" s="259" t="s">
        <v>237</v>
      </c>
      <c r="H194" s="260">
        <v>210</v>
      </c>
      <c r="I194" s="261"/>
      <c r="J194" s="260">
        <f>ROUND(I194*H194,2)</f>
        <v>0</v>
      </c>
      <c r="K194" s="258" t="s">
        <v>133</v>
      </c>
      <c r="L194" s="262"/>
      <c r="M194" s="263" t="s">
        <v>31</v>
      </c>
      <c r="N194" s="264" t="s">
        <v>52</v>
      </c>
      <c r="O194" s="86"/>
      <c r="P194" s="214">
        <f>O194*H194</f>
        <v>0</v>
      </c>
      <c r="Q194" s="214">
        <v>1</v>
      </c>
      <c r="R194" s="214">
        <f>Q194*H194</f>
        <v>210</v>
      </c>
      <c r="S194" s="214">
        <v>0</v>
      </c>
      <c r="T194" s="21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6" t="s">
        <v>180</v>
      </c>
      <c r="AT194" s="216" t="s">
        <v>255</v>
      </c>
      <c r="AU194" s="216" t="s">
        <v>20</v>
      </c>
      <c r="AY194" s="18" t="s">
        <v>127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89</v>
      </c>
      <c r="BK194" s="217">
        <f>ROUND(I194*H194,2)</f>
        <v>0</v>
      </c>
      <c r="BL194" s="18" t="s">
        <v>134</v>
      </c>
      <c r="BM194" s="216" t="s">
        <v>263</v>
      </c>
    </row>
    <row r="195" spans="1:51" s="13" customFormat="1" ht="12">
      <c r="A195" s="13"/>
      <c r="B195" s="223"/>
      <c r="C195" s="224"/>
      <c r="D195" s="225" t="s">
        <v>138</v>
      </c>
      <c r="E195" s="224"/>
      <c r="F195" s="227" t="s">
        <v>264</v>
      </c>
      <c r="G195" s="224"/>
      <c r="H195" s="228">
        <v>210</v>
      </c>
      <c r="I195" s="229"/>
      <c r="J195" s="224"/>
      <c r="K195" s="224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138</v>
      </c>
      <c r="AU195" s="234" t="s">
        <v>20</v>
      </c>
      <c r="AV195" s="13" t="s">
        <v>20</v>
      </c>
      <c r="AW195" s="13" t="s">
        <v>4</v>
      </c>
      <c r="AX195" s="13" t="s">
        <v>89</v>
      </c>
      <c r="AY195" s="234" t="s">
        <v>127</v>
      </c>
    </row>
    <row r="196" spans="1:65" s="2" customFormat="1" ht="37.8" customHeight="1">
      <c r="A196" s="40"/>
      <c r="B196" s="41"/>
      <c r="C196" s="206" t="s">
        <v>265</v>
      </c>
      <c r="D196" s="206" t="s">
        <v>129</v>
      </c>
      <c r="E196" s="207" t="s">
        <v>266</v>
      </c>
      <c r="F196" s="208" t="s">
        <v>267</v>
      </c>
      <c r="G196" s="209" t="s">
        <v>183</v>
      </c>
      <c r="H196" s="210">
        <v>5.25</v>
      </c>
      <c r="I196" s="211"/>
      <c r="J196" s="210">
        <f>ROUND(I196*H196,2)</f>
        <v>0</v>
      </c>
      <c r="K196" s="208" t="s">
        <v>133</v>
      </c>
      <c r="L196" s="46"/>
      <c r="M196" s="212" t="s">
        <v>31</v>
      </c>
      <c r="N196" s="213" t="s">
        <v>52</v>
      </c>
      <c r="O196" s="86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6" t="s">
        <v>134</v>
      </c>
      <c r="AT196" s="216" t="s">
        <v>129</v>
      </c>
      <c r="AU196" s="216" t="s">
        <v>20</v>
      </c>
      <c r="AY196" s="18" t="s">
        <v>127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89</v>
      </c>
      <c r="BK196" s="217">
        <f>ROUND(I196*H196,2)</f>
        <v>0</v>
      </c>
      <c r="BL196" s="18" t="s">
        <v>134</v>
      </c>
      <c r="BM196" s="216" t="s">
        <v>268</v>
      </c>
    </row>
    <row r="197" spans="1:47" s="2" customFormat="1" ht="12">
      <c r="A197" s="40"/>
      <c r="B197" s="41"/>
      <c r="C197" s="42"/>
      <c r="D197" s="218" t="s">
        <v>136</v>
      </c>
      <c r="E197" s="42"/>
      <c r="F197" s="219" t="s">
        <v>269</v>
      </c>
      <c r="G197" s="42"/>
      <c r="H197" s="42"/>
      <c r="I197" s="220"/>
      <c r="J197" s="42"/>
      <c r="K197" s="42"/>
      <c r="L197" s="46"/>
      <c r="M197" s="221"/>
      <c r="N197" s="22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8" t="s">
        <v>136</v>
      </c>
      <c r="AU197" s="18" t="s">
        <v>20</v>
      </c>
    </row>
    <row r="198" spans="1:51" s="13" customFormat="1" ht="12">
      <c r="A198" s="13"/>
      <c r="B198" s="223"/>
      <c r="C198" s="224"/>
      <c r="D198" s="225" t="s">
        <v>138</v>
      </c>
      <c r="E198" s="226" t="s">
        <v>31</v>
      </c>
      <c r="F198" s="227" t="s">
        <v>270</v>
      </c>
      <c r="G198" s="224"/>
      <c r="H198" s="228">
        <v>5.25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138</v>
      </c>
      <c r="AU198" s="234" t="s">
        <v>20</v>
      </c>
      <c r="AV198" s="13" t="s">
        <v>20</v>
      </c>
      <c r="AW198" s="13" t="s">
        <v>40</v>
      </c>
      <c r="AX198" s="13" t="s">
        <v>81</v>
      </c>
      <c r="AY198" s="234" t="s">
        <v>127</v>
      </c>
    </row>
    <row r="199" spans="1:51" s="15" customFormat="1" ht="12">
      <c r="A199" s="15"/>
      <c r="B199" s="245"/>
      <c r="C199" s="246"/>
      <c r="D199" s="225" t="s">
        <v>138</v>
      </c>
      <c r="E199" s="247" t="s">
        <v>31</v>
      </c>
      <c r="F199" s="248" t="s">
        <v>141</v>
      </c>
      <c r="G199" s="246"/>
      <c r="H199" s="249">
        <v>5.25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5" t="s">
        <v>138</v>
      </c>
      <c r="AU199" s="255" t="s">
        <v>20</v>
      </c>
      <c r="AV199" s="15" t="s">
        <v>134</v>
      </c>
      <c r="AW199" s="15" t="s">
        <v>40</v>
      </c>
      <c r="AX199" s="15" t="s">
        <v>89</v>
      </c>
      <c r="AY199" s="255" t="s">
        <v>127</v>
      </c>
    </row>
    <row r="200" spans="1:65" s="2" customFormat="1" ht="16.5" customHeight="1">
      <c r="A200" s="40"/>
      <c r="B200" s="41"/>
      <c r="C200" s="256" t="s">
        <v>271</v>
      </c>
      <c r="D200" s="256" t="s">
        <v>255</v>
      </c>
      <c r="E200" s="257" t="s">
        <v>256</v>
      </c>
      <c r="F200" s="258" t="s">
        <v>257</v>
      </c>
      <c r="G200" s="259" t="s">
        <v>237</v>
      </c>
      <c r="H200" s="260">
        <v>10.5</v>
      </c>
      <c r="I200" s="261"/>
      <c r="J200" s="260">
        <f>ROUND(I200*H200,2)</f>
        <v>0</v>
      </c>
      <c r="K200" s="258" t="s">
        <v>133</v>
      </c>
      <c r="L200" s="262"/>
      <c r="M200" s="263" t="s">
        <v>31</v>
      </c>
      <c r="N200" s="264" t="s">
        <v>52</v>
      </c>
      <c r="O200" s="86"/>
      <c r="P200" s="214">
        <f>O200*H200</f>
        <v>0</v>
      </c>
      <c r="Q200" s="214">
        <v>1</v>
      </c>
      <c r="R200" s="214">
        <f>Q200*H200</f>
        <v>10.5</v>
      </c>
      <c r="S200" s="214">
        <v>0</v>
      </c>
      <c r="T200" s="21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6" t="s">
        <v>180</v>
      </c>
      <c r="AT200" s="216" t="s">
        <v>255</v>
      </c>
      <c r="AU200" s="216" t="s">
        <v>20</v>
      </c>
      <c r="AY200" s="18" t="s">
        <v>127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89</v>
      </c>
      <c r="BK200" s="217">
        <f>ROUND(I200*H200,2)</f>
        <v>0</v>
      </c>
      <c r="BL200" s="18" t="s">
        <v>134</v>
      </c>
      <c r="BM200" s="216" t="s">
        <v>272</v>
      </c>
    </row>
    <row r="201" spans="1:51" s="13" customFormat="1" ht="12">
      <c r="A201" s="13"/>
      <c r="B201" s="223"/>
      <c r="C201" s="224"/>
      <c r="D201" s="225" t="s">
        <v>138</v>
      </c>
      <c r="E201" s="224"/>
      <c r="F201" s="227" t="s">
        <v>273</v>
      </c>
      <c r="G201" s="224"/>
      <c r="H201" s="228">
        <v>10.5</v>
      </c>
      <c r="I201" s="229"/>
      <c r="J201" s="224"/>
      <c r="K201" s="224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138</v>
      </c>
      <c r="AU201" s="234" t="s">
        <v>20</v>
      </c>
      <c r="AV201" s="13" t="s">
        <v>20</v>
      </c>
      <c r="AW201" s="13" t="s">
        <v>4</v>
      </c>
      <c r="AX201" s="13" t="s">
        <v>89</v>
      </c>
      <c r="AY201" s="234" t="s">
        <v>127</v>
      </c>
    </row>
    <row r="202" spans="1:65" s="2" customFormat="1" ht="37.8" customHeight="1">
      <c r="A202" s="40"/>
      <c r="B202" s="41"/>
      <c r="C202" s="206" t="s">
        <v>274</v>
      </c>
      <c r="D202" s="206" t="s">
        <v>129</v>
      </c>
      <c r="E202" s="207" t="s">
        <v>266</v>
      </c>
      <c r="F202" s="208" t="s">
        <v>267</v>
      </c>
      <c r="G202" s="209" t="s">
        <v>183</v>
      </c>
      <c r="H202" s="210">
        <v>2.88</v>
      </c>
      <c r="I202" s="211"/>
      <c r="J202" s="210">
        <f>ROUND(I202*H202,2)</f>
        <v>0</v>
      </c>
      <c r="K202" s="208" t="s">
        <v>133</v>
      </c>
      <c r="L202" s="46"/>
      <c r="M202" s="212" t="s">
        <v>31</v>
      </c>
      <c r="N202" s="213" t="s">
        <v>52</v>
      </c>
      <c r="O202" s="86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6" t="s">
        <v>134</v>
      </c>
      <c r="AT202" s="216" t="s">
        <v>129</v>
      </c>
      <c r="AU202" s="216" t="s">
        <v>20</v>
      </c>
      <c r="AY202" s="18" t="s">
        <v>127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89</v>
      </c>
      <c r="BK202" s="217">
        <f>ROUND(I202*H202,2)</f>
        <v>0</v>
      </c>
      <c r="BL202" s="18" t="s">
        <v>134</v>
      </c>
      <c r="BM202" s="216" t="s">
        <v>275</v>
      </c>
    </row>
    <row r="203" spans="1:47" s="2" customFormat="1" ht="12">
      <c r="A203" s="40"/>
      <c r="B203" s="41"/>
      <c r="C203" s="42"/>
      <c r="D203" s="218" t="s">
        <v>136</v>
      </c>
      <c r="E203" s="42"/>
      <c r="F203" s="219" t="s">
        <v>269</v>
      </c>
      <c r="G203" s="42"/>
      <c r="H203" s="42"/>
      <c r="I203" s="220"/>
      <c r="J203" s="42"/>
      <c r="K203" s="42"/>
      <c r="L203" s="46"/>
      <c r="M203" s="221"/>
      <c r="N203" s="222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8" t="s">
        <v>136</v>
      </c>
      <c r="AU203" s="18" t="s">
        <v>20</v>
      </c>
    </row>
    <row r="204" spans="1:51" s="13" customFormat="1" ht="12">
      <c r="A204" s="13"/>
      <c r="B204" s="223"/>
      <c r="C204" s="224"/>
      <c r="D204" s="225" t="s">
        <v>138</v>
      </c>
      <c r="E204" s="226" t="s">
        <v>31</v>
      </c>
      <c r="F204" s="227" t="s">
        <v>276</v>
      </c>
      <c r="G204" s="224"/>
      <c r="H204" s="228">
        <v>2.88</v>
      </c>
      <c r="I204" s="229"/>
      <c r="J204" s="224"/>
      <c r="K204" s="224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138</v>
      </c>
      <c r="AU204" s="234" t="s">
        <v>20</v>
      </c>
      <c r="AV204" s="13" t="s">
        <v>20</v>
      </c>
      <c r="AW204" s="13" t="s">
        <v>40</v>
      </c>
      <c r="AX204" s="13" t="s">
        <v>81</v>
      </c>
      <c r="AY204" s="234" t="s">
        <v>127</v>
      </c>
    </row>
    <row r="205" spans="1:51" s="14" customFormat="1" ht="12">
      <c r="A205" s="14"/>
      <c r="B205" s="235"/>
      <c r="C205" s="236"/>
      <c r="D205" s="225" t="s">
        <v>138</v>
      </c>
      <c r="E205" s="237" t="s">
        <v>31</v>
      </c>
      <c r="F205" s="238" t="s">
        <v>277</v>
      </c>
      <c r="G205" s="236"/>
      <c r="H205" s="237" t="s">
        <v>31</v>
      </c>
      <c r="I205" s="239"/>
      <c r="J205" s="236"/>
      <c r="K205" s="236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138</v>
      </c>
      <c r="AU205" s="244" t="s">
        <v>20</v>
      </c>
      <c r="AV205" s="14" t="s">
        <v>89</v>
      </c>
      <c r="AW205" s="14" t="s">
        <v>40</v>
      </c>
      <c r="AX205" s="14" t="s">
        <v>81</v>
      </c>
      <c r="AY205" s="244" t="s">
        <v>127</v>
      </c>
    </row>
    <row r="206" spans="1:51" s="15" customFormat="1" ht="12">
      <c r="A206" s="15"/>
      <c r="B206" s="245"/>
      <c r="C206" s="246"/>
      <c r="D206" s="225" t="s">
        <v>138</v>
      </c>
      <c r="E206" s="247" t="s">
        <v>31</v>
      </c>
      <c r="F206" s="248" t="s">
        <v>141</v>
      </c>
      <c r="G206" s="246"/>
      <c r="H206" s="249">
        <v>2.88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5" t="s">
        <v>138</v>
      </c>
      <c r="AU206" s="255" t="s">
        <v>20</v>
      </c>
      <c r="AV206" s="15" t="s">
        <v>134</v>
      </c>
      <c r="AW206" s="15" t="s">
        <v>40</v>
      </c>
      <c r="AX206" s="15" t="s">
        <v>89</v>
      </c>
      <c r="AY206" s="255" t="s">
        <v>127</v>
      </c>
    </row>
    <row r="207" spans="1:65" s="2" customFormat="1" ht="16.5" customHeight="1">
      <c r="A207" s="40"/>
      <c r="B207" s="41"/>
      <c r="C207" s="256" t="s">
        <v>278</v>
      </c>
      <c r="D207" s="256" t="s">
        <v>255</v>
      </c>
      <c r="E207" s="257" t="s">
        <v>279</v>
      </c>
      <c r="F207" s="258" t="s">
        <v>280</v>
      </c>
      <c r="G207" s="259" t="s">
        <v>237</v>
      </c>
      <c r="H207" s="260">
        <v>5.76</v>
      </c>
      <c r="I207" s="261"/>
      <c r="J207" s="260">
        <f>ROUND(I207*H207,2)</f>
        <v>0</v>
      </c>
      <c r="K207" s="258" t="s">
        <v>31</v>
      </c>
      <c r="L207" s="262"/>
      <c r="M207" s="263" t="s">
        <v>31</v>
      </c>
      <c r="N207" s="264" t="s">
        <v>52</v>
      </c>
      <c r="O207" s="86"/>
      <c r="P207" s="214">
        <f>O207*H207</f>
        <v>0</v>
      </c>
      <c r="Q207" s="214">
        <v>1</v>
      </c>
      <c r="R207" s="214">
        <f>Q207*H207</f>
        <v>5.76</v>
      </c>
      <c r="S207" s="214">
        <v>0</v>
      </c>
      <c r="T207" s="21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6" t="s">
        <v>180</v>
      </c>
      <c r="AT207" s="216" t="s">
        <v>255</v>
      </c>
      <c r="AU207" s="216" t="s">
        <v>20</v>
      </c>
      <c r="AY207" s="18" t="s">
        <v>127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89</v>
      </c>
      <c r="BK207" s="217">
        <f>ROUND(I207*H207,2)</f>
        <v>0</v>
      </c>
      <c r="BL207" s="18" t="s">
        <v>134</v>
      </c>
      <c r="BM207" s="216" t="s">
        <v>281</v>
      </c>
    </row>
    <row r="208" spans="1:51" s="13" customFormat="1" ht="12">
      <c r="A208" s="13"/>
      <c r="B208" s="223"/>
      <c r="C208" s="224"/>
      <c r="D208" s="225" t="s">
        <v>138</v>
      </c>
      <c r="E208" s="224"/>
      <c r="F208" s="227" t="s">
        <v>282</v>
      </c>
      <c r="G208" s="224"/>
      <c r="H208" s="228">
        <v>5.76</v>
      </c>
      <c r="I208" s="229"/>
      <c r="J208" s="224"/>
      <c r="K208" s="224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138</v>
      </c>
      <c r="AU208" s="234" t="s">
        <v>20</v>
      </c>
      <c r="AV208" s="13" t="s">
        <v>20</v>
      </c>
      <c r="AW208" s="13" t="s">
        <v>4</v>
      </c>
      <c r="AX208" s="13" t="s">
        <v>89</v>
      </c>
      <c r="AY208" s="234" t="s">
        <v>127</v>
      </c>
    </row>
    <row r="209" spans="1:65" s="2" customFormat="1" ht="16.5" customHeight="1">
      <c r="A209" s="40"/>
      <c r="B209" s="41"/>
      <c r="C209" s="206" t="s">
        <v>283</v>
      </c>
      <c r="D209" s="206" t="s">
        <v>129</v>
      </c>
      <c r="E209" s="207" t="s">
        <v>284</v>
      </c>
      <c r="F209" s="208" t="s">
        <v>285</v>
      </c>
      <c r="G209" s="209" t="s">
        <v>132</v>
      </c>
      <c r="H209" s="210">
        <v>722</v>
      </c>
      <c r="I209" s="211"/>
      <c r="J209" s="210">
        <f>ROUND(I209*H209,2)</f>
        <v>0</v>
      </c>
      <c r="K209" s="208" t="s">
        <v>133</v>
      </c>
      <c r="L209" s="46"/>
      <c r="M209" s="212" t="s">
        <v>31</v>
      </c>
      <c r="N209" s="213" t="s">
        <v>52</v>
      </c>
      <c r="O209" s="86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6" t="s">
        <v>134</v>
      </c>
      <c r="AT209" s="216" t="s">
        <v>129</v>
      </c>
      <c r="AU209" s="216" t="s">
        <v>20</v>
      </c>
      <c r="AY209" s="18" t="s">
        <v>127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89</v>
      </c>
      <c r="BK209" s="217">
        <f>ROUND(I209*H209,2)</f>
        <v>0</v>
      </c>
      <c r="BL209" s="18" t="s">
        <v>134</v>
      </c>
      <c r="BM209" s="216" t="s">
        <v>286</v>
      </c>
    </row>
    <row r="210" spans="1:47" s="2" customFormat="1" ht="12">
      <c r="A210" s="40"/>
      <c r="B210" s="41"/>
      <c r="C210" s="42"/>
      <c r="D210" s="218" t="s">
        <v>136</v>
      </c>
      <c r="E210" s="42"/>
      <c r="F210" s="219" t="s">
        <v>287</v>
      </c>
      <c r="G210" s="42"/>
      <c r="H210" s="42"/>
      <c r="I210" s="220"/>
      <c r="J210" s="42"/>
      <c r="K210" s="42"/>
      <c r="L210" s="46"/>
      <c r="M210" s="221"/>
      <c r="N210" s="222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8" t="s">
        <v>136</v>
      </c>
      <c r="AU210" s="18" t="s">
        <v>20</v>
      </c>
    </row>
    <row r="211" spans="1:51" s="13" customFormat="1" ht="12">
      <c r="A211" s="13"/>
      <c r="B211" s="223"/>
      <c r="C211" s="224"/>
      <c r="D211" s="225" t="s">
        <v>138</v>
      </c>
      <c r="E211" s="226" t="s">
        <v>31</v>
      </c>
      <c r="F211" s="227" t="s">
        <v>288</v>
      </c>
      <c r="G211" s="224"/>
      <c r="H211" s="228">
        <v>722</v>
      </c>
      <c r="I211" s="229"/>
      <c r="J211" s="224"/>
      <c r="K211" s="224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138</v>
      </c>
      <c r="AU211" s="234" t="s">
        <v>20</v>
      </c>
      <c r="AV211" s="13" t="s">
        <v>20</v>
      </c>
      <c r="AW211" s="13" t="s">
        <v>40</v>
      </c>
      <c r="AX211" s="13" t="s">
        <v>81</v>
      </c>
      <c r="AY211" s="234" t="s">
        <v>127</v>
      </c>
    </row>
    <row r="212" spans="1:51" s="14" customFormat="1" ht="12">
      <c r="A212" s="14"/>
      <c r="B212" s="235"/>
      <c r="C212" s="236"/>
      <c r="D212" s="225" t="s">
        <v>138</v>
      </c>
      <c r="E212" s="237" t="s">
        <v>31</v>
      </c>
      <c r="F212" s="238" t="s">
        <v>140</v>
      </c>
      <c r="G212" s="236"/>
      <c r="H212" s="237" t="s">
        <v>31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138</v>
      </c>
      <c r="AU212" s="244" t="s">
        <v>20</v>
      </c>
      <c r="AV212" s="14" t="s">
        <v>89</v>
      </c>
      <c r="AW212" s="14" t="s">
        <v>40</v>
      </c>
      <c r="AX212" s="14" t="s">
        <v>81</v>
      </c>
      <c r="AY212" s="244" t="s">
        <v>127</v>
      </c>
    </row>
    <row r="213" spans="1:51" s="15" customFormat="1" ht="12">
      <c r="A213" s="15"/>
      <c r="B213" s="245"/>
      <c r="C213" s="246"/>
      <c r="D213" s="225" t="s">
        <v>138</v>
      </c>
      <c r="E213" s="247" t="s">
        <v>31</v>
      </c>
      <c r="F213" s="248" t="s">
        <v>141</v>
      </c>
      <c r="G213" s="246"/>
      <c r="H213" s="249">
        <v>722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5" t="s">
        <v>138</v>
      </c>
      <c r="AU213" s="255" t="s">
        <v>20</v>
      </c>
      <c r="AV213" s="15" t="s">
        <v>134</v>
      </c>
      <c r="AW213" s="15" t="s">
        <v>40</v>
      </c>
      <c r="AX213" s="15" t="s">
        <v>89</v>
      </c>
      <c r="AY213" s="255" t="s">
        <v>127</v>
      </c>
    </row>
    <row r="214" spans="1:63" s="12" customFormat="1" ht="22.8" customHeight="1">
      <c r="A214" s="12"/>
      <c r="B214" s="190"/>
      <c r="C214" s="191"/>
      <c r="D214" s="192" t="s">
        <v>80</v>
      </c>
      <c r="E214" s="204" t="s">
        <v>20</v>
      </c>
      <c r="F214" s="204" t="s">
        <v>289</v>
      </c>
      <c r="G214" s="191"/>
      <c r="H214" s="191"/>
      <c r="I214" s="194"/>
      <c r="J214" s="205">
        <f>BK214</f>
        <v>0</v>
      </c>
      <c r="K214" s="191"/>
      <c r="L214" s="196"/>
      <c r="M214" s="197"/>
      <c r="N214" s="198"/>
      <c r="O214" s="198"/>
      <c r="P214" s="199">
        <f>SUM(P215:P230)</f>
        <v>0</v>
      </c>
      <c r="Q214" s="198"/>
      <c r="R214" s="199">
        <f>SUM(R215:R230)</f>
        <v>3.8691229999999996</v>
      </c>
      <c r="S214" s="198"/>
      <c r="T214" s="200">
        <f>SUM(T215:T230)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1" t="s">
        <v>89</v>
      </c>
      <c r="AT214" s="202" t="s">
        <v>80</v>
      </c>
      <c r="AU214" s="202" t="s">
        <v>89</v>
      </c>
      <c r="AY214" s="201" t="s">
        <v>127</v>
      </c>
      <c r="BK214" s="203">
        <f>SUM(BK215:BK230)</f>
        <v>0</v>
      </c>
    </row>
    <row r="215" spans="1:65" s="2" customFormat="1" ht="37.8" customHeight="1">
      <c r="A215" s="40"/>
      <c r="B215" s="41"/>
      <c r="C215" s="206" t="s">
        <v>290</v>
      </c>
      <c r="D215" s="206" t="s">
        <v>129</v>
      </c>
      <c r="E215" s="207" t="s">
        <v>291</v>
      </c>
      <c r="F215" s="208" t="s">
        <v>292</v>
      </c>
      <c r="G215" s="209" t="s">
        <v>176</v>
      </c>
      <c r="H215" s="210">
        <v>2</v>
      </c>
      <c r="I215" s="211"/>
      <c r="J215" s="210">
        <f>ROUND(I215*H215,2)</f>
        <v>0</v>
      </c>
      <c r="K215" s="208" t="s">
        <v>133</v>
      </c>
      <c r="L215" s="46"/>
      <c r="M215" s="212" t="s">
        <v>31</v>
      </c>
      <c r="N215" s="213" t="s">
        <v>52</v>
      </c>
      <c r="O215" s="86"/>
      <c r="P215" s="214">
        <f>O215*H215</f>
        <v>0</v>
      </c>
      <c r="Q215" s="214">
        <v>0.28717</v>
      </c>
      <c r="R215" s="214">
        <f>Q215*H215</f>
        <v>0.57434</v>
      </c>
      <c r="S215" s="214">
        <v>0</v>
      </c>
      <c r="T215" s="21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6" t="s">
        <v>134</v>
      </c>
      <c r="AT215" s="216" t="s">
        <v>129</v>
      </c>
      <c r="AU215" s="216" t="s">
        <v>20</v>
      </c>
      <c r="AY215" s="18" t="s">
        <v>127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89</v>
      </c>
      <c r="BK215" s="217">
        <f>ROUND(I215*H215,2)</f>
        <v>0</v>
      </c>
      <c r="BL215" s="18" t="s">
        <v>134</v>
      </c>
      <c r="BM215" s="216" t="s">
        <v>293</v>
      </c>
    </row>
    <row r="216" spans="1:47" s="2" customFormat="1" ht="12">
      <c r="A216" s="40"/>
      <c r="B216" s="41"/>
      <c r="C216" s="42"/>
      <c r="D216" s="218" t="s">
        <v>136</v>
      </c>
      <c r="E216" s="42"/>
      <c r="F216" s="219" t="s">
        <v>294</v>
      </c>
      <c r="G216" s="42"/>
      <c r="H216" s="42"/>
      <c r="I216" s="220"/>
      <c r="J216" s="42"/>
      <c r="K216" s="42"/>
      <c r="L216" s="46"/>
      <c r="M216" s="221"/>
      <c r="N216" s="222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8" t="s">
        <v>136</v>
      </c>
      <c r="AU216" s="18" t="s">
        <v>20</v>
      </c>
    </row>
    <row r="217" spans="1:51" s="13" customFormat="1" ht="12">
      <c r="A217" s="13"/>
      <c r="B217" s="223"/>
      <c r="C217" s="224"/>
      <c r="D217" s="225" t="s">
        <v>138</v>
      </c>
      <c r="E217" s="226" t="s">
        <v>31</v>
      </c>
      <c r="F217" s="227" t="s">
        <v>20</v>
      </c>
      <c r="G217" s="224"/>
      <c r="H217" s="228">
        <v>2</v>
      </c>
      <c r="I217" s="229"/>
      <c r="J217" s="224"/>
      <c r="K217" s="224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138</v>
      </c>
      <c r="AU217" s="234" t="s">
        <v>20</v>
      </c>
      <c r="AV217" s="13" t="s">
        <v>20</v>
      </c>
      <c r="AW217" s="13" t="s">
        <v>40</v>
      </c>
      <c r="AX217" s="13" t="s">
        <v>81</v>
      </c>
      <c r="AY217" s="234" t="s">
        <v>127</v>
      </c>
    </row>
    <row r="218" spans="1:51" s="14" customFormat="1" ht="12">
      <c r="A218" s="14"/>
      <c r="B218" s="235"/>
      <c r="C218" s="236"/>
      <c r="D218" s="225" t="s">
        <v>138</v>
      </c>
      <c r="E218" s="237" t="s">
        <v>31</v>
      </c>
      <c r="F218" s="238" t="s">
        <v>295</v>
      </c>
      <c r="G218" s="236"/>
      <c r="H218" s="237" t="s">
        <v>31</v>
      </c>
      <c r="I218" s="239"/>
      <c r="J218" s="236"/>
      <c r="K218" s="236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138</v>
      </c>
      <c r="AU218" s="244" t="s">
        <v>20</v>
      </c>
      <c r="AV218" s="14" t="s">
        <v>89</v>
      </c>
      <c r="AW218" s="14" t="s">
        <v>40</v>
      </c>
      <c r="AX218" s="14" t="s">
        <v>81</v>
      </c>
      <c r="AY218" s="244" t="s">
        <v>127</v>
      </c>
    </row>
    <row r="219" spans="1:51" s="15" customFormat="1" ht="12">
      <c r="A219" s="15"/>
      <c r="B219" s="245"/>
      <c r="C219" s="246"/>
      <c r="D219" s="225" t="s">
        <v>138</v>
      </c>
      <c r="E219" s="247" t="s">
        <v>31</v>
      </c>
      <c r="F219" s="248" t="s">
        <v>141</v>
      </c>
      <c r="G219" s="246"/>
      <c r="H219" s="249">
        <v>2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5" t="s">
        <v>138</v>
      </c>
      <c r="AU219" s="255" t="s">
        <v>20</v>
      </c>
      <c r="AV219" s="15" t="s">
        <v>134</v>
      </c>
      <c r="AW219" s="15" t="s">
        <v>40</v>
      </c>
      <c r="AX219" s="15" t="s">
        <v>89</v>
      </c>
      <c r="AY219" s="255" t="s">
        <v>127</v>
      </c>
    </row>
    <row r="220" spans="1:65" s="2" customFormat="1" ht="24.15" customHeight="1">
      <c r="A220" s="40"/>
      <c r="B220" s="41"/>
      <c r="C220" s="206" t="s">
        <v>296</v>
      </c>
      <c r="D220" s="206" t="s">
        <v>129</v>
      </c>
      <c r="E220" s="207" t="s">
        <v>297</v>
      </c>
      <c r="F220" s="208" t="s">
        <v>298</v>
      </c>
      <c r="G220" s="209" t="s">
        <v>176</v>
      </c>
      <c r="H220" s="210">
        <v>12</v>
      </c>
      <c r="I220" s="211"/>
      <c r="J220" s="210">
        <f>ROUND(I220*H220,2)</f>
        <v>0</v>
      </c>
      <c r="K220" s="208" t="s">
        <v>31</v>
      </c>
      <c r="L220" s="46"/>
      <c r="M220" s="212" t="s">
        <v>31</v>
      </c>
      <c r="N220" s="213" t="s">
        <v>52</v>
      </c>
      <c r="O220" s="86"/>
      <c r="P220" s="214">
        <f>O220*H220</f>
        <v>0</v>
      </c>
      <c r="Q220" s="214">
        <v>0.27411</v>
      </c>
      <c r="R220" s="214">
        <f>Q220*H220</f>
        <v>3.28932</v>
      </c>
      <c r="S220" s="214">
        <v>0</v>
      </c>
      <c r="T220" s="21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6" t="s">
        <v>134</v>
      </c>
      <c r="AT220" s="216" t="s">
        <v>129</v>
      </c>
      <c r="AU220" s="216" t="s">
        <v>20</v>
      </c>
      <c r="AY220" s="18" t="s">
        <v>127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89</v>
      </c>
      <c r="BK220" s="217">
        <f>ROUND(I220*H220,2)</f>
        <v>0</v>
      </c>
      <c r="BL220" s="18" t="s">
        <v>134</v>
      </c>
      <c r="BM220" s="216" t="s">
        <v>299</v>
      </c>
    </row>
    <row r="221" spans="1:51" s="13" customFormat="1" ht="12">
      <c r="A221" s="13"/>
      <c r="B221" s="223"/>
      <c r="C221" s="224"/>
      <c r="D221" s="225" t="s">
        <v>138</v>
      </c>
      <c r="E221" s="226" t="s">
        <v>31</v>
      </c>
      <c r="F221" s="227" t="s">
        <v>208</v>
      </c>
      <c r="G221" s="224"/>
      <c r="H221" s="228">
        <v>12</v>
      </c>
      <c r="I221" s="229"/>
      <c r="J221" s="224"/>
      <c r="K221" s="224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138</v>
      </c>
      <c r="AU221" s="234" t="s">
        <v>20</v>
      </c>
      <c r="AV221" s="13" t="s">
        <v>20</v>
      </c>
      <c r="AW221" s="13" t="s">
        <v>40</v>
      </c>
      <c r="AX221" s="13" t="s">
        <v>81</v>
      </c>
      <c r="AY221" s="234" t="s">
        <v>127</v>
      </c>
    </row>
    <row r="222" spans="1:51" s="14" customFormat="1" ht="12">
      <c r="A222" s="14"/>
      <c r="B222" s="235"/>
      <c r="C222" s="236"/>
      <c r="D222" s="225" t="s">
        <v>138</v>
      </c>
      <c r="E222" s="237" t="s">
        <v>31</v>
      </c>
      <c r="F222" s="238" t="s">
        <v>140</v>
      </c>
      <c r="G222" s="236"/>
      <c r="H222" s="237" t="s">
        <v>31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138</v>
      </c>
      <c r="AU222" s="244" t="s">
        <v>20</v>
      </c>
      <c r="AV222" s="14" t="s">
        <v>89</v>
      </c>
      <c r="AW222" s="14" t="s">
        <v>40</v>
      </c>
      <c r="AX222" s="14" t="s">
        <v>81</v>
      </c>
      <c r="AY222" s="244" t="s">
        <v>127</v>
      </c>
    </row>
    <row r="223" spans="1:51" s="15" customFormat="1" ht="12">
      <c r="A223" s="15"/>
      <c r="B223" s="245"/>
      <c r="C223" s="246"/>
      <c r="D223" s="225" t="s">
        <v>138</v>
      </c>
      <c r="E223" s="247" t="s">
        <v>31</v>
      </c>
      <c r="F223" s="248" t="s">
        <v>141</v>
      </c>
      <c r="G223" s="246"/>
      <c r="H223" s="249">
        <v>12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5" t="s">
        <v>138</v>
      </c>
      <c r="AU223" s="255" t="s">
        <v>20</v>
      </c>
      <c r="AV223" s="15" t="s">
        <v>134</v>
      </c>
      <c r="AW223" s="15" t="s">
        <v>40</v>
      </c>
      <c r="AX223" s="15" t="s">
        <v>89</v>
      </c>
      <c r="AY223" s="255" t="s">
        <v>127</v>
      </c>
    </row>
    <row r="224" spans="1:65" s="2" customFormat="1" ht="24.15" customHeight="1">
      <c r="A224" s="40"/>
      <c r="B224" s="41"/>
      <c r="C224" s="206" t="s">
        <v>300</v>
      </c>
      <c r="D224" s="206" t="s">
        <v>129</v>
      </c>
      <c r="E224" s="207" t="s">
        <v>301</v>
      </c>
      <c r="F224" s="208" t="s">
        <v>302</v>
      </c>
      <c r="G224" s="209" t="s">
        <v>132</v>
      </c>
      <c r="H224" s="210">
        <v>12</v>
      </c>
      <c r="I224" s="211"/>
      <c r="J224" s="210">
        <f>ROUND(I224*H224,2)</f>
        <v>0</v>
      </c>
      <c r="K224" s="208" t="s">
        <v>133</v>
      </c>
      <c r="L224" s="46"/>
      <c r="M224" s="212" t="s">
        <v>31</v>
      </c>
      <c r="N224" s="213" t="s">
        <v>52</v>
      </c>
      <c r="O224" s="86"/>
      <c r="P224" s="214">
        <f>O224*H224</f>
        <v>0</v>
      </c>
      <c r="Q224" s="214">
        <v>0.0001</v>
      </c>
      <c r="R224" s="214">
        <f>Q224*H224</f>
        <v>0.0012000000000000001</v>
      </c>
      <c r="S224" s="214">
        <v>0</v>
      </c>
      <c r="T224" s="21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6" t="s">
        <v>134</v>
      </c>
      <c r="AT224" s="216" t="s">
        <v>129</v>
      </c>
      <c r="AU224" s="216" t="s">
        <v>20</v>
      </c>
      <c r="AY224" s="18" t="s">
        <v>127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89</v>
      </c>
      <c r="BK224" s="217">
        <f>ROUND(I224*H224,2)</f>
        <v>0</v>
      </c>
      <c r="BL224" s="18" t="s">
        <v>134</v>
      </c>
      <c r="BM224" s="216" t="s">
        <v>303</v>
      </c>
    </row>
    <row r="225" spans="1:47" s="2" customFormat="1" ht="12">
      <c r="A225" s="40"/>
      <c r="B225" s="41"/>
      <c r="C225" s="42"/>
      <c r="D225" s="218" t="s">
        <v>136</v>
      </c>
      <c r="E225" s="42"/>
      <c r="F225" s="219" t="s">
        <v>304</v>
      </c>
      <c r="G225" s="42"/>
      <c r="H225" s="42"/>
      <c r="I225" s="220"/>
      <c r="J225" s="42"/>
      <c r="K225" s="42"/>
      <c r="L225" s="46"/>
      <c r="M225" s="221"/>
      <c r="N225" s="222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8" t="s">
        <v>136</v>
      </c>
      <c r="AU225" s="18" t="s">
        <v>20</v>
      </c>
    </row>
    <row r="226" spans="1:51" s="13" customFormat="1" ht="12">
      <c r="A226" s="13"/>
      <c r="B226" s="223"/>
      <c r="C226" s="224"/>
      <c r="D226" s="225" t="s">
        <v>138</v>
      </c>
      <c r="E226" s="226" t="s">
        <v>31</v>
      </c>
      <c r="F226" s="227" t="s">
        <v>305</v>
      </c>
      <c r="G226" s="224"/>
      <c r="H226" s="228">
        <v>12</v>
      </c>
      <c r="I226" s="229"/>
      <c r="J226" s="224"/>
      <c r="K226" s="224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138</v>
      </c>
      <c r="AU226" s="234" t="s">
        <v>20</v>
      </c>
      <c r="AV226" s="13" t="s">
        <v>20</v>
      </c>
      <c r="AW226" s="13" t="s">
        <v>40</v>
      </c>
      <c r="AX226" s="13" t="s">
        <v>81</v>
      </c>
      <c r="AY226" s="234" t="s">
        <v>127</v>
      </c>
    </row>
    <row r="227" spans="1:51" s="14" customFormat="1" ht="12">
      <c r="A227" s="14"/>
      <c r="B227" s="235"/>
      <c r="C227" s="236"/>
      <c r="D227" s="225" t="s">
        <v>138</v>
      </c>
      <c r="E227" s="237" t="s">
        <v>31</v>
      </c>
      <c r="F227" s="238" t="s">
        <v>140</v>
      </c>
      <c r="G227" s="236"/>
      <c r="H227" s="237" t="s">
        <v>31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138</v>
      </c>
      <c r="AU227" s="244" t="s">
        <v>20</v>
      </c>
      <c r="AV227" s="14" t="s">
        <v>89</v>
      </c>
      <c r="AW227" s="14" t="s">
        <v>40</v>
      </c>
      <c r="AX227" s="14" t="s">
        <v>81</v>
      </c>
      <c r="AY227" s="244" t="s">
        <v>127</v>
      </c>
    </row>
    <row r="228" spans="1:51" s="15" customFormat="1" ht="12">
      <c r="A228" s="15"/>
      <c r="B228" s="245"/>
      <c r="C228" s="246"/>
      <c r="D228" s="225" t="s">
        <v>138</v>
      </c>
      <c r="E228" s="247" t="s">
        <v>31</v>
      </c>
      <c r="F228" s="248" t="s">
        <v>141</v>
      </c>
      <c r="G228" s="246"/>
      <c r="H228" s="249">
        <v>12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5" t="s">
        <v>138</v>
      </c>
      <c r="AU228" s="255" t="s">
        <v>20</v>
      </c>
      <c r="AV228" s="15" t="s">
        <v>134</v>
      </c>
      <c r="AW228" s="15" t="s">
        <v>40</v>
      </c>
      <c r="AX228" s="15" t="s">
        <v>89</v>
      </c>
      <c r="AY228" s="255" t="s">
        <v>127</v>
      </c>
    </row>
    <row r="229" spans="1:65" s="2" customFormat="1" ht="16.5" customHeight="1">
      <c r="A229" s="40"/>
      <c r="B229" s="41"/>
      <c r="C229" s="256" t="s">
        <v>306</v>
      </c>
      <c r="D229" s="256" t="s">
        <v>255</v>
      </c>
      <c r="E229" s="257" t="s">
        <v>307</v>
      </c>
      <c r="F229" s="258" t="s">
        <v>308</v>
      </c>
      <c r="G229" s="259" t="s">
        <v>132</v>
      </c>
      <c r="H229" s="260">
        <v>14.21</v>
      </c>
      <c r="I229" s="261"/>
      <c r="J229" s="260">
        <f>ROUND(I229*H229,2)</f>
        <v>0</v>
      </c>
      <c r="K229" s="258" t="s">
        <v>133</v>
      </c>
      <c r="L229" s="262"/>
      <c r="M229" s="263" t="s">
        <v>31</v>
      </c>
      <c r="N229" s="264" t="s">
        <v>52</v>
      </c>
      <c r="O229" s="86"/>
      <c r="P229" s="214">
        <f>O229*H229</f>
        <v>0</v>
      </c>
      <c r="Q229" s="214">
        <v>0.0003</v>
      </c>
      <c r="R229" s="214">
        <f>Q229*H229</f>
        <v>0.004263</v>
      </c>
      <c r="S229" s="214">
        <v>0</v>
      </c>
      <c r="T229" s="21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6" t="s">
        <v>180</v>
      </c>
      <c r="AT229" s="216" t="s">
        <v>255</v>
      </c>
      <c r="AU229" s="216" t="s">
        <v>20</v>
      </c>
      <c r="AY229" s="18" t="s">
        <v>127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89</v>
      </c>
      <c r="BK229" s="217">
        <f>ROUND(I229*H229,2)</f>
        <v>0</v>
      </c>
      <c r="BL229" s="18" t="s">
        <v>134</v>
      </c>
      <c r="BM229" s="216" t="s">
        <v>309</v>
      </c>
    </row>
    <row r="230" spans="1:51" s="13" customFormat="1" ht="12">
      <c r="A230" s="13"/>
      <c r="B230" s="223"/>
      <c r="C230" s="224"/>
      <c r="D230" s="225" t="s">
        <v>138</v>
      </c>
      <c r="E230" s="224"/>
      <c r="F230" s="227" t="s">
        <v>310</v>
      </c>
      <c r="G230" s="224"/>
      <c r="H230" s="228">
        <v>14.21</v>
      </c>
      <c r="I230" s="229"/>
      <c r="J230" s="224"/>
      <c r="K230" s="224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138</v>
      </c>
      <c r="AU230" s="234" t="s">
        <v>20</v>
      </c>
      <c r="AV230" s="13" t="s">
        <v>20</v>
      </c>
      <c r="AW230" s="13" t="s">
        <v>4</v>
      </c>
      <c r="AX230" s="13" t="s">
        <v>89</v>
      </c>
      <c r="AY230" s="234" t="s">
        <v>127</v>
      </c>
    </row>
    <row r="231" spans="1:63" s="12" customFormat="1" ht="22.8" customHeight="1">
      <c r="A231" s="12"/>
      <c r="B231" s="190"/>
      <c r="C231" s="191"/>
      <c r="D231" s="192" t="s">
        <v>80</v>
      </c>
      <c r="E231" s="204" t="s">
        <v>134</v>
      </c>
      <c r="F231" s="204" t="s">
        <v>311</v>
      </c>
      <c r="G231" s="191"/>
      <c r="H231" s="191"/>
      <c r="I231" s="194"/>
      <c r="J231" s="205">
        <f>BK231</f>
        <v>0</v>
      </c>
      <c r="K231" s="191"/>
      <c r="L231" s="196"/>
      <c r="M231" s="197"/>
      <c r="N231" s="198"/>
      <c r="O231" s="198"/>
      <c r="P231" s="199">
        <f>SUM(P232:P249)</f>
        <v>0</v>
      </c>
      <c r="Q231" s="198"/>
      <c r="R231" s="199">
        <f>SUM(R232:R249)</f>
        <v>510.3</v>
      </c>
      <c r="S231" s="198"/>
      <c r="T231" s="200">
        <f>SUM(T232:T249)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1" t="s">
        <v>89</v>
      </c>
      <c r="AT231" s="202" t="s">
        <v>80</v>
      </c>
      <c r="AU231" s="202" t="s">
        <v>89</v>
      </c>
      <c r="AY231" s="201" t="s">
        <v>127</v>
      </c>
      <c r="BK231" s="203">
        <f>SUM(BK232:BK249)</f>
        <v>0</v>
      </c>
    </row>
    <row r="232" spans="1:65" s="2" customFormat="1" ht="24.15" customHeight="1">
      <c r="A232" s="40"/>
      <c r="B232" s="41"/>
      <c r="C232" s="206" t="s">
        <v>312</v>
      </c>
      <c r="D232" s="206" t="s">
        <v>129</v>
      </c>
      <c r="E232" s="207" t="s">
        <v>313</v>
      </c>
      <c r="F232" s="208" t="s">
        <v>314</v>
      </c>
      <c r="G232" s="209" t="s">
        <v>132</v>
      </c>
      <c r="H232" s="210">
        <v>700</v>
      </c>
      <c r="I232" s="211"/>
      <c r="J232" s="210">
        <f>ROUND(I232*H232,2)</f>
        <v>0</v>
      </c>
      <c r="K232" s="208" t="s">
        <v>133</v>
      </c>
      <c r="L232" s="46"/>
      <c r="M232" s="212" t="s">
        <v>31</v>
      </c>
      <c r="N232" s="213" t="s">
        <v>52</v>
      </c>
      <c r="O232" s="86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6" t="s">
        <v>134</v>
      </c>
      <c r="AT232" s="216" t="s">
        <v>129</v>
      </c>
      <c r="AU232" s="216" t="s">
        <v>20</v>
      </c>
      <c r="AY232" s="18" t="s">
        <v>127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89</v>
      </c>
      <c r="BK232" s="217">
        <f>ROUND(I232*H232,2)</f>
        <v>0</v>
      </c>
      <c r="BL232" s="18" t="s">
        <v>134</v>
      </c>
      <c r="BM232" s="216" t="s">
        <v>315</v>
      </c>
    </row>
    <row r="233" spans="1:47" s="2" customFormat="1" ht="12">
      <c r="A233" s="40"/>
      <c r="B233" s="41"/>
      <c r="C233" s="42"/>
      <c r="D233" s="218" t="s">
        <v>136</v>
      </c>
      <c r="E233" s="42"/>
      <c r="F233" s="219" t="s">
        <v>316</v>
      </c>
      <c r="G233" s="42"/>
      <c r="H233" s="42"/>
      <c r="I233" s="220"/>
      <c r="J233" s="42"/>
      <c r="K233" s="42"/>
      <c r="L233" s="46"/>
      <c r="M233" s="221"/>
      <c r="N233" s="222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8" t="s">
        <v>136</v>
      </c>
      <c r="AU233" s="18" t="s">
        <v>20</v>
      </c>
    </row>
    <row r="234" spans="1:51" s="13" customFormat="1" ht="12">
      <c r="A234" s="13"/>
      <c r="B234" s="223"/>
      <c r="C234" s="224"/>
      <c r="D234" s="225" t="s">
        <v>138</v>
      </c>
      <c r="E234" s="226" t="s">
        <v>31</v>
      </c>
      <c r="F234" s="227" t="s">
        <v>317</v>
      </c>
      <c r="G234" s="224"/>
      <c r="H234" s="228">
        <v>700</v>
      </c>
      <c r="I234" s="229"/>
      <c r="J234" s="224"/>
      <c r="K234" s="224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138</v>
      </c>
      <c r="AU234" s="234" t="s">
        <v>20</v>
      </c>
      <c r="AV234" s="13" t="s">
        <v>20</v>
      </c>
      <c r="AW234" s="13" t="s">
        <v>40</v>
      </c>
      <c r="AX234" s="13" t="s">
        <v>81</v>
      </c>
      <c r="AY234" s="234" t="s">
        <v>127</v>
      </c>
    </row>
    <row r="235" spans="1:51" s="14" customFormat="1" ht="12">
      <c r="A235" s="14"/>
      <c r="B235" s="235"/>
      <c r="C235" s="236"/>
      <c r="D235" s="225" t="s">
        <v>138</v>
      </c>
      <c r="E235" s="237" t="s">
        <v>31</v>
      </c>
      <c r="F235" s="238" t="s">
        <v>318</v>
      </c>
      <c r="G235" s="236"/>
      <c r="H235" s="237" t="s">
        <v>31</v>
      </c>
      <c r="I235" s="239"/>
      <c r="J235" s="236"/>
      <c r="K235" s="236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138</v>
      </c>
      <c r="AU235" s="244" t="s">
        <v>20</v>
      </c>
      <c r="AV235" s="14" t="s">
        <v>89</v>
      </c>
      <c r="AW235" s="14" t="s">
        <v>40</v>
      </c>
      <c r="AX235" s="14" t="s">
        <v>81</v>
      </c>
      <c r="AY235" s="244" t="s">
        <v>127</v>
      </c>
    </row>
    <row r="236" spans="1:51" s="15" customFormat="1" ht="12">
      <c r="A236" s="15"/>
      <c r="B236" s="245"/>
      <c r="C236" s="246"/>
      <c r="D236" s="225" t="s">
        <v>138</v>
      </c>
      <c r="E236" s="247" t="s">
        <v>31</v>
      </c>
      <c r="F236" s="248" t="s">
        <v>141</v>
      </c>
      <c r="G236" s="246"/>
      <c r="H236" s="249">
        <v>700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5" t="s">
        <v>138</v>
      </c>
      <c r="AU236" s="255" t="s">
        <v>20</v>
      </c>
      <c r="AV236" s="15" t="s">
        <v>134</v>
      </c>
      <c r="AW236" s="15" t="s">
        <v>40</v>
      </c>
      <c r="AX236" s="15" t="s">
        <v>89</v>
      </c>
      <c r="AY236" s="255" t="s">
        <v>127</v>
      </c>
    </row>
    <row r="237" spans="1:65" s="2" customFormat="1" ht="16.5" customHeight="1">
      <c r="A237" s="40"/>
      <c r="B237" s="41"/>
      <c r="C237" s="206" t="s">
        <v>319</v>
      </c>
      <c r="D237" s="206" t="s">
        <v>129</v>
      </c>
      <c r="E237" s="207" t="s">
        <v>320</v>
      </c>
      <c r="F237" s="208" t="s">
        <v>321</v>
      </c>
      <c r="G237" s="209" t="s">
        <v>183</v>
      </c>
      <c r="H237" s="210">
        <v>1.75</v>
      </c>
      <c r="I237" s="211"/>
      <c r="J237" s="210">
        <f>ROUND(I237*H237,2)</f>
        <v>0</v>
      </c>
      <c r="K237" s="208" t="s">
        <v>133</v>
      </c>
      <c r="L237" s="46"/>
      <c r="M237" s="212" t="s">
        <v>31</v>
      </c>
      <c r="N237" s="213" t="s">
        <v>52</v>
      </c>
      <c r="O237" s="86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6" t="s">
        <v>134</v>
      </c>
      <c r="AT237" s="216" t="s">
        <v>129</v>
      </c>
      <c r="AU237" s="216" t="s">
        <v>20</v>
      </c>
      <c r="AY237" s="18" t="s">
        <v>127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89</v>
      </c>
      <c r="BK237" s="217">
        <f>ROUND(I237*H237,2)</f>
        <v>0</v>
      </c>
      <c r="BL237" s="18" t="s">
        <v>134</v>
      </c>
      <c r="BM237" s="216" t="s">
        <v>322</v>
      </c>
    </row>
    <row r="238" spans="1:47" s="2" customFormat="1" ht="12">
      <c r="A238" s="40"/>
      <c r="B238" s="41"/>
      <c r="C238" s="42"/>
      <c r="D238" s="218" t="s">
        <v>136</v>
      </c>
      <c r="E238" s="42"/>
      <c r="F238" s="219" t="s">
        <v>323</v>
      </c>
      <c r="G238" s="42"/>
      <c r="H238" s="42"/>
      <c r="I238" s="220"/>
      <c r="J238" s="42"/>
      <c r="K238" s="42"/>
      <c r="L238" s="46"/>
      <c r="M238" s="221"/>
      <c r="N238" s="222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8" t="s">
        <v>136</v>
      </c>
      <c r="AU238" s="18" t="s">
        <v>20</v>
      </c>
    </row>
    <row r="239" spans="1:51" s="13" customFormat="1" ht="12">
      <c r="A239" s="13"/>
      <c r="B239" s="223"/>
      <c r="C239" s="224"/>
      <c r="D239" s="225" t="s">
        <v>138</v>
      </c>
      <c r="E239" s="226" t="s">
        <v>31</v>
      </c>
      <c r="F239" s="227" t="s">
        <v>324</v>
      </c>
      <c r="G239" s="224"/>
      <c r="H239" s="228">
        <v>1.75</v>
      </c>
      <c r="I239" s="229"/>
      <c r="J239" s="224"/>
      <c r="K239" s="224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138</v>
      </c>
      <c r="AU239" s="234" t="s">
        <v>20</v>
      </c>
      <c r="AV239" s="13" t="s">
        <v>20</v>
      </c>
      <c r="AW239" s="13" t="s">
        <v>40</v>
      </c>
      <c r="AX239" s="13" t="s">
        <v>81</v>
      </c>
      <c r="AY239" s="234" t="s">
        <v>127</v>
      </c>
    </row>
    <row r="240" spans="1:51" s="15" customFormat="1" ht="12">
      <c r="A240" s="15"/>
      <c r="B240" s="245"/>
      <c r="C240" s="246"/>
      <c r="D240" s="225" t="s">
        <v>138</v>
      </c>
      <c r="E240" s="247" t="s">
        <v>31</v>
      </c>
      <c r="F240" s="248" t="s">
        <v>141</v>
      </c>
      <c r="G240" s="246"/>
      <c r="H240" s="249">
        <v>1.75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5" t="s">
        <v>138</v>
      </c>
      <c r="AU240" s="255" t="s">
        <v>20</v>
      </c>
      <c r="AV240" s="15" t="s">
        <v>134</v>
      </c>
      <c r="AW240" s="15" t="s">
        <v>40</v>
      </c>
      <c r="AX240" s="15" t="s">
        <v>89</v>
      </c>
      <c r="AY240" s="255" t="s">
        <v>127</v>
      </c>
    </row>
    <row r="241" spans="1:65" s="2" customFormat="1" ht="24.15" customHeight="1">
      <c r="A241" s="40"/>
      <c r="B241" s="41"/>
      <c r="C241" s="206" t="s">
        <v>325</v>
      </c>
      <c r="D241" s="206" t="s">
        <v>129</v>
      </c>
      <c r="E241" s="207" t="s">
        <v>326</v>
      </c>
      <c r="F241" s="208" t="s">
        <v>327</v>
      </c>
      <c r="G241" s="209" t="s">
        <v>183</v>
      </c>
      <c r="H241" s="210">
        <v>1.08</v>
      </c>
      <c r="I241" s="211"/>
      <c r="J241" s="210">
        <f>ROUND(I241*H241,2)</f>
        <v>0</v>
      </c>
      <c r="K241" s="208" t="s">
        <v>133</v>
      </c>
      <c r="L241" s="46"/>
      <c r="M241" s="212" t="s">
        <v>31</v>
      </c>
      <c r="N241" s="213" t="s">
        <v>52</v>
      </c>
      <c r="O241" s="86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6" t="s">
        <v>134</v>
      </c>
      <c r="AT241" s="216" t="s">
        <v>129</v>
      </c>
      <c r="AU241" s="216" t="s">
        <v>20</v>
      </c>
      <c r="AY241" s="18" t="s">
        <v>127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89</v>
      </c>
      <c r="BK241" s="217">
        <f>ROUND(I241*H241,2)</f>
        <v>0</v>
      </c>
      <c r="BL241" s="18" t="s">
        <v>134</v>
      </c>
      <c r="BM241" s="216" t="s">
        <v>328</v>
      </c>
    </row>
    <row r="242" spans="1:47" s="2" customFormat="1" ht="12">
      <c r="A242" s="40"/>
      <c r="B242" s="41"/>
      <c r="C242" s="42"/>
      <c r="D242" s="218" t="s">
        <v>136</v>
      </c>
      <c r="E242" s="42"/>
      <c r="F242" s="219" t="s">
        <v>329</v>
      </c>
      <c r="G242" s="42"/>
      <c r="H242" s="42"/>
      <c r="I242" s="220"/>
      <c r="J242" s="42"/>
      <c r="K242" s="42"/>
      <c r="L242" s="46"/>
      <c r="M242" s="221"/>
      <c r="N242" s="222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8" t="s">
        <v>136</v>
      </c>
      <c r="AU242" s="18" t="s">
        <v>20</v>
      </c>
    </row>
    <row r="243" spans="1:51" s="13" customFormat="1" ht="12">
      <c r="A243" s="13"/>
      <c r="B243" s="223"/>
      <c r="C243" s="224"/>
      <c r="D243" s="225" t="s">
        <v>138</v>
      </c>
      <c r="E243" s="226" t="s">
        <v>31</v>
      </c>
      <c r="F243" s="227" t="s">
        <v>330</v>
      </c>
      <c r="G243" s="224"/>
      <c r="H243" s="228">
        <v>1.08</v>
      </c>
      <c r="I243" s="229"/>
      <c r="J243" s="224"/>
      <c r="K243" s="224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138</v>
      </c>
      <c r="AU243" s="234" t="s">
        <v>20</v>
      </c>
      <c r="AV243" s="13" t="s">
        <v>20</v>
      </c>
      <c r="AW243" s="13" t="s">
        <v>40</v>
      </c>
      <c r="AX243" s="13" t="s">
        <v>81</v>
      </c>
      <c r="AY243" s="234" t="s">
        <v>127</v>
      </c>
    </row>
    <row r="244" spans="1:51" s="14" customFormat="1" ht="12">
      <c r="A244" s="14"/>
      <c r="B244" s="235"/>
      <c r="C244" s="236"/>
      <c r="D244" s="225" t="s">
        <v>138</v>
      </c>
      <c r="E244" s="237" t="s">
        <v>31</v>
      </c>
      <c r="F244" s="238" t="s">
        <v>331</v>
      </c>
      <c r="G244" s="236"/>
      <c r="H244" s="237" t="s">
        <v>31</v>
      </c>
      <c r="I244" s="239"/>
      <c r="J244" s="236"/>
      <c r="K244" s="236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138</v>
      </c>
      <c r="AU244" s="244" t="s">
        <v>20</v>
      </c>
      <c r="AV244" s="14" t="s">
        <v>89</v>
      </c>
      <c r="AW244" s="14" t="s">
        <v>40</v>
      </c>
      <c r="AX244" s="14" t="s">
        <v>81</v>
      </c>
      <c r="AY244" s="244" t="s">
        <v>127</v>
      </c>
    </row>
    <row r="245" spans="1:51" s="15" customFormat="1" ht="12">
      <c r="A245" s="15"/>
      <c r="B245" s="245"/>
      <c r="C245" s="246"/>
      <c r="D245" s="225" t="s">
        <v>138</v>
      </c>
      <c r="E245" s="247" t="s">
        <v>31</v>
      </c>
      <c r="F245" s="248" t="s">
        <v>141</v>
      </c>
      <c r="G245" s="246"/>
      <c r="H245" s="249">
        <v>1.08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5" t="s">
        <v>138</v>
      </c>
      <c r="AU245" s="255" t="s">
        <v>20</v>
      </c>
      <c r="AV245" s="15" t="s">
        <v>134</v>
      </c>
      <c r="AW245" s="15" t="s">
        <v>40</v>
      </c>
      <c r="AX245" s="15" t="s">
        <v>89</v>
      </c>
      <c r="AY245" s="255" t="s">
        <v>127</v>
      </c>
    </row>
    <row r="246" spans="1:65" s="2" customFormat="1" ht="16.5" customHeight="1">
      <c r="A246" s="40"/>
      <c r="B246" s="41"/>
      <c r="C246" s="206" t="s">
        <v>332</v>
      </c>
      <c r="D246" s="206" t="s">
        <v>129</v>
      </c>
      <c r="E246" s="207" t="s">
        <v>333</v>
      </c>
      <c r="F246" s="208" t="s">
        <v>334</v>
      </c>
      <c r="G246" s="209" t="s">
        <v>183</v>
      </c>
      <c r="H246" s="210">
        <v>210</v>
      </c>
      <c r="I246" s="211"/>
      <c r="J246" s="210">
        <f>ROUND(I246*H246,2)</f>
        <v>0</v>
      </c>
      <c r="K246" s="208" t="s">
        <v>31</v>
      </c>
      <c r="L246" s="46"/>
      <c r="M246" s="212" t="s">
        <v>31</v>
      </c>
      <c r="N246" s="213" t="s">
        <v>52</v>
      </c>
      <c r="O246" s="86"/>
      <c r="P246" s="214">
        <f>O246*H246</f>
        <v>0</v>
      </c>
      <c r="Q246" s="214">
        <v>2.43</v>
      </c>
      <c r="R246" s="214">
        <f>Q246*H246</f>
        <v>510.3</v>
      </c>
      <c r="S246" s="214">
        <v>0</v>
      </c>
      <c r="T246" s="21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6" t="s">
        <v>134</v>
      </c>
      <c r="AT246" s="216" t="s">
        <v>129</v>
      </c>
      <c r="AU246" s="216" t="s">
        <v>20</v>
      </c>
      <c r="AY246" s="18" t="s">
        <v>127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89</v>
      </c>
      <c r="BK246" s="217">
        <f>ROUND(I246*H246,2)</f>
        <v>0</v>
      </c>
      <c r="BL246" s="18" t="s">
        <v>134</v>
      </c>
      <c r="BM246" s="216" t="s">
        <v>335</v>
      </c>
    </row>
    <row r="247" spans="1:51" s="13" customFormat="1" ht="12">
      <c r="A247" s="13"/>
      <c r="B247" s="223"/>
      <c r="C247" s="224"/>
      <c r="D247" s="225" t="s">
        <v>138</v>
      </c>
      <c r="E247" s="226" t="s">
        <v>31</v>
      </c>
      <c r="F247" s="227" t="s">
        <v>336</v>
      </c>
      <c r="G247" s="224"/>
      <c r="H247" s="228">
        <v>210</v>
      </c>
      <c r="I247" s="229"/>
      <c r="J247" s="224"/>
      <c r="K247" s="224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138</v>
      </c>
      <c r="AU247" s="234" t="s">
        <v>20</v>
      </c>
      <c r="AV247" s="13" t="s">
        <v>20</v>
      </c>
      <c r="AW247" s="13" t="s">
        <v>40</v>
      </c>
      <c r="AX247" s="13" t="s">
        <v>81</v>
      </c>
      <c r="AY247" s="234" t="s">
        <v>127</v>
      </c>
    </row>
    <row r="248" spans="1:51" s="14" customFormat="1" ht="12">
      <c r="A248" s="14"/>
      <c r="B248" s="235"/>
      <c r="C248" s="236"/>
      <c r="D248" s="225" t="s">
        <v>138</v>
      </c>
      <c r="E248" s="237" t="s">
        <v>31</v>
      </c>
      <c r="F248" s="238" t="s">
        <v>140</v>
      </c>
      <c r="G248" s="236"/>
      <c r="H248" s="237" t="s">
        <v>31</v>
      </c>
      <c r="I248" s="239"/>
      <c r="J248" s="236"/>
      <c r="K248" s="236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138</v>
      </c>
      <c r="AU248" s="244" t="s">
        <v>20</v>
      </c>
      <c r="AV248" s="14" t="s">
        <v>89</v>
      </c>
      <c r="AW248" s="14" t="s">
        <v>40</v>
      </c>
      <c r="AX248" s="14" t="s">
        <v>81</v>
      </c>
      <c r="AY248" s="244" t="s">
        <v>127</v>
      </c>
    </row>
    <row r="249" spans="1:51" s="15" customFormat="1" ht="12">
      <c r="A249" s="15"/>
      <c r="B249" s="245"/>
      <c r="C249" s="246"/>
      <c r="D249" s="225" t="s">
        <v>138</v>
      </c>
      <c r="E249" s="247" t="s">
        <v>31</v>
      </c>
      <c r="F249" s="248" t="s">
        <v>141</v>
      </c>
      <c r="G249" s="246"/>
      <c r="H249" s="249">
        <v>210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55" t="s">
        <v>138</v>
      </c>
      <c r="AU249" s="255" t="s">
        <v>20</v>
      </c>
      <c r="AV249" s="15" t="s">
        <v>134</v>
      </c>
      <c r="AW249" s="15" t="s">
        <v>40</v>
      </c>
      <c r="AX249" s="15" t="s">
        <v>89</v>
      </c>
      <c r="AY249" s="255" t="s">
        <v>127</v>
      </c>
    </row>
    <row r="250" spans="1:63" s="12" customFormat="1" ht="22.8" customHeight="1">
      <c r="A250" s="12"/>
      <c r="B250" s="190"/>
      <c r="C250" s="191"/>
      <c r="D250" s="192" t="s">
        <v>80</v>
      </c>
      <c r="E250" s="204" t="s">
        <v>160</v>
      </c>
      <c r="F250" s="204" t="s">
        <v>337</v>
      </c>
      <c r="G250" s="191"/>
      <c r="H250" s="191"/>
      <c r="I250" s="194"/>
      <c r="J250" s="205">
        <f>BK250</f>
        <v>0</v>
      </c>
      <c r="K250" s="191"/>
      <c r="L250" s="196"/>
      <c r="M250" s="197"/>
      <c r="N250" s="198"/>
      <c r="O250" s="198"/>
      <c r="P250" s="199">
        <f>SUM(P251:P328)</f>
        <v>0</v>
      </c>
      <c r="Q250" s="198"/>
      <c r="R250" s="199">
        <f>SUM(R251:R328)</f>
        <v>468.2092200000001</v>
      </c>
      <c r="S250" s="198"/>
      <c r="T250" s="200">
        <f>SUM(T251:T328)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1" t="s">
        <v>89</v>
      </c>
      <c r="AT250" s="202" t="s">
        <v>80</v>
      </c>
      <c r="AU250" s="202" t="s">
        <v>89</v>
      </c>
      <c r="AY250" s="201" t="s">
        <v>127</v>
      </c>
      <c r="BK250" s="203">
        <f>SUM(BK251:BK328)</f>
        <v>0</v>
      </c>
    </row>
    <row r="251" spans="1:65" s="2" customFormat="1" ht="21.75" customHeight="1">
      <c r="A251" s="40"/>
      <c r="B251" s="41"/>
      <c r="C251" s="206" t="s">
        <v>338</v>
      </c>
      <c r="D251" s="206" t="s">
        <v>129</v>
      </c>
      <c r="E251" s="207" t="s">
        <v>339</v>
      </c>
      <c r="F251" s="208" t="s">
        <v>340</v>
      </c>
      <c r="G251" s="209" t="s">
        <v>132</v>
      </c>
      <c r="H251" s="210">
        <v>14</v>
      </c>
      <c r="I251" s="211"/>
      <c r="J251" s="210">
        <f>ROUND(I251*H251,2)</f>
        <v>0</v>
      </c>
      <c r="K251" s="208" t="s">
        <v>133</v>
      </c>
      <c r="L251" s="46"/>
      <c r="M251" s="212" t="s">
        <v>31</v>
      </c>
      <c r="N251" s="213" t="s">
        <v>52</v>
      </c>
      <c r="O251" s="86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6" t="s">
        <v>134</v>
      </c>
      <c r="AT251" s="216" t="s">
        <v>129</v>
      </c>
      <c r="AU251" s="216" t="s">
        <v>20</v>
      </c>
      <c r="AY251" s="18" t="s">
        <v>127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89</v>
      </c>
      <c r="BK251" s="217">
        <f>ROUND(I251*H251,2)</f>
        <v>0</v>
      </c>
      <c r="BL251" s="18" t="s">
        <v>134</v>
      </c>
      <c r="BM251" s="216" t="s">
        <v>341</v>
      </c>
    </row>
    <row r="252" spans="1:47" s="2" customFormat="1" ht="12">
      <c r="A252" s="40"/>
      <c r="B252" s="41"/>
      <c r="C252" s="42"/>
      <c r="D252" s="218" t="s">
        <v>136</v>
      </c>
      <c r="E252" s="42"/>
      <c r="F252" s="219" t="s">
        <v>342</v>
      </c>
      <c r="G252" s="42"/>
      <c r="H252" s="42"/>
      <c r="I252" s="220"/>
      <c r="J252" s="42"/>
      <c r="K252" s="42"/>
      <c r="L252" s="46"/>
      <c r="M252" s="221"/>
      <c r="N252" s="222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8" t="s">
        <v>136</v>
      </c>
      <c r="AU252" s="18" t="s">
        <v>20</v>
      </c>
    </row>
    <row r="253" spans="1:51" s="13" customFormat="1" ht="12">
      <c r="A253" s="13"/>
      <c r="B253" s="223"/>
      <c r="C253" s="224"/>
      <c r="D253" s="225" t="s">
        <v>138</v>
      </c>
      <c r="E253" s="226" t="s">
        <v>31</v>
      </c>
      <c r="F253" s="227" t="s">
        <v>223</v>
      </c>
      <c r="G253" s="224"/>
      <c r="H253" s="228">
        <v>14</v>
      </c>
      <c r="I253" s="229"/>
      <c r="J253" s="224"/>
      <c r="K253" s="224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138</v>
      </c>
      <c r="AU253" s="234" t="s">
        <v>20</v>
      </c>
      <c r="AV253" s="13" t="s">
        <v>20</v>
      </c>
      <c r="AW253" s="13" t="s">
        <v>40</v>
      </c>
      <c r="AX253" s="13" t="s">
        <v>81</v>
      </c>
      <c r="AY253" s="234" t="s">
        <v>127</v>
      </c>
    </row>
    <row r="254" spans="1:51" s="14" customFormat="1" ht="12">
      <c r="A254" s="14"/>
      <c r="B254" s="235"/>
      <c r="C254" s="236"/>
      <c r="D254" s="225" t="s">
        <v>138</v>
      </c>
      <c r="E254" s="237" t="s">
        <v>31</v>
      </c>
      <c r="F254" s="238" t="s">
        <v>343</v>
      </c>
      <c r="G254" s="236"/>
      <c r="H254" s="237" t="s">
        <v>31</v>
      </c>
      <c r="I254" s="239"/>
      <c r="J254" s="236"/>
      <c r="K254" s="236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138</v>
      </c>
      <c r="AU254" s="244" t="s">
        <v>20</v>
      </c>
      <c r="AV254" s="14" t="s">
        <v>89</v>
      </c>
      <c r="AW254" s="14" t="s">
        <v>40</v>
      </c>
      <c r="AX254" s="14" t="s">
        <v>81</v>
      </c>
      <c r="AY254" s="244" t="s">
        <v>127</v>
      </c>
    </row>
    <row r="255" spans="1:51" s="15" customFormat="1" ht="12">
      <c r="A255" s="15"/>
      <c r="B255" s="245"/>
      <c r="C255" s="246"/>
      <c r="D255" s="225" t="s">
        <v>138</v>
      </c>
      <c r="E255" s="247" t="s">
        <v>31</v>
      </c>
      <c r="F255" s="248" t="s">
        <v>141</v>
      </c>
      <c r="G255" s="246"/>
      <c r="H255" s="249">
        <v>14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5" t="s">
        <v>138</v>
      </c>
      <c r="AU255" s="255" t="s">
        <v>20</v>
      </c>
      <c r="AV255" s="15" t="s">
        <v>134</v>
      </c>
      <c r="AW255" s="15" t="s">
        <v>40</v>
      </c>
      <c r="AX255" s="15" t="s">
        <v>89</v>
      </c>
      <c r="AY255" s="255" t="s">
        <v>127</v>
      </c>
    </row>
    <row r="256" spans="1:65" s="2" customFormat="1" ht="21.75" customHeight="1">
      <c r="A256" s="40"/>
      <c r="B256" s="41"/>
      <c r="C256" s="206" t="s">
        <v>344</v>
      </c>
      <c r="D256" s="206" t="s">
        <v>129</v>
      </c>
      <c r="E256" s="207" t="s">
        <v>345</v>
      </c>
      <c r="F256" s="208" t="s">
        <v>346</v>
      </c>
      <c r="G256" s="209" t="s">
        <v>132</v>
      </c>
      <c r="H256" s="210">
        <v>160</v>
      </c>
      <c r="I256" s="211"/>
      <c r="J256" s="210">
        <f>ROUND(I256*H256,2)</f>
        <v>0</v>
      </c>
      <c r="K256" s="208" t="s">
        <v>133</v>
      </c>
      <c r="L256" s="46"/>
      <c r="M256" s="212" t="s">
        <v>31</v>
      </c>
      <c r="N256" s="213" t="s">
        <v>52</v>
      </c>
      <c r="O256" s="86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6" t="s">
        <v>134</v>
      </c>
      <c r="AT256" s="216" t="s">
        <v>129</v>
      </c>
      <c r="AU256" s="216" t="s">
        <v>20</v>
      </c>
      <c r="AY256" s="18" t="s">
        <v>127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89</v>
      </c>
      <c r="BK256" s="217">
        <f>ROUND(I256*H256,2)</f>
        <v>0</v>
      </c>
      <c r="BL256" s="18" t="s">
        <v>134</v>
      </c>
      <c r="BM256" s="216" t="s">
        <v>347</v>
      </c>
    </row>
    <row r="257" spans="1:47" s="2" customFormat="1" ht="12">
      <c r="A257" s="40"/>
      <c r="B257" s="41"/>
      <c r="C257" s="42"/>
      <c r="D257" s="218" t="s">
        <v>136</v>
      </c>
      <c r="E257" s="42"/>
      <c r="F257" s="219" t="s">
        <v>348</v>
      </c>
      <c r="G257" s="42"/>
      <c r="H257" s="42"/>
      <c r="I257" s="220"/>
      <c r="J257" s="42"/>
      <c r="K257" s="42"/>
      <c r="L257" s="46"/>
      <c r="M257" s="221"/>
      <c r="N257" s="222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8" t="s">
        <v>136</v>
      </c>
      <c r="AU257" s="18" t="s">
        <v>20</v>
      </c>
    </row>
    <row r="258" spans="1:51" s="13" customFormat="1" ht="12">
      <c r="A258" s="13"/>
      <c r="B258" s="223"/>
      <c r="C258" s="224"/>
      <c r="D258" s="225" t="s">
        <v>138</v>
      </c>
      <c r="E258" s="226" t="s">
        <v>31</v>
      </c>
      <c r="F258" s="227" t="s">
        <v>349</v>
      </c>
      <c r="G258" s="224"/>
      <c r="H258" s="228">
        <v>160</v>
      </c>
      <c r="I258" s="229"/>
      <c r="J258" s="224"/>
      <c r="K258" s="224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138</v>
      </c>
      <c r="AU258" s="234" t="s">
        <v>20</v>
      </c>
      <c r="AV258" s="13" t="s">
        <v>20</v>
      </c>
      <c r="AW258" s="13" t="s">
        <v>40</v>
      </c>
      <c r="AX258" s="13" t="s">
        <v>81</v>
      </c>
      <c r="AY258" s="234" t="s">
        <v>127</v>
      </c>
    </row>
    <row r="259" spans="1:51" s="14" customFormat="1" ht="12">
      <c r="A259" s="14"/>
      <c r="B259" s="235"/>
      <c r="C259" s="236"/>
      <c r="D259" s="225" t="s">
        <v>138</v>
      </c>
      <c r="E259" s="237" t="s">
        <v>31</v>
      </c>
      <c r="F259" s="238" t="s">
        <v>350</v>
      </c>
      <c r="G259" s="236"/>
      <c r="H259" s="237" t="s">
        <v>31</v>
      </c>
      <c r="I259" s="239"/>
      <c r="J259" s="236"/>
      <c r="K259" s="236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138</v>
      </c>
      <c r="AU259" s="244" t="s">
        <v>20</v>
      </c>
      <c r="AV259" s="14" t="s">
        <v>89</v>
      </c>
      <c r="AW259" s="14" t="s">
        <v>40</v>
      </c>
      <c r="AX259" s="14" t="s">
        <v>81</v>
      </c>
      <c r="AY259" s="244" t="s">
        <v>127</v>
      </c>
    </row>
    <row r="260" spans="1:51" s="14" customFormat="1" ht="12">
      <c r="A260" s="14"/>
      <c r="B260" s="235"/>
      <c r="C260" s="236"/>
      <c r="D260" s="225" t="s">
        <v>138</v>
      </c>
      <c r="E260" s="237" t="s">
        <v>31</v>
      </c>
      <c r="F260" s="238" t="s">
        <v>140</v>
      </c>
      <c r="G260" s="236"/>
      <c r="H260" s="237" t="s">
        <v>31</v>
      </c>
      <c r="I260" s="239"/>
      <c r="J260" s="236"/>
      <c r="K260" s="236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138</v>
      </c>
      <c r="AU260" s="244" t="s">
        <v>20</v>
      </c>
      <c r="AV260" s="14" t="s">
        <v>89</v>
      </c>
      <c r="AW260" s="14" t="s">
        <v>40</v>
      </c>
      <c r="AX260" s="14" t="s">
        <v>81</v>
      </c>
      <c r="AY260" s="244" t="s">
        <v>127</v>
      </c>
    </row>
    <row r="261" spans="1:51" s="15" customFormat="1" ht="12">
      <c r="A261" s="15"/>
      <c r="B261" s="245"/>
      <c r="C261" s="246"/>
      <c r="D261" s="225" t="s">
        <v>138</v>
      </c>
      <c r="E261" s="247" t="s">
        <v>31</v>
      </c>
      <c r="F261" s="248" t="s">
        <v>141</v>
      </c>
      <c r="G261" s="246"/>
      <c r="H261" s="249">
        <v>160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5" t="s">
        <v>138</v>
      </c>
      <c r="AU261" s="255" t="s">
        <v>20</v>
      </c>
      <c r="AV261" s="15" t="s">
        <v>134</v>
      </c>
      <c r="AW261" s="15" t="s">
        <v>40</v>
      </c>
      <c r="AX261" s="15" t="s">
        <v>89</v>
      </c>
      <c r="AY261" s="255" t="s">
        <v>127</v>
      </c>
    </row>
    <row r="262" spans="1:65" s="2" customFormat="1" ht="21.75" customHeight="1">
      <c r="A262" s="40"/>
      <c r="B262" s="41"/>
      <c r="C262" s="206" t="s">
        <v>351</v>
      </c>
      <c r="D262" s="206" t="s">
        <v>129</v>
      </c>
      <c r="E262" s="207" t="s">
        <v>352</v>
      </c>
      <c r="F262" s="208" t="s">
        <v>353</v>
      </c>
      <c r="G262" s="209" t="s">
        <v>132</v>
      </c>
      <c r="H262" s="210">
        <v>700</v>
      </c>
      <c r="I262" s="211"/>
      <c r="J262" s="210">
        <f>ROUND(I262*H262,2)</f>
        <v>0</v>
      </c>
      <c r="K262" s="208" t="s">
        <v>133</v>
      </c>
      <c r="L262" s="46"/>
      <c r="M262" s="212" t="s">
        <v>31</v>
      </c>
      <c r="N262" s="213" t="s">
        <v>52</v>
      </c>
      <c r="O262" s="86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6" t="s">
        <v>134</v>
      </c>
      <c r="AT262" s="216" t="s">
        <v>129</v>
      </c>
      <c r="AU262" s="216" t="s">
        <v>20</v>
      </c>
      <c r="AY262" s="18" t="s">
        <v>127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89</v>
      </c>
      <c r="BK262" s="217">
        <f>ROUND(I262*H262,2)</f>
        <v>0</v>
      </c>
      <c r="BL262" s="18" t="s">
        <v>134</v>
      </c>
      <c r="BM262" s="216" t="s">
        <v>354</v>
      </c>
    </row>
    <row r="263" spans="1:47" s="2" customFormat="1" ht="12">
      <c r="A263" s="40"/>
      <c r="B263" s="41"/>
      <c r="C263" s="42"/>
      <c r="D263" s="218" t="s">
        <v>136</v>
      </c>
      <c r="E263" s="42"/>
      <c r="F263" s="219" t="s">
        <v>355</v>
      </c>
      <c r="G263" s="42"/>
      <c r="H263" s="42"/>
      <c r="I263" s="220"/>
      <c r="J263" s="42"/>
      <c r="K263" s="42"/>
      <c r="L263" s="46"/>
      <c r="M263" s="221"/>
      <c r="N263" s="222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8" t="s">
        <v>136</v>
      </c>
      <c r="AU263" s="18" t="s">
        <v>20</v>
      </c>
    </row>
    <row r="264" spans="1:51" s="13" customFormat="1" ht="12">
      <c r="A264" s="13"/>
      <c r="B264" s="223"/>
      <c r="C264" s="224"/>
      <c r="D264" s="225" t="s">
        <v>138</v>
      </c>
      <c r="E264" s="226" t="s">
        <v>31</v>
      </c>
      <c r="F264" s="227" t="s">
        <v>356</v>
      </c>
      <c r="G264" s="224"/>
      <c r="H264" s="228">
        <v>433</v>
      </c>
      <c r="I264" s="229"/>
      <c r="J264" s="224"/>
      <c r="K264" s="224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138</v>
      </c>
      <c r="AU264" s="234" t="s">
        <v>20</v>
      </c>
      <c r="AV264" s="13" t="s">
        <v>20</v>
      </c>
      <c r="AW264" s="13" t="s">
        <v>40</v>
      </c>
      <c r="AX264" s="13" t="s">
        <v>81</v>
      </c>
      <c r="AY264" s="234" t="s">
        <v>127</v>
      </c>
    </row>
    <row r="265" spans="1:51" s="14" customFormat="1" ht="12">
      <c r="A265" s="14"/>
      <c r="B265" s="235"/>
      <c r="C265" s="236"/>
      <c r="D265" s="225" t="s">
        <v>138</v>
      </c>
      <c r="E265" s="237" t="s">
        <v>31</v>
      </c>
      <c r="F265" s="238" t="s">
        <v>357</v>
      </c>
      <c r="G265" s="236"/>
      <c r="H265" s="237" t="s">
        <v>31</v>
      </c>
      <c r="I265" s="239"/>
      <c r="J265" s="236"/>
      <c r="K265" s="236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138</v>
      </c>
      <c r="AU265" s="244" t="s">
        <v>20</v>
      </c>
      <c r="AV265" s="14" t="s">
        <v>89</v>
      </c>
      <c r="AW265" s="14" t="s">
        <v>40</v>
      </c>
      <c r="AX265" s="14" t="s">
        <v>81</v>
      </c>
      <c r="AY265" s="244" t="s">
        <v>127</v>
      </c>
    </row>
    <row r="266" spans="1:51" s="13" customFormat="1" ht="12">
      <c r="A266" s="13"/>
      <c r="B266" s="223"/>
      <c r="C266" s="224"/>
      <c r="D266" s="225" t="s">
        <v>138</v>
      </c>
      <c r="E266" s="226" t="s">
        <v>31</v>
      </c>
      <c r="F266" s="227" t="s">
        <v>358</v>
      </c>
      <c r="G266" s="224"/>
      <c r="H266" s="228">
        <v>35</v>
      </c>
      <c r="I266" s="229"/>
      <c r="J266" s="224"/>
      <c r="K266" s="224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138</v>
      </c>
      <c r="AU266" s="234" t="s">
        <v>20</v>
      </c>
      <c r="AV266" s="13" t="s">
        <v>20</v>
      </c>
      <c r="AW266" s="13" t="s">
        <v>40</v>
      </c>
      <c r="AX266" s="13" t="s">
        <v>81</v>
      </c>
      <c r="AY266" s="234" t="s">
        <v>127</v>
      </c>
    </row>
    <row r="267" spans="1:51" s="14" customFormat="1" ht="12">
      <c r="A267" s="14"/>
      <c r="B267" s="235"/>
      <c r="C267" s="236"/>
      <c r="D267" s="225" t="s">
        <v>138</v>
      </c>
      <c r="E267" s="237" t="s">
        <v>31</v>
      </c>
      <c r="F267" s="238" t="s">
        <v>359</v>
      </c>
      <c r="G267" s="236"/>
      <c r="H267" s="237" t="s">
        <v>31</v>
      </c>
      <c r="I267" s="239"/>
      <c r="J267" s="236"/>
      <c r="K267" s="236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138</v>
      </c>
      <c r="AU267" s="244" t="s">
        <v>20</v>
      </c>
      <c r="AV267" s="14" t="s">
        <v>89</v>
      </c>
      <c r="AW267" s="14" t="s">
        <v>40</v>
      </c>
      <c r="AX267" s="14" t="s">
        <v>81</v>
      </c>
      <c r="AY267" s="244" t="s">
        <v>127</v>
      </c>
    </row>
    <row r="268" spans="1:51" s="13" customFormat="1" ht="12">
      <c r="A268" s="13"/>
      <c r="B268" s="223"/>
      <c r="C268" s="224"/>
      <c r="D268" s="225" t="s">
        <v>138</v>
      </c>
      <c r="E268" s="226" t="s">
        <v>31</v>
      </c>
      <c r="F268" s="227" t="s">
        <v>360</v>
      </c>
      <c r="G268" s="224"/>
      <c r="H268" s="228">
        <v>232</v>
      </c>
      <c r="I268" s="229"/>
      <c r="J268" s="224"/>
      <c r="K268" s="224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138</v>
      </c>
      <c r="AU268" s="234" t="s">
        <v>20</v>
      </c>
      <c r="AV268" s="13" t="s">
        <v>20</v>
      </c>
      <c r="AW268" s="13" t="s">
        <v>40</v>
      </c>
      <c r="AX268" s="13" t="s">
        <v>81</v>
      </c>
      <c r="AY268" s="234" t="s">
        <v>127</v>
      </c>
    </row>
    <row r="269" spans="1:51" s="14" customFormat="1" ht="12">
      <c r="A269" s="14"/>
      <c r="B269" s="235"/>
      <c r="C269" s="236"/>
      <c r="D269" s="225" t="s">
        <v>138</v>
      </c>
      <c r="E269" s="237" t="s">
        <v>31</v>
      </c>
      <c r="F269" s="238" t="s">
        <v>361</v>
      </c>
      <c r="G269" s="236"/>
      <c r="H269" s="237" t="s">
        <v>31</v>
      </c>
      <c r="I269" s="239"/>
      <c r="J269" s="236"/>
      <c r="K269" s="236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138</v>
      </c>
      <c r="AU269" s="244" t="s">
        <v>20</v>
      </c>
      <c r="AV269" s="14" t="s">
        <v>89</v>
      </c>
      <c r="AW269" s="14" t="s">
        <v>40</v>
      </c>
      <c r="AX269" s="14" t="s">
        <v>81</v>
      </c>
      <c r="AY269" s="244" t="s">
        <v>127</v>
      </c>
    </row>
    <row r="270" spans="1:51" s="14" customFormat="1" ht="12">
      <c r="A270" s="14"/>
      <c r="B270" s="235"/>
      <c r="C270" s="236"/>
      <c r="D270" s="225" t="s">
        <v>138</v>
      </c>
      <c r="E270" s="237" t="s">
        <v>31</v>
      </c>
      <c r="F270" s="238" t="s">
        <v>222</v>
      </c>
      <c r="G270" s="236"/>
      <c r="H270" s="237" t="s">
        <v>31</v>
      </c>
      <c r="I270" s="239"/>
      <c r="J270" s="236"/>
      <c r="K270" s="236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138</v>
      </c>
      <c r="AU270" s="244" t="s">
        <v>20</v>
      </c>
      <c r="AV270" s="14" t="s">
        <v>89</v>
      </c>
      <c r="AW270" s="14" t="s">
        <v>40</v>
      </c>
      <c r="AX270" s="14" t="s">
        <v>81</v>
      </c>
      <c r="AY270" s="244" t="s">
        <v>127</v>
      </c>
    </row>
    <row r="271" spans="1:51" s="15" customFormat="1" ht="12">
      <c r="A271" s="15"/>
      <c r="B271" s="245"/>
      <c r="C271" s="246"/>
      <c r="D271" s="225" t="s">
        <v>138</v>
      </c>
      <c r="E271" s="247" t="s">
        <v>31</v>
      </c>
      <c r="F271" s="248" t="s">
        <v>141</v>
      </c>
      <c r="G271" s="246"/>
      <c r="H271" s="249">
        <v>700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5" t="s">
        <v>138</v>
      </c>
      <c r="AU271" s="255" t="s">
        <v>20</v>
      </c>
      <c r="AV271" s="15" t="s">
        <v>134</v>
      </c>
      <c r="AW271" s="15" t="s">
        <v>40</v>
      </c>
      <c r="AX271" s="15" t="s">
        <v>89</v>
      </c>
      <c r="AY271" s="255" t="s">
        <v>127</v>
      </c>
    </row>
    <row r="272" spans="1:65" s="2" customFormat="1" ht="21.75" customHeight="1">
      <c r="A272" s="40"/>
      <c r="B272" s="41"/>
      <c r="C272" s="206" t="s">
        <v>362</v>
      </c>
      <c r="D272" s="206" t="s">
        <v>129</v>
      </c>
      <c r="E272" s="207" t="s">
        <v>363</v>
      </c>
      <c r="F272" s="208" t="s">
        <v>364</v>
      </c>
      <c r="G272" s="209" t="s">
        <v>132</v>
      </c>
      <c r="H272" s="210">
        <v>700</v>
      </c>
      <c r="I272" s="211"/>
      <c r="J272" s="210">
        <f>ROUND(I272*H272,2)</f>
        <v>0</v>
      </c>
      <c r="K272" s="208" t="s">
        <v>31</v>
      </c>
      <c r="L272" s="46"/>
      <c r="M272" s="212" t="s">
        <v>31</v>
      </c>
      <c r="N272" s="213" t="s">
        <v>52</v>
      </c>
      <c r="O272" s="86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6" t="s">
        <v>134</v>
      </c>
      <c r="AT272" s="216" t="s">
        <v>129</v>
      </c>
      <c r="AU272" s="216" t="s">
        <v>20</v>
      </c>
      <c r="AY272" s="18" t="s">
        <v>127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89</v>
      </c>
      <c r="BK272" s="217">
        <f>ROUND(I272*H272,2)</f>
        <v>0</v>
      </c>
      <c r="BL272" s="18" t="s">
        <v>134</v>
      </c>
      <c r="BM272" s="216" t="s">
        <v>365</v>
      </c>
    </row>
    <row r="273" spans="1:51" s="13" customFormat="1" ht="12">
      <c r="A273" s="13"/>
      <c r="B273" s="223"/>
      <c r="C273" s="224"/>
      <c r="D273" s="225" t="s">
        <v>138</v>
      </c>
      <c r="E273" s="226" t="s">
        <v>31</v>
      </c>
      <c r="F273" s="227" t="s">
        <v>366</v>
      </c>
      <c r="G273" s="224"/>
      <c r="H273" s="228">
        <v>700</v>
      </c>
      <c r="I273" s="229"/>
      <c r="J273" s="224"/>
      <c r="K273" s="224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138</v>
      </c>
      <c r="AU273" s="234" t="s">
        <v>20</v>
      </c>
      <c r="AV273" s="13" t="s">
        <v>20</v>
      </c>
      <c r="AW273" s="13" t="s">
        <v>40</v>
      </c>
      <c r="AX273" s="13" t="s">
        <v>81</v>
      </c>
      <c r="AY273" s="234" t="s">
        <v>127</v>
      </c>
    </row>
    <row r="274" spans="1:51" s="14" customFormat="1" ht="12">
      <c r="A274" s="14"/>
      <c r="B274" s="235"/>
      <c r="C274" s="236"/>
      <c r="D274" s="225" t="s">
        <v>138</v>
      </c>
      <c r="E274" s="237" t="s">
        <v>31</v>
      </c>
      <c r="F274" s="238" t="s">
        <v>367</v>
      </c>
      <c r="G274" s="236"/>
      <c r="H274" s="237" t="s">
        <v>31</v>
      </c>
      <c r="I274" s="239"/>
      <c r="J274" s="236"/>
      <c r="K274" s="236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138</v>
      </c>
      <c r="AU274" s="244" t="s">
        <v>20</v>
      </c>
      <c r="AV274" s="14" t="s">
        <v>89</v>
      </c>
      <c r="AW274" s="14" t="s">
        <v>40</v>
      </c>
      <c r="AX274" s="14" t="s">
        <v>81</v>
      </c>
      <c r="AY274" s="244" t="s">
        <v>127</v>
      </c>
    </row>
    <row r="275" spans="1:51" s="14" customFormat="1" ht="12">
      <c r="A275" s="14"/>
      <c r="B275" s="235"/>
      <c r="C275" s="236"/>
      <c r="D275" s="225" t="s">
        <v>138</v>
      </c>
      <c r="E275" s="237" t="s">
        <v>31</v>
      </c>
      <c r="F275" s="238" t="s">
        <v>140</v>
      </c>
      <c r="G275" s="236"/>
      <c r="H275" s="237" t="s">
        <v>31</v>
      </c>
      <c r="I275" s="239"/>
      <c r="J275" s="236"/>
      <c r="K275" s="236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138</v>
      </c>
      <c r="AU275" s="244" t="s">
        <v>20</v>
      </c>
      <c r="AV275" s="14" t="s">
        <v>89</v>
      </c>
      <c r="AW275" s="14" t="s">
        <v>40</v>
      </c>
      <c r="AX275" s="14" t="s">
        <v>81</v>
      </c>
      <c r="AY275" s="244" t="s">
        <v>127</v>
      </c>
    </row>
    <row r="276" spans="1:51" s="15" customFormat="1" ht="12">
      <c r="A276" s="15"/>
      <c r="B276" s="245"/>
      <c r="C276" s="246"/>
      <c r="D276" s="225" t="s">
        <v>138</v>
      </c>
      <c r="E276" s="247" t="s">
        <v>31</v>
      </c>
      <c r="F276" s="248" t="s">
        <v>141</v>
      </c>
      <c r="G276" s="246"/>
      <c r="H276" s="249">
        <v>700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5" t="s">
        <v>138</v>
      </c>
      <c r="AU276" s="255" t="s">
        <v>20</v>
      </c>
      <c r="AV276" s="15" t="s">
        <v>134</v>
      </c>
      <c r="AW276" s="15" t="s">
        <v>40</v>
      </c>
      <c r="AX276" s="15" t="s">
        <v>89</v>
      </c>
      <c r="AY276" s="255" t="s">
        <v>127</v>
      </c>
    </row>
    <row r="277" spans="1:65" s="2" customFormat="1" ht="24.15" customHeight="1">
      <c r="A277" s="40"/>
      <c r="B277" s="41"/>
      <c r="C277" s="206" t="s">
        <v>368</v>
      </c>
      <c r="D277" s="206" t="s">
        <v>129</v>
      </c>
      <c r="E277" s="207" t="s">
        <v>369</v>
      </c>
      <c r="F277" s="208" t="s">
        <v>370</v>
      </c>
      <c r="G277" s="209" t="s">
        <v>132</v>
      </c>
      <c r="H277" s="210">
        <v>700</v>
      </c>
      <c r="I277" s="211"/>
      <c r="J277" s="210">
        <f>ROUND(I277*H277,2)</f>
        <v>0</v>
      </c>
      <c r="K277" s="208" t="s">
        <v>31</v>
      </c>
      <c r="L277" s="46"/>
      <c r="M277" s="212" t="s">
        <v>31</v>
      </c>
      <c r="N277" s="213" t="s">
        <v>52</v>
      </c>
      <c r="O277" s="86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6" t="s">
        <v>134</v>
      </c>
      <c r="AT277" s="216" t="s">
        <v>129</v>
      </c>
      <c r="AU277" s="216" t="s">
        <v>20</v>
      </c>
      <c r="AY277" s="18" t="s">
        <v>127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89</v>
      </c>
      <c r="BK277" s="217">
        <f>ROUND(I277*H277,2)</f>
        <v>0</v>
      </c>
      <c r="BL277" s="18" t="s">
        <v>134</v>
      </c>
      <c r="BM277" s="216" t="s">
        <v>371</v>
      </c>
    </row>
    <row r="278" spans="1:51" s="13" customFormat="1" ht="12">
      <c r="A278" s="13"/>
      <c r="B278" s="223"/>
      <c r="C278" s="224"/>
      <c r="D278" s="225" t="s">
        <v>138</v>
      </c>
      <c r="E278" s="226" t="s">
        <v>31</v>
      </c>
      <c r="F278" s="227" t="s">
        <v>356</v>
      </c>
      <c r="G278" s="224"/>
      <c r="H278" s="228">
        <v>433</v>
      </c>
      <c r="I278" s="229"/>
      <c r="J278" s="224"/>
      <c r="K278" s="224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138</v>
      </c>
      <c r="AU278" s="234" t="s">
        <v>20</v>
      </c>
      <c r="AV278" s="13" t="s">
        <v>20</v>
      </c>
      <c r="AW278" s="13" t="s">
        <v>40</v>
      </c>
      <c r="AX278" s="13" t="s">
        <v>81</v>
      </c>
      <c r="AY278" s="234" t="s">
        <v>127</v>
      </c>
    </row>
    <row r="279" spans="1:51" s="14" customFormat="1" ht="12">
      <c r="A279" s="14"/>
      <c r="B279" s="235"/>
      <c r="C279" s="236"/>
      <c r="D279" s="225" t="s">
        <v>138</v>
      </c>
      <c r="E279" s="237" t="s">
        <v>31</v>
      </c>
      <c r="F279" s="238" t="s">
        <v>372</v>
      </c>
      <c r="G279" s="236"/>
      <c r="H279" s="237" t="s">
        <v>31</v>
      </c>
      <c r="I279" s="239"/>
      <c r="J279" s="236"/>
      <c r="K279" s="236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138</v>
      </c>
      <c r="AU279" s="244" t="s">
        <v>20</v>
      </c>
      <c r="AV279" s="14" t="s">
        <v>89</v>
      </c>
      <c r="AW279" s="14" t="s">
        <v>40</v>
      </c>
      <c r="AX279" s="14" t="s">
        <v>81</v>
      </c>
      <c r="AY279" s="244" t="s">
        <v>127</v>
      </c>
    </row>
    <row r="280" spans="1:51" s="13" customFormat="1" ht="12">
      <c r="A280" s="13"/>
      <c r="B280" s="223"/>
      <c r="C280" s="224"/>
      <c r="D280" s="225" t="s">
        <v>138</v>
      </c>
      <c r="E280" s="226" t="s">
        <v>31</v>
      </c>
      <c r="F280" s="227" t="s">
        <v>358</v>
      </c>
      <c r="G280" s="224"/>
      <c r="H280" s="228">
        <v>35</v>
      </c>
      <c r="I280" s="229"/>
      <c r="J280" s="224"/>
      <c r="K280" s="224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138</v>
      </c>
      <c r="AU280" s="234" t="s">
        <v>20</v>
      </c>
      <c r="AV280" s="13" t="s">
        <v>20</v>
      </c>
      <c r="AW280" s="13" t="s">
        <v>40</v>
      </c>
      <c r="AX280" s="13" t="s">
        <v>81</v>
      </c>
      <c r="AY280" s="234" t="s">
        <v>127</v>
      </c>
    </row>
    <row r="281" spans="1:51" s="14" customFormat="1" ht="12">
      <c r="A281" s="14"/>
      <c r="B281" s="235"/>
      <c r="C281" s="236"/>
      <c r="D281" s="225" t="s">
        <v>138</v>
      </c>
      <c r="E281" s="237" t="s">
        <v>31</v>
      </c>
      <c r="F281" s="238" t="s">
        <v>373</v>
      </c>
      <c r="G281" s="236"/>
      <c r="H281" s="237" t="s">
        <v>31</v>
      </c>
      <c r="I281" s="239"/>
      <c r="J281" s="236"/>
      <c r="K281" s="236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138</v>
      </c>
      <c r="AU281" s="244" t="s">
        <v>20</v>
      </c>
      <c r="AV281" s="14" t="s">
        <v>89</v>
      </c>
      <c r="AW281" s="14" t="s">
        <v>40</v>
      </c>
      <c r="AX281" s="14" t="s">
        <v>81</v>
      </c>
      <c r="AY281" s="244" t="s">
        <v>127</v>
      </c>
    </row>
    <row r="282" spans="1:51" s="13" customFormat="1" ht="12">
      <c r="A282" s="13"/>
      <c r="B282" s="223"/>
      <c r="C282" s="224"/>
      <c r="D282" s="225" t="s">
        <v>138</v>
      </c>
      <c r="E282" s="226" t="s">
        <v>31</v>
      </c>
      <c r="F282" s="227" t="s">
        <v>360</v>
      </c>
      <c r="G282" s="224"/>
      <c r="H282" s="228">
        <v>232</v>
      </c>
      <c r="I282" s="229"/>
      <c r="J282" s="224"/>
      <c r="K282" s="224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138</v>
      </c>
      <c r="AU282" s="234" t="s">
        <v>20</v>
      </c>
      <c r="AV282" s="13" t="s">
        <v>20</v>
      </c>
      <c r="AW282" s="13" t="s">
        <v>40</v>
      </c>
      <c r="AX282" s="13" t="s">
        <v>81</v>
      </c>
      <c r="AY282" s="234" t="s">
        <v>127</v>
      </c>
    </row>
    <row r="283" spans="1:51" s="14" customFormat="1" ht="12">
      <c r="A283" s="14"/>
      <c r="B283" s="235"/>
      <c r="C283" s="236"/>
      <c r="D283" s="225" t="s">
        <v>138</v>
      </c>
      <c r="E283" s="237" t="s">
        <v>31</v>
      </c>
      <c r="F283" s="238" t="s">
        <v>374</v>
      </c>
      <c r="G283" s="236"/>
      <c r="H283" s="237" t="s">
        <v>31</v>
      </c>
      <c r="I283" s="239"/>
      <c r="J283" s="236"/>
      <c r="K283" s="236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138</v>
      </c>
      <c r="AU283" s="244" t="s">
        <v>20</v>
      </c>
      <c r="AV283" s="14" t="s">
        <v>89</v>
      </c>
      <c r="AW283" s="14" t="s">
        <v>40</v>
      </c>
      <c r="AX283" s="14" t="s">
        <v>81</v>
      </c>
      <c r="AY283" s="244" t="s">
        <v>127</v>
      </c>
    </row>
    <row r="284" spans="1:51" s="14" customFormat="1" ht="12">
      <c r="A284" s="14"/>
      <c r="B284" s="235"/>
      <c r="C284" s="236"/>
      <c r="D284" s="225" t="s">
        <v>138</v>
      </c>
      <c r="E284" s="237" t="s">
        <v>31</v>
      </c>
      <c r="F284" s="238" t="s">
        <v>140</v>
      </c>
      <c r="G284" s="236"/>
      <c r="H284" s="237" t="s">
        <v>31</v>
      </c>
      <c r="I284" s="239"/>
      <c r="J284" s="236"/>
      <c r="K284" s="236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138</v>
      </c>
      <c r="AU284" s="244" t="s">
        <v>20</v>
      </c>
      <c r="AV284" s="14" t="s">
        <v>89</v>
      </c>
      <c r="AW284" s="14" t="s">
        <v>40</v>
      </c>
      <c r="AX284" s="14" t="s">
        <v>81</v>
      </c>
      <c r="AY284" s="244" t="s">
        <v>127</v>
      </c>
    </row>
    <row r="285" spans="1:51" s="15" customFormat="1" ht="12">
      <c r="A285" s="15"/>
      <c r="B285" s="245"/>
      <c r="C285" s="246"/>
      <c r="D285" s="225" t="s">
        <v>138</v>
      </c>
      <c r="E285" s="247" t="s">
        <v>31</v>
      </c>
      <c r="F285" s="248" t="s">
        <v>141</v>
      </c>
      <c r="G285" s="246"/>
      <c r="H285" s="249">
        <v>700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5" t="s">
        <v>138</v>
      </c>
      <c r="AU285" s="255" t="s">
        <v>20</v>
      </c>
      <c r="AV285" s="15" t="s">
        <v>134</v>
      </c>
      <c r="AW285" s="15" t="s">
        <v>40</v>
      </c>
      <c r="AX285" s="15" t="s">
        <v>89</v>
      </c>
      <c r="AY285" s="255" t="s">
        <v>127</v>
      </c>
    </row>
    <row r="286" spans="1:65" s="2" customFormat="1" ht="33" customHeight="1">
      <c r="A286" s="40"/>
      <c r="B286" s="41"/>
      <c r="C286" s="206" t="s">
        <v>375</v>
      </c>
      <c r="D286" s="206" t="s">
        <v>129</v>
      </c>
      <c r="E286" s="207" t="s">
        <v>376</v>
      </c>
      <c r="F286" s="208" t="s">
        <v>377</v>
      </c>
      <c r="G286" s="209" t="s">
        <v>132</v>
      </c>
      <c r="H286" s="210">
        <v>468</v>
      </c>
      <c r="I286" s="211"/>
      <c r="J286" s="210">
        <f>ROUND(I286*H286,2)</f>
        <v>0</v>
      </c>
      <c r="K286" s="208" t="s">
        <v>133</v>
      </c>
      <c r="L286" s="46"/>
      <c r="M286" s="212" t="s">
        <v>31</v>
      </c>
      <c r="N286" s="213" t="s">
        <v>52</v>
      </c>
      <c r="O286" s="86"/>
      <c r="P286" s="214">
        <f>O286*H286</f>
        <v>0</v>
      </c>
      <c r="Q286" s="214">
        <v>0.19536</v>
      </c>
      <c r="R286" s="214">
        <f>Q286*H286</f>
        <v>91.42848000000001</v>
      </c>
      <c r="S286" s="214">
        <v>0</v>
      </c>
      <c r="T286" s="215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6" t="s">
        <v>134</v>
      </c>
      <c r="AT286" s="216" t="s">
        <v>129</v>
      </c>
      <c r="AU286" s="216" t="s">
        <v>20</v>
      </c>
      <c r="AY286" s="18" t="s">
        <v>127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89</v>
      </c>
      <c r="BK286" s="217">
        <f>ROUND(I286*H286,2)</f>
        <v>0</v>
      </c>
      <c r="BL286" s="18" t="s">
        <v>134</v>
      </c>
      <c r="BM286" s="216" t="s">
        <v>378</v>
      </c>
    </row>
    <row r="287" spans="1:47" s="2" customFormat="1" ht="12">
      <c r="A287" s="40"/>
      <c r="B287" s="41"/>
      <c r="C287" s="42"/>
      <c r="D287" s="218" t="s">
        <v>136</v>
      </c>
      <c r="E287" s="42"/>
      <c r="F287" s="219" t="s">
        <v>379</v>
      </c>
      <c r="G287" s="42"/>
      <c r="H287" s="42"/>
      <c r="I287" s="220"/>
      <c r="J287" s="42"/>
      <c r="K287" s="42"/>
      <c r="L287" s="46"/>
      <c r="M287" s="221"/>
      <c r="N287" s="222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8" t="s">
        <v>136</v>
      </c>
      <c r="AU287" s="18" t="s">
        <v>20</v>
      </c>
    </row>
    <row r="288" spans="1:51" s="13" customFormat="1" ht="12">
      <c r="A288" s="13"/>
      <c r="B288" s="223"/>
      <c r="C288" s="224"/>
      <c r="D288" s="225" t="s">
        <v>138</v>
      </c>
      <c r="E288" s="226" t="s">
        <v>31</v>
      </c>
      <c r="F288" s="227" t="s">
        <v>356</v>
      </c>
      <c r="G288" s="224"/>
      <c r="H288" s="228">
        <v>433</v>
      </c>
      <c r="I288" s="229"/>
      <c r="J288" s="224"/>
      <c r="K288" s="224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138</v>
      </c>
      <c r="AU288" s="234" t="s">
        <v>20</v>
      </c>
      <c r="AV288" s="13" t="s">
        <v>20</v>
      </c>
      <c r="AW288" s="13" t="s">
        <v>40</v>
      </c>
      <c r="AX288" s="13" t="s">
        <v>81</v>
      </c>
      <c r="AY288" s="234" t="s">
        <v>127</v>
      </c>
    </row>
    <row r="289" spans="1:51" s="14" customFormat="1" ht="12">
      <c r="A289" s="14"/>
      <c r="B289" s="235"/>
      <c r="C289" s="236"/>
      <c r="D289" s="225" t="s">
        <v>138</v>
      </c>
      <c r="E289" s="237" t="s">
        <v>31</v>
      </c>
      <c r="F289" s="238" t="s">
        <v>380</v>
      </c>
      <c r="G289" s="236"/>
      <c r="H289" s="237" t="s">
        <v>31</v>
      </c>
      <c r="I289" s="239"/>
      <c r="J289" s="236"/>
      <c r="K289" s="236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138</v>
      </c>
      <c r="AU289" s="244" t="s">
        <v>20</v>
      </c>
      <c r="AV289" s="14" t="s">
        <v>89</v>
      </c>
      <c r="AW289" s="14" t="s">
        <v>40</v>
      </c>
      <c r="AX289" s="14" t="s">
        <v>81</v>
      </c>
      <c r="AY289" s="244" t="s">
        <v>127</v>
      </c>
    </row>
    <row r="290" spans="1:51" s="13" customFormat="1" ht="12">
      <c r="A290" s="13"/>
      <c r="B290" s="223"/>
      <c r="C290" s="224"/>
      <c r="D290" s="225" t="s">
        <v>138</v>
      </c>
      <c r="E290" s="226" t="s">
        <v>31</v>
      </c>
      <c r="F290" s="227" t="s">
        <v>195</v>
      </c>
      <c r="G290" s="224"/>
      <c r="H290" s="228">
        <v>10</v>
      </c>
      <c r="I290" s="229"/>
      <c r="J290" s="224"/>
      <c r="K290" s="224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138</v>
      </c>
      <c r="AU290" s="234" t="s">
        <v>20</v>
      </c>
      <c r="AV290" s="13" t="s">
        <v>20</v>
      </c>
      <c r="AW290" s="13" t="s">
        <v>40</v>
      </c>
      <c r="AX290" s="13" t="s">
        <v>81</v>
      </c>
      <c r="AY290" s="234" t="s">
        <v>127</v>
      </c>
    </row>
    <row r="291" spans="1:51" s="14" customFormat="1" ht="12">
      <c r="A291" s="14"/>
      <c r="B291" s="235"/>
      <c r="C291" s="236"/>
      <c r="D291" s="225" t="s">
        <v>138</v>
      </c>
      <c r="E291" s="237" t="s">
        <v>31</v>
      </c>
      <c r="F291" s="238" t="s">
        <v>381</v>
      </c>
      <c r="G291" s="236"/>
      <c r="H291" s="237" t="s">
        <v>31</v>
      </c>
      <c r="I291" s="239"/>
      <c r="J291" s="236"/>
      <c r="K291" s="236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138</v>
      </c>
      <c r="AU291" s="244" t="s">
        <v>20</v>
      </c>
      <c r="AV291" s="14" t="s">
        <v>89</v>
      </c>
      <c r="AW291" s="14" t="s">
        <v>40</v>
      </c>
      <c r="AX291" s="14" t="s">
        <v>81</v>
      </c>
      <c r="AY291" s="244" t="s">
        <v>127</v>
      </c>
    </row>
    <row r="292" spans="1:51" s="13" customFormat="1" ht="12">
      <c r="A292" s="13"/>
      <c r="B292" s="223"/>
      <c r="C292" s="224"/>
      <c r="D292" s="225" t="s">
        <v>138</v>
      </c>
      <c r="E292" s="226" t="s">
        <v>31</v>
      </c>
      <c r="F292" s="227" t="s">
        <v>278</v>
      </c>
      <c r="G292" s="224"/>
      <c r="H292" s="228">
        <v>25</v>
      </c>
      <c r="I292" s="229"/>
      <c r="J292" s="224"/>
      <c r="K292" s="224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138</v>
      </c>
      <c r="AU292" s="234" t="s">
        <v>20</v>
      </c>
      <c r="AV292" s="13" t="s">
        <v>20</v>
      </c>
      <c r="AW292" s="13" t="s">
        <v>40</v>
      </c>
      <c r="AX292" s="13" t="s">
        <v>81</v>
      </c>
      <c r="AY292" s="234" t="s">
        <v>127</v>
      </c>
    </row>
    <row r="293" spans="1:51" s="14" customFormat="1" ht="12">
      <c r="A293" s="14"/>
      <c r="B293" s="235"/>
      <c r="C293" s="236"/>
      <c r="D293" s="225" t="s">
        <v>138</v>
      </c>
      <c r="E293" s="237" t="s">
        <v>31</v>
      </c>
      <c r="F293" s="238" t="s">
        <v>382</v>
      </c>
      <c r="G293" s="236"/>
      <c r="H293" s="237" t="s">
        <v>31</v>
      </c>
      <c r="I293" s="239"/>
      <c r="J293" s="236"/>
      <c r="K293" s="236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138</v>
      </c>
      <c r="AU293" s="244" t="s">
        <v>20</v>
      </c>
      <c r="AV293" s="14" t="s">
        <v>89</v>
      </c>
      <c r="AW293" s="14" t="s">
        <v>40</v>
      </c>
      <c r="AX293" s="14" t="s">
        <v>81</v>
      </c>
      <c r="AY293" s="244" t="s">
        <v>127</v>
      </c>
    </row>
    <row r="294" spans="1:51" s="14" customFormat="1" ht="12">
      <c r="A294" s="14"/>
      <c r="B294" s="235"/>
      <c r="C294" s="236"/>
      <c r="D294" s="225" t="s">
        <v>138</v>
      </c>
      <c r="E294" s="237" t="s">
        <v>31</v>
      </c>
      <c r="F294" s="238" t="s">
        <v>140</v>
      </c>
      <c r="G294" s="236"/>
      <c r="H294" s="237" t="s">
        <v>31</v>
      </c>
      <c r="I294" s="239"/>
      <c r="J294" s="236"/>
      <c r="K294" s="236"/>
      <c r="L294" s="240"/>
      <c r="M294" s="241"/>
      <c r="N294" s="242"/>
      <c r="O294" s="242"/>
      <c r="P294" s="242"/>
      <c r="Q294" s="242"/>
      <c r="R294" s="242"/>
      <c r="S294" s="242"/>
      <c r="T294" s="24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4" t="s">
        <v>138</v>
      </c>
      <c r="AU294" s="244" t="s">
        <v>20</v>
      </c>
      <c r="AV294" s="14" t="s">
        <v>89</v>
      </c>
      <c r="AW294" s="14" t="s">
        <v>40</v>
      </c>
      <c r="AX294" s="14" t="s">
        <v>81</v>
      </c>
      <c r="AY294" s="244" t="s">
        <v>127</v>
      </c>
    </row>
    <row r="295" spans="1:51" s="15" customFormat="1" ht="12">
      <c r="A295" s="15"/>
      <c r="B295" s="245"/>
      <c r="C295" s="246"/>
      <c r="D295" s="225" t="s">
        <v>138</v>
      </c>
      <c r="E295" s="247" t="s">
        <v>31</v>
      </c>
      <c r="F295" s="248" t="s">
        <v>141</v>
      </c>
      <c r="G295" s="246"/>
      <c r="H295" s="249">
        <v>468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5" t="s">
        <v>138</v>
      </c>
      <c r="AU295" s="255" t="s">
        <v>20</v>
      </c>
      <c r="AV295" s="15" t="s">
        <v>134</v>
      </c>
      <c r="AW295" s="15" t="s">
        <v>40</v>
      </c>
      <c r="AX295" s="15" t="s">
        <v>89</v>
      </c>
      <c r="AY295" s="255" t="s">
        <v>127</v>
      </c>
    </row>
    <row r="296" spans="1:65" s="2" customFormat="1" ht="16.5" customHeight="1">
      <c r="A296" s="40"/>
      <c r="B296" s="41"/>
      <c r="C296" s="256" t="s">
        <v>383</v>
      </c>
      <c r="D296" s="256" t="s">
        <v>255</v>
      </c>
      <c r="E296" s="257" t="s">
        <v>384</v>
      </c>
      <c r="F296" s="258" t="s">
        <v>385</v>
      </c>
      <c r="G296" s="259" t="s">
        <v>132</v>
      </c>
      <c r="H296" s="260">
        <v>472.68</v>
      </c>
      <c r="I296" s="261"/>
      <c r="J296" s="260">
        <f>ROUND(I296*H296,2)</f>
        <v>0</v>
      </c>
      <c r="K296" s="258" t="s">
        <v>31</v>
      </c>
      <c r="L296" s="262"/>
      <c r="M296" s="263" t="s">
        <v>31</v>
      </c>
      <c r="N296" s="264" t="s">
        <v>52</v>
      </c>
      <c r="O296" s="86"/>
      <c r="P296" s="214">
        <f>O296*H296</f>
        <v>0</v>
      </c>
      <c r="Q296" s="214">
        <v>0.417</v>
      </c>
      <c r="R296" s="214">
        <f>Q296*H296</f>
        <v>197.10756</v>
      </c>
      <c r="S296" s="214">
        <v>0</v>
      </c>
      <c r="T296" s="215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6" t="s">
        <v>180</v>
      </c>
      <c r="AT296" s="216" t="s">
        <v>255</v>
      </c>
      <c r="AU296" s="216" t="s">
        <v>20</v>
      </c>
      <c r="AY296" s="18" t="s">
        <v>127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89</v>
      </c>
      <c r="BK296" s="217">
        <f>ROUND(I296*H296,2)</f>
        <v>0</v>
      </c>
      <c r="BL296" s="18" t="s">
        <v>134</v>
      </c>
      <c r="BM296" s="216" t="s">
        <v>386</v>
      </c>
    </row>
    <row r="297" spans="1:51" s="13" customFormat="1" ht="12">
      <c r="A297" s="13"/>
      <c r="B297" s="223"/>
      <c r="C297" s="224"/>
      <c r="D297" s="225" t="s">
        <v>138</v>
      </c>
      <c r="E297" s="224"/>
      <c r="F297" s="227" t="s">
        <v>387</v>
      </c>
      <c r="G297" s="224"/>
      <c r="H297" s="228">
        <v>472.68</v>
      </c>
      <c r="I297" s="229"/>
      <c r="J297" s="224"/>
      <c r="K297" s="224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138</v>
      </c>
      <c r="AU297" s="234" t="s">
        <v>20</v>
      </c>
      <c r="AV297" s="13" t="s">
        <v>20</v>
      </c>
      <c r="AW297" s="13" t="s">
        <v>4</v>
      </c>
      <c r="AX297" s="13" t="s">
        <v>89</v>
      </c>
      <c r="AY297" s="234" t="s">
        <v>127</v>
      </c>
    </row>
    <row r="298" spans="1:65" s="2" customFormat="1" ht="33" customHeight="1">
      <c r="A298" s="40"/>
      <c r="B298" s="41"/>
      <c r="C298" s="206" t="s">
        <v>28</v>
      </c>
      <c r="D298" s="206" t="s">
        <v>129</v>
      </c>
      <c r="E298" s="207" t="s">
        <v>388</v>
      </c>
      <c r="F298" s="208" t="s">
        <v>389</v>
      </c>
      <c r="G298" s="209" t="s">
        <v>132</v>
      </c>
      <c r="H298" s="210">
        <v>160</v>
      </c>
      <c r="I298" s="211"/>
      <c r="J298" s="210">
        <f>ROUND(I298*H298,2)</f>
        <v>0</v>
      </c>
      <c r="K298" s="208" t="s">
        <v>133</v>
      </c>
      <c r="L298" s="46"/>
      <c r="M298" s="212" t="s">
        <v>31</v>
      </c>
      <c r="N298" s="213" t="s">
        <v>52</v>
      </c>
      <c r="O298" s="86"/>
      <c r="P298" s="214">
        <f>O298*H298</f>
        <v>0</v>
      </c>
      <c r="Q298" s="214">
        <v>0.1837</v>
      </c>
      <c r="R298" s="214">
        <f>Q298*H298</f>
        <v>29.392</v>
      </c>
      <c r="S298" s="214">
        <v>0</v>
      </c>
      <c r="T298" s="215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6" t="s">
        <v>134</v>
      </c>
      <c r="AT298" s="216" t="s">
        <v>129</v>
      </c>
      <c r="AU298" s="216" t="s">
        <v>20</v>
      </c>
      <c r="AY298" s="18" t="s">
        <v>127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89</v>
      </c>
      <c r="BK298" s="217">
        <f>ROUND(I298*H298,2)</f>
        <v>0</v>
      </c>
      <c r="BL298" s="18" t="s">
        <v>134</v>
      </c>
      <c r="BM298" s="216" t="s">
        <v>390</v>
      </c>
    </row>
    <row r="299" spans="1:47" s="2" customFormat="1" ht="12">
      <c r="A299" s="40"/>
      <c r="B299" s="41"/>
      <c r="C299" s="42"/>
      <c r="D299" s="218" t="s">
        <v>136</v>
      </c>
      <c r="E299" s="42"/>
      <c r="F299" s="219" t="s">
        <v>391</v>
      </c>
      <c r="G299" s="42"/>
      <c r="H299" s="42"/>
      <c r="I299" s="220"/>
      <c r="J299" s="42"/>
      <c r="K299" s="42"/>
      <c r="L299" s="46"/>
      <c r="M299" s="221"/>
      <c r="N299" s="222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8" t="s">
        <v>136</v>
      </c>
      <c r="AU299" s="18" t="s">
        <v>20</v>
      </c>
    </row>
    <row r="300" spans="1:51" s="13" customFormat="1" ht="12">
      <c r="A300" s="13"/>
      <c r="B300" s="223"/>
      <c r="C300" s="224"/>
      <c r="D300" s="225" t="s">
        <v>138</v>
      </c>
      <c r="E300" s="226" t="s">
        <v>31</v>
      </c>
      <c r="F300" s="227" t="s">
        <v>349</v>
      </c>
      <c r="G300" s="224"/>
      <c r="H300" s="228">
        <v>160</v>
      </c>
      <c r="I300" s="229"/>
      <c r="J300" s="224"/>
      <c r="K300" s="224"/>
      <c r="L300" s="230"/>
      <c r="M300" s="231"/>
      <c r="N300" s="232"/>
      <c r="O300" s="232"/>
      <c r="P300" s="232"/>
      <c r="Q300" s="232"/>
      <c r="R300" s="232"/>
      <c r="S300" s="232"/>
      <c r="T300" s="23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4" t="s">
        <v>138</v>
      </c>
      <c r="AU300" s="234" t="s">
        <v>20</v>
      </c>
      <c r="AV300" s="13" t="s">
        <v>20</v>
      </c>
      <c r="AW300" s="13" t="s">
        <v>40</v>
      </c>
      <c r="AX300" s="13" t="s">
        <v>81</v>
      </c>
      <c r="AY300" s="234" t="s">
        <v>127</v>
      </c>
    </row>
    <row r="301" spans="1:51" s="14" customFormat="1" ht="12">
      <c r="A301" s="14"/>
      <c r="B301" s="235"/>
      <c r="C301" s="236"/>
      <c r="D301" s="225" t="s">
        <v>138</v>
      </c>
      <c r="E301" s="237" t="s">
        <v>31</v>
      </c>
      <c r="F301" s="238" t="s">
        <v>350</v>
      </c>
      <c r="G301" s="236"/>
      <c r="H301" s="237" t="s">
        <v>31</v>
      </c>
      <c r="I301" s="239"/>
      <c r="J301" s="236"/>
      <c r="K301" s="236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138</v>
      </c>
      <c r="AU301" s="244" t="s">
        <v>20</v>
      </c>
      <c r="AV301" s="14" t="s">
        <v>89</v>
      </c>
      <c r="AW301" s="14" t="s">
        <v>40</v>
      </c>
      <c r="AX301" s="14" t="s">
        <v>81</v>
      </c>
      <c r="AY301" s="244" t="s">
        <v>127</v>
      </c>
    </row>
    <row r="302" spans="1:51" s="14" customFormat="1" ht="12">
      <c r="A302" s="14"/>
      <c r="B302" s="235"/>
      <c r="C302" s="236"/>
      <c r="D302" s="225" t="s">
        <v>138</v>
      </c>
      <c r="E302" s="237" t="s">
        <v>31</v>
      </c>
      <c r="F302" s="238" t="s">
        <v>140</v>
      </c>
      <c r="G302" s="236"/>
      <c r="H302" s="237" t="s">
        <v>31</v>
      </c>
      <c r="I302" s="239"/>
      <c r="J302" s="236"/>
      <c r="K302" s="236"/>
      <c r="L302" s="240"/>
      <c r="M302" s="241"/>
      <c r="N302" s="242"/>
      <c r="O302" s="242"/>
      <c r="P302" s="242"/>
      <c r="Q302" s="242"/>
      <c r="R302" s="242"/>
      <c r="S302" s="242"/>
      <c r="T302" s="24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4" t="s">
        <v>138</v>
      </c>
      <c r="AU302" s="244" t="s">
        <v>20</v>
      </c>
      <c r="AV302" s="14" t="s">
        <v>89</v>
      </c>
      <c r="AW302" s="14" t="s">
        <v>40</v>
      </c>
      <c r="AX302" s="14" t="s">
        <v>81</v>
      </c>
      <c r="AY302" s="244" t="s">
        <v>127</v>
      </c>
    </row>
    <row r="303" spans="1:51" s="15" customFormat="1" ht="12">
      <c r="A303" s="15"/>
      <c r="B303" s="245"/>
      <c r="C303" s="246"/>
      <c r="D303" s="225" t="s">
        <v>138</v>
      </c>
      <c r="E303" s="247" t="s">
        <v>31</v>
      </c>
      <c r="F303" s="248" t="s">
        <v>141</v>
      </c>
      <c r="G303" s="246"/>
      <c r="H303" s="249">
        <v>160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5" t="s">
        <v>138</v>
      </c>
      <c r="AU303" s="255" t="s">
        <v>20</v>
      </c>
      <c r="AV303" s="15" t="s">
        <v>134</v>
      </c>
      <c r="AW303" s="15" t="s">
        <v>40</v>
      </c>
      <c r="AX303" s="15" t="s">
        <v>89</v>
      </c>
      <c r="AY303" s="255" t="s">
        <v>127</v>
      </c>
    </row>
    <row r="304" spans="1:65" s="2" customFormat="1" ht="16.5" customHeight="1">
      <c r="A304" s="40"/>
      <c r="B304" s="41"/>
      <c r="C304" s="256" t="s">
        <v>392</v>
      </c>
      <c r="D304" s="256" t="s">
        <v>255</v>
      </c>
      <c r="E304" s="257" t="s">
        <v>393</v>
      </c>
      <c r="F304" s="258" t="s">
        <v>394</v>
      </c>
      <c r="G304" s="259" t="s">
        <v>132</v>
      </c>
      <c r="H304" s="260">
        <v>163.2</v>
      </c>
      <c r="I304" s="261"/>
      <c r="J304" s="260">
        <f>ROUND(I304*H304,2)</f>
        <v>0</v>
      </c>
      <c r="K304" s="258" t="s">
        <v>31</v>
      </c>
      <c r="L304" s="262"/>
      <c r="M304" s="263" t="s">
        <v>31</v>
      </c>
      <c r="N304" s="264" t="s">
        <v>52</v>
      </c>
      <c r="O304" s="86"/>
      <c r="P304" s="214">
        <f>O304*H304</f>
        <v>0</v>
      </c>
      <c r="Q304" s="214">
        <v>0.228</v>
      </c>
      <c r="R304" s="214">
        <f>Q304*H304</f>
        <v>37.2096</v>
      </c>
      <c r="S304" s="214">
        <v>0</v>
      </c>
      <c r="T304" s="21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6" t="s">
        <v>180</v>
      </c>
      <c r="AT304" s="216" t="s">
        <v>255</v>
      </c>
      <c r="AU304" s="216" t="s">
        <v>20</v>
      </c>
      <c r="AY304" s="18" t="s">
        <v>127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89</v>
      </c>
      <c r="BK304" s="217">
        <f>ROUND(I304*H304,2)</f>
        <v>0</v>
      </c>
      <c r="BL304" s="18" t="s">
        <v>134</v>
      </c>
      <c r="BM304" s="216" t="s">
        <v>395</v>
      </c>
    </row>
    <row r="305" spans="1:51" s="13" customFormat="1" ht="12">
      <c r="A305" s="13"/>
      <c r="B305" s="223"/>
      <c r="C305" s="224"/>
      <c r="D305" s="225" t="s">
        <v>138</v>
      </c>
      <c r="E305" s="224"/>
      <c r="F305" s="227" t="s">
        <v>396</v>
      </c>
      <c r="G305" s="224"/>
      <c r="H305" s="228">
        <v>163.2</v>
      </c>
      <c r="I305" s="229"/>
      <c r="J305" s="224"/>
      <c r="K305" s="224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138</v>
      </c>
      <c r="AU305" s="234" t="s">
        <v>20</v>
      </c>
      <c r="AV305" s="13" t="s">
        <v>20</v>
      </c>
      <c r="AW305" s="13" t="s">
        <v>4</v>
      </c>
      <c r="AX305" s="13" t="s">
        <v>89</v>
      </c>
      <c r="AY305" s="234" t="s">
        <v>127</v>
      </c>
    </row>
    <row r="306" spans="1:65" s="2" customFormat="1" ht="33" customHeight="1">
      <c r="A306" s="40"/>
      <c r="B306" s="41"/>
      <c r="C306" s="206" t="s">
        <v>397</v>
      </c>
      <c r="D306" s="206" t="s">
        <v>129</v>
      </c>
      <c r="E306" s="207" t="s">
        <v>398</v>
      </c>
      <c r="F306" s="208" t="s">
        <v>399</v>
      </c>
      <c r="G306" s="209" t="s">
        <v>132</v>
      </c>
      <c r="H306" s="210">
        <v>232</v>
      </c>
      <c r="I306" s="211"/>
      <c r="J306" s="210">
        <f>ROUND(I306*H306,2)</f>
        <v>0</v>
      </c>
      <c r="K306" s="208" t="s">
        <v>133</v>
      </c>
      <c r="L306" s="46"/>
      <c r="M306" s="212" t="s">
        <v>31</v>
      </c>
      <c r="N306" s="213" t="s">
        <v>52</v>
      </c>
      <c r="O306" s="86"/>
      <c r="P306" s="214">
        <f>O306*H306</f>
        <v>0</v>
      </c>
      <c r="Q306" s="214">
        <v>0.19536</v>
      </c>
      <c r="R306" s="214">
        <f>Q306*H306</f>
        <v>45.32352</v>
      </c>
      <c r="S306" s="214">
        <v>0</v>
      </c>
      <c r="T306" s="215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6" t="s">
        <v>134</v>
      </c>
      <c r="AT306" s="216" t="s">
        <v>129</v>
      </c>
      <c r="AU306" s="216" t="s">
        <v>20</v>
      </c>
      <c r="AY306" s="18" t="s">
        <v>127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89</v>
      </c>
      <c r="BK306" s="217">
        <f>ROUND(I306*H306,2)</f>
        <v>0</v>
      </c>
      <c r="BL306" s="18" t="s">
        <v>134</v>
      </c>
      <c r="BM306" s="216" t="s">
        <v>400</v>
      </c>
    </row>
    <row r="307" spans="1:47" s="2" customFormat="1" ht="12">
      <c r="A307" s="40"/>
      <c r="B307" s="41"/>
      <c r="C307" s="42"/>
      <c r="D307" s="218" t="s">
        <v>136</v>
      </c>
      <c r="E307" s="42"/>
      <c r="F307" s="219" t="s">
        <v>401</v>
      </c>
      <c r="G307" s="42"/>
      <c r="H307" s="42"/>
      <c r="I307" s="220"/>
      <c r="J307" s="42"/>
      <c r="K307" s="42"/>
      <c r="L307" s="46"/>
      <c r="M307" s="221"/>
      <c r="N307" s="222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8" t="s">
        <v>136</v>
      </c>
      <c r="AU307" s="18" t="s">
        <v>20</v>
      </c>
    </row>
    <row r="308" spans="1:51" s="13" customFormat="1" ht="12">
      <c r="A308" s="13"/>
      <c r="B308" s="223"/>
      <c r="C308" s="224"/>
      <c r="D308" s="225" t="s">
        <v>138</v>
      </c>
      <c r="E308" s="226" t="s">
        <v>31</v>
      </c>
      <c r="F308" s="227" t="s">
        <v>271</v>
      </c>
      <c r="G308" s="224"/>
      <c r="H308" s="228">
        <v>23</v>
      </c>
      <c r="I308" s="229"/>
      <c r="J308" s="224"/>
      <c r="K308" s="224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138</v>
      </c>
      <c r="AU308" s="234" t="s">
        <v>20</v>
      </c>
      <c r="AV308" s="13" t="s">
        <v>20</v>
      </c>
      <c r="AW308" s="13" t="s">
        <v>40</v>
      </c>
      <c r="AX308" s="13" t="s">
        <v>81</v>
      </c>
      <c r="AY308" s="234" t="s">
        <v>127</v>
      </c>
    </row>
    <row r="309" spans="1:51" s="14" customFormat="1" ht="12">
      <c r="A309" s="14"/>
      <c r="B309" s="235"/>
      <c r="C309" s="236"/>
      <c r="D309" s="225" t="s">
        <v>138</v>
      </c>
      <c r="E309" s="237" t="s">
        <v>31</v>
      </c>
      <c r="F309" s="238" t="s">
        <v>402</v>
      </c>
      <c r="G309" s="236"/>
      <c r="H309" s="237" t="s">
        <v>31</v>
      </c>
      <c r="I309" s="239"/>
      <c r="J309" s="236"/>
      <c r="K309" s="236"/>
      <c r="L309" s="240"/>
      <c r="M309" s="241"/>
      <c r="N309" s="242"/>
      <c r="O309" s="242"/>
      <c r="P309" s="242"/>
      <c r="Q309" s="242"/>
      <c r="R309" s="242"/>
      <c r="S309" s="242"/>
      <c r="T309" s="24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4" t="s">
        <v>138</v>
      </c>
      <c r="AU309" s="244" t="s">
        <v>20</v>
      </c>
      <c r="AV309" s="14" t="s">
        <v>89</v>
      </c>
      <c r="AW309" s="14" t="s">
        <v>40</v>
      </c>
      <c r="AX309" s="14" t="s">
        <v>81</v>
      </c>
      <c r="AY309" s="244" t="s">
        <v>127</v>
      </c>
    </row>
    <row r="310" spans="1:51" s="13" customFormat="1" ht="12">
      <c r="A310" s="13"/>
      <c r="B310" s="223"/>
      <c r="C310" s="224"/>
      <c r="D310" s="225" t="s">
        <v>138</v>
      </c>
      <c r="E310" s="226" t="s">
        <v>31</v>
      </c>
      <c r="F310" s="227" t="s">
        <v>403</v>
      </c>
      <c r="G310" s="224"/>
      <c r="H310" s="228">
        <v>209</v>
      </c>
      <c r="I310" s="229"/>
      <c r="J310" s="224"/>
      <c r="K310" s="224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138</v>
      </c>
      <c r="AU310" s="234" t="s">
        <v>20</v>
      </c>
      <c r="AV310" s="13" t="s">
        <v>20</v>
      </c>
      <c r="AW310" s="13" t="s">
        <v>40</v>
      </c>
      <c r="AX310" s="13" t="s">
        <v>81</v>
      </c>
      <c r="AY310" s="234" t="s">
        <v>127</v>
      </c>
    </row>
    <row r="311" spans="1:51" s="14" customFormat="1" ht="12">
      <c r="A311" s="14"/>
      <c r="B311" s="235"/>
      <c r="C311" s="236"/>
      <c r="D311" s="225" t="s">
        <v>138</v>
      </c>
      <c r="E311" s="237" t="s">
        <v>31</v>
      </c>
      <c r="F311" s="238" t="s">
        <v>404</v>
      </c>
      <c r="G311" s="236"/>
      <c r="H311" s="237" t="s">
        <v>31</v>
      </c>
      <c r="I311" s="239"/>
      <c r="J311" s="236"/>
      <c r="K311" s="236"/>
      <c r="L311" s="240"/>
      <c r="M311" s="241"/>
      <c r="N311" s="242"/>
      <c r="O311" s="242"/>
      <c r="P311" s="242"/>
      <c r="Q311" s="242"/>
      <c r="R311" s="242"/>
      <c r="S311" s="242"/>
      <c r="T311" s="24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4" t="s">
        <v>138</v>
      </c>
      <c r="AU311" s="244" t="s">
        <v>20</v>
      </c>
      <c r="AV311" s="14" t="s">
        <v>89</v>
      </c>
      <c r="AW311" s="14" t="s">
        <v>40</v>
      </c>
      <c r="AX311" s="14" t="s">
        <v>81</v>
      </c>
      <c r="AY311" s="244" t="s">
        <v>127</v>
      </c>
    </row>
    <row r="312" spans="1:51" s="14" customFormat="1" ht="12">
      <c r="A312" s="14"/>
      <c r="B312" s="235"/>
      <c r="C312" s="236"/>
      <c r="D312" s="225" t="s">
        <v>138</v>
      </c>
      <c r="E312" s="237" t="s">
        <v>31</v>
      </c>
      <c r="F312" s="238" t="s">
        <v>405</v>
      </c>
      <c r="G312" s="236"/>
      <c r="H312" s="237" t="s">
        <v>31</v>
      </c>
      <c r="I312" s="239"/>
      <c r="J312" s="236"/>
      <c r="K312" s="236"/>
      <c r="L312" s="240"/>
      <c r="M312" s="241"/>
      <c r="N312" s="242"/>
      <c r="O312" s="242"/>
      <c r="P312" s="242"/>
      <c r="Q312" s="242"/>
      <c r="R312" s="242"/>
      <c r="S312" s="242"/>
      <c r="T312" s="24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4" t="s">
        <v>138</v>
      </c>
      <c r="AU312" s="244" t="s">
        <v>20</v>
      </c>
      <c r="AV312" s="14" t="s">
        <v>89</v>
      </c>
      <c r="AW312" s="14" t="s">
        <v>40</v>
      </c>
      <c r="AX312" s="14" t="s">
        <v>81</v>
      </c>
      <c r="AY312" s="244" t="s">
        <v>127</v>
      </c>
    </row>
    <row r="313" spans="1:51" s="15" customFormat="1" ht="12">
      <c r="A313" s="15"/>
      <c r="B313" s="245"/>
      <c r="C313" s="246"/>
      <c r="D313" s="225" t="s">
        <v>138</v>
      </c>
      <c r="E313" s="247" t="s">
        <v>31</v>
      </c>
      <c r="F313" s="248" t="s">
        <v>141</v>
      </c>
      <c r="G313" s="246"/>
      <c r="H313" s="249">
        <v>232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5" t="s">
        <v>138</v>
      </c>
      <c r="AU313" s="255" t="s">
        <v>20</v>
      </c>
      <c r="AV313" s="15" t="s">
        <v>134</v>
      </c>
      <c r="AW313" s="15" t="s">
        <v>40</v>
      </c>
      <c r="AX313" s="15" t="s">
        <v>89</v>
      </c>
      <c r="AY313" s="255" t="s">
        <v>127</v>
      </c>
    </row>
    <row r="314" spans="1:65" s="2" customFormat="1" ht="16.5" customHeight="1">
      <c r="A314" s="40"/>
      <c r="B314" s="41"/>
      <c r="C314" s="256" t="s">
        <v>406</v>
      </c>
      <c r="D314" s="256" t="s">
        <v>255</v>
      </c>
      <c r="E314" s="257" t="s">
        <v>393</v>
      </c>
      <c r="F314" s="258" t="s">
        <v>394</v>
      </c>
      <c r="G314" s="259" t="s">
        <v>132</v>
      </c>
      <c r="H314" s="260">
        <v>236.64</v>
      </c>
      <c r="I314" s="261"/>
      <c r="J314" s="260">
        <f>ROUND(I314*H314,2)</f>
        <v>0</v>
      </c>
      <c r="K314" s="258" t="s">
        <v>31</v>
      </c>
      <c r="L314" s="262"/>
      <c r="M314" s="263" t="s">
        <v>31</v>
      </c>
      <c r="N314" s="264" t="s">
        <v>52</v>
      </c>
      <c r="O314" s="86"/>
      <c r="P314" s="214">
        <f>O314*H314</f>
        <v>0</v>
      </c>
      <c r="Q314" s="214">
        <v>0.228</v>
      </c>
      <c r="R314" s="214">
        <f>Q314*H314</f>
        <v>53.95392</v>
      </c>
      <c r="S314" s="214">
        <v>0</v>
      </c>
      <c r="T314" s="215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6" t="s">
        <v>180</v>
      </c>
      <c r="AT314" s="216" t="s">
        <v>255</v>
      </c>
      <c r="AU314" s="216" t="s">
        <v>20</v>
      </c>
      <c r="AY314" s="18" t="s">
        <v>127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89</v>
      </c>
      <c r="BK314" s="217">
        <f>ROUND(I314*H314,2)</f>
        <v>0</v>
      </c>
      <c r="BL314" s="18" t="s">
        <v>134</v>
      </c>
      <c r="BM314" s="216" t="s">
        <v>407</v>
      </c>
    </row>
    <row r="315" spans="1:51" s="13" customFormat="1" ht="12">
      <c r="A315" s="13"/>
      <c r="B315" s="223"/>
      <c r="C315" s="224"/>
      <c r="D315" s="225" t="s">
        <v>138</v>
      </c>
      <c r="E315" s="224"/>
      <c r="F315" s="227" t="s">
        <v>408</v>
      </c>
      <c r="G315" s="224"/>
      <c r="H315" s="228">
        <v>236.64</v>
      </c>
      <c r="I315" s="229"/>
      <c r="J315" s="224"/>
      <c r="K315" s="224"/>
      <c r="L315" s="230"/>
      <c r="M315" s="231"/>
      <c r="N315" s="232"/>
      <c r="O315" s="232"/>
      <c r="P315" s="232"/>
      <c r="Q315" s="232"/>
      <c r="R315" s="232"/>
      <c r="S315" s="232"/>
      <c r="T315" s="23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4" t="s">
        <v>138</v>
      </c>
      <c r="AU315" s="234" t="s">
        <v>20</v>
      </c>
      <c r="AV315" s="13" t="s">
        <v>20</v>
      </c>
      <c r="AW315" s="13" t="s">
        <v>4</v>
      </c>
      <c r="AX315" s="13" t="s">
        <v>89</v>
      </c>
      <c r="AY315" s="234" t="s">
        <v>127</v>
      </c>
    </row>
    <row r="316" spans="1:65" s="2" customFormat="1" ht="44.25" customHeight="1">
      <c r="A316" s="40"/>
      <c r="B316" s="41"/>
      <c r="C316" s="206" t="s">
        <v>409</v>
      </c>
      <c r="D316" s="206" t="s">
        <v>129</v>
      </c>
      <c r="E316" s="207" t="s">
        <v>410</v>
      </c>
      <c r="F316" s="208" t="s">
        <v>411</v>
      </c>
      <c r="G316" s="209" t="s">
        <v>132</v>
      </c>
      <c r="H316" s="210">
        <v>54</v>
      </c>
      <c r="I316" s="211"/>
      <c r="J316" s="210">
        <f>ROUND(I316*H316,2)</f>
        <v>0</v>
      </c>
      <c r="K316" s="208" t="s">
        <v>133</v>
      </c>
      <c r="L316" s="46"/>
      <c r="M316" s="212" t="s">
        <v>31</v>
      </c>
      <c r="N316" s="213" t="s">
        <v>52</v>
      </c>
      <c r="O316" s="86"/>
      <c r="P316" s="214">
        <f>O316*H316</f>
        <v>0</v>
      </c>
      <c r="Q316" s="214">
        <v>0.08922</v>
      </c>
      <c r="R316" s="214">
        <f>Q316*H316</f>
        <v>4.81788</v>
      </c>
      <c r="S316" s="214">
        <v>0</v>
      </c>
      <c r="T316" s="21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6" t="s">
        <v>134</v>
      </c>
      <c r="AT316" s="216" t="s">
        <v>129</v>
      </c>
      <c r="AU316" s="216" t="s">
        <v>20</v>
      </c>
      <c r="AY316" s="18" t="s">
        <v>127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89</v>
      </c>
      <c r="BK316" s="217">
        <f>ROUND(I316*H316,2)</f>
        <v>0</v>
      </c>
      <c r="BL316" s="18" t="s">
        <v>134</v>
      </c>
      <c r="BM316" s="216" t="s">
        <v>412</v>
      </c>
    </row>
    <row r="317" spans="1:47" s="2" customFormat="1" ht="12">
      <c r="A317" s="40"/>
      <c r="B317" s="41"/>
      <c r="C317" s="42"/>
      <c r="D317" s="218" t="s">
        <v>136</v>
      </c>
      <c r="E317" s="42"/>
      <c r="F317" s="219" t="s">
        <v>413</v>
      </c>
      <c r="G317" s="42"/>
      <c r="H317" s="42"/>
      <c r="I317" s="220"/>
      <c r="J317" s="42"/>
      <c r="K317" s="42"/>
      <c r="L317" s="46"/>
      <c r="M317" s="221"/>
      <c r="N317" s="222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8" t="s">
        <v>136</v>
      </c>
      <c r="AU317" s="18" t="s">
        <v>20</v>
      </c>
    </row>
    <row r="318" spans="1:51" s="13" customFormat="1" ht="12">
      <c r="A318" s="13"/>
      <c r="B318" s="223"/>
      <c r="C318" s="224"/>
      <c r="D318" s="225" t="s">
        <v>138</v>
      </c>
      <c r="E318" s="226" t="s">
        <v>31</v>
      </c>
      <c r="F318" s="227" t="s">
        <v>414</v>
      </c>
      <c r="G318" s="224"/>
      <c r="H318" s="228">
        <v>54</v>
      </c>
      <c r="I318" s="229"/>
      <c r="J318" s="224"/>
      <c r="K318" s="224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138</v>
      </c>
      <c r="AU318" s="234" t="s">
        <v>20</v>
      </c>
      <c r="AV318" s="13" t="s">
        <v>20</v>
      </c>
      <c r="AW318" s="13" t="s">
        <v>40</v>
      </c>
      <c r="AX318" s="13" t="s">
        <v>81</v>
      </c>
      <c r="AY318" s="234" t="s">
        <v>127</v>
      </c>
    </row>
    <row r="319" spans="1:51" s="14" customFormat="1" ht="12">
      <c r="A319" s="14"/>
      <c r="B319" s="235"/>
      <c r="C319" s="236"/>
      <c r="D319" s="225" t="s">
        <v>138</v>
      </c>
      <c r="E319" s="237" t="s">
        <v>31</v>
      </c>
      <c r="F319" s="238" t="s">
        <v>415</v>
      </c>
      <c r="G319" s="236"/>
      <c r="H319" s="237" t="s">
        <v>31</v>
      </c>
      <c r="I319" s="239"/>
      <c r="J319" s="236"/>
      <c r="K319" s="236"/>
      <c r="L319" s="240"/>
      <c r="M319" s="241"/>
      <c r="N319" s="242"/>
      <c r="O319" s="242"/>
      <c r="P319" s="242"/>
      <c r="Q319" s="242"/>
      <c r="R319" s="242"/>
      <c r="S319" s="242"/>
      <c r="T319" s="24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4" t="s">
        <v>138</v>
      </c>
      <c r="AU319" s="244" t="s">
        <v>20</v>
      </c>
      <c r="AV319" s="14" t="s">
        <v>89</v>
      </c>
      <c r="AW319" s="14" t="s">
        <v>40</v>
      </c>
      <c r="AX319" s="14" t="s">
        <v>81</v>
      </c>
      <c r="AY319" s="244" t="s">
        <v>127</v>
      </c>
    </row>
    <row r="320" spans="1:51" s="15" customFormat="1" ht="12">
      <c r="A320" s="15"/>
      <c r="B320" s="245"/>
      <c r="C320" s="246"/>
      <c r="D320" s="225" t="s">
        <v>138</v>
      </c>
      <c r="E320" s="247" t="s">
        <v>31</v>
      </c>
      <c r="F320" s="248" t="s">
        <v>141</v>
      </c>
      <c r="G320" s="246"/>
      <c r="H320" s="249">
        <v>54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5" t="s">
        <v>138</v>
      </c>
      <c r="AU320" s="255" t="s">
        <v>20</v>
      </c>
      <c r="AV320" s="15" t="s">
        <v>134</v>
      </c>
      <c r="AW320" s="15" t="s">
        <v>40</v>
      </c>
      <c r="AX320" s="15" t="s">
        <v>89</v>
      </c>
      <c r="AY320" s="255" t="s">
        <v>127</v>
      </c>
    </row>
    <row r="321" spans="1:65" s="2" customFormat="1" ht="16.5" customHeight="1">
      <c r="A321" s="40"/>
      <c r="B321" s="41"/>
      <c r="C321" s="256" t="s">
        <v>416</v>
      </c>
      <c r="D321" s="256" t="s">
        <v>255</v>
      </c>
      <c r="E321" s="257" t="s">
        <v>417</v>
      </c>
      <c r="F321" s="258" t="s">
        <v>418</v>
      </c>
      <c r="G321" s="259" t="s">
        <v>132</v>
      </c>
      <c r="H321" s="260">
        <v>55.62</v>
      </c>
      <c r="I321" s="261"/>
      <c r="J321" s="260">
        <f>ROUND(I321*H321,2)</f>
        <v>0</v>
      </c>
      <c r="K321" s="258" t="s">
        <v>133</v>
      </c>
      <c r="L321" s="262"/>
      <c r="M321" s="263" t="s">
        <v>31</v>
      </c>
      <c r="N321" s="264" t="s">
        <v>52</v>
      </c>
      <c r="O321" s="86"/>
      <c r="P321" s="214">
        <f>O321*H321</f>
        <v>0</v>
      </c>
      <c r="Q321" s="214">
        <v>0.113</v>
      </c>
      <c r="R321" s="214">
        <f>Q321*H321</f>
        <v>6.28506</v>
      </c>
      <c r="S321" s="214">
        <v>0</v>
      </c>
      <c r="T321" s="215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6" t="s">
        <v>180</v>
      </c>
      <c r="AT321" s="216" t="s">
        <v>255</v>
      </c>
      <c r="AU321" s="216" t="s">
        <v>20</v>
      </c>
      <c r="AY321" s="18" t="s">
        <v>127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89</v>
      </c>
      <c r="BK321" s="217">
        <f>ROUND(I321*H321,2)</f>
        <v>0</v>
      </c>
      <c r="BL321" s="18" t="s">
        <v>134</v>
      </c>
      <c r="BM321" s="216" t="s">
        <v>419</v>
      </c>
    </row>
    <row r="322" spans="1:51" s="13" customFormat="1" ht="12">
      <c r="A322" s="13"/>
      <c r="B322" s="223"/>
      <c r="C322" s="224"/>
      <c r="D322" s="225" t="s">
        <v>138</v>
      </c>
      <c r="E322" s="224"/>
      <c r="F322" s="227" t="s">
        <v>420</v>
      </c>
      <c r="G322" s="224"/>
      <c r="H322" s="228">
        <v>55.62</v>
      </c>
      <c r="I322" s="229"/>
      <c r="J322" s="224"/>
      <c r="K322" s="224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138</v>
      </c>
      <c r="AU322" s="234" t="s">
        <v>20</v>
      </c>
      <c r="AV322" s="13" t="s">
        <v>20</v>
      </c>
      <c r="AW322" s="13" t="s">
        <v>4</v>
      </c>
      <c r="AX322" s="13" t="s">
        <v>89</v>
      </c>
      <c r="AY322" s="234" t="s">
        <v>127</v>
      </c>
    </row>
    <row r="323" spans="1:65" s="2" customFormat="1" ht="16.5" customHeight="1">
      <c r="A323" s="40"/>
      <c r="B323" s="41"/>
      <c r="C323" s="206" t="s">
        <v>421</v>
      </c>
      <c r="D323" s="206" t="s">
        <v>129</v>
      </c>
      <c r="E323" s="207" t="s">
        <v>422</v>
      </c>
      <c r="F323" s="208" t="s">
        <v>423</v>
      </c>
      <c r="G323" s="209" t="s">
        <v>132</v>
      </c>
      <c r="H323" s="210">
        <v>10</v>
      </c>
      <c r="I323" s="211"/>
      <c r="J323" s="210">
        <f>ROUND(I323*H323,2)</f>
        <v>0</v>
      </c>
      <c r="K323" s="208" t="s">
        <v>31</v>
      </c>
      <c r="L323" s="46"/>
      <c r="M323" s="212" t="s">
        <v>31</v>
      </c>
      <c r="N323" s="213" t="s">
        <v>52</v>
      </c>
      <c r="O323" s="86"/>
      <c r="P323" s="214">
        <f>O323*H323</f>
        <v>0</v>
      </c>
      <c r="Q323" s="214">
        <v>0.09062</v>
      </c>
      <c r="R323" s="214">
        <f>Q323*H323</f>
        <v>0.9062000000000001</v>
      </c>
      <c r="S323" s="214">
        <v>0</v>
      </c>
      <c r="T323" s="215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6" t="s">
        <v>134</v>
      </c>
      <c r="AT323" s="216" t="s">
        <v>129</v>
      </c>
      <c r="AU323" s="216" t="s">
        <v>20</v>
      </c>
      <c r="AY323" s="18" t="s">
        <v>127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89</v>
      </c>
      <c r="BK323" s="217">
        <f>ROUND(I323*H323,2)</f>
        <v>0</v>
      </c>
      <c r="BL323" s="18" t="s">
        <v>134</v>
      </c>
      <c r="BM323" s="216" t="s">
        <v>424</v>
      </c>
    </row>
    <row r="324" spans="1:51" s="13" customFormat="1" ht="12">
      <c r="A324" s="13"/>
      <c r="B324" s="223"/>
      <c r="C324" s="224"/>
      <c r="D324" s="225" t="s">
        <v>138</v>
      </c>
      <c r="E324" s="226" t="s">
        <v>31</v>
      </c>
      <c r="F324" s="227" t="s">
        <v>195</v>
      </c>
      <c r="G324" s="224"/>
      <c r="H324" s="228">
        <v>10</v>
      </c>
      <c r="I324" s="229"/>
      <c r="J324" s="224"/>
      <c r="K324" s="224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138</v>
      </c>
      <c r="AU324" s="234" t="s">
        <v>20</v>
      </c>
      <c r="AV324" s="13" t="s">
        <v>20</v>
      </c>
      <c r="AW324" s="13" t="s">
        <v>40</v>
      </c>
      <c r="AX324" s="13" t="s">
        <v>81</v>
      </c>
      <c r="AY324" s="234" t="s">
        <v>127</v>
      </c>
    </row>
    <row r="325" spans="1:51" s="14" customFormat="1" ht="12">
      <c r="A325" s="14"/>
      <c r="B325" s="235"/>
      <c r="C325" s="236"/>
      <c r="D325" s="225" t="s">
        <v>138</v>
      </c>
      <c r="E325" s="237" t="s">
        <v>31</v>
      </c>
      <c r="F325" s="238" t="s">
        <v>140</v>
      </c>
      <c r="G325" s="236"/>
      <c r="H325" s="237" t="s">
        <v>31</v>
      </c>
      <c r="I325" s="239"/>
      <c r="J325" s="236"/>
      <c r="K325" s="236"/>
      <c r="L325" s="240"/>
      <c r="M325" s="241"/>
      <c r="N325" s="242"/>
      <c r="O325" s="242"/>
      <c r="P325" s="242"/>
      <c r="Q325" s="242"/>
      <c r="R325" s="242"/>
      <c r="S325" s="242"/>
      <c r="T325" s="24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4" t="s">
        <v>138</v>
      </c>
      <c r="AU325" s="244" t="s">
        <v>20</v>
      </c>
      <c r="AV325" s="14" t="s">
        <v>89</v>
      </c>
      <c r="AW325" s="14" t="s">
        <v>40</v>
      </c>
      <c r="AX325" s="14" t="s">
        <v>81</v>
      </c>
      <c r="AY325" s="244" t="s">
        <v>127</v>
      </c>
    </row>
    <row r="326" spans="1:51" s="15" customFormat="1" ht="12">
      <c r="A326" s="15"/>
      <c r="B326" s="245"/>
      <c r="C326" s="246"/>
      <c r="D326" s="225" t="s">
        <v>138</v>
      </c>
      <c r="E326" s="247" t="s">
        <v>31</v>
      </c>
      <c r="F326" s="248" t="s">
        <v>141</v>
      </c>
      <c r="G326" s="246"/>
      <c r="H326" s="249">
        <v>10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5" t="s">
        <v>138</v>
      </c>
      <c r="AU326" s="255" t="s">
        <v>20</v>
      </c>
      <c r="AV326" s="15" t="s">
        <v>134</v>
      </c>
      <c r="AW326" s="15" t="s">
        <v>40</v>
      </c>
      <c r="AX326" s="15" t="s">
        <v>89</v>
      </c>
      <c r="AY326" s="255" t="s">
        <v>127</v>
      </c>
    </row>
    <row r="327" spans="1:65" s="2" customFormat="1" ht="16.5" customHeight="1">
      <c r="A327" s="40"/>
      <c r="B327" s="41"/>
      <c r="C327" s="256" t="s">
        <v>165</v>
      </c>
      <c r="D327" s="256" t="s">
        <v>255</v>
      </c>
      <c r="E327" s="257" t="s">
        <v>425</v>
      </c>
      <c r="F327" s="258" t="s">
        <v>426</v>
      </c>
      <c r="G327" s="259" t="s">
        <v>132</v>
      </c>
      <c r="H327" s="260">
        <v>10.2</v>
      </c>
      <c r="I327" s="261"/>
      <c r="J327" s="260">
        <f>ROUND(I327*H327,2)</f>
        <v>0</v>
      </c>
      <c r="K327" s="258" t="s">
        <v>31</v>
      </c>
      <c r="L327" s="262"/>
      <c r="M327" s="263" t="s">
        <v>31</v>
      </c>
      <c r="N327" s="264" t="s">
        <v>52</v>
      </c>
      <c r="O327" s="86"/>
      <c r="P327" s="214">
        <f>O327*H327</f>
        <v>0</v>
      </c>
      <c r="Q327" s="214">
        <v>0.175</v>
      </c>
      <c r="R327" s="214">
        <f>Q327*H327</f>
        <v>1.7849999999999997</v>
      </c>
      <c r="S327" s="214">
        <v>0</v>
      </c>
      <c r="T327" s="215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6" t="s">
        <v>180</v>
      </c>
      <c r="AT327" s="216" t="s">
        <v>255</v>
      </c>
      <c r="AU327" s="216" t="s">
        <v>20</v>
      </c>
      <c r="AY327" s="18" t="s">
        <v>127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89</v>
      </c>
      <c r="BK327" s="217">
        <f>ROUND(I327*H327,2)</f>
        <v>0</v>
      </c>
      <c r="BL327" s="18" t="s">
        <v>134</v>
      </c>
      <c r="BM327" s="216" t="s">
        <v>427</v>
      </c>
    </row>
    <row r="328" spans="1:51" s="13" customFormat="1" ht="12">
      <c r="A328" s="13"/>
      <c r="B328" s="223"/>
      <c r="C328" s="224"/>
      <c r="D328" s="225" t="s">
        <v>138</v>
      </c>
      <c r="E328" s="224"/>
      <c r="F328" s="227" t="s">
        <v>428</v>
      </c>
      <c r="G328" s="224"/>
      <c r="H328" s="228">
        <v>10.2</v>
      </c>
      <c r="I328" s="229"/>
      <c r="J328" s="224"/>
      <c r="K328" s="224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138</v>
      </c>
      <c r="AU328" s="234" t="s">
        <v>20</v>
      </c>
      <c r="AV328" s="13" t="s">
        <v>20</v>
      </c>
      <c r="AW328" s="13" t="s">
        <v>4</v>
      </c>
      <c r="AX328" s="13" t="s">
        <v>89</v>
      </c>
      <c r="AY328" s="234" t="s">
        <v>127</v>
      </c>
    </row>
    <row r="329" spans="1:63" s="12" customFormat="1" ht="22.8" customHeight="1">
      <c r="A329" s="12"/>
      <c r="B329" s="190"/>
      <c r="C329" s="191"/>
      <c r="D329" s="192" t="s">
        <v>80</v>
      </c>
      <c r="E329" s="204" t="s">
        <v>180</v>
      </c>
      <c r="F329" s="204" t="s">
        <v>429</v>
      </c>
      <c r="G329" s="191"/>
      <c r="H329" s="191"/>
      <c r="I329" s="194"/>
      <c r="J329" s="205">
        <f>BK329</f>
        <v>0</v>
      </c>
      <c r="K329" s="191"/>
      <c r="L329" s="196"/>
      <c r="M329" s="197"/>
      <c r="N329" s="198"/>
      <c r="O329" s="198"/>
      <c r="P329" s="199">
        <f>SUM(P330:P370)</f>
        <v>0</v>
      </c>
      <c r="Q329" s="198"/>
      <c r="R329" s="199">
        <f>SUM(R330:R370)</f>
        <v>6.324040000000001</v>
      </c>
      <c r="S329" s="198"/>
      <c r="T329" s="200">
        <f>SUM(T330:T370)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1" t="s">
        <v>89</v>
      </c>
      <c r="AT329" s="202" t="s">
        <v>80</v>
      </c>
      <c r="AU329" s="202" t="s">
        <v>89</v>
      </c>
      <c r="AY329" s="201" t="s">
        <v>127</v>
      </c>
      <c r="BK329" s="203">
        <f>SUM(BK330:BK370)</f>
        <v>0</v>
      </c>
    </row>
    <row r="330" spans="1:65" s="2" customFormat="1" ht="24.15" customHeight="1">
      <c r="A330" s="40"/>
      <c r="B330" s="41"/>
      <c r="C330" s="206" t="s">
        <v>430</v>
      </c>
      <c r="D330" s="206" t="s">
        <v>129</v>
      </c>
      <c r="E330" s="207" t="s">
        <v>431</v>
      </c>
      <c r="F330" s="208" t="s">
        <v>432</v>
      </c>
      <c r="G330" s="209" t="s">
        <v>176</v>
      </c>
      <c r="H330" s="210">
        <v>25</v>
      </c>
      <c r="I330" s="211"/>
      <c r="J330" s="210">
        <f>ROUND(I330*H330,2)</f>
        <v>0</v>
      </c>
      <c r="K330" s="208" t="s">
        <v>133</v>
      </c>
      <c r="L330" s="46"/>
      <c r="M330" s="212" t="s">
        <v>31</v>
      </c>
      <c r="N330" s="213" t="s">
        <v>52</v>
      </c>
      <c r="O330" s="86"/>
      <c r="P330" s="214">
        <f>O330*H330</f>
        <v>0</v>
      </c>
      <c r="Q330" s="214">
        <v>0.00276</v>
      </c>
      <c r="R330" s="214">
        <f>Q330*H330</f>
        <v>0.06899999999999999</v>
      </c>
      <c r="S330" s="214">
        <v>0</v>
      </c>
      <c r="T330" s="215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6" t="s">
        <v>134</v>
      </c>
      <c r="AT330" s="216" t="s">
        <v>129</v>
      </c>
      <c r="AU330" s="216" t="s">
        <v>20</v>
      </c>
      <c r="AY330" s="18" t="s">
        <v>127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89</v>
      </c>
      <c r="BK330" s="217">
        <f>ROUND(I330*H330,2)</f>
        <v>0</v>
      </c>
      <c r="BL330" s="18" t="s">
        <v>134</v>
      </c>
      <c r="BM330" s="216" t="s">
        <v>433</v>
      </c>
    </row>
    <row r="331" spans="1:47" s="2" customFormat="1" ht="12">
      <c r="A331" s="40"/>
      <c r="B331" s="41"/>
      <c r="C331" s="42"/>
      <c r="D331" s="218" t="s">
        <v>136</v>
      </c>
      <c r="E331" s="42"/>
      <c r="F331" s="219" t="s">
        <v>434</v>
      </c>
      <c r="G331" s="42"/>
      <c r="H331" s="42"/>
      <c r="I331" s="220"/>
      <c r="J331" s="42"/>
      <c r="K331" s="42"/>
      <c r="L331" s="46"/>
      <c r="M331" s="221"/>
      <c r="N331" s="222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8" t="s">
        <v>136</v>
      </c>
      <c r="AU331" s="18" t="s">
        <v>20</v>
      </c>
    </row>
    <row r="332" spans="1:51" s="13" customFormat="1" ht="12">
      <c r="A332" s="13"/>
      <c r="B332" s="223"/>
      <c r="C332" s="224"/>
      <c r="D332" s="225" t="s">
        <v>138</v>
      </c>
      <c r="E332" s="226" t="s">
        <v>31</v>
      </c>
      <c r="F332" s="227" t="s">
        <v>435</v>
      </c>
      <c r="G332" s="224"/>
      <c r="H332" s="228">
        <v>25</v>
      </c>
      <c r="I332" s="229"/>
      <c r="J332" s="224"/>
      <c r="K332" s="224"/>
      <c r="L332" s="230"/>
      <c r="M332" s="231"/>
      <c r="N332" s="232"/>
      <c r="O332" s="232"/>
      <c r="P332" s="232"/>
      <c r="Q332" s="232"/>
      <c r="R332" s="232"/>
      <c r="S332" s="232"/>
      <c r="T332" s="23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4" t="s">
        <v>138</v>
      </c>
      <c r="AU332" s="234" t="s">
        <v>20</v>
      </c>
      <c r="AV332" s="13" t="s">
        <v>20</v>
      </c>
      <c r="AW332" s="13" t="s">
        <v>40</v>
      </c>
      <c r="AX332" s="13" t="s">
        <v>81</v>
      </c>
      <c r="AY332" s="234" t="s">
        <v>127</v>
      </c>
    </row>
    <row r="333" spans="1:51" s="14" customFormat="1" ht="12">
      <c r="A333" s="14"/>
      <c r="B333" s="235"/>
      <c r="C333" s="236"/>
      <c r="D333" s="225" t="s">
        <v>138</v>
      </c>
      <c r="E333" s="237" t="s">
        <v>31</v>
      </c>
      <c r="F333" s="238" t="s">
        <v>436</v>
      </c>
      <c r="G333" s="236"/>
      <c r="H333" s="237" t="s">
        <v>31</v>
      </c>
      <c r="I333" s="239"/>
      <c r="J333" s="236"/>
      <c r="K333" s="236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138</v>
      </c>
      <c r="AU333" s="244" t="s">
        <v>20</v>
      </c>
      <c r="AV333" s="14" t="s">
        <v>89</v>
      </c>
      <c r="AW333" s="14" t="s">
        <v>40</v>
      </c>
      <c r="AX333" s="14" t="s">
        <v>81</v>
      </c>
      <c r="AY333" s="244" t="s">
        <v>127</v>
      </c>
    </row>
    <row r="334" spans="1:51" s="14" customFormat="1" ht="12">
      <c r="A334" s="14"/>
      <c r="B334" s="235"/>
      <c r="C334" s="236"/>
      <c r="D334" s="225" t="s">
        <v>138</v>
      </c>
      <c r="E334" s="237" t="s">
        <v>31</v>
      </c>
      <c r="F334" s="238" t="s">
        <v>140</v>
      </c>
      <c r="G334" s="236"/>
      <c r="H334" s="237" t="s">
        <v>31</v>
      </c>
      <c r="I334" s="239"/>
      <c r="J334" s="236"/>
      <c r="K334" s="236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138</v>
      </c>
      <c r="AU334" s="244" t="s">
        <v>20</v>
      </c>
      <c r="AV334" s="14" t="s">
        <v>89</v>
      </c>
      <c r="AW334" s="14" t="s">
        <v>40</v>
      </c>
      <c r="AX334" s="14" t="s">
        <v>81</v>
      </c>
      <c r="AY334" s="244" t="s">
        <v>127</v>
      </c>
    </row>
    <row r="335" spans="1:51" s="15" customFormat="1" ht="12">
      <c r="A335" s="15"/>
      <c r="B335" s="245"/>
      <c r="C335" s="246"/>
      <c r="D335" s="225" t="s">
        <v>138</v>
      </c>
      <c r="E335" s="247" t="s">
        <v>31</v>
      </c>
      <c r="F335" s="248" t="s">
        <v>141</v>
      </c>
      <c r="G335" s="246"/>
      <c r="H335" s="249">
        <v>25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5" t="s">
        <v>138</v>
      </c>
      <c r="AU335" s="255" t="s">
        <v>20</v>
      </c>
      <c r="AV335" s="15" t="s">
        <v>134</v>
      </c>
      <c r="AW335" s="15" t="s">
        <v>40</v>
      </c>
      <c r="AX335" s="15" t="s">
        <v>89</v>
      </c>
      <c r="AY335" s="255" t="s">
        <v>127</v>
      </c>
    </row>
    <row r="336" spans="1:65" s="2" customFormat="1" ht="16.5" customHeight="1">
      <c r="A336" s="40"/>
      <c r="B336" s="41"/>
      <c r="C336" s="206" t="s">
        <v>437</v>
      </c>
      <c r="D336" s="206" t="s">
        <v>129</v>
      </c>
      <c r="E336" s="207" t="s">
        <v>438</v>
      </c>
      <c r="F336" s="208" t="s">
        <v>439</v>
      </c>
      <c r="G336" s="209" t="s">
        <v>440</v>
      </c>
      <c r="H336" s="210">
        <v>7</v>
      </c>
      <c r="I336" s="211"/>
      <c r="J336" s="210">
        <f>ROUND(I336*H336,2)</f>
        <v>0</v>
      </c>
      <c r="K336" s="208" t="s">
        <v>31</v>
      </c>
      <c r="L336" s="46"/>
      <c r="M336" s="212" t="s">
        <v>31</v>
      </c>
      <c r="N336" s="213" t="s">
        <v>52</v>
      </c>
      <c r="O336" s="86"/>
      <c r="P336" s="214">
        <f>O336*H336</f>
        <v>0</v>
      </c>
      <c r="Q336" s="214">
        <v>0.03076</v>
      </c>
      <c r="R336" s="214">
        <f>Q336*H336</f>
        <v>0.21531999999999998</v>
      </c>
      <c r="S336" s="214">
        <v>0</v>
      </c>
      <c r="T336" s="215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6" t="s">
        <v>134</v>
      </c>
      <c r="AT336" s="216" t="s">
        <v>129</v>
      </c>
      <c r="AU336" s="216" t="s">
        <v>20</v>
      </c>
      <c r="AY336" s="18" t="s">
        <v>127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89</v>
      </c>
      <c r="BK336" s="217">
        <f>ROUND(I336*H336,2)</f>
        <v>0</v>
      </c>
      <c r="BL336" s="18" t="s">
        <v>134</v>
      </c>
      <c r="BM336" s="216" t="s">
        <v>441</v>
      </c>
    </row>
    <row r="337" spans="1:51" s="13" customFormat="1" ht="12">
      <c r="A337" s="13"/>
      <c r="B337" s="223"/>
      <c r="C337" s="224"/>
      <c r="D337" s="225" t="s">
        <v>138</v>
      </c>
      <c r="E337" s="226" t="s">
        <v>31</v>
      </c>
      <c r="F337" s="227" t="s">
        <v>173</v>
      </c>
      <c r="G337" s="224"/>
      <c r="H337" s="228">
        <v>7</v>
      </c>
      <c r="I337" s="229"/>
      <c r="J337" s="224"/>
      <c r="K337" s="224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138</v>
      </c>
      <c r="AU337" s="234" t="s">
        <v>20</v>
      </c>
      <c r="AV337" s="13" t="s">
        <v>20</v>
      </c>
      <c r="AW337" s="13" t="s">
        <v>40</v>
      </c>
      <c r="AX337" s="13" t="s">
        <v>81</v>
      </c>
      <c r="AY337" s="234" t="s">
        <v>127</v>
      </c>
    </row>
    <row r="338" spans="1:51" s="14" customFormat="1" ht="12">
      <c r="A338" s="14"/>
      <c r="B338" s="235"/>
      <c r="C338" s="236"/>
      <c r="D338" s="225" t="s">
        <v>138</v>
      </c>
      <c r="E338" s="237" t="s">
        <v>31</v>
      </c>
      <c r="F338" s="238" t="s">
        <v>140</v>
      </c>
      <c r="G338" s="236"/>
      <c r="H338" s="237" t="s">
        <v>31</v>
      </c>
      <c r="I338" s="239"/>
      <c r="J338" s="236"/>
      <c r="K338" s="236"/>
      <c r="L338" s="240"/>
      <c r="M338" s="241"/>
      <c r="N338" s="242"/>
      <c r="O338" s="242"/>
      <c r="P338" s="242"/>
      <c r="Q338" s="242"/>
      <c r="R338" s="242"/>
      <c r="S338" s="242"/>
      <c r="T338" s="24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4" t="s">
        <v>138</v>
      </c>
      <c r="AU338" s="244" t="s">
        <v>20</v>
      </c>
      <c r="AV338" s="14" t="s">
        <v>89</v>
      </c>
      <c r="AW338" s="14" t="s">
        <v>40</v>
      </c>
      <c r="AX338" s="14" t="s">
        <v>81</v>
      </c>
      <c r="AY338" s="244" t="s">
        <v>127</v>
      </c>
    </row>
    <row r="339" spans="1:51" s="15" customFormat="1" ht="12">
      <c r="A339" s="15"/>
      <c r="B339" s="245"/>
      <c r="C339" s="246"/>
      <c r="D339" s="225" t="s">
        <v>138</v>
      </c>
      <c r="E339" s="247" t="s">
        <v>31</v>
      </c>
      <c r="F339" s="248" t="s">
        <v>141</v>
      </c>
      <c r="G339" s="246"/>
      <c r="H339" s="249">
        <v>7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5" t="s">
        <v>138</v>
      </c>
      <c r="AU339" s="255" t="s">
        <v>20</v>
      </c>
      <c r="AV339" s="15" t="s">
        <v>134</v>
      </c>
      <c r="AW339" s="15" t="s">
        <v>40</v>
      </c>
      <c r="AX339" s="15" t="s">
        <v>89</v>
      </c>
      <c r="AY339" s="255" t="s">
        <v>127</v>
      </c>
    </row>
    <row r="340" spans="1:65" s="2" customFormat="1" ht="16.5" customHeight="1">
      <c r="A340" s="40"/>
      <c r="B340" s="41"/>
      <c r="C340" s="206" t="s">
        <v>442</v>
      </c>
      <c r="D340" s="206" t="s">
        <v>129</v>
      </c>
      <c r="E340" s="207" t="s">
        <v>443</v>
      </c>
      <c r="F340" s="208" t="s">
        <v>444</v>
      </c>
      <c r="G340" s="209" t="s">
        <v>440</v>
      </c>
      <c r="H340" s="210">
        <v>2</v>
      </c>
      <c r="I340" s="211"/>
      <c r="J340" s="210">
        <f>ROUND(I340*H340,2)</f>
        <v>0</v>
      </c>
      <c r="K340" s="208" t="s">
        <v>133</v>
      </c>
      <c r="L340" s="46"/>
      <c r="M340" s="212" t="s">
        <v>31</v>
      </c>
      <c r="N340" s="213" t="s">
        <v>52</v>
      </c>
      <c r="O340" s="86"/>
      <c r="P340" s="214">
        <f>O340*H340</f>
        <v>0</v>
      </c>
      <c r="Q340" s="214">
        <v>0.12526</v>
      </c>
      <c r="R340" s="214">
        <f>Q340*H340</f>
        <v>0.25052</v>
      </c>
      <c r="S340" s="214">
        <v>0</v>
      </c>
      <c r="T340" s="215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6" t="s">
        <v>134</v>
      </c>
      <c r="AT340" s="216" t="s">
        <v>129</v>
      </c>
      <c r="AU340" s="216" t="s">
        <v>20</v>
      </c>
      <c r="AY340" s="18" t="s">
        <v>127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89</v>
      </c>
      <c r="BK340" s="217">
        <f>ROUND(I340*H340,2)</f>
        <v>0</v>
      </c>
      <c r="BL340" s="18" t="s">
        <v>134</v>
      </c>
      <c r="BM340" s="216" t="s">
        <v>445</v>
      </c>
    </row>
    <row r="341" spans="1:47" s="2" customFormat="1" ht="12">
      <c r="A341" s="40"/>
      <c r="B341" s="41"/>
      <c r="C341" s="42"/>
      <c r="D341" s="218" t="s">
        <v>136</v>
      </c>
      <c r="E341" s="42"/>
      <c r="F341" s="219" t="s">
        <v>446</v>
      </c>
      <c r="G341" s="42"/>
      <c r="H341" s="42"/>
      <c r="I341" s="220"/>
      <c r="J341" s="42"/>
      <c r="K341" s="42"/>
      <c r="L341" s="46"/>
      <c r="M341" s="221"/>
      <c r="N341" s="222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8" t="s">
        <v>136</v>
      </c>
      <c r="AU341" s="18" t="s">
        <v>20</v>
      </c>
    </row>
    <row r="342" spans="1:51" s="13" customFormat="1" ht="12">
      <c r="A342" s="13"/>
      <c r="B342" s="223"/>
      <c r="C342" s="224"/>
      <c r="D342" s="225" t="s">
        <v>138</v>
      </c>
      <c r="E342" s="226" t="s">
        <v>31</v>
      </c>
      <c r="F342" s="227" t="s">
        <v>20</v>
      </c>
      <c r="G342" s="224"/>
      <c r="H342" s="228">
        <v>2</v>
      </c>
      <c r="I342" s="229"/>
      <c r="J342" s="224"/>
      <c r="K342" s="224"/>
      <c r="L342" s="230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4" t="s">
        <v>138</v>
      </c>
      <c r="AU342" s="234" t="s">
        <v>20</v>
      </c>
      <c r="AV342" s="13" t="s">
        <v>20</v>
      </c>
      <c r="AW342" s="13" t="s">
        <v>40</v>
      </c>
      <c r="AX342" s="13" t="s">
        <v>81</v>
      </c>
      <c r="AY342" s="234" t="s">
        <v>127</v>
      </c>
    </row>
    <row r="343" spans="1:51" s="14" customFormat="1" ht="12">
      <c r="A343" s="14"/>
      <c r="B343" s="235"/>
      <c r="C343" s="236"/>
      <c r="D343" s="225" t="s">
        <v>138</v>
      </c>
      <c r="E343" s="237" t="s">
        <v>31</v>
      </c>
      <c r="F343" s="238" t="s">
        <v>140</v>
      </c>
      <c r="G343" s="236"/>
      <c r="H343" s="237" t="s">
        <v>31</v>
      </c>
      <c r="I343" s="239"/>
      <c r="J343" s="236"/>
      <c r="K343" s="236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138</v>
      </c>
      <c r="AU343" s="244" t="s">
        <v>20</v>
      </c>
      <c r="AV343" s="14" t="s">
        <v>89</v>
      </c>
      <c r="AW343" s="14" t="s">
        <v>40</v>
      </c>
      <c r="AX343" s="14" t="s">
        <v>81</v>
      </c>
      <c r="AY343" s="244" t="s">
        <v>127</v>
      </c>
    </row>
    <row r="344" spans="1:51" s="15" customFormat="1" ht="12">
      <c r="A344" s="15"/>
      <c r="B344" s="245"/>
      <c r="C344" s="246"/>
      <c r="D344" s="225" t="s">
        <v>138</v>
      </c>
      <c r="E344" s="247" t="s">
        <v>31</v>
      </c>
      <c r="F344" s="248" t="s">
        <v>141</v>
      </c>
      <c r="G344" s="246"/>
      <c r="H344" s="249">
        <v>2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5" t="s">
        <v>138</v>
      </c>
      <c r="AU344" s="255" t="s">
        <v>20</v>
      </c>
      <c r="AV344" s="15" t="s">
        <v>134</v>
      </c>
      <c r="AW344" s="15" t="s">
        <v>40</v>
      </c>
      <c r="AX344" s="15" t="s">
        <v>89</v>
      </c>
      <c r="AY344" s="255" t="s">
        <v>127</v>
      </c>
    </row>
    <row r="345" spans="1:65" s="2" customFormat="1" ht="16.5" customHeight="1">
      <c r="A345" s="40"/>
      <c r="B345" s="41"/>
      <c r="C345" s="256" t="s">
        <v>447</v>
      </c>
      <c r="D345" s="256" t="s">
        <v>255</v>
      </c>
      <c r="E345" s="257" t="s">
        <v>448</v>
      </c>
      <c r="F345" s="258" t="s">
        <v>449</v>
      </c>
      <c r="G345" s="259" t="s">
        <v>440</v>
      </c>
      <c r="H345" s="260">
        <v>2</v>
      </c>
      <c r="I345" s="261"/>
      <c r="J345" s="260">
        <f>ROUND(I345*H345,2)</f>
        <v>0</v>
      </c>
      <c r="K345" s="258" t="s">
        <v>133</v>
      </c>
      <c r="L345" s="262"/>
      <c r="M345" s="263" t="s">
        <v>31</v>
      </c>
      <c r="N345" s="264" t="s">
        <v>52</v>
      </c>
      <c r="O345" s="86"/>
      <c r="P345" s="214">
        <f>O345*H345</f>
        <v>0</v>
      </c>
      <c r="Q345" s="214">
        <v>0.072</v>
      </c>
      <c r="R345" s="214">
        <f>Q345*H345</f>
        <v>0.144</v>
      </c>
      <c r="S345" s="214">
        <v>0</v>
      </c>
      <c r="T345" s="215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6" t="s">
        <v>180</v>
      </c>
      <c r="AT345" s="216" t="s">
        <v>255</v>
      </c>
      <c r="AU345" s="216" t="s">
        <v>20</v>
      </c>
      <c r="AY345" s="18" t="s">
        <v>127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89</v>
      </c>
      <c r="BK345" s="217">
        <f>ROUND(I345*H345,2)</f>
        <v>0</v>
      </c>
      <c r="BL345" s="18" t="s">
        <v>134</v>
      </c>
      <c r="BM345" s="216" t="s">
        <v>450</v>
      </c>
    </row>
    <row r="346" spans="1:65" s="2" customFormat="1" ht="16.5" customHeight="1">
      <c r="A346" s="40"/>
      <c r="B346" s="41"/>
      <c r="C346" s="206" t="s">
        <v>414</v>
      </c>
      <c r="D346" s="206" t="s">
        <v>129</v>
      </c>
      <c r="E346" s="207" t="s">
        <v>451</v>
      </c>
      <c r="F346" s="208" t="s">
        <v>452</v>
      </c>
      <c r="G346" s="209" t="s">
        <v>440</v>
      </c>
      <c r="H346" s="210">
        <v>2</v>
      </c>
      <c r="I346" s="211"/>
      <c r="J346" s="210">
        <f>ROUND(I346*H346,2)</f>
        <v>0</v>
      </c>
      <c r="K346" s="208" t="s">
        <v>133</v>
      </c>
      <c r="L346" s="46"/>
      <c r="M346" s="212" t="s">
        <v>31</v>
      </c>
      <c r="N346" s="213" t="s">
        <v>52</v>
      </c>
      <c r="O346" s="86"/>
      <c r="P346" s="214">
        <f>O346*H346</f>
        <v>0</v>
      </c>
      <c r="Q346" s="214">
        <v>0.03076</v>
      </c>
      <c r="R346" s="214">
        <f>Q346*H346</f>
        <v>0.06152</v>
      </c>
      <c r="S346" s="214">
        <v>0</v>
      </c>
      <c r="T346" s="215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6" t="s">
        <v>134</v>
      </c>
      <c r="AT346" s="216" t="s">
        <v>129</v>
      </c>
      <c r="AU346" s="216" t="s">
        <v>20</v>
      </c>
      <c r="AY346" s="18" t="s">
        <v>127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89</v>
      </c>
      <c r="BK346" s="217">
        <f>ROUND(I346*H346,2)</f>
        <v>0</v>
      </c>
      <c r="BL346" s="18" t="s">
        <v>134</v>
      </c>
      <c r="BM346" s="216" t="s">
        <v>453</v>
      </c>
    </row>
    <row r="347" spans="1:47" s="2" customFormat="1" ht="12">
      <c r="A347" s="40"/>
      <c r="B347" s="41"/>
      <c r="C347" s="42"/>
      <c r="D347" s="218" t="s">
        <v>136</v>
      </c>
      <c r="E347" s="42"/>
      <c r="F347" s="219" t="s">
        <v>454</v>
      </c>
      <c r="G347" s="42"/>
      <c r="H347" s="42"/>
      <c r="I347" s="220"/>
      <c r="J347" s="42"/>
      <c r="K347" s="42"/>
      <c r="L347" s="46"/>
      <c r="M347" s="221"/>
      <c r="N347" s="222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8" t="s">
        <v>136</v>
      </c>
      <c r="AU347" s="18" t="s">
        <v>20</v>
      </c>
    </row>
    <row r="348" spans="1:65" s="2" customFormat="1" ht="16.5" customHeight="1">
      <c r="A348" s="40"/>
      <c r="B348" s="41"/>
      <c r="C348" s="256" t="s">
        <v>455</v>
      </c>
      <c r="D348" s="256" t="s">
        <v>255</v>
      </c>
      <c r="E348" s="257" t="s">
        <v>456</v>
      </c>
      <c r="F348" s="258" t="s">
        <v>457</v>
      </c>
      <c r="G348" s="259" t="s">
        <v>440</v>
      </c>
      <c r="H348" s="260">
        <v>2</v>
      </c>
      <c r="I348" s="261"/>
      <c r="J348" s="260">
        <f>ROUND(I348*H348,2)</f>
        <v>0</v>
      </c>
      <c r="K348" s="258" t="s">
        <v>133</v>
      </c>
      <c r="L348" s="262"/>
      <c r="M348" s="263" t="s">
        <v>31</v>
      </c>
      <c r="N348" s="264" t="s">
        <v>52</v>
      </c>
      <c r="O348" s="86"/>
      <c r="P348" s="214">
        <f>O348*H348</f>
        <v>0</v>
      </c>
      <c r="Q348" s="214">
        <v>0.07</v>
      </c>
      <c r="R348" s="214">
        <f>Q348*H348</f>
        <v>0.14</v>
      </c>
      <c r="S348" s="214">
        <v>0</v>
      </c>
      <c r="T348" s="215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6" t="s">
        <v>180</v>
      </c>
      <c r="AT348" s="216" t="s">
        <v>255</v>
      </c>
      <c r="AU348" s="216" t="s">
        <v>20</v>
      </c>
      <c r="AY348" s="18" t="s">
        <v>127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8" t="s">
        <v>89</v>
      </c>
      <c r="BK348" s="217">
        <f>ROUND(I348*H348,2)</f>
        <v>0</v>
      </c>
      <c r="BL348" s="18" t="s">
        <v>134</v>
      </c>
      <c r="BM348" s="216" t="s">
        <v>458</v>
      </c>
    </row>
    <row r="349" spans="1:65" s="2" customFormat="1" ht="16.5" customHeight="1">
      <c r="A349" s="40"/>
      <c r="B349" s="41"/>
      <c r="C349" s="206" t="s">
        <v>459</v>
      </c>
      <c r="D349" s="206" t="s">
        <v>129</v>
      </c>
      <c r="E349" s="207" t="s">
        <v>460</v>
      </c>
      <c r="F349" s="208" t="s">
        <v>461</v>
      </c>
      <c r="G349" s="209" t="s">
        <v>440</v>
      </c>
      <c r="H349" s="210">
        <v>2</v>
      </c>
      <c r="I349" s="211"/>
      <c r="J349" s="210">
        <f>ROUND(I349*H349,2)</f>
        <v>0</v>
      </c>
      <c r="K349" s="208" t="s">
        <v>133</v>
      </c>
      <c r="L349" s="46"/>
      <c r="M349" s="212" t="s">
        <v>31</v>
      </c>
      <c r="N349" s="213" t="s">
        <v>52</v>
      </c>
      <c r="O349" s="86"/>
      <c r="P349" s="214">
        <f>O349*H349</f>
        <v>0</v>
      </c>
      <c r="Q349" s="214">
        <v>0.03076</v>
      </c>
      <c r="R349" s="214">
        <f>Q349*H349</f>
        <v>0.06152</v>
      </c>
      <c r="S349" s="214">
        <v>0</v>
      </c>
      <c r="T349" s="215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6" t="s">
        <v>134</v>
      </c>
      <c r="AT349" s="216" t="s">
        <v>129</v>
      </c>
      <c r="AU349" s="216" t="s">
        <v>20</v>
      </c>
      <c r="AY349" s="18" t="s">
        <v>127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89</v>
      </c>
      <c r="BK349" s="217">
        <f>ROUND(I349*H349,2)</f>
        <v>0</v>
      </c>
      <c r="BL349" s="18" t="s">
        <v>134</v>
      </c>
      <c r="BM349" s="216" t="s">
        <v>462</v>
      </c>
    </row>
    <row r="350" spans="1:47" s="2" customFormat="1" ht="12">
      <c r="A350" s="40"/>
      <c r="B350" s="41"/>
      <c r="C350" s="42"/>
      <c r="D350" s="218" t="s">
        <v>136</v>
      </c>
      <c r="E350" s="42"/>
      <c r="F350" s="219" t="s">
        <v>463</v>
      </c>
      <c r="G350" s="42"/>
      <c r="H350" s="42"/>
      <c r="I350" s="220"/>
      <c r="J350" s="42"/>
      <c r="K350" s="42"/>
      <c r="L350" s="46"/>
      <c r="M350" s="221"/>
      <c r="N350" s="222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8" t="s">
        <v>136</v>
      </c>
      <c r="AU350" s="18" t="s">
        <v>20</v>
      </c>
    </row>
    <row r="351" spans="1:65" s="2" customFormat="1" ht="16.5" customHeight="1">
      <c r="A351" s="40"/>
      <c r="B351" s="41"/>
      <c r="C351" s="256" t="s">
        <v>464</v>
      </c>
      <c r="D351" s="256" t="s">
        <v>255</v>
      </c>
      <c r="E351" s="257" t="s">
        <v>465</v>
      </c>
      <c r="F351" s="258" t="s">
        <v>466</v>
      </c>
      <c r="G351" s="259" t="s">
        <v>440</v>
      </c>
      <c r="H351" s="260">
        <v>2</v>
      </c>
      <c r="I351" s="261"/>
      <c r="J351" s="260">
        <f>ROUND(I351*H351,2)</f>
        <v>0</v>
      </c>
      <c r="K351" s="258" t="s">
        <v>133</v>
      </c>
      <c r="L351" s="262"/>
      <c r="M351" s="263" t="s">
        <v>31</v>
      </c>
      <c r="N351" s="264" t="s">
        <v>52</v>
      </c>
      <c r="O351" s="86"/>
      <c r="P351" s="214">
        <f>O351*H351</f>
        <v>0</v>
      </c>
      <c r="Q351" s="214">
        <v>0.027</v>
      </c>
      <c r="R351" s="214">
        <f>Q351*H351</f>
        <v>0.054</v>
      </c>
      <c r="S351" s="214">
        <v>0</v>
      </c>
      <c r="T351" s="215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6" t="s">
        <v>180</v>
      </c>
      <c r="AT351" s="216" t="s">
        <v>255</v>
      </c>
      <c r="AU351" s="216" t="s">
        <v>20</v>
      </c>
      <c r="AY351" s="18" t="s">
        <v>127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89</v>
      </c>
      <c r="BK351" s="217">
        <f>ROUND(I351*H351,2)</f>
        <v>0</v>
      </c>
      <c r="BL351" s="18" t="s">
        <v>134</v>
      </c>
      <c r="BM351" s="216" t="s">
        <v>467</v>
      </c>
    </row>
    <row r="352" spans="1:65" s="2" customFormat="1" ht="16.5" customHeight="1">
      <c r="A352" s="40"/>
      <c r="B352" s="41"/>
      <c r="C352" s="256" t="s">
        <v>468</v>
      </c>
      <c r="D352" s="256" t="s">
        <v>255</v>
      </c>
      <c r="E352" s="257" t="s">
        <v>469</v>
      </c>
      <c r="F352" s="258" t="s">
        <v>470</v>
      </c>
      <c r="G352" s="259" t="s">
        <v>440</v>
      </c>
      <c r="H352" s="260">
        <v>2</v>
      </c>
      <c r="I352" s="261"/>
      <c r="J352" s="260">
        <f>ROUND(I352*H352,2)</f>
        <v>0</v>
      </c>
      <c r="K352" s="258" t="s">
        <v>133</v>
      </c>
      <c r="L352" s="262"/>
      <c r="M352" s="263" t="s">
        <v>31</v>
      </c>
      <c r="N352" s="264" t="s">
        <v>52</v>
      </c>
      <c r="O352" s="86"/>
      <c r="P352" s="214">
        <f>O352*H352</f>
        <v>0</v>
      </c>
      <c r="Q352" s="214">
        <v>0.061</v>
      </c>
      <c r="R352" s="214">
        <f>Q352*H352</f>
        <v>0.122</v>
      </c>
      <c r="S352" s="214">
        <v>0</v>
      </c>
      <c r="T352" s="215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6" t="s">
        <v>180</v>
      </c>
      <c r="AT352" s="216" t="s">
        <v>255</v>
      </c>
      <c r="AU352" s="216" t="s">
        <v>20</v>
      </c>
      <c r="AY352" s="18" t="s">
        <v>127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89</v>
      </c>
      <c r="BK352" s="217">
        <f>ROUND(I352*H352,2)</f>
        <v>0</v>
      </c>
      <c r="BL352" s="18" t="s">
        <v>134</v>
      </c>
      <c r="BM352" s="216" t="s">
        <v>471</v>
      </c>
    </row>
    <row r="353" spans="1:65" s="2" customFormat="1" ht="16.5" customHeight="1">
      <c r="A353" s="40"/>
      <c r="B353" s="41"/>
      <c r="C353" s="256" t="s">
        <v>472</v>
      </c>
      <c r="D353" s="256" t="s">
        <v>255</v>
      </c>
      <c r="E353" s="257" t="s">
        <v>473</v>
      </c>
      <c r="F353" s="258" t="s">
        <v>474</v>
      </c>
      <c r="G353" s="259" t="s">
        <v>440</v>
      </c>
      <c r="H353" s="260">
        <v>2</v>
      </c>
      <c r="I353" s="261"/>
      <c r="J353" s="260">
        <f>ROUND(I353*H353,2)</f>
        <v>0</v>
      </c>
      <c r="K353" s="258" t="s">
        <v>133</v>
      </c>
      <c r="L353" s="262"/>
      <c r="M353" s="263" t="s">
        <v>31</v>
      </c>
      <c r="N353" s="264" t="s">
        <v>52</v>
      </c>
      <c r="O353" s="86"/>
      <c r="P353" s="214">
        <f>O353*H353</f>
        <v>0</v>
      </c>
      <c r="Q353" s="214">
        <v>0.155</v>
      </c>
      <c r="R353" s="214">
        <f>Q353*H353</f>
        <v>0.31</v>
      </c>
      <c r="S353" s="214">
        <v>0</v>
      </c>
      <c r="T353" s="215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6" t="s">
        <v>180</v>
      </c>
      <c r="AT353" s="216" t="s">
        <v>255</v>
      </c>
      <c r="AU353" s="216" t="s">
        <v>20</v>
      </c>
      <c r="AY353" s="18" t="s">
        <v>127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89</v>
      </c>
      <c r="BK353" s="217">
        <f>ROUND(I353*H353,2)</f>
        <v>0</v>
      </c>
      <c r="BL353" s="18" t="s">
        <v>134</v>
      </c>
      <c r="BM353" s="216" t="s">
        <v>475</v>
      </c>
    </row>
    <row r="354" spans="1:65" s="2" customFormat="1" ht="16.5" customHeight="1">
      <c r="A354" s="40"/>
      <c r="B354" s="41"/>
      <c r="C354" s="206" t="s">
        <v>476</v>
      </c>
      <c r="D354" s="206" t="s">
        <v>129</v>
      </c>
      <c r="E354" s="207" t="s">
        <v>477</v>
      </c>
      <c r="F354" s="208" t="s">
        <v>478</v>
      </c>
      <c r="G354" s="209" t="s">
        <v>440</v>
      </c>
      <c r="H354" s="210">
        <v>2</v>
      </c>
      <c r="I354" s="211"/>
      <c r="J354" s="210">
        <f>ROUND(I354*H354,2)</f>
        <v>0</v>
      </c>
      <c r="K354" s="208" t="s">
        <v>133</v>
      </c>
      <c r="L354" s="46"/>
      <c r="M354" s="212" t="s">
        <v>31</v>
      </c>
      <c r="N354" s="213" t="s">
        <v>52</v>
      </c>
      <c r="O354" s="86"/>
      <c r="P354" s="214">
        <f>O354*H354</f>
        <v>0</v>
      </c>
      <c r="Q354" s="214">
        <v>0.21734</v>
      </c>
      <c r="R354" s="214">
        <f>Q354*H354</f>
        <v>0.43468</v>
      </c>
      <c r="S354" s="214">
        <v>0</v>
      </c>
      <c r="T354" s="215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6" t="s">
        <v>134</v>
      </c>
      <c r="AT354" s="216" t="s">
        <v>129</v>
      </c>
      <c r="AU354" s="216" t="s">
        <v>20</v>
      </c>
      <c r="AY354" s="18" t="s">
        <v>127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8" t="s">
        <v>89</v>
      </c>
      <c r="BK354" s="217">
        <f>ROUND(I354*H354,2)</f>
        <v>0</v>
      </c>
      <c r="BL354" s="18" t="s">
        <v>134</v>
      </c>
      <c r="BM354" s="216" t="s">
        <v>479</v>
      </c>
    </row>
    <row r="355" spans="1:47" s="2" customFormat="1" ht="12">
      <c r="A355" s="40"/>
      <c r="B355" s="41"/>
      <c r="C355" s="42"/>
      <c r="D355" s="218" t="s">
        <v>136</v>
      </c>
      <c r="E355" s="42"/>
      <c r="F355" s="219" t="s">
        <v>480</v>
      </c>
      <c r="G355" s="42"/>
      <c r="H355" s="42"/>
      <c r="I355" s="220"/>
      <c r="J355" s="42"/>
      <c r="K355" s="42"/>
      <c r="L355" s="46"/>
      <c r="M355" s="221"/>
      <c r="N355" s="222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8" t="s">
        <v>136</v>
      </c>
      <c r="AU355" s="18" t="s">
        <v>20</v>
      </c>
    </row>
    <row r="356" spans="1:51" s="13" customFormat="1" ht="12">
      <c r="A356" s="13"/>
      <c r="B356" s="223"/>
      <c r="C356" s="224"/>
      <c r="D356" s="225" t="s">
        <v>138</v>
      </c>
      <c r="E356" s="226" t="s">
        <v>31</v>
      </c>
      <c r="F356" s="227" t="s">
        <v>20</v>
      </c>
      <c r="G356" s="224"/>
      <c r="H356" s="228">
        <v>2</v>
      </c>
      <c r="I356" s="229"/>
      <c r="J356" s="224"/>
      <c r="K356" s="224"/>
      <c r="L356" s="230"/>
      <c r="M356" s="231"/>
      <c r="N356" s="232"/>
      <c r="O356" s="232"/>
      <c r="P356" s="232"/>
      <c r="Q356" s="232"/>
      <c r="R356" s="232"/>
      <c r="S356" s="232"/>
      <c r="T356" s="23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4" t="s">
        <v>138</v>
      </c>
      <c r="AU356" s="234" t="s">
        <v>20</v>
      </c>
      <c r="AV356" s="13" t="s">
        <v>20</v>
      </c>
      <c r="AW356" s="13" t="s">
        <v>40</v>
      </c>
      <c r="AX356" s="13" t="s">
        <v>81</v>
      </c>
      <c r="AY356" s="234" t="s">
        <v>127</v>
      </c>
    </row>
    <row r="357" spans="1:51" s="14" customFormat="1" ht="12">
      <c r="A357" s="14"/>
      <c r="B357" s="235"/>
      <c r="C357" s="236"/>
      <c r="D357" s="225" t="s">
        <v>138</v>
      </c>
      <c r="E357" s="237" t="s">
        <v>31</v>
      </c>
      <c r="F357" s="238" t="s">
        <v>222</v>
      </c>
      <c r="G357" s="236"/>
      <c r="H357" s="237" t="s">
        <v>31</v>
      </c>
      <c r="I357" s="239"/>
      <c r="J357" s="236"/>
      <c r="K357" s="236"/>
      <c r="L357" s="240"/>
      <c r="M357" s="241"/>
      <c r="N357" s="242"/>
      <c r="O357" s="242"/>
      <c r="P357" s="242"/>
      <c r="Q357" s="242"/>
      <c r="R357" s="242"/>
      <c r="S357" s="242"/>
      <c r="T357" s="24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4" t="s">
        <v>138</v>
      </c>
      <c r="AU357" s="244" t="s">
        <v>20</v>
      </c>
      <c r="AV357" s="14" t="s">
        <v>89</v>
      </c>
      <c r="AW357" s="14" t="s">
        <v>40</v>
      </c>
      <c r="AX357" s="14" t="s">
        <v>81</v>
      </c>
      <c r="AY357" s="244" t="s">
        <v>127</v>
      </c>
    </row>
    <row r="358" spans="1:51" s="15" customFormat="1" ht="12">
      <c r="A358" s="15"/>
      <c r="B358" s="245"/>
      <c r="C358" s="246"/>
      <c r="D358" s="225" t="s">
        <v>138</v>
      </c>
      <c r="E358" s="247" t="s">
        <v>31</v>
      </c>
      <c r="F358" s="248" t="s">
        <v>141</v>
      </c>
      <c r="G358" s="246"/>
      <c r="H358" s="249">
        <v>2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5" t="s">
        <v>138</v>
      </c>
      <c r="AU358" s="255" t="s">
        <v>20</v>
      </c>
      <c r="AV358" s="15" t="s">
        <v>134</v>
      </c>
      <c r="AW358" s="15" t="s">
        <v>40</v>
      </c>
      <c r="AX358" s="15" t="s">
        <v>89</v>
      </c>
      <c r="AY358" s="255" t="s">
        <v>127</v>
      </c>
    </row>
    <row r="359" spans="1:65" s="2" customFormat="1" ht="16.5" customHeight="1">
      <c r="A359" s="40"/>
      <c r="B359" s="41"/>
      <c r="C359" s="256" t="s">
        <v>481</v>
      </c>
      <c r="D359" s="256" t="s">
        <v>255</v>
      </c>
      <c r="E359" s="257" t="s">
        <v>482</v>
      </c>
      <c r="F359" s="258" t="s">
        <v>483</v>
      </c>
      <c r="G359" s="259" t="s">
        <v>440</v>
      </c>
      <c r="H359" s="260">
        <v>2</v>
      </c>
      <c r="I359" s="261"/>
      <c r="J359" s="260">
        <f>ROUND(I359*H359,2)</f>
        <v>0</v>
      </c>
      <c r="K359" s="258" t="s">
        <v>133</v>
      </c>
      <c r="L359" s="262"/>
      <c r="M359" s="263" t="s">
        <v>31</v>
      </c>
      <c r="N359" s="264" t="s">
        <v>52</v>
      </c>
      <c r="O359" s="86"/>
      <c r="P359" s="214">
        <f>O359*H359</f>
        <v>0</v>
      </c>
      <c r="Q359" s="214">
        <v>0.093</v>
      </c>
      <c r="R359" s="214">
        <f>Q359*H359</f>
        <v>0.186</v>
      </c>
      <c r="S359" s="214">
        <v>0</v>
      </c>
      <c r="T359" s="215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6" t="s">
        <v>180</v>
      </c>
      <c r="AT359" s="216" t="s">
        <v>255</v>
      </c>
      <c r="AU359" s="216" t="s">
        <v>20</v>
      </c>
      <c r="AY359" s="18" t="s">
        <v>127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89</v>
      </c>
      <c r="BK359" s="217">
        <f>ROUND(I359*H359,2)</f>
        <v>0</v>
      </c>
      <c r="BL359" s="18" t="s">
        <v>134</v>
      </c>
      <c r="BM359" s="216" t="s">
        <v>484</v>
      </c>
    </row>
    <row r="360" spans="1:65" s="2" customFormat="1" ht="16.5" customHeight="1">
      <c r="A360" s="40"/>
      <c r="B360" s="41"/>
      <c r="C360" s="256" t="s">
        <v>485</v>
      </c>
      <c r="D360" s="256" t="s">
        <v>255</v>
      </c>
      <c r="E360" s="257" t="s">
        <v>486</v>
      </c>
      <c r="F360" s="258" t="s">
        <v>487</v>
      </c>
      <c r="G360" s="259" t="s">
        <v>440</v>
      </c>
      <c r="H360" s="260">
        <v>2</v>
      </c>
      <c r="I360" s="261"/>
      <c r="J360" s="260">
        <f>ROUND(I360*H360,2)</f>
        <v>0</v>
      </c>
      <c r="K360" s="258" t="s">
        <v>133</v>
      </c>
      <c r="L360" s="262"/>
      <c r="M360" s="263" t="s">
        <v>31</v>
      </c>
      <c r="N360" s="264" t="s">
        <v>52</v>
      </c>
      <c r="O360" s="86"/>
      <c r="P360" s="214">
        <f>O360*H360</f>
        <v>0</v>
      </c>
      <c r="Q360" s="214">
        <v>0.006</v>
      </c>
      <c r="R360" s="214">
        <f>Q360*H360</f>
        <v>0.012</v>
      </c>
      <c r="S360" s="214">
        <v>0</v>
      </c>
      <c r="T360" s="215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6" t="s">
        <v>180</v>
      </c>
      <c r="AT360" s="216" t="s">
        <v>255</v>
      </c>
      <c r="AU360" s="216" t="s">
        <v>20</v>
      </c>
      <c r="AY360" s="18" t="s">
        <v>127</v>
      </c>
      <c r="BE360" s="217">
        <f>IF(N360="základní",J360,0)</f>
        <v>0</v>
      </c>
      <c r="BF360" s="217">
        <f>IF(N360="snížená",J360,0)</f>
        <v>0</v>
      </c>
      <c r="BG360" s="217">
        <f>IF(N360="zákl. přenesená",J360,0)</f>
        <v>0</v>
      </c>
      <c r="BH360" s="217">
        <f>IF(N360="sníž. přenesená",J360,0)</f>
        <v>0</v>
      </c>
      <c r="BI360" s="217">
        <f>IF(N360="nulová",J360,0)</f>
        <v>0</v>
      </c>
      <c r="BJ360" s="18" t="s">
        <v>89</v>
      </c>
      <c r="BK360" s="217">
        <f>ROUND(I360*H360,2)</f>
        <v>0</v>
      </c>
      <c r="BL360" s="18" t="s">
        <v>134</v>
      </c>
      <c r="BM360" s="216" t="s">
        <v>488</v>
      </c>
    </row>
    <row r="361" spans="1:65" s="2" customFormat="1" ht="16.5" customHeight="1">
      <c r="A361" s="40"/>
      <c r="B361" s="41"/>
      <c r="C361" s="206" t="s">
        <v>489</v>
      </c>
      <c r="D361" s="206" t="s">
        <v>129</v>
      </c>
      <c r="E361" s="207" t="s">
        <v>490</v>
      </c>
      <c r="F361" s="208" t="s">
        <v>491</v>
      </c>
      <c r="G361" s="209" t="s">
        <v>440</v>
      </c>
      <c r="H361" s="210">
        <v>2</v>
      </c>
      <c r="I361" s="211"/>
      <c r="J361" s="210">
        <f>ROUND(I361*H361,2)</f>
        <v>0</v>
      </c>
      <c r="K361" s="208" t="s">
        <v>133</v>
      </c>
      <c r="L361" s="46"/>
      <c r="M361" s="212" t="s">
        <v>31</v>
      </c>
      <c r="N361" s="213" t="s">
        <v>52</v>
      </c>
      <c r="O361" s="86"/>
      <c r="P361" s="214">
        <f>O361*H361</f>
        <v>0</v>
      </c>
      <c r="Q361" s="214">
        <v>0.4208</v>
      </c>
      <c r="R361" s="214">
        <f>Q361*H361</f>
        <v>0.8416</v>
      </c>
      <c r="S361" s="214">
        <v>0</v>
      </c>
      <c r="T361" s="215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6" t="s">
        <v>134</v>
      </c>
      <c r="AT361" s="216" t="s">
        <v>129</v>
      </c>
      <c r="AU361" s="216" t="s">
        <v>20</v>
      </c>
      <c r="AY361" s="18" t="s">
        <v>127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89</v>
      </c>
      <c r="BK361" s="217">
        <f>ROUND(I361*H361,2)</f>
        <v>0</v>
      </c>
      <c r="BL361" s="18" t="s">
        <v>134</v>
      </c>
      <c r="BM361" s="216" t="s">
        <v>492</v>
      </c>
    </row>
    <row r="362" spans="1:47" s="2" customFormat="1" ht="12">
      <c r="A362" s="40"/>
      <c r="B362" s="41"/>
      <c r="C362" s="42"/>
      <c r="D362" s="218" t="s">
        <v>136</v>
      </c>
      <c r="E362" s="42"/>
      <c r="F362" s="219" t="s">
        <v>493</v>
      </c>
      <c r="G362" s="42"/>
      <c r="H362" s="42"/>
      <c r="I362" s="220"/>
      <c r="J362" s="42"/>
      <c r="K362" s="42"/>
      <c r="L362" s="46"/>
      <c r="M362" s="221"/>
      <c r="N362" s="222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8" t="s">
        <v>136</v>
      </c>
      <c r="AU362" s="18" t="s">
        <v>20</v>
      </c>
    </row>
    <row r="363" spans="1:51" s="13" customFormat="1" ht="12">
      <c r="A363" s="13"/>
      <c r="B363" s="223"/>
      <c r="C363" s="224"/>
      <c r="D363" s="225" t="s">
        <v>138</v>
      </c>
      <c r="E363" s="226" t="s">
        <v>31</v>
      </c>
      <c r="F363" s="227" t="s">
        <v>20</v>
      </c>
      <c r="G363" s="224"/>
      <c r="H363" s="228">
        <v>2</v>
      </c>
      <c r="I363" s="229"/>
      <c r="J363" s="224"/>
      <c r="K363" s="224"/>
      <c r="L363" s="230"/>
      <c r="M363" s="231"/>
      <c r="N363" s="232"/>
      <c r="O363" s="232"/>
      <c r="P363" s="232"/>
      <c r="Q363" s="232"/>
      <c r="R363" s="232"/>
      <c r="S363" s="232"/>
      <c r="T363" s="23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4" t="s">
        <v>138</v>
      </c>
      <c r="AU363" s="234" t="s">
        <v>20</v>
      </c>
      <c r="AV363" s="13" t="s">
        <v>20</v>
      </c>
      <c r="AW363" s="13" t="s">
        <v>40</v>
      </c>
      <c r="AX363" s="13" t="s">
        <v>81</v>
      </c>
      <c r="AY363" s="234" t="s">
        <v>127</v>
      </c>
    </row>
    <row r="364" spans="1:51" s="14" customFormat="1" ht="12">
      <c r="A364" s="14"/>
      <c r="B364" s="235"/>
      <c r="C364" s="236"/>
      <c r="D364" s="225" t="s">
        <v>138</v>
      </c>
      <c r="E364" s="237" t="s">
        <v>31</v>
      </c>
      <c r="F364" s="238" t="s">
        <v>140</v>
      </c>
      <c r="G364" s="236"/>
      <c r="H364" s="237" t="s">
        <v>31</v>
      </c>
      <c r="I364" s="239"/>
      <c r="J364" s="236"/>
      <c r="K364" s="236"/>
      <c r="L364" s="240"/>
      <c r="M364" s="241"/>
      <c r="N364" s="242"/>
      <c r="O364" s="242"/>
      <c r="P364" s="242"/>
      <c r="Q364" s="242"/>
      <c r="R364" s="242"/>
      <c r="S364" s="242"/>
      <c r="T364" s="24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4" t="s">
        <v>138</v>
      </c>
      <c r="AU364" s="244" t="s">
        <v>20</v>
      </c>
      <c r="AV364" s="14" t="s">
        <v>89</v>
      </c>
      <c r="AW364" s="14" t="s">
        <v>40</v>
      </c>
      <c r="AX364" s="14" t="s">
        <v>81</v>
      </c>
      <c r="AY364" s="244" t="s">
        <v>127</v>
      </c>
    </row>
    <row r="365" spans="1:51" s="15" customFormat="1" ht="12">
      <c r="A365" s="15"/>
      <c r="B365" s="245"/>
      <c r="C365" s="246"/>
      <c r="D365" s="225" t="s">
        <v>138</v>
      </c>
      <c r="E365" s="247" t="s">
        <v>31</v>
      </c>
      <c r="F365" s="248" t="s">
        <v>141</v>
      </c>
      <c r="G365" s="246"/>
      <c r="H365" s="249">
        <v>2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5" t="s">
        <v>138</v>
      </c>
      <c r="AU365" s="255" t="s">
        <v>20</v>
      </c>
      <c r="AV365" s="15" t="s">
        <v>134</v>
      </c>
      <c r="AW365" s="15" t="s">
        <v>40</v>
      </c>
      <c r="AX365" s="15" t="s">
        <v>89</v>
      </c>
      <c r="AY365" s="255" t="s">
        <v>127</v>
      </c>
    </row>
    <row r="366" spans="1:65" s="2" customFormat="1" ht="24.15" customHeight="1">
      <c r="A366" s="40"/>
      <c r="B366" s="41"/>
      <c r="C366" s="206" t="s">
        <v>494</v>
      </c>
      <c r="D366" s="206" t="s">
        <v>129</v>
      </c>
      <c r="E366" s="207" t="s">
        <v>495</v>
      </c>
      <c r="F366" s="208" t="s">
        <v>496</v>
      </c>
      <c r="G366" s="209" t="s">
        <v>440</v>
      </c>
      <c r="H366" s="210">
        <v>11</v>
      </c>
      <c r="I366" s="211"/>
      <c r="J366" s="210">
        <f>ROUND(I366*H366,2)</f>
        <v>0</v>
      </c>
      <c r="K366" s="208" t="s">
        <v>133</v>
      </c>
      <c r="L366" s="46"/>
      <c r="M366" s="212" t="s">
        <v>31</v>
      </c>
      <c r="N366" s="213" t="s">
        <v>52</v>
      </c>
      <c r="O366" s="86"/>
      <c r="P366" s="214">
        <f>O366*H366</f>
        <v>0</v>
      </c>
      <c r="Q366" s="214">
        <v>0.31108</v>
      </c>
      <c r="R366" s="214">
        <f>Q366*H366</f>
        <v>3.4218800000000003</v>
      </c>
      <c r="S366" s="214">
        <v>0</v>
      </c>
      <c r="T366" s="215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6" t="s">
        <v>134</v>
      </c>
      <c r="AT366" s="216" t="s">
        <v>129</v>
      </c>
      <c r="AU366" s="216" t="s">
        <v>20</v>
      </c>
      <c r="AY366" s="18" t="s">
        <v>127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89</v>
      </c>
      <c r="BK366" s="217">
        <f>ROUND(I366*H366,2)</f>
        <v>0</v>
      </c>
      <c r="BL366" s="18" t="s">
        <v>134</v>
      </c>
      <c r="BM366" s="216" t="s">
        <v>497</v>
      </c>
    </row>
    <row r="367" spans="1:47" s="2" customFormat="1" ht="12">
      <c r="A367" s="40"/>
      <c r="B367" s="41"/>
      <c r="C367" s="42"/>
      <c r="D367" s="218" t="s">
        <v>136</v>
      </c>
      <c r="E367" s="42"/>
      <c r="F367" s="219" t="s">
        <v>498</v>
      </c>
      <c r="G367" s="42"/>
      <c r="H367" s="42"/>
      <c r="I367" s="220"/>
      <c r="J367" s="42"/>
      <c r="K367" s="42"/>
      <c r="L367" s="46"/>
      <c r="M367" s="221"/>
      <c r="N367" s="222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8" t="s">
        <v>136</v>
      </c>
      <c r="AU367" s="18" t="s">
        <v>20</v>
      </c>
    </row>
    <row r="368" spans="1:51" s="13" customFormat="1" ht="12">
      <c r="A368" s="13"/>
      <c r="B368" s="223"/>
      <c r="C368" s="224"/>
      <c r="D368" s="225" t="s">
        <v>138</v>
      </c>
      <c r="E368" s="226" t="s">
        <v>31</v>
      </c>
      <c r="F368" s="227" t="s">
        <v>201</v>
      </c>
      <c r="G368" s="224"/>
      <c r="H368" s="228">
        <v>11</v>
      </c>
      <c r="I368" s="229"/>
      <c r="J368" s="224"/>
      <c r="K368" s="224"/>
      <c r="L368" s="230"/>
      <c r="M368" s="231"/>
      <c r="N368" s="232"/>
      <c r="O368" s="232"/>
      <c r="P368" s="232"/>
      <c r="Q368" s="232"/>
      <c r="R368" s="232"/>
      <c r="S368" s="232"/>
      <c r="T368" s="23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4" t="s">
        <v>138</v>
      </c>
      <c r="AU368" s="234" t="s">
        <v>20</v>
      </c>
      <c r="AV368" s="13" t="s">
        <v>20</v>
      </c>
      <c r="AW368" s="13" t="s">
        <v>40</v>
      </c>
      <c r="AX368" s="13" t="s">
        <v>81</v>
      </c>
      <c r="AY368" s="234" t="s">
        <v>127</v>
      </c>
    </row>
    <row r="369" spans="1:51" s="14" customFormat="1" ht="12">
      <c r="A369" s="14"/>
      <c r="B369" s="235"/>
      <c r="C369" s="236"/>
      <c r="D369" s="225" t="s">
        <v>138</v>
      </c>
      <c r="E369" s="237" t="s">
        <v>31</v>
      </c>
      <c r="F369" s="238" t="s">
        <v>140</v>
      </c>
      <c r="G369" s="236"/>
      <c r="H369" s="237" t="s">
        <v>31</v>
      </c>
      <c r="I369" s="239"/>
      <c r="J369" s="236"/>
      <c r="K369" s="236"/>
      <c r="L369" s="240"/>
      <c r="M369" s="241"/>
      <c r="N369" s="242"/>
      <c r="O369" s="242"/>
      <c r="P369" s="242"/>
      <c r="Q369" s="242"/>
      <c r="R369" s="242"/>
      <c r="S369" s="242"/>
      <c r="T369" s="24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4" t="s">
        <v>138</v>
      </c>
      <c r="AU369" s="244" t="s">
        <v>20</v>
      </c>
      <c r="AV369" s="14" t="s">
        <v>89</v>
      </c>
      <c r="AW369" s="14" t="s">
        <v>40</v>
      </c>
      <c r="AX369" s="14" t="s">
        <v>81</v>
      </c>
      <c r="AY369" s="244" t="s">
        <v>127</v>
      </c>
    </row>
    <row r="370" spans="1:51" s="15" customFormat="1" ht="12">
      <c r="A370" s="15"/>
      <c r="B370" s="245"/>
      <c r="C370" s="246"/>
      <c r="D370" s="225" t="s">
        <v>138</v>
      </c>
      <c r="E370" s="247" t="s">
        <v>31</v>
      </c>
      <c r="F370" s="248" t="s">
        <v>141</v>
      </c>
      <c r="G370" s="246"/>
      <c r="H370" s="249">
        <v>11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5" t="s">
        <v>138</v>
      </c>
      <c r="AU370" s="255" t="s">
        <v>20</v>
      </c>
      <c r="AV370" s="15" t="s">
        <v>134</v>
      </c>
      <c r="AW370" s="15" t="s">
        <v>40</v>
      </c>
      <c r="AX370" s="15" t="s">
        <v>89</v>
      </c>
      <c r="AY370" s="255" t="s">
        <v>127</v>
      </c>
    </row>
    <row r="371" spans="1:63" s="12" customFormat="1" ht="22.8" customHeight="1">
      <c r="A371" s="12"/>
      <c r="B371" s="190"/>
      <c r="C371" s="191"/>
      <c r="D371" s="192" t="s">
        <v>80</v>
      </c>
      <c r="E371" s="204" t="s">
        <v>188</v>
      </c>
      <c r="F371" s="204" t="s">
        <v>499</v>
      </c>
      <c r="G371" s="191"/>
      <c r="H371" s="191"/>
      <c r="I371" s="194"/>
      <c r="J371" s="205">
        <f>BK371</f>
        <v>0</v>
      </c>
      <c r="K371" s="191"/>
      <c r="L371" s="196"/>
      <c r="M371" s="197"/>
      <c r="N371" s="198"/>
      <c r="O371" s="198"/>
      <c r="P371" s="199">
        <f>SUM(P372:P425)</f>
        <v>0</v>
      </c>
      <c r="Q371" s="198"/>
      <c r="R371" s="199">
        <f>SUM(R372:R425)</f>
        <v>148.10524789999997</v>
      </c>
      <c r="S371" s="198"/>
      <c r="T371" s="200">
        <f>SUM(T372:T425)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1" t="s">
        <v>89</v>
      </c>
      <c r="AT371" s="202" t="s">
        <v>80</v>
      </c>
      <c r="AU371" s="202" t="s">
        <v>89</v>
      </c>
      <c r="AY371" s="201" t="s">
        <v>127</v>
      </c>
      <c r="BK371" s="203">
        <f>SUM(BK372:BK425)</f>
        <v>0</v>
      </c>
    </row>
    <row r="372" spans="1:65" s="2" customFormat="1" ht="16.5" customHeight="1">
      <c r="A372" s="40"/>
      <c r="B372" s="41"/>
      <c r="C372" s="206" t="s">
        <v>500</v>
      </c>
      <c r="D372" s="206" t="s">
        <v>129</v>
      </c>
      <c r="E372" s="207" t="s">
        <v>501</v>
      </c>
      <c r="F372" s="208" t="s">
        <v>502</v>
      </c>
      <c r="G372" s="209" t="s">
        <v>440</v>
      </c>
      <c r="H372" s="210">
        <v>2</v>
      </c>
      <c r="I372" s="211"/>
      <c r="J372" s="210">
        <f>ROUND(I372*H372,2)</f>
        <v>0</v>
      </c>
      <c r="K372" s="208" t="s">
        <v>133</v>
      </c>
      <c r="L372" s="46"/>
      <c r="M372" s="212" t="s">
        <v>31</v>
      </c>
      <c r="N372" s="213" t="s">
        <v>52</v>
      </c>
      <c r="O372" s="86"/>
      <c r="P372" s="214">
        <f>O372*H372</f>
        <v>0</v>
      </c>
      <c r="Q372" s="214">
        <v>0.0007</v>
      </c>
      <c r="R372" s="214">
        <f>Q372*H372</f>
        <v>0.0014</v>
      </c>
      <c r="S372" s="214">
        <v>0</v>
      </c>
      <c r="T372" s="215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6" t="s">
        <v>134</v>
      </c>
      <c r="AT372" s="216" t="s">
        <v>129</v>
      </c>
      <c r="AU372" s="216" t="s">
        <v>20</v>
      </c>
      <c r="AY372" s="18" t="s">
        <v>127</v>
      </c>
      <c r="BE372" s="217">
        <f>IF(N372="základní",J372,0)</f>
        <v>0</v>
      </c>
      <c r="BF372" s="217">
        <f>IF(N372="snížená",J372,0)</f>
        <v>0</v>
      </c>
      <c r="BG372" s="217">
        <f>IF(N372="zákl. přenesená",J372,0)</f>
        <v>0</v>
      </c>
      <c r="BH372" s="217">
        <f>IF(N372="sníž. přenesená",J372,0)</f>
        <v>0</v>
      </c>
      <c r="BI372" s="217">
        <f>IF(N372="nulová",J372,0)</f>
        <v>0</v>
      </c>
      <c r="BJ372" s="18" t="s">
        <v>89</v>
      </c>
      <c r="BK372" s="217">
        <f>ROUND(I372*H372,2)</f>
        <v>0</v>
      </c>
      <c r="BL372" s="18" t="s">
        <v>134</v>
      </c>
      <c r="BM372" s="216" t="s">
        <v>503</v>
      </c>
    </row>
    <row r="373" spans="1:47" s="2" customFormat="1" ht="12">
      <c r="A373" s="40"/>
      <c r="B373" s="41"/>
      <c r="C373" s="42"/>
      <c r="D373" s="218" t="s">
        <v>136</v>
      </c>
      <c r="E373" s="42"/>
      <c r="F373" s="219" t="s">
        <v>504</v>
      </c>
      <c r="G373" s="42"/>
      <c r="H373" s="42"/>
      <c r="I373" s="220"/>
      <c r="J373" s="42"/>
      <c r="K373" s="42"/>
      <c r="L373" s="46"/>
      <c r="M373" s="221"/>
      <c r="N373" s="222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8" t="s">
        <v>136</v>
      </c>
      <c r="AU373" s="18" t="s">
        <v>20</v>
      </c>
    </row>
    <row r="374" spans="1:51" s="13" customFormat="1" ht="12">
      <c r="A374" s="13"/>
      <c r="B374" s="223"/>
      <c r="C374" s="224"/>
      <c r="D374" s="225" t="s">
        <v>138</v>
      </c>
      <c r="E374" s="226" t="s">
        <v>31</v>
      </c>
      <c r="F374" s="227" t="s">
        <v>20</v>
      </c>
      <c r="G374" s="224"/>
      <c r="H374" s="228">
        <v>2</v>
      </c>
      <c r="I374" s="229"/>
      <c r="J374" s="224"/>
      <c r="K374" s="224"/>
      <c r="L374" s="230"/>
      <c r="M374" s="231"/>
      <c r="N374" s="232"/>
      <c r="O374" s="232"/>
      <c r="P374" s="232"/>
      <c r="Q374" s="232"/>
      <c r="R374" s="232"/>
      <c r="S374" s="232"/>
      <c r="T374" s="23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4" t="s">
        <v>138</v>
      </c>
      <c r="AU374" s="234" t="s">
        <v>20</v>
      </c>
      <c r="AV374" s="13" t="s">
        <v>20</v>
      </c>
      <c r="AW374" s="13" t="s">
        <v>40</v>
      </c>
      <c r="AX374" s="13" t="s">
        <v>81</v>
      </c>
      <c r="AY374" s="234" t="s">
        <v>127</v>
      </c>
    </row>
    <row r="375" spans="1:51" s="14" customFormat="1" ht="12">
      <c r="A375" s="14"/>
      <c r="B375" s="235"/>
      <c r="C375" s="236"/>
      <c r="D375" s="225" t="s">
        <v>138</v>
      </c>
      <c r="E375" s="237" t="s">
        <v>31</v>
      </c>
      <c r="F375" s="238" t="s">
        <v>140</v>
      </c>
      <c r="G375" s="236"/>
      <c r="H375" s="237" t="s">
        <v>31</v>
      </c>
      <c r="I375" s="239"/>
      <c r="J375" s="236"/>
      <c r="K375" s="236"/>
      <c r="L375" s="240"/>
      <c r="M375" s="241"/>
      <c r="N375" s="242"/>
      <c r="O375" s="242"/>
      <c r="P375" s="242"/>
      <c r="Q375" s="242"/>
      <c r="R375" s="242"/>
      <c r="S375" s="242"/>
      <c r="T375" s="24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4" t="s">
        <v>138</v>
      </c>
      <c r="AU375" s="244" t="s">
        <v>20</v>
      </c>
      <c r="AV375" s="14" t="s">
        <v>89</v>
      </c>
      <c r="AW375" s="14" t="s">
        <v>40</v>
      </c>
      <c r="AX375" s="14" t="s">
        <v>81</v>
      </c>
      <c r="AY375" s="244" t="s">
        <v>127</v>
      </c>
    </row>
    <row r="376" spans="1:51" s="15" customFormat="1" ht="12">
      <c r="A376" s="15"/>
      <c r="B376" s="245"/>
      <c r="C376" s="246"/>
      <c r="D376" s="225" t="s">
        <v>138</v>
      </c>
      <c r="E376" s="247" t="s">
        <v>31</v>
      </c>
      <c r="F376" s="248" t="s">
        <v>141</v>
      </c>
      <c r="G376" s="246"/>
      <c r="H376" s="249">
        <v>2</v>
      </c>
      <c r="I376" s="250"/>
      <c r="J376" s="246"/>
      <c r="K376" s="246"/>
      <c r="L376" s="251"/>
      <c r="M376" s="252"/>
      <c r="N376" s="253"/>
      <c r="O376" s="253"/>
      <c r="P376" s="253"/>
      <c r="Q376" s="253"/>
      <c r="R376" s="253"/>
      <c r="S376" s="253"/>
      <c r="T376" s="254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5" t="s">
        <v>138</v>
      </c>
      <c r="AU376" s="255" t="s">
        <v>20</v>
      </c>
      <c r="AV376" s="15" t="s">
        <v>134</v>
      </c>
      <c r="AW376" s="15" t="s">
        <v>40</v>
      </c>
      <c r="AX376" s="15" t="s">
        <v>89</v>
      </c>
      <c r="AY376" s="255" t="s">
        <v>127</v>
      </c>
    </row>
    <row r="377" spans="1:65" s="2" customFormat="1" ht="16.5" customHeight="1">
      <c r="A377" s="40"/>
      <c r="B377" s="41"/>
      <c r="C377" s="256" t="s">
        <v>505</v>
      </c>
      <c r="D377" s="256" t="s">
        <v>255</v>
      </c>
      <c r="E377" s="257" t="s">
        <v>506</v>
      </c>
      <c r="F377" s="258" t="s">
        <v>507</v>
      </c>
      <c r="G377" s="259" t="s">
        <v>440</v>
      </c>
      <c r="H377" s="260">
        <v>1</v>
      </c>
      <c r="I377" s="261"/>
      <c r="J377" s="260">
        <f>ROUND(I377*H377,2)</f>
        <v>0</v>
      </c>
      <c r="K377" s="258" t="s">
        <v>133</v>
      </c>
      <c r="L377" s="262"/>
      <c r="M377" s="263" t="s">
        <v>31</v>
      </c>
      <c r="N377" s="264" t="s">
        <v>52</v>
      </c>
      <c r="O377" s="86"/>
      <c r="P377" s="214">
        <f>O377*H377</f>
        <v>0</v>
      </c>
      <c r="Q377" s="214">
        <v>0.004</v>
      </c>
      <c r="R377" s="214">
        <f>Q377*H377</f>
        <v>0.004</v>
      </c>
      <c r="S377" s="214">
        <v>0</v>
      </c>
      <c r="T377" s="215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6" t="s">
        <v>180</v>
      </c>
      <c r="AT377" s="216" t="s">
        <v>255</v>
      </c>
      <c r="AU377" s="216" t="s">
        <v>20</v>
      </c>
      <c r="AY377" s="18" t="s">
        <v>127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8" t="s">
        <v>89</v>
      </c>
      <c r="BK377" s="217">
        <f>ROUND(I377*H377,2)</f>
        <v>0</v>
      </c>
      <c r="BL377" s="18" t="s">
        <v>134</v>
      </c>
      <c r="BM377" s="216" t="s">
        <v>508</v>
      </c>
    </row>
    <row r="378" spans="1:65" s="2" customFormat="1" ht="16.5" customHeight="1">
      <c r="A378" s="40"/>
      <c r="B378" s="41"/>
      <c r="C378" s="256" t="s">
        <v>509</v>
      </c>
      <c r="D378" s="256" t="s">
        <v>255</v>
      </c>
      <c r="E378" s="257" t="s">
        <v>510</v>
      </c>
      <c r="F378" s="258" t="s">
        <v>511</v>
      </c>
      <c r="G378" s="259" t="s">
        <v>440</v>
      </c>
      <c r="H378" s="260">
        <v>1</v>
      </c>
      <c r="I378" s="261"/>
      <c r="J378" s="260">
        <f>ROUND(I378*H378,2)</f>
        <v>0</v>
      </c>
      <c r="K378" s="258" t="s">
        <v>133</v>
      </c>
      <c r="L378" s="262"/>
      <c r="M378" s="263" t="s">
        <v>31</v>
      </c>
      <c r="N378" s="264" t="s">
        <v>52</v>
      </c>
      <c r="O378" s="86"/>
      <c r="P378" s="214">
        <f>O378*H378</f>
        <v>0</v>
      </c>
      <c r="Q378" s="214">
        <v>0.0013</v>
      </c>
      <c r="R378" s="214">
        <f>Q378*H378</f>
        <v>0.0013</v>
      </c>
      <c r="S378" s="214">
        <v>0</v>
      </c>
      <c r="T378" s="215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6" t="s">
        <v>180</v>
      </c>
      <c r="AT378" s="216" t="s">
        <v>255</v>
      </c>
      <c r="AU378" s="216" t="s">
        <v>20</v>
      </c>
      <c r="AY378" s="18" t="s">
        <v>127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8" t="s">
        <v>89</v>
      </c>
      <c r="BK378" s="217">
        <f>ROUND(I378*H378,2)</f>
        <v>0</v>
      </c>
      <c r="BL378" s="18" t="s">
        <v>134</v>
      </c>
      <c r="BM378" s="216" t="s">
        <v>512</v>
      </c>
    </row>
    <row r="379" spans="1:65" s="2" customFormat="1" ht="16.5" customHeight="1">
      <c r="A379" s="40"/>
      <c r="B379" s="41"/>
      <c r="C379" s="206" t="s">
        <v>513</v>
      </c>
      <c r="D379" s="206" t="s">
        <v>129</v>
      </c>
      <c r="E379" s="207" t="s">
        <v>501</v>
      </c>
      <c r="F379" s="208" t="s">
        <v>502</v>
      </c>
      <c r="G379" s="209" t="s">
        <v>440</v>
      </c>
      <c r="H379" s="210">
        <v>3</v>
      </c>
      <c r="I379" s="211"/>
      <c r="J379" s="210">
        <f>ROUND(I379*H379,2)</f>
        <v>0</v>
      </c>
      <c r="K379" s="208" t="s">
        <v>133</v>
      </c>
      <c r="L379" s="46"/>
      <c r="M379" s="212" t="s">
        <v>31</v>
      </c>
      <c r="N379" s="213" t="s">
        <v>52</v>
      </c>
      <c r="O379" s="86"/>
      <c r="P379" s="214">
        <f>O379*H379</f>
        <v>0</v>
      </c>
      <c r="Q379" s="214">
        <v>0.0007</v>
      </c>
      <c r="R379" s="214">
        <f>Q379*H379</f>
        <v>0.0021</v>
      </c>
      <c r="S379" s="214">
        <v>0</v>
      </c>
      <c r="T379" s="215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6" t="s">
        <v>134</v>
      </c>
      <c r="AT379" s="216" t="s">
        <v>129</v>
      </c>
      <c r="AU379" s="216" t="s">
        <v>20</v>
      </c>
      <c r="AY379" s="18" t="s">
        <v>127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89</v>
      </c>
      <c r="BK379" s="217">
        <f>ROUND(I379*H379,2)</f>
        <v>0</v>
      </c>
      <c r="BL379" s="18" t="s">
        <v>134</v>
      </c>
      <c r="BM379" s="216" t="s">
        <v>514</v>
      </c>
    </row>
    <row r="380" spans="1:47" s="2" customFormat="1" ht="12">
      <c r="A380" s="40"/>
      <c r="B380" s="41"/>
      <c r="C380" s="42"/>
      <c r="D380" s="218" t="s">
        <v>136</v>
      </c>
      <c r="E380" s="42"/>
      <c r="F380" s="219" t="s">
        <v>504</v>
      </c>
      <c r="G380" s="42"/>
      <c r="H380" s="42"/>
      <c r="I380" s="220"/>
      <c r="J380" s="42"/>
      <c r="K380" s="42"/>
      <c r="L380" s="46"/>
      <c r="M380" s="221"/>
      <c r="N380" s="222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8" t="s">
        <v>136</v>
      </c>
      <c r="AU380" s="18" t="s">
        <v>20</v>
      </c>
    </row>
    <row r="381" spans="1:51" s="13" customFormat="1" ht="12">
      <c r="A381" s="13"/>
      <c r="B381" s="223"/>
      <c r="C381" s="224"/>
      <c r="D381" s="225" t="s">
        <v>138</v>
      </c>
      <c r="E381" s="226" t="s">
        <v>31</v>
      </c>
      <c r="F381" s="227" t="s">
        <v>148</v>
      </c>
      <c r="G381" s="224"/>
      <c r="H381" s="228">
        <v>3</v>
      </c>
      <c r="I381" s="229"/>
      <c r="J381" s="224"/>
      <c r="K381" s="224"/>
      <c r="L381" s="230"/>
      <c r="M381" s="231"/>
      <c r="N381" s="232"/>
      <c r="O381" s="232"/>
      <c r="P381" s="232"/>
      <c r="Q381" s="232"/>
      <c r="R381" s="232"/>
      <c r="S381" s="232"/>
      <c r="T381" s="23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4" t="s">
        <v>138</v>
      </c>
      <c r="AU381" s="234" t="s">
        <v>20</v>
      </c>
      <c r="AV381" s="13" t="s">
        <v>20</v>
      </c>
      <c r="AW381" s="13" t="s">
        <v>40</v>
      </c>
      <c r="AX381" s="13" t="s">
        <v>81</v>
      </c>
      <c r="AY381" s="234" t="s">
        <v>127</v>
      </c>
    </row>
    <row r="382" spans="1:51" s="14" customFormat="1" ht="12">
      <c r="A382" s="14"/>
      <c r="B382" s="235"/>
      <c r="C382" s="236"/>
      <c r="D382" s="225" t="s">
        <v>138</v>
      </c>
      <c r="E382" s="237" t="s">
        <v>31</v>
      </c>
      <c r="F382" s="238" t="s">
        <v>140</v>
      </c>
      <c r="G382" s="236"/>
      <c r="H382" s="237" t="s">
        <v>31</v>
      </c>
      <c r="I382" s="239"/>
      <c r="J382" s="236"/>
      <c r="K382" s="236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138</v>
      </c>
      <c r="AU382" s="244" t="s">
        <v>20</v>
      </c>
      <c r="AV382" s="14" t="s">
        <v>89</v>
      </c>
      <c r="AW382" s="14" t="s">
        <v>40</v>
      </c>
      <c r="AX382" s="14" t="s">
        <v>81</v>
      </c>
      <c r="AY382" s="244" t="s">
        <v>127</v>
      </c>
    </row>
    <row r="383" spans="1:51" s="15" customFormat="1" ht="12">
      <c r="A383" s="15"/>
      <c r="B383" s="245"/>
      <c r="C383" s="246"/>
      <c r="D383" s="225" t="s">
        <v>138</v>
      </c>
      <c r="E383" s="247" t="s">
        <v>31</v>
      </c>
      <c r="F383" s="248" t="s">
        <v>141</v>
      </c>
      <c r="G383" s="246"/>
      <c r="H383" s="249">
        <v>3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5" t="s">
        <v>138</v>
      </c>
      <c r="AU383" s="255" t="s">
        <v>20</v>
      </c>
      <c r="AV383" s="15" t="s">
        <v>134</v>
      </c>
      <c r="AW383" s="15" t="s">
        <v>40</v>
      </c>
      <c r="AX383" s="15" t="s">
        <v>89</v>
      </c>
      <c r="AY383" s="255" t="s">
        <v>127</v>
      </c>
    </row>
    <row r="384" spans="1:65" s="2" customFormat="1" ht="16.5" customHeight="1">
      <c r="A384" s="40"/>
      <c r="B384" s="41"/>
      <c r="C384" s="256" t="s">
        <v>515</v>
      </c>
      <c r="D384" s="256" t="s">
        <v>255</v>
      </c>
      <c r="E384" s="257" t="s">
        <v>516</v>
      </c>
      <c r="F384" s="258" t="s">
        <v>517</v>
      </c>
      <c r="G384" s="259" t="s">
        <v>440</v>
      </c>
      <c r="H384" s="260">
        <v>1</v>
      </c>
      <c r="I384" s="261"/>
      <c r="J384" s="260">
        <f>ROUND(I384*H384,2)</f>
        <v>0</v>
      </c>
      <c r="K384" s="258" t="s">
        <v>133</v>
      </c>
      <c r="L384" s="262"/>
      <c r="M384" s="263" t="s">
        <v>31</v>
      </c>
      <c r="N384" s="264" t="s">
        <v>52</v>
      </c>
      <c r="O384" s="86"/>
      <c r="P384" s="214">
        <f>O384*H384</f>
        <v>0</v>
      </c>
      <c r="Q384" s="214">
        <v>0.0026</v>
      </c>
      <c r="R384" s="214">
        <f>Q384*H384</f>
        <v>0.0026</v>
      </c>
      <c r="S384" s="214">
        <v>0</v>
      </c>
      <c r="T384" s="215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6" t="s">
        <v>180</v>
      </c>
      <c r="AT384" s="216" t="s">
        <v>255</v>
      </c>
      <c r="AU384" s="216" t="s">
        <v>20</v>
      </c>
      <c r="AY384" s="18" t="s">
        <v>127</v>
      </c>
      <c r="BE384" s="217">
        <f>IF(N384="základní",J384,0)</f>
        <v>0</v>
      </c>
      <c r="BF384" s="217">
        <f>IF(N384="snížená",J384,0)</f>
        <v>0</v>
      </c>
      <c r="BG384" s="217">
        <f>IF(N384="zákl. přenesená",J384,0)</f>
        <v>0</v>
      </c>
      <c r="BH384" s="217">
        <f>IF(N384="sníž. přenesená",J384,0)</f>
        <v>0</v>
      </c>
      <c r="BI384" s="217">
        <f>IF(N384="nulová",J384,0)</f>
        <v>0</v>
      </c>
      <c r="BJ384" s="18" t="s">
        <v>89</v>
      </c>
      <c r="BK384" s="217">
        <f>ROUND(I384*H384,2)</f>
        <v>0</v>
      </c>
      <c r="BL384" s="18" t="s">
        <v>134</v>
      </c>
      <c r="BM384" s="216" t="s">
        <v>518</v>
      </c>
    </row>
    <row r="385" spans="1:65" s="2" customFormat="1" ht="16.5" customHeight="1">
      <c r="A385" s="40"/>
      <c r="B385" s="41"/>
      <c r="C385" s="256" t="s">
        <v>519</v>
      </c>
      <c r="D385" s="256" t="s">
        <v>255</v>
      </c>
      <c r="E385" s="257" t="s">
        <v>520</v>
      </c>
      <c r="F385" s="258" t="s">
        <v>521</v>
      </c>
      <c r="G385" s="259" t="s">
        <v>440</v>
      </c>
      <c r="H385" s="260">
        <v>2</v>
      </c>
      <c r="I385" s="261"/>
      <c r="J385" s="260">
        <f>ROUND(I385*H385,2)</f>
        <v>0</v>
      </c>
      <c r="K385" s="258" t="s">
        <v>31</v>
      </c>
      <c r="L385" s="262"/>
      <c r="M385" s="263" t="s">
        <v>31</v>
      </c>
      <c r="N385" s="264" t="s">
        <v>52</v>
      </c>
      <c r="O385" s="86"/>
      <c r="P385" s="214">
        <f>O385*H385</f>
        <v>0</v>
      </c>
      <c r="Q385" s="214">
        <v>0.0077</v>
      </c>
      <c r="R385" s="214">
        <f>Q385*H385</f>
        <v>0.0154</v>
      </c>
      <c r="S385" s="214">
        <v>0</v>
      </c>
      <c r="T385" s="215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6" t="s">
        <v>180</v>
      </c>
      <c r="AT385" s="216" t="s">
        <v>255</v>
      </c>
      <c r="AU385" s="216" t="s">
        <v>20</v>
      </c>
      <c r="AY385" s="18" t="s">
        <v>127</v>
      </c>
      <c r="BE385" s="217">
        <f>IF(N385="základní",J385,0)</f>
        <v>0</v>
      </c>
      <c r="BF385" s="217">
        <f>IF(N385="snížená",J385,0)</f>
        <v>0</v>
      </c>
      <c r="BG385" s="217">
        <f>IF(N385="zákl. přenesená",J385,0)</f>
        <v>0</v>
      </c>
      <c r="BH385" s="217">
        <f>IF(N385="sníž. přenesená",J385,0)</f>
        <v>0</v>
      </c>
      <c r="BI385" s="217">
        <f>IF(N385="nulová",J385,0)</f>
        <v>0</v>
      </c>
      <c r="BJ385" s="18" t="s">
        <v>89</v>
      </c>
      <c r="BK385" s="217">
        <f>ROUND(I385*H385,2)</f>
        <v>0</v>
      </c>
      <c r="BL385" s="18" t="s">
        <v>134</v>
      </c>
      <c r="BM385" s="216" t="s">
        <v>522</v>
      </c>
    </row>
    <row r="386" spans="1:65" s="2" customFormat="1" ht="16.5" customHeight="1">
      <c r="A386" s="40"/>
      <c r="B386" s="41"/>
      <c r="C386" s="206" t="s">
        <v>523</v>
      </c>
      <c r="D386" s="206" t="s">
        <v>129</v>
      </c>
      <c r="E386" s="207" t="s">
        <v>524</v>
      </c>
      <c r="F386" s="208" t="s">
        <v>525</v>
      </c>
      <c r="G386" s="209" t="s">
        <v>440</v>
      </c>
      <c r="H386" s="210">
        <v>5</v>
      </c>
      <c r="I386" s="211"/>
      <c r="J386" s="210">
        <f>ROUND(I386*H386,2)</f>
        <v>0</v>
      </c>
      <c r="K386" s="208" t="s">
        <v>133</v>
      </c>
      <c r="L386" s="46"/>
      <c r="M386" s="212" t="s">
        <v>31</v>
      </c>
      <c r="N386" s="213" t="s">
        <v>52</v>
      </c>
      <c r="O386" s="86"/>
      <c r="P386" s="214">
        <f>O386*H386</f>
        <v>0</v>
      </c>
      <c r="Q386" s="214">
        <v>0.11241</v>
      </c>
      <c r="R386" s="214">
        <f>Q386*H386</f>
        <v>0.5620499999999999</v>
      </c>
      <c r="S386" s="214">
        <v>0</v>
      </c>
      <c r="T386" s="215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6" t="s">
        <v>134</v>
      </c>
      <c r="AT386" s="216" t="s">
        <v>129</v>
      </c>
      <c r="AU386" s="216" t="s">
        <v>20</v>
      </c>
      <c r="AY386" s="18" t="s">
        <v>127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89</v>
      </c>
      <c r="BK386" s="217">
        <f>ROUND(I386*H386,2)</f>
        <v>0</v>
      </c>
      <c r="BL386" s="18" t="s">
        <v>134</v>
      </c>
      <c r="BM386" s="216" t="s">
        <v>526</v>
      </c>
    </row>
    <row r="387" spans="1:47" s="2" customFormat="1" ht="12">
      <c r="A387" s="40"/>
      <c r="B387" s="41"/>
      <c r="C387" s="42"/>
      <c r="D387" s="218" t="s">
        <v>136</v>
      </c>
      <c r="E387" s="42"/>
      <c r="F387" s="219" t="s">
        <v>527</v>
      </c>
      <c r="G387" s="42"/>
      <c r="H387" s="42"/>
      <c r="I387" s="220"/>
      <c r="J387" s="42"/>
      <c r="K387" s="42"/>
      <c r="L387" s="46"/>
      <c r="M387" s="221"/>
      <c r="N387" s="222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8" t="s">
        <v>136</v>
      </c>
      <c r="AU387" s="18" t="s">
        <v>20</v>
      </c>
    </row>
    <row r="388" spans="1:51" s="13" customFormat="1" ht="12">
      <c r="A388" s="13"/>
      <c r="B388" s="223"/>
      <c r="C388" s="224"/>
      <c r="D388" s="225" t="s">
        <v>138</v>
      </c>
      <c r="E388" s="226" t="s">
        <v>31</v>
      </c>
      <c r="F388" s="227" t="s">
        <v>160</v>
      </c>
      <c r="G388" s="224"/>
      <c r="H388" s="228">
        <v>5</v>
      </c>
      <c r="I388" s="229"/>
      <c r="J388" s="224"/>
      <c r="K388" s="224"/>
      <c r="L388" s="230"/>
      <c r="M388" s="231"/>
      <c r="N388" s="232"/>
      <c r="O388" s="232"/>
      <c r="P388" s="232"/>
      <c r="Q388" s="232"/>
      <c r="R388" s="232"/>
      <c r="S388" s="232"/>
      <c r="T388" s="23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4" t="s">
        <v>138</v>
      </c>
      <c r="AU388" s="234" t="s">
        <v>20</v>
      </c>
      <c r="AV388" s="13" t="s">
        <v>20</v>
      </c>
      <c r="AW388" s="13" t="s">
        <v>40</v>
      </c>
      <c r="AX388" s="13" t="s">
        <v>81</v>
      </c>
      <c r="AY388" s="234" t="s">
        <v>127</v>
      </c>
    </row>
    <row r="389" spans="1:51" s="14" customFormat="1" ht="12">
      <c r="A389" s="14"/>
      <c r="B389" s="235"/>
      <c r="C389" s="236"/>
      <c r="D389" s="225" t="s">
        <v>138</v>
      </c>
      <c r="E389" s="237" t="s">
        <v>31</v>
      </c>
      <c r="F389" s="238" t="s">
        <v>140</v>
      </c>
      <c r="G389" s="236"/>
      <c r="H389" s="237" t="s">
        <v>31</v>
      </c>
      <c r="I389" s="239"/>
      <c r="J389" s="236"/>
      <c r="K389" s="236"/>
      <c r="L389" s="240"/>
      <c r="M389" s="241"/>
      <c r="N389" s="242"/>
      <c r="O389" s="242"/>
      <c r="P389" s="242"/>
      <c r="Q389" s="242"/>
      <c r="R389" s="242"/>
      <c r="S389" s="242"/>
      <c r="T389" s="24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4" t="s">
        <v>138</v>
      </c>
      <c r="AU389" s="244" t="s">
        <v>20</v>
      </c>
      <c r="AV389" s="14" t="s">
        <v>89</v>
      </c>
      <c r="AW389" s="14" t="s">
        <v>40</v>
      </c>
      <c r="AX389" s="14" t="s">
        <v>81</v>
      </c>
      <c r="AY389" s="244" t="s">
        <v>127</v>
      </c>
    </row>
    <row r="390" spans="1:51" s="15" customFormat="1" ht="12">
      <c r="A390" s="15"/>
      <c r="B390" s="245"/>
      <c r="C390" s="246"/>
      <c r="D390" s="225" t="s">
        <v>138</v>
      </c>
      <c r="E390" s="247" t="s">
        <v>31</v>
      </c>
      <c r="F390" s="248" t="s">
        <v>141</v>
      </c>
      <c r="G390" s="246"/>
      <c r="H390" s="249">
        <v>5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5" t="s">
        <v>138</v>
      </c>
      <c r="AU390" s="255" t="s">
        <v>20</v>
      </c>
      <c r="AV390" s="15" t="s">
        <v>134</v>
      </c>
      <c r="AW390" s="15" t="s">
        <v>40</v>
      </c>
      <c r="AX390" s="15" t="s">
        <v>89</v>
      </c>
      <c r="AY390" s="255" t="s">
        <v>127</v>
      </c>
    </row>
    <row r="391" spans="1:65" s="2" customFormat="1" ht="16.5" customHeight="1">
      <c r="A391" s="40"/>
      <c r="B391" s="41"/>
      <c r="C391" s="256" t="s">
        <v>528</v>
      </c>
      <c r="D391" s="256" t="s">
        <v>255</v>
      </c>
      <c r="E391" s="257" t="s">
        <v>529</v>
      </c>
      <c r="F391" s="258" t="s">
        <v>530</v>
      </c>
      <c r="G391" s="259" t="s">
        <v>440</v>
      </c>
      <c r="H391" s="260">
        <v>5</v>
      </c>
      <c r="I391" s="261"/>
      <c r="J391" s="260">
        <f>ROUND(I391*H391,2)</f>
        <v>0</v>
      </c>
      <c r="K391" s="258" t="s">
        <v>133</v>
      </c>
      <c r="L391" s="262"/>
      <c r="M391" s="263" t="s">
        <v>31</v>
      </c>
      <c r="N391" s="264" t="s">
        <v>52</v>
      </c>
      <c r="O391" s="86"/>
      <c r="P391" s="214">
        <f>O391*H391</f>
        <v>0</v>
      </c>
      <c r="Q391" s="214">
        <v>0.0061</v>
      </c>
      <c r="R391" s="214">
        <f>Q391*H391</f>
        <v>0.030500000000000003</v>
      </c>
      <c r="S391" s="214">
        <v>0</v>
      </c>
      <c r="T391" s="215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6" t="s">
        <v>180</v>
      </c>
      <c r="AT391" s="216" t="s">
        <v>255</v>
      </c>
      <c r="AU391" s="216" t="s">
        <v>20</v>
      </c>
      <c r="AY391" s="18" t="s">
        <v>127</v>
      </c>
      <c r="BE391" s="217">
        <f>IF(N391="základní",J391,0)</f>
        <v>0</v>
      </c>
      <c r="BF391" s="217">
        <f>IF(N391="snížená",J391,0)</f>
        <v>0</v>
      </c>
      <c r="BG391" s="217">
        <f>IF(N391="zákl. přenesená",J391,0)</f>
        <v>0</v>
      </c>
      <c r="BH391" s="217">
        <f>IF(N391="sníž. přenesená",J391,0)</f>
        <v>0</v>
      </c>
      <c r="BI391" s="217">
        <f>IF(N391="nulová",J391,0)</f>
        <v>0</v>
      </c>
      <c r="BJ391" s="18" t="s">
        <v>89</v>
      </c>
      <c r="BK391" s="217">
        <f>ROUND(I391*H391,2)</f>
        <v>0</v>
      </c>
      <c r="BL391" s="18" t="s">
        <v>134</v>
      </c>
      <c r="BM391" s="216" t="s">
        <v>531</v>
      </c>
    </row>
    <row r="392" spans="1:65" s="2" customFormat="1" ht="16.5" customHeight="1">
      <c r="A392" s="40"/>
      <c r="B392" s="41"/>
      <c r="C392" s="256" t="s">
        <v>532</v>
      </c>
      <c r="D392" s="256" t="s">
        <v>255</v>
      </c>
      <c r="E392" s="257" t="s">
        <v>533</v>
      </c>
      <c r="F392" s="258" t="s">
        <v>534</v>
      </c>
      <c r="G392" s="259" t="s">
        <v>440</v>
      </c>
      <c r="H392" s="260">
        <v>5</v>
      </c>
      <c r="I392" s="261"/>
      <c r="J392" s="260">
        <f>ROUND(I392*H392,2)</f>
        <v>0</v>
      </c>
      <c r="K392" s="258" t="s">
        <v>133</v>
      </c>
      <c r="L392" s="262"/>
      <c r="M392" s="263" t="s">
        <v>31</v>
      </c>
      <c r="N392" s="264" t="s">
        <v>52</v>
      </c>
      <c r="O392" s="86"/>
      <c r="P392" s="214">
        <f>O392*H392</f>
        <v>0</v>
      </c>
      <c r="Q392" s="214">
        <v>0.003</v>
      </c>
      <c r="R392" s="214">
        <f>Q392*H392</f>
        <v>0.015</v>
      </c>
      <c r="S392" s="214">
        <v>0</v>
      </c>
      <c r="T392" s="215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6" t="s">
        <v>180</v>
      </c>
      <c r="AT392" s="216" t="s">
        <v>255</v>
      </c>
      <c r="AU392" s="216" t="s">
        <v>20</v>
      </c>
      <c r="AY392" s="18" t="s">
        <v>127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89</v>
      </c>
      <c r="BK392" s="217">
        <f>ROUND(I392*H392,2)</f>
        <v>0</v>
      </c>
      <c r="BL392" s="18" t="s">
        <v>134</v>
      </c>
      <c r="BM392" s="216" t="s">
        <v>535</v>
      </c>
    </row>
    <row r="393" spans="1:65" s="2" customFormat="1" ht="16.5" customHeight="1">
      <c r="A393" s="40"/>
      <c r="B393" s="41"/>
      <c r="C393" s="256" t="s">
        <v>536</v>
      </c>
      <c r="D393" s="256" t="s">
        <v>255</v>
      </c>
      <c r="E393" s="257" t="s">
        <v>537</v>
      </c>
      <c r="F393" s="258" t="s">
        <v>538</v>
      </c>
      <c r="G393" s="259" t="s">
        <v>440</v>
      </c>
      <c r="H393" s="260">
        <v>5</v>
      </c>
      <c r="I393" s="261"/>
      <c r="J393" s="260">
        <f>ROUND(I393*H393,2)</f>
        <v>0</v>
      </c>
      <c r="K393" s="258" t="s">
        <v>133</v>
      </c>
      <c r="L393" s="262"/>
      <c r="M393" s="263" t="s">
        <v>31</v>
      </c>
      <c r="N393" s="264" t="s">
        <v>52</v>
      </c>
      <c r="O393" s="86"/>
      <c r="P393" s="214">
        <f>O393*H393</f>
        <v>0</v>
      </c>
      <c r="Q393" s="214">
        <v>0.00035</v>
      </c>
      <c r="R393" s="214">
        <f>Q393*H393</f>
        <v>0.00175</v>
      </c>
      <c r="S393" s="214">
        <v>0</v>
      </c>
      <c r="T393" s="215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6" t="s">
        <v>180</v>
      </c>
      <c r="AT393" s="216" t="s">
        <v>255</v>
      </c>
      <c r="AU393" s="216" t="s">
        <v>20</v>
      </c>
      <c r="AY393" s="18" t="s">
        <v>127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18" t="s">
        <v>89</v>
      </c>
      <c r="BK393" s="217">
        <f>ROUND(I393*H393,2)</f>
        <v>0</v>
      </c>
      <c r="BL393" s="18" t="s">
        <v>134</v>
      </c>
      <c r="BM393" s="216" t="s">
        <v>539</v>
      </c>
    </row>
    <row r="394" spans="1:65" s="2" customFormat="1" ht="16.5" customHeight="1">
      <c r="A394" s="40"/>
      <c r="B394" s="41"/>
      <c r="C394" s="256" t="s">
        <v>540</v>
      </c>
      <c r="D394" s="256" t="s">
        <v>255</v>
      </c>
      <c r="E394" s="257" t="s">
        <v>541</v>
      </c>
      <c r="F394" s="258" t="s">
        <v>542</v>
      </c>
      <c r="G394" s="259" t="s">
        <v>440</v>
      </c>
      <c r="H394" s="260">
        <v>5</v>
      </c>
      <c r="I394" s="261"/>
      <c r="J394" s="260">
        <f>ROUND(I394*H394,2)</f>
        <v>0</v>
      </c>
      <c r="K394" s="258" t="s">
        <v>133</v>
      </c>
      <c r="L394" s="262"/>
      <c r="M394" s="263" t="s">
        <v>31</v>
      </c>
      <c r="N394" s="264" t="s">
        <v>52</v>
      </c>
      <c r="O394" s="86"/>
      <c r="P394" s="214">
        <f>O394*H394</f>
        <v>0</v>
      </c>
      <c r="Q394" s="214">
        <v>0.0001</v>
      </c>
      <c r="R394" s="214">
        <f>Q394*H394</f>
        <v>0.0005</v>
      </c>
      <c r="S394" s="214">
        <v>0</v>
      </c>
      <c r="T394" s="215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6" t="s">
        <v>180</v>
      </c>
      <c r="AT394" s="216" t="s">
        <v>255</v>
      </c>
      <c r="AU394" s="216" t="s">
        <v>20</v>
      </c>
      <c r="AY394" s="18" t="s">
        <v>127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89</v>
      </c>
      <c r="BK394" s="217">
        <f>ROUND(I394*H394,2)</f>
        <v>0</v>
      </c>
      <c r="BL394" s="18" t="s">
        <v>134</v>
      </c>
      <c r="BM394" s="216" t="s">
        <v>543</v>
      </c>
    </row>
    <row r="395" spans="1:65" s="2" customFormat="1" ht="24.15" customHeight="1">
      <c r="A395" s="40"/>
      <c r="B395" s="41"/>
      <c r="C395" s="206" t="s">
        <v>544</v>
      </c>
      <c r="D395" s="206" t="s">
        <v>129</v>
      </c>
      <c r="E395" s="207" t="s">
        <v>545</v>
      </c>
      <c r="F395" s="208" t="s">
        <v>546</v>
      </c>
      <c r="G395" s="209" t="s">
        <v>176</v>
      </c>
      <c r="H395" s="210">
        <v>326</v>
      </c>
      <c r="I395" s="211"/>
      <c r="J395" s="210">
        <f>ROUND(I395*H395,2)</f>
        <v>0</v>
      </c>
      <c r="K395" s="208" t="s">
        <v>133</v>
      </c>
      <c r="L395" s="46"/>
      <c r="M395" s="212" t="s">
        <v>31</v>
      </c>
      <c r="N395" s="213" t="s">
        <v>52</v>
      </c>
      <c r="O395" s="86"/>
      <c r="P395" s="214">
        <f>O395*H395</f>
        <v>0</v>
      </c>
      <c r="Q395" s="214">
        <v>0.16849</v>
      </c>
      <c r="R395" s="214">
        <f>Q395*H395</f>
        <v>54.92774</v>
      </c>
      <c r="S395" s="214">
        <v>0</v>
      </c>
      <c r="T395" s="215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6" t="s">
        <v>134</v>
      </c>
      <c r="AT395" s="216" t="s">
        <v>129</v>
      </c>
      <c r="AU395" s="216" t="s">
        <v>20</v>
      </c>
      <c r="AY395" s="18" t="s">
        <v>127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8" t="s">
        <v>89</v>
      </c>
      <c r="BK395" s="217">
        <f>ROUND(I395*H395,2)</f>
        <v>0</v>
      </c>
      <c r="BL395" s="18" t="s">
        <v>134</v>
      </c>
      <c r="BM395" s="216" t="s">
        <v>547</v>
      </c>
    </row>
    <row r="396" spans="1:47" s="2" customFormat="1" ht="12">
      <c r="A396" s="40"/>
      <c r="B396" s="41"/>
      <c r="C396" s="42"/>
      <c r="D396" s="218" t="s">
        <v>136</v>
      </c>
      <c r="E396" s="42"/>
      <c r="F396" s="219" t="s">
        <v>548</v>
      </c>
      <c r="G396" s="42"/>
      <c r="H396" s="42"/>
      <c r="I396" s="220"/>
      <c r="J396" s="42"/>
      <c r="K396" s="42"/>
      <c r="L396" s="46"/>
      <c r="M396" s="221"/>
      <c r="N396" s="222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8" t="s">
        <v>136</v>
      </c>
      <c r="AU396" s="18" t="s">
        <v>20</v>
      </c>
    </row>
    <row r="397" spans="1:51" s="13" customFormat="1" ht="12">
      <c r="A397" s="13"/>
      <c r="B397" s="223"/>
      <c r="C397" s="224"/>
      <c r="D397" s="225" t="s">
        <v>138</v>
      </c>
      <c r="E397" s="226" t="s">
        <v>31</v>
      </c>
      <c r="F397" s="227" t="s">
        <v>549</v>
      </c>
      <c r="G397" s="224"/>
      <c r="H397" s="228">
        <v>326</v>
      </c>
      <c r="I397" s="229"/>
      <c r="J397" s="224"/>
      <c r="K397" s="224"/>
      <c r="L397" s="230"/>
      <c r="M397" s="231"/>
      <c r="N397" s="232"/>
      <c r="O397" s="232"/>
      <c r="P397" s="232"/>
      <c r="Q397" s="232"/>
      <c r="R397" s="232"/>
      <c r="S397" s="232"/>
      <c r="T397" s="23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4" t="s">
        <v>138</v>
      </c>
      <c r="AU397" s="234" t="s">
        <v>20</v>
      </c>
      <c r="AV397" s="13" t="s">
        <v>20</v>
      </c>
      <c r="AW397" s="13" t="s">
        <v>40</v>
      </c>
      <c r="AX397" s="13" t="s">
        <v>81</v>
      </c>
      <c r="AY397" s="234" t="s">
        <v>127</v>
      </c>
    </row>
    <row r="398" spans="1:51" s="14" customFormat="1" ht="12">
      <c r="A398" s="14"/>
      <c r="B398" s="235"/>
      <c r="C398" s="236"/>
      <c r="D398" s="225" t="s">
        <v>138</v>
      </c>
      <c r="E398" s="237" t="s">
        <v>31</v>
      </c>
      <c r="F398" s="238" t="s">
        <v>140</v>
      </c>
      <c r="G398" s="236"/>
      <c r="H398" s="237" t="s">
        <v>31</v>
      </c>
      <c r="I398" s="239"/>
      <c r="J398" s="236"/>
      <c r="K398" s="236"/>
      <c r="L398" s="240"/>
      <c r="M398" s="241"/>
      <c r="N398" s="242"/>
      <c r="O398" s="242"/>
      <c r="P398" s="242"/>
      <c r="Q398" s="242"/>
      <c r="R398" s="242"/>
      <c r="S398" s="242"/>
      <c r="T398" s="24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4" t="s">
        <v>138</v>
      </c>
      <c r="AU398" s="244" t="s">
        <v>20</v>
      </c>
      <c r="AV398" s="14" t="s">
        <v>89</v>
      </c>
      <c r="AW398" s="14" t="s">
        <v>40</v>
      </c>
      <c r="AX398" s="14" t="s">
        <v>81</v>
      </c>
      <c r="AY398" s="244" t="s">
        <v>127</v>
      </c>
    </row>
    <row r="399" spans="1:51" s="15" customFormat="1" ht="12">
      <c r="A399" s="15"/>
      <c r="B399" s="245"/>
      <c r="C399" s="246"/>
      <c r="D399" s="225" t="s">
        <v>138</v>
      </c>
      <c r="E399" s="247" t="s">
        <v>31</v>
      </c>
      <c r="F399" s="248" t="s">
        <v>141</v>
      </c>
      <c r="G399" s="246"/>
      <c r="H399" s="249">
        <v>326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5" t="s">
        <v>138</v>
      </c>
      <c r="AU399" s="255" t="s">
        <v>20</v>
      </c>
      <c r="AV399" s="15" t="s">
        <v>134</v>
      </c>
      <c r="AW399" s="15" t="s">
        <v>40</v>
      </c>
      <c r="AX399" s="15" t="s">
        <v>89</v>
      </c>
      <c r="AY399" s="255" t="s">
        <v>127</v>
      </c>
    </row>
    <row r="400" spans="1:65" s="2" customFormat="1" ht="16.5" customHeight="1">
      <c r="A400" s="40"/>
      <c r="B400" s="41"/>
      <c r="C400" s="256" t="s">
        <v>550</v>
      </c>
      <c r="D400" s="256" t="s">
        <v>255</v>
      </c>
      <c r="E400" s="257" t="s">
        <v>551</v>
      </c>
      <c r="F400" s="258" t="s">
        <v>552</v>
      </c>
      <c r="G400" s="259" t="s">
        <v>176</v>
      </c>
      <c r="H400" s="260">
        <v>332.52</v>
      </c>
      <c r="I400" s="261"/>
      <c r="J400" s="260">
        <f>ROUND(I400*H400,2)</f>
        <v>0</v>
      </c>
      <c r="K400" s="258" t="s">
        <v>133</v>
      </c>
      <c r="L400" s="262"/>
      <c r="M400" s="263" t="s">
        <v>31</v>
      </c>
      <c r="N400" s="264" t="s">
        <v>52</v>
      </c>
      <c r="O400" s="86"/>
      <c r="P400" s="214">
        <f>O400*H400</f>
        <v>0</v>
      </c>
      <c r="Q400" s="214">
        <v>0.104</v>
      </c>
      <c r="R400" s="214">
        <f>Q400*H400</f>
        <v>34.58208</v>
      </c>
      <c r="S400" s="214">
        <v>0</v>
      </c>
      <c r="T400" s="215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6" t="s">
        <v>180</v>
      </c>
      <c r="AT400" s="216" t="s">
        <v>255</v>
      </c>
      <c r="AU400" s="216" t="s">
        <v>20</v>
      </c>
      <c r="AY400" s="18" t="s">
        <v>127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89</v>
      </c>
      <c r="BK400" s="217">
        <f>ROUND(I400*H400,2)</f>
        <v>0</v>
      </c>
      <c r="BL400" s="18" t="s">
        <v>134</v>
      </c>
      <c r="BM400" s="216" t="s">
        <v>553</v>
      </c>
    </row>
    <row r="401" spans="1:51" s="13" customFormat="1" ht="12">
      <c r="A401" s="13"/>
      <c r="B401" s="223"/>
      <c r="C401" s="224"/>
      <c r="D401" s="225" t="s">
        <v>138</v>
      </c>
      <c r="E401" s="224"/>
      <c r="F401" s="227" t="s">
        <v>554</v>
      </c>
      <c r="G401" s="224"/>
      <c r="H401" s="228">
        <v>332.52</v>
      </c>
      <c r="I401" s="229"/>
      <c r="J401" s="224"/>
      <c r="K401" s="224"/>
      <c r="L401" s="230"/>
      <c r="M401" s="231"/>
      <c r="N401" s="232"/>
      <c r="O401" s="232"/>
      <c r="P401" s="232"/>
      <c r="Q401" s="232"/>
      <c r="R401" s="232"/>
      <c r="S401" s="232"/>
      <c r="T401" s="23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4" t="s">
        <v>138</v>
      </c>
      <c r="AU401" s="234" t="s">
        <v>20</v>
      </c>
      <c r="AV401" s="13" t="s">
        <v>20</v>
      </c>
      <c r="AW401" s="13" t="s">
        <v>4</v>
      </c>
      <c r="AX401" s="13" t="s">
        <v>89</v>
      </c>
      <c r="AY401" s="234" t="s">
        <v>127</v>
      </c>
    </row>
    <row r="402" spans="1:65" s="2" customFormat="1" ht="24.15" customHeight="1">
      <c r="A402" s="40"/>
      <c r="B402" s="41"/>
      <c r="C402" s="206" t="s">
        <v>555</v>
      </c>
      <c r="D402" s="206" t="s">
        <v>129</v>
      </c>
      <c r="E402" s="207" t="s">
        <v>556</v>
      </c>
      <c r="F402" s="208" t="s">
        <v>557</v>
      </c>
      <c r="G402" s="209" t="s">
        <v>176</v>
      </c>
      <c r="H402" s="210">
        <v>75.05</v>
      </c>
      <c r="I402" s="211"/>
      <c r="J402" s="210">
        <f>ROUND(I402*H402,2)</f>
        <v>0</v>
      </c>
      <c r="K402" s="208" t="s">
        <v>133</v>
      </c>
      <c r="L402" s="46"/>
      <c r="M402" s="212" t="s">
        <v>31</v>
      </c>
      <c r="N402" s="213" t="s">
        <v>52</v>
      </c>
      <c r="O402" s="86"/>
      <c r="P402" s="214">
        <f>O402*H402</f>
        <v>0</v>
      </c>
      <c r="Q402" s="214">
        <v>0.14067</v>
      </c>
      <c r="R402" s="214">
        <f>Q402*H402</f>
        <v>10.557283499999999</v>
      </c>
      <c r="S402" s="214">
        <v>0</v>
      </c>
      <c r="T402" s="215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6" t="s">
        <v>134</v>
      </c>
      <c r="AT402" s="216" t="s">
        <v>129</v>
      </c>
      <c r="AU402" s="216" t="s">
        <v>20</v>
      </c>
      <c r="AY402" s="18" t="s">
        <v>127</v>
      </c>
      <c r="BE402" s="217">
        <f>IF(N402="základní",J402,0)</f>
        <v>0</v>
      </c>
      <c r="BF402" s="217">
        <f>IF(N402="snížená",J402,0)</f>
        <v>0</v>
      </c>
      <c r="BG402" s="217">
        <f>IF(N402="zákl. přenesená",J402,0)</f>
        <v>0</v>
      </c>
      <c r="BH402" s="217">
        <f>IF(N402="sníž. přenesená",J402,0)</f>
        <v>0</v>
      </c>
      <c r="BI402" s="217">
        <f>IF(N402="nulová",J402,0)</f>
        <v>0</v>
      </c>
      <c r="BJ402" s="18" t="s">
        <v>89</v>
      </c>
      <c r="BK402" s="217">
        <f>ROUND(I402*H402,2)</f>
        <v>0</v>
      </c>
      <c r="BL402" s="18" t="s">
        <v>134</v>
      </c>
      <c r="BM402" s="216" t="s">
        <v>558</v>
      </c>
    </row>
    <row r="403" spans="1:47" s="2" customFormat="1" ht="12">
      <c r="A403" s="40"/>
      <c r="B403" s="41"/>
      <c r="C403" s="42"/>
      <c r="D403" s="218" t="s">
        <v>136</v>
      </c>
      <c r="E403" s="42"/>
      <c r="F403" s="219" t="s">
        <v>559</v>
      </c>
      <c r="G403" s="42"/>
      <c r="H403" s="42"/>
      <c r="I403" s="220"/>
      <c r="J403" s="42"/>
      <c r="K403" s="42"/>
      <c r="L403" s="46"/>
      <c r="M403" s="221"/>
      <c r="N403" s="222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8" t="s">
        <v>136</v>
      </c>
      <c r="AU403" s="18" t="s">
        <v>20</v>
      </c>
    </row>
    <row r="404" spans="1:51" s="13" customFormat="1" ht="12">
      <c r="A404" s="13"/>
      <c r="B404" s="223"/>
      <c r="C404" s="224"/>
      <c r="D404" s="225" t="s">
        <v>138</v>
      </c>
      <c r="E404" s="226" t="s">
        <v>31</v>
      </c>
      <c r="F404" s="227" t="s">
        <v>560</v>
      </c>
      <c r="G404" s="224"/>
      <c r="H404" s="228">
        <v>75.05</v>
      </c>
      <c r="I404" s="229"/>
      <c r="J404" s="224"/>
      <c r="K404" s="224"/>
      <c r="L404" s="230"/>
      <c r="M404" s="231"/>
      <c r="N404" s="232"/>
      <c r="O404" s="232"/>
      <c r="P404" s="232"/>
      <c r="Q404" s="232"/>
      <c r="R404" s="232"/>
      <c r="S404" s="232"/>
      <c r="T404" s="23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4" t="s">
        <v>138</v>
      </c>
      <c r="AU404" s="234" t="s">
        <v>20</v>
      </c>
      <c r="AV404" s="13" t="s">
        <v>20</v>
      </c>
      <c r="AW404" s="13" t="s">
        <v>40</v>
      </c>
      <c r="AX404" s="13" t="s">
        <v>81</v>
      </c>
      <c r="AY404" s="234" t="s">
        <v>127</v>
      </c>
    </row>
    <row r="405" spans="1:51" s="14" customFormat="1" ht="12">
      <c r="A405" s="14"/>
      <c r="B405" s="235"/>
      <c r="C405" s="236"/>
      <c r="D405" s="225" t="s">
        <v>138</v>
      </c>
      <c r="E405" s="237" t="s">
        <v>31</v>
      </c>
      <c r="F405" s="238" t="s">
        <v>561</v>
      </c>
      <c r="G405" s="236"/>
      <c r="H405" s="237" t="s">
        <v>31</v>
      </c>
      <c r="I405" s="239"/>
      <c r="J405" s="236"/>
      <c r="K405" s="236"/>
      <c r="L405" s="240"/>
      <c r="M405" s="241"/>
      <c r="N405" s="242"/>
      <c r="O405" s="242"/>
      <c r="P405" s="242"/>
      <c r="Q405" s="242"/>
      <c r="R405" s="242"/>
      <c r="S405" s="242"/>
      <c r="T405" s="24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4" t="s">
        <v>138</v>
      </c>
      <c r="AU405" s="244" t="s">
        <v>20</v>
      </c>
      <c r="AV405" s="14" t="s">
        <v>89</v>
      </c>
      <c r="AW405" s="14" t="s">
        <v>40</v>
      </c>
      <c r="AX405" s="14" t="s">
        <v>81</v>
      </c>
      <c r="AY405" s="244" t="s">
        <v>127</v>
      </c>
    </row>
    <row r="406" spans="1:51" s="15" customFormat="1" ht="12">
      <c r="A406" s="15"/>
      <c r="B406" s="245"/>
      <c r="C406" s="246"/>
      <c r="D406" s="225" t="s">
        <v>138</v>
      </c>
      <c r="E406" s="247" t="s">
        <v>31</v>
      </c>
      <c r="F406" s="248" t="s">
        <v>141</v>
      </c>
      <c r="G406" s="246"/>
      <c r="H406" s="249">
        <v>75.05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5" t="s">
        <v>138</v>
      </c>
      <c r="AU406" s="255" t="s">
        <v>20</v>
      </c>
      <c r="AV406" s="15" t="s">
        <v>134</v>
      </c>
      <c r="AW406" s="15" t="s">
        <v>40</v>
      </c>
      <c r="AX406" s="15" t="s">
        <v>89</v>
      </c>
      <c r="AY406" s="255" t="s">
        <v>127</v>
      </c>
    </row>
    <row r="407" spans="1:65" s="2" customFormat="1" ht="16.5" customHeight="1">
      <c r="A407" s="40"/>
      <c r="B407" s="41"/>
      <c r="C407" s="256" t="s">
        <v>562</v>
      </c>
      <c r="D407" s="256" t="s">
        <v>255</v>
      </c>
      <c r="E407" s="257" t="s">
        <v>563</v>
      </c>
      <c r="F407" s="258" t="s">
        <v>564</v>
      </c>
      <c r="G407" s="259" t="s">
        <v>176</v>
      </c>
      <c r="H407" s="260">
        <v>76.55</v>
      </c>
      <c r="I407" s="261"/>
      <c r="J407" s="260">
        <f>ROUND(I407*H407,2)</f>
        <v>0</v>
      </c>
      <c r="K407" s="258" t="s">
        <v>31</v>
      </c>
      <c r="L407" s="262"/>
      <c r="M407" s="263" t="s">
        <v>31</v>
      </c>
      <c r="N407" s="264" t="s">
        <v>52</v>
      </c>
      <c r="O407" s="86"/>
      <c r="P407" s="214">
        <f>O407*H407</f>
        <v>0</v>
      </c>
      <c r="Q407" s="214">
        <v>0.082</v>
      </c>
      <c r="R407" s="214">
        <f>Q407*H407</f>
        <v>6.2771</v>
      </c>
      <c r="S407" s="214">
        <v>0</v>
      </c>
      <c r="T407" s="215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6" t="s">
        <v>180</v>
      </c>
      <c r="AT407" s="216" t="s">
        <v>255</v>
      </c>
      <c r="AU407" s="216" t="s">
        <v>20</v>
      </c>
      <c r="AY407" s="18" t="s">
        <v>127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8" t="s">
        <v>89</v>
      </c>
      <c r="BK407" s="217">
        <f>ROUND(I407*H407,2)</f>
        <v>0</v>
      </c>
      <c r="BL407" s="18" t="s">
        <v>134</v>
      </c>
      <c r="BM407" s="216" t="s">
        <v>565</v>
      </c>
    </row>
    <row r="408" spans="1:51" s="13" customFormat="1" ht="12">
      <c r="A408" s="13"/>
      <c r="B408" s="223"/>
      <c r="C408" s="224"/>
      <c r="D408" s="225" t="s">
        <v>138</v>
      </c>
      <c r="E408" s="224"/>
      <c r="F408" s="227" t="s">
        <v>566</v>
      </c>
      <c r="G408" s="224"/>
      <c r="H408" s="228">
        <v>76.55</v>
      </c>
      <c r="I408" s="229"/>
      <c r="J408" s="224"/>
      <c r="K408" s="224"/>
      <c r="L408" s="230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4" t="s">
        <v>138</v>
      </c>
      <c r="AU408" s="234" t="s">
        <v>20</v>
      </c>
      <c r="AV408" s="13" t="s">
        <v>20</v>
      </c>
      <c r="AW408" s="13" t="s">
        <v>4</v>
      </c>
      <c r="AX408" s="13" t="s">
        <v>89</v>
      </c>
      <c r="AY408" s="234" t="s">
        <v>127</v>
      </c>
    </row>
    <row r="409" spans="1:65" s="2" customFormat="1" ht="24.15" customHeight="1">
      <c r="A409" s="40"/>
      <c r="B409" s="41"/>
      <c r="C409" s="206" t="s">
        <v>567</v>
      </c>
      <c r="D409" s="206" t="s">
        <v>129</v>
      </c>
      <c r="E409" s="207" t="s">
        <v>568</v>
      </c>
      <c r="F409" s="208" t="s">
        <v>569</v>
      </c>
      <c r="G409" s="209" t="s">
        <v>176</v>
      </c>
      <c r="H409" s="210">
        <v>19.8</v>
      </c>
      <c r="I409" s="211"/>
      <c r="J409" s="210">
        <f>ROUND(I409*H409,2)</f>
        <v>0</v>
      </c>
      <c r="K409" s="208" t="s">
        <v>133</v>
      </c>
      <c r="L409" s="46"/>
      <c r="M409" s="212" t="s">
        <v>31</v>
      </c>
      <c r="N409" s="213" t="s">
        <v>52</v>
      </c>
      <c r="O409" s="86"/>
      <c r="P409" s="214">
        <f>O409*H409</f>
        <v>0</v>
      </c>
      <c r="Q409" s="214">
        <v>0.10095</v>
      </c>
      <c r="R409" s="214">
        <f>Q409*H409</f>
        <v>1.99881</v>
      </c>
      <c r="S409" s="214">
        <v>0</v>
      </c>
      <c r="T409" s="215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6" t="s">
        <v>134</v>
      </c>
      <c r="AT409" s="216" t="s">
        <v>129</v>
      </c>
      <c r="AU409" s="216" t="s">
        <v>20</v>
      </c>
      <c r="AY409" s="18" t="s">
        <v>127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8" t="s">
        <v>89</v>
      </c>
      <c r="BK409" s="217">
        <f>ROUND(I409*H409,2)</f>
        <v>0</v>
      </c>
      <c r="BL409" s="18" t="s">
        <v>134</v>
      </c>
      <c r="BM409" s="216" t="s">
        <v>570</v>
      </c>
    </row>
    <row r="410" spans="1:47" s="2" customFormat="1" ht="12">
      <c r="A410" s="40"/>
      <c r="B410" s="41"/>
      <c r="C410" s="42"/>
      <c r="D410" s="218" t="s">
        <v>136</v>
      </c>
      <c r="E410" s="42"/>
      <c r="F410" s="219" t="s">
        <v>571</v>
      </c>
      <c r="G410" s="42"/>
      <c r="H410" s="42"/>
      <c r="I410" s="220"/>
      <c r="J410" s="42"/>
      <c r="K410" s="42"/>
      <c r="L410" s="46"/>
      <c r="M410" s="221"/>
      <c r="N410" s="222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8" t="s">
        <v>136</v>
      </c>
      <c r="AU410" s="18" t="s">
        <v>20</v>
      </c>
    </row>
    <row r="411" spans="1:51" s="13" customFormat="1" ht="12">
      <c r="A411" s="13"/>
      <c r="B411" s="223"/>
      <c r="C411" s="224"/>
      <c r="D411" s="225" t="s">
        <v>138</v>
      </c>
      <c r="E411" s="226" t="s">
        <v>31</v>
      </c>
      <c r="F411" s="227" t="s">
        <v>572</v>
      </c>
      <c r="G411" s="224"/>
      <c r="H411" s="228">
        <v>19.8</v>
      </c>
      <c r="I411" s="229"/>
      <c r="J411" s="224"/>
      <c r="K411" s="224"/>
      <c r="L411" s="230"/>
      <c r="M411" s="231"/>
      <c r="N411" s="232"/>
      <c r="O411" s="232"/>
      <c r="P411" s="232"/>
      <c r="Q411" s="232"/>
      <c r="R411" s="232"/>
      <c r="S411" s="232"/>
      <c r="T411" s="23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4" t="s">
        <v>138</v>
      </c>
      <c r="AU411" s="234" t="s">
        <v>20</v>
      </c>
      <c r="AV411" s="13" t="s">
        <v>20</v>
      </c>
      <c r="AW411" s="13" t="s">
        <v>40</v>
      </c>
      <c r="AX411" s="13" t="s">
        <v>81</v>
      </c>
      <c r="AY411" s="234" t="s">
        <v>127</v>
      </c>
    </row>
    <row r="412" spans="1:51" s="14" customFormat="1" ht="12">
      <c r="A412" s="14"/>
      <c r="B412" s="235"/>
      <c r="C412" s="236"/>
      <c r="D412" s="225" t="s">
        <v>138</v>
      </c>
      <c r="E412" s="237" t="s">
        <v>31</v>
      </c>
      <c r="F412" s="238" t="s">
        <v>140</v>
      </c>
      <c r="G412" s="236"/>
      <c r="H412" s="237" t="s">
        <v>31</v>
      </c>
      <c r="I412" s="239"/>
      <c r="J412" s="236"/>
      <c r="K412" s="236"/>
      <c r="L412" s="240"/>
      <c r="M412" s="241"/>
      <c r="N412" s="242"/>
      <c r="O412" s="242"/>
      <c r="P412" s="242"/>
      <c r="Q412" s="242"/>
      <c r="R412" s="242"/>
      <c r="S412" s="242"/>
      <c r="T412" s="24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4" t="s">
        <v>138</v>
      </c>
      <c r="AU412" s="244" t="s">
        <v>20</v>
      </c>
      <c r="AV412" s="14" t="s">
        <v>89</v>
      </c>
      <c r="AW412" s="14" t="s">
        <v>40</v>
      </c>
      <c r="AX412" s="14" t="s">
        <v>81</v>
      </c>
      <c r="AY412" s="244" t="s">
        <v>127</v>
      </c>
    </row>
    <row r="413" spans="1:51" s="15" customFormat="1" ht="12">
      <c r="A413" s="15"/>
      <c r="B413" s="245"/>
      <c r="C413" s="246"/>
      <c r="D413" s="225" t="s">
        <v>138</v>
      </c>
      <c r="E413" s="247" t="s">
        <v>31</v>
      </c>
      <c r="F413" s="248" t="s">
        <v>141</v>
      </c>
      <c r="G413" s="246"/>
      <c r="H413" s="249">
        <v>19.8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55" t="s">
        <v>138</v>
      </c>
      <c r="AU413" s="255" t="s">
        <v>20</v>
      </c>
      <c r="AV413" s="15" t="s">
        <v>134</v>
      </c>
      <c r="AW413" s="15" t="s">
        <v>40</v>
      </c>
      <c r="AX413" s="15" t="s">
        <v>89</v>
      </c>
      <c r="AY413" s="255" t="s">
        <v>127</v>
      </c>
    </row>
    <row r="414" spans="1:65" s="2" customFormat="1" ht="16.5" customHeight="1">
      <c r="A414" s="40"/>
      <c r="B414" s="41"/>
      <c r="C414" s="256" t="s">
        <v>573</v>
      </c>
      <c r="D414" s="256" t="s">
        <v>255</v>
      </c>
      <c r="E414" s="257" t="s">
        <v>574</v>
      </c>
      <c r="F414" s="258" t="s">
        <v>575</v>
      </c>
      <c r="G414" s="259" t="s">
        <v>176</v>
      </c>
      <c r="H414" s="260">
        <v>20</v>
      </c>
      <c r="I414" s="261"/>
      <c r="J414" s="260">
        <f>ROUND(I414*H414,2)</f>
        <v>0</v>
      </c>
      <c r="K414" s="258" t="s">
        <v>133</v>
      </c>
      <c r="L414" s="262"/>
      <c r="M414" s="263" t="s">
        <v>31</v>
      </c>
      <c r="N414" s="264" t="s">
        <v>52</v>
      </c>
      <c r="O414" s="86"/>
      <c r="P414" s="214">
        <f>O414*H414</f>
        <v>0</v>
      </c>
      <c r="Q414" s="214">
        <v>0.022</v>
      </c>
      <c r="R414" s="214">
        <f>Q414*H414</f>
        <v>0.43999999999999995</v>
      </c>
      <c r="S414" s="214">
        <v>0</v>
      </c>
      <c r="T414" s="215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6" t="s">
        <v>180</v>
      </c>
      <c r="AT414" s="216" t="s">
        <v>255</v>
      </c>
      <c r="AU414" s="216" t="s">
        <v>20</v>
      </c>
      <c r="AY414" s="18" t="s">
        <v>127</v>
      </c>
      <c r="BE414" s="217">
        <f>IF(N414="základní",J414,0)</f>
        <v>0</v>
      </c>
      <c r="BF414" s="217">
        <f>IF(N414="snížená",J414,0)</f>
        <v>0</v>
      </c>
      <c r="BG414" s="217">
        <f>IF(N414="zákl. přenesená",J414,0)</f>
        <v>0</v>
      </c>
      <c r="BH414" s="217">
        <f>IF(N414="sníž. přenesená",J414,0)</f>
        <v>0</v>
      </c>
      <c r="BI414" s="217">
        <f>IF(N414="nulová",J414,0)</f>
        <v>0</v>
      </c>
      <c r="BJ414" s="18" t="s">
        <v>89</v>
      </c>
      <c r="BK414" s="217">
        <f>ROUND(I414*H414,2)</f>
        <v>0</v>
      </c>
      <c r="BL414" s="18" t="s">
        <v>134</v>
      </c>
      <c r="BM414" s="216" t="s">
        <v>576</v>
      </c>
    </row>
    <row r="415" spans="1:51" s="13" customFormat="1" ht="12">
      <c r="A415" s="13"/>
      <c r="B415" s="223"/>
      <c r="C415" s="224"/>
      <c r="D415" s="225" t="s">
        <v>138</v>
      </c>
      <c r="E415" s="224"/>
      <c r="F415" s="227" t="s">
        <v>577</v>
      </c>
      <c r="G415" s="224"/>
      <c r="H415" s="228">
        <v>20</v>
      </c>
      <c r="I415" s="229"/>
      <c r="J415" s="224"/>
      <c r="K415" s="224"/>
      <c r="L415" s="230"/>
      <c r="M415" s="231"/>
      <c r="N415" s="232"/>
      <c r="O415" s="232"/>
      <c r="P415" s="232"/>
      <c r="Q415" s="232"/>
      <c r="R415" s="232"/>
      <c r="S415" s="232"/>
      <c r="T415" s="23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4" t="s">
        <v>138</v>
      </c>
      <c r="AU415" s="234" t="s">
        <v>20</v>
      </c>
      <c r="AV415" s="13" t="s">
        <v>20</v>
      </c>
      <c r="AW415" s="13" t="s">
        <v>4</v>
      </c>
      <c r="AX415" s="13" t="s">
        <v>89</v>
      </c>
      <c r="AY415" s="234" t="s">
        <v>127</v>
      </c>
    </row>
    <row r="416" spans="1:65" s="2" customFormat="1" ht="16.5" customHeight="1">
      <c r="A416" s="40"/>
      <c r="B416" s="41"/>
      <c r="C416" s="206" t="s">
        <v>578</v>
      </c>
      <c r="D416" s="206" t="s">
        <v>129</v>
      </c>
      <c r="E416" s="207" t="s">
        <v>579</v>
      </c>
      <c r="F416" s="208" t="s">
        <v>580</v>
      </c>
      <c r="G416" s="209" t="s">
        <v>183</v>
      </c>
      <c r="H416" s="210">
        <v>10.91</v>
      </c>
      <c r="I416" s="211"/>
      <c r="J416" s="210">
        <f>ROUND(I416*H416,2)</f>
        <v>0</v>
      </c>
      <c r="K416" s="208" t="s">
        <v>133</v>
      </c>
      <c r="L416" s="46"/>
      <c r="M416" s="212" t="s">
        <v>31</v>
      </c>
      <c r="N416" s="213" t="s">
        <v>52</v>
      </c>
      <c r="O416" s="86"/>
      <c r="P416" s="214">
        <f>O416*H416</f>
        <v>0</v>
      </c>
      <c r="Q416" s="214">
        <v>2.25634</v>
      </c>
      <c r="R416" s="214">
        <f>Q416*H416</f>
        <v>24.6166694</v>
      </c>
      <c r="S416" s="214">
        <v>0</v>
      </c>
      <c r="T416" s="215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6" t="s">
        <v>134</v>
      </c>
      <c r="AT416" s="216" t="s">
        <v>129</v>
      </c>
      <c r="AU416" s="216" t="s">
        <v>20</v>
      </c>
      <c r="AY416" s="18" t="s">
        <v>127</v>
      </c>
      <c r="BE416" s="217">
        <f>IF(N416="základní",J416,0)</f>
        <v>0</v>
      </c>
      <c r="BF416" s="217">
        <f>IF(N416="snížená",J416,0)</f>
        <v>0</v>
      </c>
      <c r="BG416" s="217">
        <f>IF(N416="zákl. přenesená",J416,0)</f>
        <v>0</v>
      </c>
      <c r="BH416" s="217">
        <f>IF(N416="sníž. přenesená",J416,0)</f>
        <v>0</v>
      </c>
      <c r="BI416" s="217">
        <f>IF(N416="nulová",J416,0)</f>
        <v>0</v>
      </c>
      <c r="BJ416" s="18" t="s">
        <v>89</v>
      </c>
      <c r="BK416" s="217">
        <f>ROUND(I416*H416,2)</f>
        <v>0</v>
      </c>
      <c r="BL416" s="18" t="s">
        <v>134</v>
      </c>
      <c r="BM416" s="216" t="s">
        <v>581</v>
      </c>
    </row>
    <row r="417" spans="1:47" s="2" customFormat="1" ht="12">
      <c r="A417" s="40"/>
      <c r="B417" s="41"/>
      <c r="C417" s="42"/>
      <c r="D417" s="218" t="s">
        <v>136</v>
      </c>
      <c r="E417" s="42"/>
      <c r="F417" s="219" t="s">
        <v>582</v>
      </c>
      <c r="G417" s="42"/>
      <c r="H417" s="42"/>
      <c r="I417" s="220"/>
      <c r="J417" s="42"/>
      <c r="K417" s="42"/>
      <c r="L417" s="46"/>
      <c r="M417" s="221"/>
      <c r="N417" s="222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8" t="s">
        <v>136</v>
      </c>
      <c r="AU417" s="18" t="s">
        <v>20</v>
      </c>
    </row>
    <row r="418" spans="1:51" s="13" customFormat="1" ht="12">
      <c r="A418" s="13"/>
      <c r="B418" s="223"/>
      <c r="C418" s="224"/>
      <c r="D418" s="225" t="s">
        <v>138</v>
      </c>
      <c r="E418" s="226" t="s">
        <v>31</v>
      </c>
      <c r="F418" s="227" t="s">
        <v>583</v>
      </c>
      <c r="G418" s="224"/>
      <c r="H418" s="228">
        <v>9.78</v>
      </c>
      <c r="I418" s="229"/>
      <c r="J418" s="224"/>
      <c r="K418" s="224"/>
      <c r="L418" s="230"/>
      <c r="M418" s="231"/>
      <c r="N418" s="232"/>
      <c r="O418" s="232"/>
      <c r="P418" s="232"/>
      <c r="Q418" s="232"/>
      <c r="R418" s="232"/>
      <c r="S418" s="232"/>
      <c r="T418" s="23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4" t="s">
        <v>138</v>
      </c>
      <c r="AU418" s="234" t="s">
        <v>20</v>
      </c>
      <c r="AV418" s="13" t="s">
        <v>20</v>
      </c>
      <c r="AW418" s="13" t="s">
        <v>40</v>
      </c>
      <c r="AX418" s="13" t="s">
        <v>81</v>
      </c>
      <c r="AY418" s="234" t="s">
        <v>127</v>
      </c>
    </row>
    <row r="419" spans="1:51" s="13" customFormat="1" ht="12">
      <c r="A419" s="13"/>
      <c r="B419" s="223"/>
      <c r="C419" s="224"/>
      <c r="D419" s="225" t="s">
        <v>138</v>
      </c>
      <c r="E419" s="226" t="s">
        <v>31</v>
      </c>
      <c r="F419" s="227" t="s">
        <v>584</v>
      </c>
      <c r="G419" s="224"/>
      <c r="H419" s="228">
        <v>1.13</v>
      </c>
      <c r="I419" s="229"/>
      <c r="J419" s="224"/>
      <c r="K419" s="224"/>
      <c r="L419" s="230"/>
      <c r="M419" s="231"/>
      <c r="N419" s="232"/>
      <c r="O419" s="232"/>
      <c r="P419" s="232"/>
      <c r="Q419" s="232"/>
      <c r="R419" s="232"/>
      <c r="S419" s="232"/>
      <c r="T419" s="23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4" t="s">
        <v>138</v>
      </c>
      <c r="AU419" s="234" t="s">
        <v>20</v>
      </c>
      <c r="AV419" s="13" t="s">
        <v>20</v>
      </c>
      <c r="AW419" s="13" t="s">
        <v>40</v>
      </c>
      <c r="AX419" s="13" t="s">
        <v>81</v>
      </c>
      <c r="AY419" s="234" t="s">
        <v>127</v>
      </c>
    </row>
    <row r="420" spans="1:51" s="15" customFormat="1" ht="12">
      <c r="A420" s="15"/>
      <c r="B420" s="245"/>
      <c r="C420" s="246"/>
      <c r="D420" s="225" t="s">
        <v>138</v>
      </c>
      <c r="E420" s="247" t="s">
        <v>31</v>
      </c>
      <c r="F420" s="248" t="s">
        <v>141</v>
      </c>
      <c r="G420" s="246"/>
      <c r="H420" s="249">
        <v>10.91</v>
      </c>
      <c r="I420" s="250"/>
      <c r="J420" s="246"/>
      <c r="K420" s="246"/>
      <c r="L420" s="251"/>
      <c r="M420" s="252"/>
      <c r="N420" s="253"/>
      <c r="O420" s="253"/>
      <c r="P420" s="253"/>
      <c r="Q420" s="253"/>
      <c r="R420" s="253"/>
      <c r="S420" s="253"/>
      <c r="T420" s="254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5" t="s">
        <v>138</v>
      </c>
      <c r="AU420" s="255" t="s">
        <v>20</v>
      </c>
      <c r="AV420" s="15" t="s">
        <v>134</v>
      </c>
      <c r="AW420" s="15" t="s">
        <v>40</v>
      </c>
      <c r="AX420" s="15" t="s">
        <v>89</v>
      </c>
      <c r="AY420" s="255" t="s">
        <v>127</v>
      </c>
    </row>
    <row r="421" spans="1:65" s="2" customFormat="1" ht="21.75" customHeight="1">
      <c r="A421" s="40"/>
      <c r="B421" s="41"/>
      <c r="C421" s="206" t="s">
        <v>585</v>
      </c>
      <c r="D421" s="206" t="s">
        <v>129</v>
      </c>
      <c r="E421" s="207" t="s">
        <v>586</v>
      </c>
      <c r="F421" s="208" t="s">
        <v>587</v>
      </c>
      <c r="G421" s="209" t="s">
        <v>176</v>
      </c>
      <c r="H421" s="210">
        <v>27.1</v>
      </c>
      <c r="I421" s="211"/>
      <c r="J421" s="210">
        <f>ROUND(I421*H421,2)</f>
        <v>0</v>
      </c>
      <c r="K421" s="208" t="s">
        <v>133</v>
      </c>
      <c r="L421" s="46"/>
      <c r="M421" s="212" t="s">
        <v>31</v>
      </c>
      <c r="N421" s="213" t="s">
        <v>52</v>
      </c>
      <c r="O421" s="86"/>
      <c r="P421" s="214">
        <f>O421*H421</f>
        <v>0</v>
      </c>
      <c r="Q421" s="214">
        <v>0.51915</v>
      </c>
      <c r="R421" s="214">
        <f>Q421*H421</f>
        <v>14.068965</v>
      </c>
      <c r="S421" s="214">
        <v>0</v>
      </c>
      <c r="T421" s="215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6" t="s">
        <v>134</v>
      </c>
      <c r="AT421" s="216" t="s">
        <v>129</v>
      </c>
      <c r="AU421" s="216" t="s">
        <v>20</v>
      </c>
      <c r="AY421" s="18" t="s">
        <v>127</v>
      </c>
      <c r="BE421" s="217">
        <f>IF(N421="základní",J421,0)</f>
        <v>0</v>
      </c>
      <c r="BF421" s="217">
        <f>IF(N421="snížená",J421,0)</f>
        <v>0</v>
      </c>
      <c r="BG421" s="217">
        <f>IF(N421="zákl. přenesená",J421,0)</f>
        <v>0</v>
      </c>
      <c r="BH421" s="217">
        <f>IF(N421="sníž. přenesená",J421,0)</f>
        <v>0</v>
      </c>
      <c r="BI421" s="217">
        <f>IF(N421="nulová",J421,0)</f>
        <v>0</v>
      </c>
      <c r="BJ421" s="18" t="s">
        <v>89</v>
      </c>
      <c r="BK421" s="217">
        <f>ROUND(I421*H421,2)</f>
        <v>0</v>
      </c>
      <c r="BL421" s="18" t="s">
        <v>134</v>
      </c>
      <c r="BM421" s="216" t="s">
        <v>588</v>
      </c>
    </row>
    <row r="422" spans="1:47" s="2" customFormat="1" ht="12">
      <c r="A422" s="40"/>
      <c r="B422" s="41"/>
      <c r="C422" s="42"/>
      <c r="D422" s="218" t="s">
        <v>136</v>
      </c>
      <c r="E422" s="42"/>
      <c r="F422" s="219" t="s">
        <v>589</v>
      </c>
      <c r="G422" s="42"/>
      <c r="H422" s="42"/>
      <c r="I422" s="220"/>
      <c r="J422" s="42"/>
      <c r="K422" s="42"/>
      <c r="L422" s="46"/>
      <c r="M422" s="221"/>
      <c r="N422" s="222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8" t="s">
        <v>136</v>
      </c>
      <c r="AU422" s="18" t="s">
        <v>20</v>
      </c>
    </row>
    <row r="423" spans="1:51" s="13" customFormat="1" ht="12">
      <c r="A423" s="13"/>
      <c r="B423" s="223"/>
      <c r="C423" s="224"/>
      <c r="D423" s="225" t="s">
        <v>138</v>
      </c>
      <c r="E423" s="226" t="s">
        <v>31</v>
      </c>
      <c r="F423" s="227" t="s">
        <v>590</v>
      </c>
      <c r="G423" s="224"/>
      <c r="H423" s="228">
        <v>27.1</v>
      </c>
      <c r="I423" s="229"/>
      <c r="J423" s="224"/>
      <c r="K423" s="224"/>
      <c r="L423" s="230"/>
      <c r="M423" s="231"/>
      <c r="N423" s="232"/>
      <c r="O423" s="232"/>
      <c r="P423" s="232"/>
      <c r="Q423" s="232"/>
      <c r="R423" s="232"/>
      <c r="S423" s="232"/>
      <c r="T423" s="23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4" t="s">
        <v>138</v>
      </c>
      <c r="AU423" s="234" t="s">
        <v>20</v>
      </c>
      <c r="AV423" s="13" t="s">
        <v>20</v>
      </c>
      <c r="AW423" s="13" t="s">
        <v>40</v>
      </c>
      <c r="AX423" s="13" t="s">
        <v>81</v>
      </c>
      <c r="AY423" s="234" t="s">
        <v>127</v>
      </c>
    </row>
    <row r="424" spans="1:51" s="14" customFormat="1" ht="12">
      <c r="A424" s="14"/>
      <c r="B424" s="235"/>
      <c r="C424" s="236"/>
      <c r="D424" s="225" t="s">
        <v>138</v>
      </c>
      <c r="E424" s="237" t="s">
        <v>31</v>
      </c>
      <c r="F424" s="238" t="s">
        <v>140</v>
      </c>
      <c r="G424" s="236"/>
      <c r="H424" s="237" t="s">
        <v>31</v>
      </c>
      <c r="I424" s="239"/>
      <c r="J424" s="236"/>
      <c r="K424" s="236"/>
      <c r="L424" s="240"/>
      <c r="M424" s="241"/>
      <c r="N424" s="242"/>
      <c r="O424" s="242"/>
      <c r="P424" s="242"/>
      <c r="Q424" s="242"/>
      <c r="R424" s="242"/>
      <c r="S424" s="242"/>
      <c r="T424" s="24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4" t="s">
        <v>138</v>
      </c>
      <c r="AU424" s="244" t="s">
        <v>20</v>
      </c>
      <c r="AV424" s="14" t="s">
        <v>89</v>
      </c>
      <c r="AW424" s="14" t="s">
        <v>40</v>
      </c>
      <c r="AX424" s="14" t="s">
        <v>81</v>
      </c>
      <c r="AY424" s="244" t="s">
        <v>127</v>
      </c>
    </row>
    <row r="425" spans="1:51" s="15" customFormat="1" ht="12">
      <c r="A425" s="15"/>
      <c r="B425" s="245"/>
      <c r="C425" s="246"/>
      <c r="D425" s="225" t="s">
        <v>138</v>
      </c>
      <c r="E425" s="247" t="s">
        <v>31</v>
      </c>
      <c r="F425" s="248" t="s">
        <v>141</v>
      </c>
      <c r="G425" s="246"/>
      <c r="H425" s="249">
        <v>27.1</v>
      </c>
      <c r="I425" s="250"/>
      <c r="J425" s="246"/>
      <c r="K425" s="246"/>
      <c r="L425" s="251"/>
      <c r="M425" s="252"/>
      <c r="N425" s="253"/>
      <c r="O425" s="253"/>
      <c r="P425" s="253"/>
      <c r="Q425" s="253"/>
      <c r="R425" s="253"/>
      <c r="S425" s="253"/>
      <c r="T425" s="254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55" t="s">
        <v>138</v>
      </c>
      <c r="AU425" s="255" t="s">
        <v>20</v>
      </c>
      <c r="AV425" s="15" t="s">
        <v>134</v>
      </c>
      <c r="AW425" s="15" t="s">
        <v>40</v>
      </c>
      <c r="AX425" s="15" t="s">
        <v>89</v>
      </c>
      <c r="AY425" s="255" t="s">
        <v>127</v>
      </c>
    </row>
    <row r="426" spans="1:63" s="12" customFormat="1" ht="22.8" customHeight="1">
      <c r="A426" s="12"/>
      <c r="B426" s="190"/>
      <c r="C426" s="191"/>
      <c r="D426" s="192" t="s">
        <v>80</v>
      </c>
      <c r="E426" s="204" t="s">
        <v>591</v>
      </c>
      <c r="F426" s="204" t="s">
        <v>592</v>
      </c>
      <c r="G426" s="191"/>
      <c r="H426" s="191"/>
      <c r="I426" s="194"/>
      <c r="J426" s="205">
        <f>BK426</f>
        <v>0</v>
      </c>
      <c r="K426" s="191"/>
      <c r="L426" s="196"/>
      <c r="M426" s="197"/>
      <c r="N426" s="198"/>
      <c r="O426" s="198"/>
      <c r="P426" s="199">
        <f>SUM(P427:P465)</f>
        <v>0</v>
      </c>
      <c r="Q426" s="198"/>
      <c r="R426" s="199">
        <f>SUM(R427:R465)</f>
        <v>0</v>
      </c>
      <c r="S426" s="198"/>
      <c r="T426" s="200">
        <f>SUM(T427:T465)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01" t="s">
        <v>89</v>
      </c>
      <c r="AT426" s="202" t="s">
        <v>80</v>
      </c>
      <c r="AU426" s="202" t="s">
        <v>89</v>
      </c>
      <c r="AY426" s="201" t="s">
        <v>127</v>
      </c>
      <c r="BK426" s="203">
        <f>SUM(BK427:BK465)</f>
        <v>0</v>
      </c>
    </row>
    <row r="427" spans="1:65" s="2" customFormat="1" ht="24.15" customHeight="1">
      <c r="A427" s="40"/>
      <c r="B427" s="41"/>
      <c r="C427" s="206" t="s">
        <v>593</v>
      </c>
      <c r="D427" s="206" t="s">
        <v>129</v>
      </c>
      <c r="E427" s="207" t="s">
        <v>594</v>
      </c>
      <c r="F427" s="208" t="s">
        <v>595</v>
      </c>
      <c r="G427" s="209" t="s">
        <v>237</v>
      </c>
      <c r="H427" s="210">
        <v>626.55</v>
      </c>
      <c r="I427" s="211"/>
      <c r="J427" s="210">
        <f>ROUND(I427*H427,2)</f>
        <v>0</v>
      </c>
      <c r="K427" s="208" t="s">
        <v>133</v>
      </c>
      <c r="L427" s="46"/>
      <c r="M427" s="212" t="s">
        <v>31</v>
      </c>
      <c r="N427" s="213" t="s">
        <v>52</v>
      </c>
      <c r="O427" s="86"/>
      <c r="P427" s="214">
        <f>O427*H427</f>
        <v>0</v>
      </c>
      <c r="Q427" s="214">
        <v>0</v>
      </c>
      <c r="R427" s="214">
        <f>Q427*H427</f>
        <v>0</v>
      </c>
      <c r="S427" s="214">
        <v>0</v>
      </c>
      <c r="T427" s="215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6" t="s">
        <v>134</v>
      </c>
      <c r="AT427" s="216" t="s">
        <v>129</v>
      </c>
      <c r="AU427" s="216" t="s">
        <v>20</v>
      </c>
      <c r="AY427" s="18" t="s">
        <v>127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8" t="s">
        <v>89</v>
      </c>
      <c r="BK427" s="217">
        <f>ROUND(I427*H427,2)</f>
        <v>0</v>
      </c>
      <c r="BL427" s="18" t="s">
        <v>134</v>
      </c>
      <c r="BM427" s="216" t="s">
        <v>596</v>
      </c>
    </row>
    <row r="428" spans="1:47" s="2" customFormat="1" ht="12">
      <c r="A428" s="40"/>
      <c r="B428" s="41"/>
      <c r="C428" s="42"/>
      <c r="D428" s="218" t="s">
        <v>136</v>
      </c>
      <c r="E428" s="42"/>
      <c r="F428" s="219" t="s">
        <v>597</v>
      </c>
      <c r="G428" s="42"/>
      <c r="H428" s="42"/>
      <c r="I428" s="220"/>
      <c r="J428" s="42"/>
      <c r="K428" s="42"/>
      <c r="L428" s="46"/>
      <c r="M428" s="221"/>
      <c r="N428" s="222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8" t="s">
        <v>136</v>
      </c>
      <c r="AU428" s="18" t="s">
        <v>20</v>
      </c>
    </row>
    <row r="429" spans="1:51" s="13" customFormat="1" ht="12">
      <c r="A429" s="13"/>
      <c r="B429" s="223"/>
      <c r="C429" s="224"/>
      <c r="D429" s="225" t="s">
        <v>138</v>
      </c>
      <c r="E429" s="226" t="s">
        <v>31</v>
      </c>
      <c r="F429" s="227" t="s">
        <v>598</v>
      </c>
      <c r="G429" s="224"/>
      <c r="H429" s="228">
        <v>626.55</v>
      </c>
      <c r="I429" s="229"/>
      <c r="J429" s="224"/>
      <c r="K429" s="224"/>
      <c r="L429" s="230"/>
      <c r="M429" s="231"/>
      <c r="N429" s="232"/>
      <c r="O429" s="232"/>
      <c r="P429" s="232"/>
      <c r="Q429" s="232"/>
      <c r="R429" s="232"/>
      <c r="S429" s="232"/>
      <c r="T429" s="23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4" t="s">
        <v>138</v>
      </c>
      <c r="AU429" s="234" t="s">
        <v>20</v>
      </c>
      <c r="AV429" s="13" t="s">
        <v>20</v>
      </c>
      <c r="AW429" s="13" t="s">
        <v>40</v>
      </c>
      <c r="AX429" s="13" t="s">
        <v>81</v>
      </c>
      <c r="AY429" s="234" t="s">
        <v>127</v>
      </c>
    </row>
    <row r="430" spans="1:51" s="15" customFormat="1" ht="12">
      <c r="A430" s="15"/>
      <c r="B430" s="245"/>
      <c r="C430" s="246"/>
      <c r="D430" s="225" t="s">
        <v>138</v>
      </c>
      <c r="E430" s="247" t="s">
        <v>31</v>
      </c>
      <c r="F430" s="248" t="s">
        <v>141</v>
      </c>
      <c r="G430" s="246"/>
      <c r="H430" s="249">
        <v>626.55</v>
      </c>
      <c r="I430" s="250"/>
      <c r="J430" s="246"/>
      <c r="K430" s="246"/>
      <c r="L430" s="251"/>
      <c r="M430" s="252"/>
      <c r="N430" s="253"/>
      <c r="O430" s="253"/>
      <c r="P430" s="253"/>
      <c r="Q430" s="253"/>
      <c r="R430" s="253"/>
      <c r="S430" s="253"/>
      <c r="T430" s="254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55" t="s">
        <v>138</v>
      </c>
      <c r="AU430" s="255" t="s">
        <v>20</v>
      </c>
      <c r="AV430" s="15" t="s">
        <v>134</v>
      </c>
      <c r="AW430" s="15" t="s">
        <v>40</v>
      </c>
      <c r="AX430" s="15" t="s">
        <v>89</v>
      </c>
      <c r="AY430" s="255" t="s">
        <v>127</v>
      </c>
    </row>
    <row r="431" spans="1:65" s="2" customFormat="1" ht="24.15" customHeight="1">
      <c r="A431" s="40"/>
      <c r="B431" s="41"/>
      <c r="C431" s="206" t="s">
        <v>599</v>
      </c>
      <c r="D431" s="206" t="s">
        <v>129</v>
      </c>
      <c r="E431" s="207" t="s">
        <v>600</v>
      </c>
      <c r="F431" s="208" t="s">
        <v>601</v>
      </c>
      <c r="G431" s="209" t="s">
        <v>237</v>
      </c>
      <c r="H431" s="210">
        <v>11904.45</v>
      </c>
      <c r="I431" s="211"/>
      <c r="J431" s="210">
        <f>ROUND(I431*H431,2)</f>
        <v>0</v>
      </c>
      <c r="K431" s="208" t="s">
        <v>133</v>
      </c>
      <c r="L431" s="46"/>
      <c r="M431" s="212" t="s">
        <v>31</v>
      </c>
      <c r="N431" s="213" t="s">
        <v>52</v>
      </c>
      <c r="O431" s="86"/>
      <c r="P431" s="214">
        <f>O431*H431</f>
        <v>0</v>
      </c>
      <c r="Q431" s="214">
        <v>0</v>
      </c>
      <c r="R431" s="214">
        <f>Q431*H431</f>
        <v>0</v>
      </c>
      <c r="S431" s="214">
        <v>0</v>
      </c>
      <c r="T431" s="215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6" t="s">
        <v>134</v>
      </c>
      <c r="AT431" s="216" t="s">
        <v>129</v>
      </c>
      <c r="AU431" s="216" t="s">
        <v>20</v>
      </c>
      <c r="AY431" s="18" t="s">
        <v>127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8" t="s">
        <v>89</v>
      </c>
      <c r="BK431" s="217">
        <f>ROUND(I431*H431,2)</f>
        <v>0</v>
      </c>
      <c r="BL431" s="18" t="s">
        <v>134</v>
      </c>
      <c r="BM431" s="216" t="s">
        <v>602</v>
      </c>
    </row>
    <row r="432" spans="1:47" s="2" customFormat="1" ht="12">
      <c r="A432" s="40"/>
      <c r="B432" s="41"/>
      <c r="C432" s="42"/>
      <c r="D432" s="218" t="s">
        <v>136</v>
      </c>
      <c r="E432" s="42"/>
      <c r="F432" s="219" t="s">
        <v>603</v>
      </c>
      <c r="G432" s="42"/>
      <c r="H432" s="42"/>
      <c r="I432" s="220"/>
      <c r="J432" s="42"/>
      <c r="K432" s="42"/>
      <c r="L432" s="46"/>
      <c r="M432" s="221"/>
      <c r="N432" s="222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8" t="s">
        <v>136</v>
      </c>
      <c r="AU432" s="18" t="s">
        <v>20</v>
      </c>
    </row>
    <row r="433" spans="1:51" s="13" customFormat="1" ht="12">
      <c r="A433" s="13"/>
      <c r="B433" s="223"/>
      <c r="C433" s="224"/>
      <c r="D433" s="225" t="s">
        <v>138</v>
      </c>
      <c r="E433" s="226" t="s">
        <v>31</v>
      </c>
      <c r="F433" s="227" t="s">
        <v>604</v>
      </c>
      <c r="G433" s="224"/>
      <c r="H433" s="228">
        <v>11904.45</v>
      </c>
      <c r="I433" s="229"/>
      <c r="J433" s="224"/>
      <c r="K433" s="224"/>
      <c r="L433" s="230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4" t="s">
        <v>138</v>
      </c>
      <c r="AU433" s="234" t="s">
        <v>20</v>
      </c>
      <c r="AV433" s="13" t="s">
        <v>20</v>
      </c>
      <c r="AW433" s="13" t="s">
        <v>40</v>
      </c>
      <c r="AX433" s="13" t="s">
        <v>81</v>
      </c>
      <c r="AY433" s="234" t="s">
        <v>127</v>
      </c>
    </row>
    <row r="434" spans="1:51" s="15" customFormat="1" ht="12">
      <c r="A434" s="15"/>
      <c r="B434" s="245"/>
      <c r="C434" s="246"/>
      <c r="D434" s="225" t="s">
        <v>138</v>
      </c>
      <c r="E434" s="247" t="s">
        <v>31</v>
      </c>
      <c r="F434" s="248" t="s">
        <v>141</v>
      </c>
      <c r="G434" s="246"/>
      <c r="H434" s="249">
        <v>11904.45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55" t="s">
        <v>138</v>
      </c>
      <c r="AU434" s="255" t="s">
        <v>20</v>
      </c>
      <c r="AV434" s="15" t="s">
        <v>134</v>
      </c>
      <c r="AW434" s="15" t="s">
        <v>40</v>
      </c>
      <c r="AX434" s="15" t="s">
        <v>89</v>
      </c>
      <c r="AY434" s="255" t="s">
        <v>127</v>
      </c>
    </row>
    <row r="435" spans="1:65" s="2" customFormat="1" ht="24.15" customHeight="1">
      <c r="A435" s="40"/>
      <c r="B435" s="41"/>
      <c r="C435" s="206" t="s">
        <v>605</v>
      </c>
      <c r="D435" s="206" t="s">
        <v>129</v>
      </c>
      <c r="E435" s="207" t="s">
        <v>606</v>
      </c>
      <c r="F435" s="208" t="s">
        <v>607</v>
      </c>
      <c r="G435" s="209" t="s">
        <v>237</v>
      </c>
      <c r="H435" s="210">
        <v>71.69</v>
      </c>
      <c r="I435" s="211"/>
      <c r="J435" s="210">
        <f>ROUND(I435*H435,2)</f>
        <v>0</v>
      </c>
      <c r="K435" s="208" t="s">
        <v>133</v>
      </c>
      <c r="L435" s="46"/>
      <c r="M435" s="212" t="s">
        <v>31</v>
      </c>
      <c r="N435" s="213" t="s">
        <v>52</v>
      </c>
      <c r="O435" s="86"/>
      <c r="P435" s="214">
        <f>O435*H435</f>
        <v>0</v>
      </c>
      <c r="Q435" s="214">
        <v>0</v>
      </c>
      <c r="R435" s="214">
        <f>Q435*H435</f>
        <v>0</v>
      </c>
      <c r="S435" s="214">
        <v>0</v>
      </c>
      <c r="T435" s="215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6" t="s">
        <v>134</v>
      </c>
      <c r="AT435" s="216" t="s">
        <v>129</v>
      </c>
      <c r="AU435" s="216" t="s">
        <v>20</v>
      </c>
      <c r="AY435" s="18" t="s">
        <v>127</v>
      </c>
      <c r="BE435" s="217">
        <f>IF(N435="základní",J435,0)</f>
        <v>0</v>
      </c>
      <c r="BF435" s="217">
        <f>IF(N435="snížená",J435,0)</f>
        <v>0</v>
      </c>
      <c r="BG435" s="217">
        <f>IF(N435="zákl. přenesená",J435,0)</f>
        <v>0</v>
      </c>
      <c r="BH435" s="217">
        <f>IF(N435="sníž. přenesená",J435,0)</f>
        <v>0</v>
      </c>
      <c r="BI435" s="217">
        <f>IF(N435="nulová",J435,0)</f>
        <v>0</v>
      </c>
      <c r="BJ435" s="18" t="s">
        <v>89</v>
      </c>
      <c r="BK435" s="217">
        <f>ROUND(I435*H435,2)</f>
        <v>0</v>
      </c>
      <c r="BL435" s="18" t="s">
        <v>134</v>
      </c>
      <c r="BM435" s="216" t="s">
        <v>608</v>
      </c>
    </row>
    <row r="436" spans="1:47" s="2" customFormat="1" ht="12">
      <c r="A436" s="40"/>
      <c r="B436" s="41"/>
      <c r="C436" s="42"/>
      <c r="D436" s="218" t="s">
        <v>136</v>
      </c>
      <c r="E436" s="42"/>
      <c r="F436" s="219" t="s">
        <v>609</v>
      </c>
      <c r="G436" s="42"/>
      <c r="H436" s="42"/>
      <c r="I436" s="220"/>
      <c r="J436" s="42"/>
      <c r="K436" s="42"/>
      <c r="L436" s="46"/>
      <c r="M436" s="221"/>
      <c r="N436" s="222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8" t="s">
        <v>136</v>
      </c>
      <c r="AU436" s="18" t="s">
        <v>20</v>
      </c>
    </row>
    <row r="437" spans="1:51" s="13" customFormat="1" ht="12">
      <c r="A437" s="13"/>
      <c r="B437" s="223"/>
      <c r="C437" s="224"/>
      <c r="D437" s="225" t="s">
        <v>138</v>
      </c>
      <c r="E437" s="226" t="s">
        <v>31</v>
      </c>
      <c r="F437" s="227" t="s">
        <v>610</v>
      </c>
      <c r="G437" s="224"/>
      <c r="H437" s="228">
        <v>42.05</v>
      </c>
      <c r="I437" s="229"/>
      <c r="J437" s="224"/>
      <c r="K437" s="224"/>
      <c r="L437" s="230"/>
      <c r="M437" s="231"/>
      <c r="N437" s="232"/>
      <c r="O437" s="232"/>
      <c r="P437" s="232"/>
      <c r="Q437" s="232"/>
      <c r="R437" s="232"/>
      <c r="S437" s="232"/>
      <c r="T437" s="23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4" t="s">
        <v>138</v>
      </c>
      <c r="AU437" s="234" t="s">
        <v>20</v>
      </c>
      <c r="AV437" s="13" t="s">
        <v>20</v>
      </c>
      <c r="AW437" s="13" t="s">
        <v>40</v>
      </c>
      <c r="AX437" s="13" t="s">
        <v>81</v>
      </c>
      <c r="AY437" s="234" t="s">
        <v>127</v>
      </c>
    </row>
    <row r="438" spans="1:51" s="14" customFormat="1" ht="12">
      <c r="A438" s="14"/>
      <c r="B438" s="235"/>
      <c r="C438" s="236"/>
      <c r="D438" s="225" t="s">
        <v>138</v>
      </c>
      <c r="E438" s="237" t="s">
        <v>31</v>
      </c>
      <c r="F438" s="238" t="s">
        <v>611</v>
      </c>
      <c r="G438" s="236"/>
      <c r="H438" s="237" t="s">
        <v>31</v>
      </c>
      <c r="I438" s="239"/>
      <c r="J438" s="236"/>
      <c r="K438" s="236"/>
      <c r="L438" s="240"/>
      <c r="M438" s="241"/>
      <c r="N438" s="242"/>
      <c r="O438" s="242"/>
      <c r="P438" s="242"/>
      <c r="Q438" s="242"/>
      <c r="R438" s="242"/>
      <c r="S438" s="242"/>
      <c r="T438" s="24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4" t="s">
        <v>138</v>
      </c>
      <c r="AU438" s="244" t="s">
        <v>20</v>
      </c>
      <c r="AV438" s="14" t="s">
        <v>89</v>
      </c>
      <c r="AW438" s="14" t="s">
        <v>40</v>
      </c>
      <c r="AX438" s="14" t="s">
        <v>81</v>
      </c>
      <c r="AY438" s="244" t="s">
        <v>127</v>
      </c>
    </row>
    <row r="439" spans="1:51" s="13" customFormat="1" ht="12">
      <c r="A439" s="13"/>
      <c r="B439" s="223"/>
      <c r="C439" s="224"/>
      <c r="D439" s="225" t="s">
        <v>138</v>
      </c>
      <c r="E439" s="226" t="s">
        <v>31</v>
      </c>
      <c r="F439" s="227" t="s">
        <v>612</v>
      </c>
      <c r="G439" s="224"/>
      <c r="H439" s="228">
        <v>29.64</v>
      </c>
      <c r="I439" s="229"/>
      <c r="J439" s="224"/>
      <c r="K439" s="224"/>
      <c r="L439" s="230"/>
      <c r="M439" s="231"/>
      <c r="N439" s="232"/>
      <c r="O439" s="232"/>
      <c r="P439" s="232"/>
      <c r="Q439" s="232"/>
      <c r="R439" s="232"/>
      <c r="S439" s="232"/>
      <c r="T439" s="23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4" t="s">
        <v>138</v>
      </c>
      <c r="AU439" s="234" t="s">
        <v>20</v>
      </c>
      <c r="AV439" s="13" t="s">
        <v>20</v>
      </c>
      <c r="AW439" s="13" t="s">
        <v>40</v>
      </c>
      <c r="AX439" s="13" t="s">
        <v>81</v>
      </c>
      <c r="AY439" s="234" t="s">
        <v>127</v>
      </c>
    </row>
    <row r="440" spans="1:51" s="14" customFormat="1" ht="12">
      <c r="A440" s="14"/>
      <c r="B440" s="235"/>
      <c r="C440" s="236"/>
      <c r="D440" s="225" t="s">
        <v>138</v>
      </c>
      <c r="E440" s="237" t="s">
        <v>31</v>
      </c>
      <c r="F440" s="238" t="s">
        <v>613</v>
      </c>
      <c r="G440" s="236"/>
      <c r="H440" s="237" t="s">
        <v>31</v>
      </c>
      <c r="I440" s="239"/>
      <c r="J440" s="236"/>
      <c r="K440" s="236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138</v>
      </c>
      <c r="AU440" s="244" t="s">
        <v>20</v>
      </c>
      <c r="AV440" s="14" t="s">
        <v>89</v>
      </c>
      <c r="AW440" s="14" t="s">
        <v>40</v>
      </c>
      <c r="AX440" s="14" t="s">
        <v>81</v>
      </c>
      <c r="AY440" s="244" t="s">
        <v>127</v>
      </c>
    </row>
    <row r="441" spans="1:51" s="15" customFormat="1" ht="12">
      <c r="A441" s="15"/>
      <c r="B441" s="245"/>
      <c r="C441" s="246"/>
      <c r="D441" s="225" t="s">
        <v>138</v>
      </c>
      <c r="E441" s="247" t="s">
        <v>31</v>
      </c>
      <c r="F441" s="248" t="s">
        <v>141</v>
      </c>
      <c r="G441" s="246"/>
      <c r="H441" s="249">
        <v>71.69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5" t="s">
        <v>138</v>
      </c>
      <c r="AU441" s="255" t="s">
        <v>20</v>
      </c>
      <c r="AV441" s="15" t="s">
        <v>134</v>
      </c>
      <c r="AW441" s="15" t="s">
        <v>40</v>
      </c>
      <c r="AX441" s="15" t="s">
        <v>89</v>
      </c>
      <c r="AY441" s="255" t="s">
        <v>127</v>
      </c>
    </row>
    <row r="442" spans="1:65" s="2" customFormat="1" ht="24.15" customHeight="1">
      <c r="A442" s="40"/>
      <c r="B442" s="41"/>
      <c r="C442" s="206" t="s">
        <v>614</v>
      </c>
      <c r="D442" s="206" t="s">
        <v>129</v>
      </c>
      <c r="E442" s="207" t="s">
        <v>615</v>
      </c>
      <c r="F442" s="208" t="s">
        <v>601</v>
      </c>
      <c r="G442" s="209" t="s">
        <v>237</v>
      </c>
      <c r="H442" s="210">
        <v>1362.11</v>
      </c>
      <c r="I442" s="211"/>
      <c r="J442" s="210">
        <f>ROUND(I442*H442,2)</f>
        <v>0</v>
      </c>
      <c r="K442" s="208" t="s">
        <v>133</v>
      </c>
      <c r="L442" s="46"/>
      <c r="M442" s="212" t="s">
        <v>31</v>
      </c>
      <c r="N442" s="213" t="s">
        <v>52</v>
      </c>
      <c r="O442" s="86"/>
      <c r="P442" s="214">
        <f>O442*H442</f>
        <v>0</v>
      </c>
      <c r="Q442" s="214">
        <v>0</v>
      </c>
      <c r="R442" s="214">
        <f>Q442*H442</f>
        <v>0</v>
      </c>
      <c r="S442" s="214">
        <v>0</v>
      </c>
      <c r="T442" s="215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6" t="s">
        <v>134</v>
      </c>
      <c r="AT442" s="216" t="s">
        <v>129</v>
      </c>
      <c r="AU442" s="216" t="s">
        <v>20</v>
      </c>
      <c r="AY442" s="18" t="s">
        <v>127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89</v>
      </c>
      <c r="BK442" s="217">
        <f>ROUND(I442*H442,2)</f>
        <v>0</v>
      </c>
      <c r="BL442" s="18" t="s">
        <v>134</v>
      </c>
      <c r="BM442" s="216" t="s">
        <v>616</v>
      </c>
    </row>
    <row r="443" spans="1:47" s="2" customFormat="1" ht="12">
      <c r="A443" s="40"/>
      <c r="B443" s="41"/>
      <c r="C443" s="42"/>
      <c r="D443" s="218" t="s">
        <v>136</v>
      </c>
      <c r="E443" s="42"/>
      <c r="F443" s="219" t="s">
        <v>617</v>
      </c>
      <c r="G443" s="42"/>
      <c r="H443" s="42"/>
      <c r="I443" s="220"/>
      <c r="J443" s="42"/>
      <c r="K443" s="42"/>
      <c r="L443" s="46"/>
      <c r="M443" s="221"/>
      <c r="N443" s="222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8" t="s">
        <v>136</v>
      </c>
      <c r="AU443" s="18" t="s">
        <v>20</v>
      </c>
    </row>
    <row r="444" spans="1:51" s="13" customFormat="1" ht="12">
      <c r="A444" s="13"/>
      <c r="B444" s="223"/>
      <c r="C444" s="224"/>
      <c r="D444" s="225" t="s">
        <v>138</v>
      </c>
      <c r="E444" s="226" t="s">
        <v>31</v>
      </c>
      <c r="F444" s="227" t="s">
        <v>618</v>
      </c>
      <c r="G444" s="224"/>
      <c r="H444" s="228">
        <v>1362.11</v>
      </c>
      <c r="I444" s="229"/>
      <c r="J444" s="224"/>
      <c r="K444" s="224"/>
      <c r="L444" s="230"/>
      <c r="M444" s="231"/>
      <c r="N444" s="232"/>
      <c r="O444" s="232"/>
      <c r="P444" s="232"/>
      <c r="Q444" s="232"/>
      <c r="R444" s="232"/>
      <c r="S444" s="232"/>
      <c r="T444" s="23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4" t="s">
        <v>138</v>
      </c>
      <c r="AU444" s="234" t="s">
        <v>20</v>
      </c>
      <c r="AV444" s="13" t="s">
        <v>20</v>
      </c>
      <c r="AW444" s="13" t="s">
        <v>40</v>
      </c>
      <c r="AX444" s="13" t="s">
        <v>81</v>
      </c>
      <c r="AY444" s="234" t="s">
        <v>127</v>
      </c>
    </row>
    <row r="445" spans="1:51" s="15" customFormat="1" ht="12">
      <c r="A445" s="15"/>
      <c r="B445" s="245"/>
      <c r="C445" s="246"/>
      <c r="D445" s="225" t="s">
        <v>138</v>
      </c>
      <c r="E445" s="247" t="s">
        <v>31</v>
      </c>
      <c r="F445" s="248" t="s">
        <v>141</v>
      </c>
      <c r="G445" s="246"/>
      <c r="H445" s="249">
        <v>1362.11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55" t="s">
        <v>138</v>
      </c>
      <c r="AU445" s="255" t="s">
        <v>20</v>
      </c>
      <c r="AV445" s="15" t="s">
        <v>134</v>
      </c>
      <c r="AW445" s="15" t="s">
        <v>40</v>
      </c>
      <c r="AX445" s="15" t="s">
        <v>89</v>
      </c>
      <c r="AY445" s="255" t="s">
        <v>127</v>
      </c>
    </row>
    <row r="446" spans="1:65" s="2" customFormat="1" ht="16.5" customHeight="1">
      <c r="A446" s="40"/>
      <c r="B446" s="41"/>
      <c r="C446" s="206" t="s">
        <v>619</v>
      </c>
      <c r="D446" s="206" t="s">
        <v>129</v>
      </c>
      <c r="E446" s="207" t="s">
        <v>620</v>
      </c>
      <c r="F446" s="208" t="s">
        <v>621</v>
      </c>
      <c r="G446" s="209" t="s">
        <v>237</v>
      </c>
      <c r="H446" s="210">
        <v>626.55</v>
      </c>
      <c r="I446" s="211"/>
      <c r="J446" s="210">
        <f>ROUND(I446*H446,2)</f>
        <v>0</v>
      </c>
      <c r="K446" s="208" t="s">
        <v>133</v>
      </c>
      <c r="L446" s="46"/>
      <c r="M446" s="212" t="s">
        <v>31</v>
      </c>
      <c r="N446" s="213" t="s">
        <v>52</v>
      </c>
      <c r="O446" s="86"/>
      <c r="P446" s="214">
        <f>O446*H446</f>
        <v>0</v>
      </c>
      <c r="Q446" s="214">
        <v>0</v>
      </c>
      <c r="R446" s="214">
        <f>Q446*H446</f>
        <v>0</v>
      </c>
      <c r="S446" s="214">
        <v>0</v>
      </c>
      <c r="T446" s="215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6" t="s">
        <v>134</v>
      </c>
      <c r="AT446" s="216" t="s">
        <v>129</v>
      </c>
      <c r="AU446" s="216" t="s">
        <v>20</v>
      </c>
      <c r="AY446" s="18" t="s">
        <v>127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89</v>
      </c>
      <c r="BK446" s="217">
        <f>ROUND(I446*H446,2)</f>
        <v>0</v>
      </c>
      <c r="BL446" s="18" t="s">
        <v>134</v>
      </c>
      <c r="BM446" s="216" t="s">
        <v>622</v>
      </c>
    </row>
    <row r="447" spans="1:47" s="2" customFormat="1" ht="12">
      <c r="A447" s="40"/>
      <c r="B447" s="41"/>
      <c r="C447" s="42"/>
      <c r="D447" s="218" t="s">
        <v>136</v>
      </c>
      <c r="E447" s="42"/>
      <c r="F447" s="219" t="s">
        <v>623</v>
      </c>
      <c r="G447" s="42"/>
      <c r="H447" s="42"/>
      <c r="I447" s="220"/>
      <c r="J447" s="42"/>
      <c r="K447" s="42"/>
      <c r="L447" s="46"/>
      <c r="M447" s="221"/>
      <c r="N447" s="222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8" t="s">
        <v>136</v>
      </c>
      <c r="AU447" s="18" t="s">
        <v>20</v>
      </c>
    </row>
    <row r="448" spans="1:51" s="13" customFormat="1" ht="12">
      <c r="A448" s="13"/>
      <c r="B448" s="223"/>
      <c r="C448" s="224"/>
      <c r="D448" s="225" t="s">
        <v>138</v>
      </c>
      <c r="E448" s="226" t="s">
        <v>31</v>
      </c>
      <c r="F448" s="227" t="s">
        <v>624</v>
      </c>
      <c r="G448" s="224"/>
      <c r="H448" s="228">
        <v>626.55</v>
      </c>
      <c r="I448" s="229"/>
      <c r="J448" s="224"/>
      <c r="K448" s="224"/>
      <c r="L448" s="230"/>
      <c r="M448" s="231"/>
      <c r="N448" s="232"/>
      <c r="O448" s="232"/>
      <c r="P448" s="232"/>
      <c r="Q448" s="232"/>
      <c r="R448" s="232"/>
      <c r="S448" s="232"/>
      <c r="T448" s="23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4" t="s">
        <v>138</v>
      </c>
      <c r="AU448" s="234" t="s">
        <v>20</v>
      </c>
      <c r="AV448" s="13" t="s">
        <v>20</v>
      </c>
      <c r="AW448" s="13" t="s">
        <v>40</v>
      </c>
      <c r="AX448" s="13" t="s">
        <v>81</v>
      </c>
      <c r="AY448" s="234" t="s">
        <v>127</v>
      </c>
    </row>
    <row r="449" spans="1:51" s="15" customFormat="1" ht="12">
      <c r="A449" s="15"/>
      <c r="B449" s="245"/>
      <c r="C449" s="246"/>
      <c r="D449" s="225" t="s">
        <v>138</v>
      </c>
      <c r="E449" s="247" t="s">
        <v>31</v>
      </c>
      <c r="F449" s="248" t="s">
        <v>141</v>
      </c>
      <c r="G449" s="246"/>
      <c r="H449" s="249">
        <v>626.55</v>
      </c>
      <c r="I449" s="250"/>
      <c r="J449" s="246"/>
      <c r="K449" s="246"/>
      <c r="L449" s="251"/>
      <c r="M449" s="252"/>
      <c r="N449" s="253"/>
      <c r="O449" s="253"/>
      <c r="P449" s="253"/>
      <c r="Q449" s="253"/>
      <c r="R449" s="253"/>
      <c r="S449" s="253"/>
      <c r="T449" s="254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55" t="s">
        <v>138</v>
      </c>
      <c r="AU449" s="255" t="s">
        <v>20</v>
      </c>
      <c r="AV449" s="15" t="s">
        <v>134</v>
      </c>
      <c r="AW449" s="15" t="s">
        <v>40</v>
      </c>
      <c r="AX449" s="15" t="s">
        <v>89</v>
      </c>
      <c r="AY449" s="255" t="s">
        <v>127</v>
      </c>
    </row>
    <row r="450" spans="1:65" s="2" customFormat="1" ht="16.5" customHeight="1">
      <c r="A450" s="40"/>
      <c r="B450" s="41"/>
      <c r="C450" s="206" t="s">
        <v>625</v>
      </c>
      <c r="D450" s="206" t="s">
        <v>129</v>
      </c>
      <c r="E450" s="207" t="s">
        <v>626</v>
      </c>
      <c r="F450" s="208" t="s">
        <v>627</v>
      </c>
      <c r="G450" s="209" t="s">
        <v>237</v>
      </c>
      <c r="H450" s="210">
        <v>71.69</v>
      </c>
      <c r="I450" s="211"/>
      <c r="J450" s="210">
        <f>ROUND(I450*H450,2)</f>
        <v>0</v>
      </c>
      <c r="K450" s="208" t="s">
        <v>133</v>
      </c>
      <c r="L450" s="46"/>
      <c r="M450" s="212" t="s">
        <v>31</v>
      </c>
      <c r="N450" s="213" t="s">
        <v>52</v>
      </c>
      <c r="O450" s="86"/>
      <c r="P450" s="214">
        <f>O450*H450</f>
        <v>0</v>
      </c>
      <c r="Q450" s="214">
        <v>0</v>
      </c>
      <c r="R450" s="214">
        <f>Q450*H450</f>
        <v>0</v>
      </c>
      <c r="S450" s="214">
        <v>0</v>
      </c>
      <c r="T450" s="215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6" t="s">
        <v>134</v>
      </c>
      <c r="AT450" s="216" t="s">
        <v>129</v>
      </c>
      <c r="AU450" s="216" t="s">
        <v>20</v>
      </c>
      <c r="AY450" s="18" t="s">
        <v>127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18" t="s">
        <v>89</v>
      </c>
      <c r="BK450" s="217">
        <f>ROUND(I450*H450,2)</f>
        <v>0</v>
      </c>
      <c r="BL450" s="18" t="s">
        <v>134</v>
      </c>
      <c r="BM450" s="216" t="s">
        <v>628</v>
      </c>
    </row>
    <row r="451" spans="1:47" s="2" customFormat="1" ht="12">
      <c r="A451" s="40"/>
      <c r="B451" s="41"/>
      <c r="C451" s="42"/>
      <c r="D451" s="218" t="s">
        <v>136</v>
      </c>
      <c r="E451" s="42"/>
      <c r="F451" s="219" t="s">
        <v>629</v>
      </c>
      <c r="G451" s="42"/>
      <c r="H451" s="42"/>
      <c r="I451" s="220"/>
      <c r="J451" s="42"/>
      <c r="K451" s="42"/>
      <c r="L451" s="46"/>
      <c r="M451" s="221"/>
      <c r="N451" s="222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8" t="s">
        <v>136</v>
      </c>
      <c r="AU451" s="18" t="s">
        <v>20</v>
      </c>
    </row>
    <row r="452" spans="1:51" s="13" customFormat="1" ht="12">
      <c r="A452" s="13"/>
      <c r="B452" s="223"/>
      <c r="C452" s="224"/>
      <c r="D452" s="225" t="s">
        <v>138</v>
      </c>
      <c r="E452" s="226" t="s">
        <v>31</v>
      </c>
      <c r="F452" s="227" t="s">
        <v>630</v>
      </c>
      <c r="G452" s="224"/>
      <c r="H452" s="228">
        <v>71.69</v>
      </c>
      <c r="I452" s="229"/>
      <c r="J452" s="224"/>
      <c r="K452" s="224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138</v>
      </c>
      <c r="AU452" s="234" t="s">
        <v>20</v>
      </c>
      <c r="AV452" s="13" t="s">
        <v>20</v>
      </c>
      <c r="AW452" s="13" t="s">
        <v>40</v>
      </c>
      <c r="AX452" s="13" t="s">
        <v>81</v>
      </c>
      <c r="AY452" s="234" t="s">
        <v>127</v>
      </c>
    </row>
    <row r="453" spans="1:51" s="15" customFormat="1" ht="12">
      <c r="A453" s="15"/>
      <c r="B453" s="245"/>
      <c r="C453" s="246"/>
      <c r="D453" s="225" t="s">
        <v>138</v>
      </c>
      <c r="E453" s="247" t="s">
        <v>31</v>
      </c>
      <c r="F453" s="248" t="s">
        <v>141</v>
      </c>
      <c r="G453" s="246"/>
      <c r="H453" s="249">
        <v>71.69</v>
      </c>
      <c r="I453" s="250"/>
      <c r="J453" s="246"/>
      <c r="K453" s="246"/>
      <c r="L453" s="251"/>
      <c r="M453" s="252"/>
      <c r="N453" s="253"/>
      <c r="O453" s="253"/>
      <c r="P453" s="253"/>
      <c r="Q453" s="253"/>
      <c r="R453" s="253"/>
      <c r="S453" s="253"/>
      <c r="T453" s="254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55" t="s">
        <v>138</v>
      </c>
      <c r="AU453" s="255" t="s">
        <v>20</v>
      </c>
      <c r="AV453" s="15" t="s">
        <v>134</v>
      </c>
      <c r="AW453" s="15" t="s">
        <v>40</v>
      </c>
      <c r="AX453" s="15" t="s">
        <v>89</v>
      </c>
      <c r="AY453" s="255" t="s">
        <v>127</v>
      </c>
    </row>
    <row r="454" spans="1:65" s="2" customFormat="1" ht="24.15" customHeight="1">
      <c r="A454" s="40"/>
      <c r="B454" s="41"/>
      <c r="C454" s="206" t="s">
        <v>631</v>
      </c>
      <c r="D454" s="206" t="s">
        <v>129</v>
      </c>
      <c r="E454" s="207" t="s">
        <v>632</v>
      </c>
      <c r="F454" s="208" t="s">
        <v>633</v>
      </c>
      <c r="G454" s="209" t="s">
        <v>237</v>
      </c>
      <c r="H454" s="210">
        <v>71.69</v>
      </c>
      <c r="I454" s="211"/>
      <c r="J454" s="210">
        <f>ROUND(I454*H454,2)</f>
        <v>0</v>
      </c>
      <c r="K454" s="208" t="s">
        <v>133</v>
      </c>
      <c r="L454" s="46"/>
      <c r="M454" s="212" t="s">
        <v>31</v>
      </c>
      <c r="N454" s="213" t="s">
        <v>52</v>
      </c>
      <c r="O454" s="86"/>
      <c r="P454" s="214">
        <f>O454*H454</f>
        <v>0</v>
      </c>
      <c r="Q454" s="214">
        <v>0</v>
      </c>
      <c r="R454" s="214">
        <f>Q454*H454</f>
        <v>0</v>
      </c>
      <c r="S454" s="214">
        <v>0</v>
      </c>
      <c r="T454" s="215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6" t="s">
        <v>134</v>
      </c>
      <c r="AT454" s="216" t="s">
        <v>129</v>
      </c>
      <c r="AU454" s="216" t="s">
        <v>20</v>
      </c>
      <c r="AY454" s="18" t="s">
        <v>127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8" t="s">
        <v>89</v>
      </c>
      <c r="BK454" s="217">
        <f>ROUND(I454*H454,2)</f>
        <v>0</v>
      </c>
      <c r="BL454" s="18" t="s">
        <v>134</v>
      </c>
      <c r="BM454" s="216" t="s">
        <v>634</v>
      </c>
    </row>
    <row r="455" spans="1:47" s="2" customFormat="1" ht="12">
      <c r="A455" s="40"/>
      <c r="B455" s="41"/>
      <c r="C455" s="42"/>
      <c r="D455" s="218" t="s">
        <v>136</v>
      </c>
      <c r="E455" s="42"/>
      <c r="F455" s="219" t="s">
        <v>635</v>
      </c>
      <c r="G455" s="42"/>
      <c r="H455" s="42"/>
      <c r="I455" s="220"/>
      <c r="J455" s="42"/>
      <c r="K455" s="42"/>
      <c r="L455" s="46"/>
      <c r="M455" s="221"/>
      <c r="N455" s="222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8" t="s">
        <v>136</v>
      </c>
      <c r="AU455" s="18" t="s">
        <v>20</v>
      </c>
    </row>
    <row r="456" spans="1:51" s="13" customFormat="1" ht="12">
      <c r="A456" s="13"/>
      <c r="B456" s="223"/>
      <c r="C456" s="224"/>
      <c r="D456" s="225" t="s">
        <v>138</v>
      </c>
      <c r="E456" s="226" t="s">
        <v>31</v>
      </c>
      <c r="F456" s="227" t="s">
        <v>630</v>
      </c>
      <c r="G456" s="224"/>
      <c r="H456" s="228">
        <v>71.69</v>
      </c>
      <c r="I456" s="229"/>
      <c r="J456" s="224"/>
      <c r="K456" s="224"/>
      <c r="L456" s="230"/>
      <c r="M456" s="231"/>
      <c r="N456" s="232"/>
      <c r="O456" s="232"/>
      <c r="P456" s="232"/>
      <c r="Q456" s="232"/>
      <c r="R456" s="232"/>
      <c r="S456" s="232"/>
      <c r="T456" s="23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4" t="s">
        <v>138</v>
      </c>
      <c r="AU456" s="234" t="s">
        <v>20</v>
      </c>
      <c r="AV456" s="13" t="s">
        <v>20</v>
      </c>
      <c r="AW456" s="13" t="s">
        <v>40</v>
      </c>
      <c r="AX456" s="13" t="s">
        <v>81</v>
      </c>
      <c r="AY456" s="234" t="s">
        <v>127</v>
      </c>
    </row>
    <row r="457" spans="1:51" s="15" customFormat="1" ht="12">
      <c r="A457" s="15"/>
      <c r="B457" s="245"/>
      <c r="C457" s="246"/>
      <c r="D457" s="225" t="s">
        <v>138</v>
      </c>
      <c r="E457" s="247" t="s">
        <v>31</v>
      </c>
      <c r="F457" s="248" t="s">
        <v>141</v>
      </c>
      <c r="G457" s="246"/>
      <c r="H457" s="249">
        <v>71.69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55" t="s">
        <v>138</v>
      </c>
      <c r="AU457" s="255" t="s">
        <v>20</v>
      </c>
      <c r="AV457" s="15" t="s">
        <v>134</v>
      </c>
      <c r="AW457" s="15" t="s">
        <v>40</v>
      </c>
      <c r="AX457" s="15" t="s">
        <v>89</v>
      </c>
      <c r="AY457" s="255" t="s">
        <v>127</v>
      </c>
    </row>
    <row r="458" spans="1:65" s="2" customFormat="1" ht="24.15" customHeight="1">
      <c r="A458" s="40"/>
      <c r="B458" s="41"/>
      <c r="C458" s="206" t="s">
        <v>636</v>
      </c>
      <c r="D458" s="206" t="s">
        <v>129</v>
      </c>
      <c r="E458" s="207" t="s">
        <v>637</v>
      </c>
      <c r="F458" s="208" t="s">
        <v>236</v>
      </c>
      <c r="G458" s="209" t="s">
        <v>237</v>
      </c>
      <c r="H458" s="210">
        <v>621.75</v>
      </c>
      <c r="I458" s="211"/>
      <c r="J458" s="210">
        <f>ROUND(I458*H458,2)</f>
        <v>0</v>
      </c>
      <c r="K458" s="208" t="s">
        <v>133</v>
      </c>
      <c r="L458" s="46"/>
      <c r="M458" s="212" t="s">
        <v>31</v>
      </c>
      <c r="N458" s="213" t="s">
        <v>52</v>
      </c>
      <c r="O458" s="86"/>
      <c r="P458" s="214">
        <f>O458*H458</f>
        <v>0</v>
      </c>
      <c r="Q458" s="214">
        <v>0</v>
      </c>
      <c r="R458" s="214">
        <f>Q458*H458</f>
        <v>0</v>
      </c>
      <c r="S458" s="214">
        <v>0</v>
      </c>
      <c r="T458" s="215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6" t="s">
        <v>134</v>
      </c>
      <c r="AT458" s="216" t="s">
        <v>129</v>
      </c>
      <c r="AU458" s="216" t="s">
        <v>20</v>
      </c>
      <c r="AY458" s="18" t="s">
        <v>127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8" t="s">
        <v>89</v>
      </c>
      <c r="BK458" s="217">
        <f>ROUND(I458*H458,2)</f>
        <v>0</v>
      </c>
      <c r="BL458" s="18" t="s">
        <v>134</v>
      </c>
      <c r="BM458" s="216" t="s">
        <v>638</v>
      </c>
    </row>
    <row r="459" spans="1:47" s="2" customFormat="1" ht="12">
      <c r="A459" s="40"/>
      <c r="B459" s="41"/>
      <c r="C459" s="42"/>
      <c r="D459" s="218" t="s">
        <v>136</v>
      </c>
      <c r="E459" s="42"/>
      <c r="F459" s="219" t="s">
        <v>639</v>
      </c>
      <c r="G459" s="42"/>
      <c r="H459" s="42"/>
      <c r="I459" s="220"/>
      <c r="J459" s="42"/>
      <c r="K459" s="42"/>
      <c r="L459" s="46"/>
      <c r="M459" s="221"/>
      <c r="N459" s="222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8" t="s">
        <v>136</v>
      </c>
      <c r="AU459" s="18" t="s">
        <v>20</v>
      </c>
    </row>
    <row r="460" spans="1:51" s="13" customFormat="1" ht="12">
      <c r="A460" s="13"/>
      <c r="B460" s="223"/>
      <c r="C460" s="224"/>
      <c r="D460" s="225" t="s">
        <v>138</v>
      </c>
      <c r="E460" s="226" t="s">
        <v>31</v>
      </c>
      <c r="F460" s="227" t="s">
        <v>640</v>
      </c>
      <c r="G460" s="224"/>
      <c r="H460" s="228">
        <v>621.75</v>
      </c>
      <c r="I460" s="229"/>
      <c r="J460" s="224"/>
      <c r="K460" s="224"/>
      <c r="L460" s="230"/>
      <c r="M460" s="231"/>
      <c r="N460" s="232"/>
      <c r="O460" s="232"/>
      <c r="P460" s="232"/>
      <c r="Q460" s="232"/>
      <c r="R460" s="232"/>
      <c r="S460" s="232"/>
      <c r="T460" s="23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4" t="s">
        <v>138</v>
      </c>
      <c r="AU460" s="234" t="s">
        <v>20</v>
      </c>
      <c r="AV460" s="13" t="s">
        <v>20</v>
      </c>
      <c r="AW460" s="13" t="s">
        <v>40</v>
      </c>
      <c r="AX460" s="13" t="s">
        <v>81</v>
      </c>
      <c r="AY460" s="234" t="s">
        <v>127</v>
      </c>
    </row>
    <row r="461" spans="1:51" s="15" customFormat="1" ht="12">
      <c r="A461" s="15"/>
      <c r="B461" s="245"/>
      <c r="C461" s="246"/>
      <c r="D461" s="225" t="s">
        <v>138</v>
      </c>
      <c r="E461" s="247" t="s">
        <v>31</v>
      </c>
      <c r="F461" s="248" t="s">
        <v>141</v>
      </c>
      <c r="G461" s="246"/>
      <c r="H461" s="249">
        <v>621.75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55" t="s">
        <v>138</v>
      </c>
      <c r="AU461" s="255" t="s">
        <v>20</v>
      </c>
      <c r="AV461" s="15" t="s">
        <v>134</v>
      </c>
      <c r="AW461" s="15" t="s">
        <v>40</v>
      </c>
      <c r="AX461" s="15" t="s">
        <v>89</v>
      </c>
      <c r="AY461" s="255" t="s">
        <v>127</v>
      </c>
    </row>
    <row r="462" spans="1:65" s="2" customFormat="1" ht="24.15" customHeight="1">
      <c r="A462" s="40"/>
      <c r="B462" s="41"/>
      <c r="C462" s="206" t="s">
        <v>641</v>
      </c>
      <c r="D462" s="206" t="s">
        <v>129</v>
      </c>
      <c r="E462" s="207" t="s">
        <v>642</v>
      </c>
      <c r="F462" s="208" t="s">
        <v>643</v>
      </c>
      <c r="G462" s="209" t="s">
        <v>237</v>
      </c>
      <c r="H462" s="210">
        <v>4.8</v>
      </c>
      <c r="I462" s="211"/>
      <c r="J462" s="210">
        <f>ROUND(I462*H462,2)</f>
        <v>0</v>
      </c>
      <c r="K462" s="208" t="s">
        <v>133</v>
      </c>
      <c r="L462" s="46"/>
      <c r="M462" s="212" t="s">
        <v>31</v>
      </c>
      <c r="N462" s="213" t="s">
        <v>52</v>
      </c>
      <c r="O462" s="86"/>
      <c r="P462" s="214">
        <f>O462*H462</f>
        <v>0</v>
      </c>
      <c r="Q462" s="214">
        <v>0</v>
      </c>
      <c r="R462" s="214">
        <f>Q462*H462</f>
        <v>0</v>
      </c>
      <c r="S462" s="214">
        <v>0</v>
      </c>
      <c r="T462" s="215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6" t="s">
        <v>134</v>
      </c>
      <c r="AT462" s="216" t="s">
        <v>129</v>
      </c>
      <c r="AU462" s="216" t="s">
        <v>20</v>
      </c>
      <c r="AY462" s="18" t="s">
        <v>127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89</v>
      </c>
      <c r="BK462" s="217">
        <f>ROUND(I462*H462,2)</f>
        <v>0</v>
      </c>
      <c r="BL462" s="18" t="s">
        <v>134</v>
      </c>
      <c r="BM462" s="216" t="s">
        <v>644</v>
      </c>
    </row>
    <row r="463" spans="1:47" s="2" customFormat="1" ht="12">
      <c r="A463" s="40"/>
      <c r="B463" s="41"/>
      <c r="C463" s="42"/>
      <c r="D463" s="218" t="s">
        <v>136</v>
      </c>
      <c r="E463" s="42"/>
      <c r="F463" s="219" t="s">
        <v>645</v>
      </c>
      <c r="G463" s="42"/>
      <c r="H463" s="42"/>
      <c r="I463" s="220"/>
      <c r="J463" s="42"/>
      <c r="K463" s="42"/>
      <c r="L463" s="46"/>
      <c r="M463" s="221"/>
      <c r="N463" s="222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8" t="s">
        <v>136</v>
      </c>
      <c r="AU463" s="18" t="s">
        <v>20</v>
      </c>
    </row>
    <row r="464" spans="1:51" s="13" customFormat="1" ht="12">
      <c r="A464" s="13"/>
      <c r="B464" s="223"/>
      <c r="C464" s="224"/>
      <c r="D464" s="225" t="s">
        <v>138</v>
      </c>
      <c r="E464" s="226" t="s">
        <v>31</v>
      </c>
      <c r="F464" s="227" t="s">
        <v>646</v>
      </c>
      <c r="G464" s="224"/>
      <c r="H464" s="228">
        <v>4.8</v>
      </c>
      <c r="I464" s="229"/>
      <c r="J464" s="224"/>
      <c r="K464" s="224"/>
      <c r="L464" s="230"/>
      <c r="M464" s="231"/>
      <c r="N464" s="232"/>
      <c r="O464" s="232"/>
      <c r="P464" s="232"/>
      <c r="Q464" s="232"/>
      <c r="R464" s="232"/>
      <c r="S464" s="232"/>
      <c r="T464" s="23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4" t="s">
        <v>138</v>
      </c>
      <c r="AU464" s="234" t="s">
        <v>20</v>
      </c>
      <c r="AV464" s="13" t="s">
        <v>20</v>
      </c>
      <c r="AW464" s="13" t="s">
        <v>40</v>
      </c>
      <c r="AX464" s="13" t="s">
        <v>81</v>
      </c>
      <c r="AY464" s="234" t="s">
        <v>127</v>
      </c>
    </row>
    <row r="465" spans="1:51" s="15" customFormat="1" ht="12">
      <c r="A465" s="15"/>
      <c r="B465" s="245"/>
      <c r="C465" s="246"/>
      <c r="D465" s="225" t="s">
        <v>138</v>
      </c>
      <c r="E465" s="247" t="s">
        <v>31</v>
      </c>
      <c r="F465" s="248" t="s">
        <v>141</v>
      </c>
      <c r="G465" s="246"/>
      <c r="H465" s="249">
        <v>4.8</v>
      </c>
      <c r="I465" s="250"/>
      <c r="J465" s="246"/>
      <c r="K465" s="246"/>
      <c r="L465" s="251"/>
      <c r="M465" s="252"/>
      <c r="N465" s="253"/>
      <c r="O465" s="253"/>
      <c r="P465" s="253"/>
      <c r="Q465" s="253"/>
      <c r="R465" s="253"/>
      <c r="S465" s="253"/>
      <c r="T465" s="254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55" t="s">
        <v>138</v>
      </c>
      <c r="AU465" s="255" t="s">
        <v>20</v>
      </c>
      <c r="AV465" s="15" t="s">
        <v>134</v>
      </c>
      <c r="AW465" s="15" t="s">
        <v>40</v>
      </c>
      <c r="AX465" s="15" t="s">
        <v>89</v>
      </c>
      <c r="AY465" s="255" t="s">
        <v>127</v>
      </c>
    </row>
    <row r="466" spans="1:63" s="12" customFormat="1" ht="22.8" customHeight="1">
      <c r="A466" s="12"/>
      <c r="B466" s="190"/>
      <c r="C466" s="191"/>
      <c r="D466" s="192" t="s">
        <v>80</v>
      </c>
      <c r="E466" s="204" t="s">
        <v>647</v>
      </c>
      <c r="F466" s="204" t="s">
        <v>648</v>
      </c>
      <c r="G466" s="191"/>
      <c r="H466" s="191"/>
      <c r="I466" s="194"/>
      <c r="J466" s="205">
        <f>BK466</f>
        <v>0</v>
      </c>
      <c r="K466" s="191"/>
      <c r="L466" s="196"/>
      <c r="M466" s="197"/>
      <c r="N466" s="198"/>
      <c r="O466" s="198"/>
      <c r="P466" s="199">
        <f>SUM(P467:P468)</f>
        <v>0</v>
      </c>
      <c r="Q466" s="198"/>
      <c r="R466" s="199">
        <f>SUM(R467:R468)</f>
        <v>0</v>
      </c>
      <c r="S466" s="198"/>
      <c r="T466" s="200">
        <f>SUM(T467:T468)</f>
        <v>0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201" t="s">
        <v>89</v>
      </c>
      <c r="AT466" s="202" t="s">
        <v>80</v>
      </c>
      <c r="AU466" s="202" t="s">
        <v>89</v>
      </c>
      <c r="AY466" s="201" t="s">
        <v>127</v>
      </c>
      <c r="BK466" s="203">
        <f>SUM(BK467:BK468)</f>
        <v>0</v>
      </c>
    </row>
    <row r="467" spans="1:65" s="2" customFormat="1" ht="24.15" customHeight="1">
      <c r="A467" s="40"/>
      <c r="B467" s="41"/>
      <c r="C467" s="206" t="s">
        <v>649</v>
      </c>
      <c r="D467" s="206" t="s">
        <v>129</v>
      </c>
      <c r="E467" s="207" t="s">
        <v>650</v>
      </c>
      <c r="F467" s="208" t="s">
        <v>651</v>
      </c>
      <c r="G467" s="209" t="s">
        <v>237</v>
      </c>
      <c r="H467" s="210">
        <v>1398.07</v>
      </c>
      <c r="I467" s="211"/>
      <c r="J467" s="210">
        <f>ROUND(I467*H467,2)</f>
        <v>0</v>
      </c>
      <c r="K467" s="208" t="s">
        <v>133</v>
      </c>
      <c r="L467" s="46"/>
      <c r="M467" s="212" t="s">
        <v>31</v>
      </c>
      <c r="N467" s="213" t="s">
        <v>52</v>
      </c>
      <c r="O467" s="86"/>
      <c r="P467" s="214">
        <f>O467*H467</f>
        <v>0</v>
      </c>
      <c r="Q467" s="214">
        <v>0</v>
      </c>
      <c r="R467" s="214">
        <f>Q467*H467</f>
        <v>0</v>
      </c>
      <c r="S467" s="214">
        <v>0</v>
      </c>
      <c r="T467" s="215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6" t="s">
        <v>134</v>
      </c>
      <c r="AT467" s="216" t="s">
        <v>129</v>
      </c>
      <c r="AU467" s="216" t="s">
        <v>20</v>
      </c>
      <c r="AY467" s="18" t="s">
        <v>127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8" t="s">
        <v>89</v>
      </c>
      <c r="BK467" s="217">
        <f>ROUND(I467*H467,2)</f>
        <v>0</v>
      </c>
      <c r="BL467" s="18" t="s">
        <v>134</v>
      </c>
      <c r="BM467" s="216" t="s">
        <v>652</v>
      </c>
    </row>
    <row r="468" spans="1:47" s="2" customFormat="1" ht="12">
      <c r="A468" s="40"/>
      <c r="B468" s="41"/>
      <c r="C468" s="42"/>
      <c r="D468" s="218" t="s">
        <v>136</v>
      </c>
      <c r="E468" s="42"/>
      <c r="F468" s="219" t="s">
        <v>653</v>
      </c>
      <c r="G468" s="42"/>
      <c r="H468" s="42"/>
      <c r="I468" s="220"/>
      <c r="J468" s="42"/>
      <c r="K468" s="42"/>
      <c r="L468" s="46"/>
      <c r="M468" s="221"/>
      <c r="N468" s="222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8" t="s">
        <v>136</v>
      </c>
      <c r="AU468" s="18" t="s">
        <v>20</v>
      </c>
    </row>
    <row r="469" spans="1:63" s="12" customFormat="1" ht="25.9" customHeight="1">
      <c r="A469" s="12"/>
      <c r="B469" s="190"/>
      <c r="C469" s="191"/>
      <c r="D469" s="192" t="s">
        <v>80</v>
      </c>
      <c r="E469" s="193" t="s">
        <v>654</v>
      </c>
      <c r="F469" s="193" t="s">
        <v>655</v>
      </c>
      <c r="G469" s="191"/>
      <c r="H469" s="191"/>
      <c r="I469" s="194"/>
      <c r="J469" s="195">
        <f>BK469</f>
        <v>0</v>
      </c>
      <c r="K469" s="191"/>
      <c r="L469" s="196"/>
      <c r="M469" s="197"/>
      <c r="N469" s="198"/>
      <c r="O469" s="198"/>
      <c r="P469" s="199">
        <f>P470</f>
        <v>0</v>
      </c>
      <c r="Q469" s="198"/>
      <c r="R469" s="199">
        <f>R470</f>
        <v>0.1568</v>
      </c>
      <c r="S469" s="198"/>
      <c r="T469" s="200">
        <f>T470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01" t="s">
        <v>20</v>
      </c>
      <c r="AT469" s="202" t="s">
        <v>80</v>
      </c>
      <c r="AU469" s="202" t="s">
        <v>81</v>
      </c>
      <c r="AY469" s="201" t="s">
        <v>127</v>
      </c>
      <c r="BK469" s="203">
        <f>BK470</f>
        <v>0</v>
      </c>
    </row>
    <row r="470" spans="1:63" s="12" customFormat="1" ht="22.8" customHeight="1">
      <c r="A470" s="12"/>
      <c r="B470" s="190"/>
      <c r="C470" s="191"/>
      <c r="D470" s="192" t="s">
        <v>80</v>
      </c>
      <c r="E470" s="204" t="s">
        <v>656</v>
      </c>
      <c r="F470" s="204" t="s">
        <v>657</v>
      </c>
      <c r="G470" s="191"/>
      <c r="H470" s="191"/>
      <c r="I470" s="194"/>
      <c r="J470" s="205">
        <f>BK470</f>
        <v>0</v>
      </c>
      <c r="K470" s="191"/>
      <c r="L470" s="196"/>
      <c r="M470" s="197"/>
      <c r="N470" s="198"/>
      <c r="O470" s="198"/>
      <c r="P470" s="199">
        <f>SUM(P471:P482)</f>
        <v>0</v>
      </c>
      <c r="Q470" s="198"/>
      <c r="R470" s="199">
        <f>SUM(R471:R482)</f>
        <v>0.1568</v>
      </c>
      <c r="S470" s="198"/>
      <c r="T470" s="200">
        <f>SUM(T471:T482)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01" t="s">
        <v>20</v>
      </c>
      <c r="AT470" s="202" t="s">
        <v>80</v>
      </c>
      <c r="AU470" s="202" t="s">
        <v>89</v>
      </c>
      <c r="AY470" s="201" t="s">
        <v>127</v>
      </c>
      <c r="BK470" s="203">
        <f>SUM(BK471:BK482)</f>
        <v>0</v>
      </c>
    </row>
    <row r="471" spans="1:65" s="2" customFormat="1" ht="24.15" customHeight="1">
      <c r="A471" s="40"/>
      <c r="B471" s="41"/>
      <c r="C471" s="206" t="s">
        <v>658</v>
      </c>
      <c r="D471" s="206" t="s">
        <v>129</v>
      </c>
      <c r="E471" s="207" t="s">
        <v>659</v>
      </c>
      <c r="F471" s="208" t="s">
        <v>660</v>
      </c>
      <c r="G471" s="209" t="s">
        <v>132</v>
      </c>
      <c r="H471" s="210">
        <v>280</v>
      </c>
      <c r="I471" s="211"/>
      <c r="J471" s="210">
        <f>ROUND(I471*H471,2)</f>
        <v>0</v>
      </c>
      <c r="K471" s="208" t="s">
        <v>133</v>
      </c>
      <c r="L471" s="46"/>
      <c r="M471" s="212" t="s">
        <v>31</v>
      </c>
      <c r="N471" s="213" t="s">
        <v>52</v>
      </c>
      <c r="O471" s="86"/>
      <c r="P471" s="214">
        <f>O471*H471</f>
        <v>0</v>
      </c>
      <c r="Q471" s="214">
        <v>0.0004</v>
      </c>
      <c r="R471" s="214">
        <f>Q471*H471</f>
        <v>0.112</v>
      </c>
      <c r="S471" s="214">
        <v>0</v>
      </c>
      <c r="T471" s="215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6" t="s">
        <v>234</v>
      </c>
      <c r="AT471" s="216" t="s">
        <v>129</v>
      </c>
      <c r="AU471" s="216" t="s">
        <v>20</v>
      </c>
      <c r="AY471" s="18" t="s">
        <v>127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8" t="s">
        <v>89</v>
      </c>
      <c r="BK471" s="217">
        <f>ROUND(I471*H471,2)</f>
        <v>0</v>
      </c>
      <c r="BL471" s="18" t="s">
        <v>234</v>
      </c>
      <c r="BM471" s="216" t="s">
        <v>661</v>
      </c>
    </row>
    <row r="472" spans="1:47" s="2" customFormat="1" ht="12">
      <c r="A472" s="40"/>
      <c r="B472" s="41"/>
      <c r="C472" s="42"/>
      <c r="D472" s="218" t="s">
        <v>136</v>
      </c>
      <c r="E472" s="42"/>
      <c r="F472" s="219" t="s">
        <v>662</v>
      </c>
      <c r="G472" s="42"/>
      <c r="H472" s="42"/>
      <c r="I472" s="220"/>
      <c r="J472" s="42"/>
      <c r="K472" s="42"/>
      <c r="L472" s="46"/>
      <c r="M472" s="221"/>
      <c r="N472" s="222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8" t="s">
        <v>136</v>
      </c>
      <c r="AU472" s="18" t="s">
        <v>20</v>
      </c>
    </row>
    <row r="473" spans="1:51" s="13" customFormat="1" ht="12">
      <c r="A473" s="13"/>
      <c r="B473" s="223"/>
      <c r="C473" s="224"/>
      <c r="D473" s="225" t="s">
        <v>138</v>
      </c>
      <c r="E473" s="226" t="s">
        <v>31</v>
      </c>
      <c r="F473" s="227" t="s">
        <v>663</v>
      </c>
      <c r="G473" s="224"/>
      <c r="H473" s="228">
        <v>280</v>
      </c>
      <c r="I473" s="229"/>
      <c r="J473" s="224"/>
      <c r="K473" s="224"/>
      <c r="L473" s="230"/>
      <c r="M473" s="231"/>
      <c r="N473" s="232"/>
      <c r="O473" s="232"/>
      <c r="P473" s="232"/>
      <c r="Q473" s="232"/>
      <c r="R473" s="232"/>
      <c r="S473" s="232"/>
      <c r="T473" s="23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4" t="s">
        <v>138</v>
      </c>
      <c r="AU473" s="234" t="s">
        <v>20</v>
      </c>
      <c r="AV473" s="13" t="s">
        <v>20</v>
      </c>
      <c r="AW473" s="13" t="s">
        <v>40</v>
      </c>
      <c r="AX473" s="13" t="s">
        <v>81</v>
      </c>
      <c r="AY473" s="234" t="s">
        <v>127</v>
      </c>
    </row>
    <row r="474" spans="1:51" s="14" customFormat="1" ht="12">
      <c r="A474" s="14"/>
      <c r="B474" s="235"/>
      <c r="C474" s="236"/>
      <c r="D474" s="225" t="s">
        <v>138</v>
      </c>
      <c r="E474" s="237" t="s">
        <v>31</v>
      </c>
      <c r="F474" s="238" t="s">
        <v>140</v>
      </c>
      <c r="G474" s="236"/>
      <c r="H474" s="237" t="s">
        <v>31</v>
      </c>
      <c r="I474" s="239"/>
      <c r="J474" s="236"/>
      <c r="K474" s="236"/>
      <c r="L474" s="240"/>
      <c r="M474" s="241"/>
      <c r="N474" s="242"/>
      <c r="O474" s="242"/>
      <c r="P474" s="242"/>
      <c r="Q474" s="242"/>
      <c r="R474" s="242"/>
      <c r="S474" s="242"/>
      <c r="T474" s="24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4" t="s">
        <v>138</v>
      </c>
      <c r="AU474" s="244" t="s">
        <v>20</v>
      </c>
      <c r="AV474" s="14" t="s">
        <v>89</v>
      </c>
      <c r="AW474" s="14" t="s">
        <v>40</v>
      </c>
      <c r="AX474" s="14" t="s">
        <v>81</v>
      </c>
      <c r="AY474" s="244" t="s">
        <v>127</v>
      </c>
    </row>
    <row r="475" spans="1:51" s="15" customFormat="1" ht="12">
      <c r="A475" s="15"/>
      <c r="B475" s="245"/>
      <c r="C475" s="246"/>
      <c r="D475" s="225" t="s">
        <v>138</v>
      </c>
      <c r="E475" s="247" t="s">
        <v>31</v>
      </c>
      <c r="F475" s="248" t="s">
        <v>141</v>
      </c>
      <c r="G475" s="246"/>
      <c r="H475" s="249">
        <v>280</v>
      </c>
      <c r="I475" s="250"/>
      <c r="J475" s="246"/>
      <c r="K475" s="246"/>
      <c r="L475" s="251"/>
      <c r="M475" s="252"/>
      <c r="N475" s="253"/>
      <c r="O475" s="253"/>
      <c r="P475" s="253"/>
      <c r="Q475" s="253"/>
      <c r="R475" s="253"/>
      <c r="S475" s="253"/>
      <c r="T475" s="254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5" t="s">
        <v>138</v>
      </c>
      <c r="AU475" s="255" t="s">
        <v>20</v>
      </c>
      <c r="AV475" s="15" t="s">
        <v>134</v>
      </c>
      <c r="AW475" s="15" t="s">
        <v>40</v>
      </c>
      <c r="AX475" s="15" t="s">
        <v>89</v>
      </c>
      <c r="AY475" s="255" t="s">
        <v>127</v>
      </c>
    </row>
    <row r="476" spans="1:65" s="2" customFormat="1" ht="16.5" customHeight="1">
      <c r="A476" s="40"/>
      <c r="B476" s="41"/>
      <c r="C476" s="206" t="s">
        <v>664</v>
      </c>
      <c r="D476" s="206" t="s">
        <v>129</v>
      </c>
      <c r="E476" s="207" t="s">
        <v>665</v>
      </c>
      <c r="F476" s="208" t="s">
        <v>666</v>
      </c>
      <c r="G476" s="209" t="s">
        <v>176</v>
      </c>
      <c r="H476" s="210">
        <v>280</v>
      </c>
      <c r="I476" s="211"/>
      <c r="J476" s="210">
        <f>ROUND(I476*H476,2)</f>
        <v>0</v>
      </c>
      <c r="K476" s="208" t="s">
        <v>133</v>
      </c>
      <c r="L476" s="46"/>
      <c r="M476" s="212" t="s">
        <v>31</v>
      </c>
      <c r="N476" s="213" t="s">
        <v>52</v>
      </c>
      <c r="O476" s="86"/>
      <c r="P476" s="214">
        <f>O476*H476</f>
        <v>0</v>
      </c>
      <c r="Q476" s="214">
        <v>0.00016</v>
      </c>
      <c r="R476" s="214">
        <f>Q476*H476</f>
        <v>0.044800000000000006</v>
      </c>
      <c r="S476" s="214">
        <v>0</v>
      </c>
      <c r="T476" s="215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6" t="s">
        <v>234</v>
      </c>
      <c r="AT476" s="216" t="s">
        <v>129</v>
      </c>
      <c r="AU476" s="216" t="s">
        <v>20</v>
      </c>
      <c r="AY476" s="18" t="s">
        <v>127</v>
      </c>
      <c r="BE476" s="217">
        <f>IF(N476="základní",J476,0)</f>
        <v>0</v>
      </c>
      <c r="BF476" s="217">
        <f>IF(N476="snížená",J476,0)</f>
        <v>0</v>
      </c>
      <c r="BG476" s="217">
        <f>IF(N476="zákl. přenesená",J476,0)</f>
        <v>0</v>
      </c>
      <c r="BH476" s="217">
        <f>IF(N476="sníž. přenesená",J476,0)</f>
        <v>0</v>
      </c>
      <c r="BI476" s="217">
        <f>IF(N476="nulová",J476,0)</f>
        <v>0</v>
      </c>
      <c r="BJ476" s="18" t="s">
        <v>89</v>
      </c>
      <c r="BK476" s="217">
        <f>ROUND(I476*H476,2)</f>
        <v>0</v>
      </c>
      <c r="BL476" s="18" t="s">
        <v>234</v>
      </c>
      <c r="BM476" s="216" t="s">
        <v>667</v>
      </c>
    </row>
    <row r="477" spans="1:47" s="2" customFormat="1" ht="12">
      <c r="A477" s="40"/>
      <c r="B477" s="41"/>
      <c r="C477" s="42"/>
      <c r="D477" s="218" t="s">
        <v>136</v>
      </c>
      <c r="E477" s="42"/>
      <c r="F477" s="219" t="s">
        <v>668</v>
      </c>
      <c r="G477" s="42"/>
      <c r="H477" s="42"/>
      <c r="I477" s="220"/>
      <c r="J477" s="42"/>
      <c r="K477" s="42"/>
      <c r="L477" s="46"/>
      <c r="M477" s="221"/>
      <c r="N477" s="222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8" t="s">
        <v>136</v>
      </c>
      <c r="AU477" s="18" t="s">
        <v>20</v>
      </c>
    </row>
    <row r="478" spans="1:51" s="13" customFormat="1" ht="12">
      <c r="A478" s="13"/>
      <c r="B478" s="223"/>
      <c r="C478" s="224"/>
      <c r="D478" s="225" t="s">
        <v>138</v>
      </c>
      <c r="E478" s="226" t="s">
        <v>31</v>
      </c>
      <c r="F478" s="227" t="s">
        <v>663</v>
      </c>
      <c r="G478" s="224"/>
      <c r="H478" s="228">
        <v>280</v>
      </c>
      <c r="I478" s="229"/>
      <c r="J478" s="224"/>
      <c r="K478" s="224"/>
      <c r="L478" s="230"/>
      <c r="M478" s="231"/>
      <c r="N478" s="232"/>
      <c r="O478" s="232"/>
      <c r="P478" s="232"/>
      <c r="Q478" s="232"/>
      <c r="R478" s="232"/>
      <c r="S478" s="232"/>
      <c r="T478" s="23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4" t="s">
        <v>138</v>
      </c>
      <c r="AU478" s="234" t="s">
        <v>20</v>
      </c>
      <c r="AV478" s="13" t="s">
        <v>20</v>
      </c>
      <c r="AW478" s="13" t="s">
        <v>40</v>
      </c>
      <c r="AX478" s="13" t="s">
        <v>81</v>
      </c>
      <c r="AY478" s="234" t="s">
        <v>127</v>
      </c>
    </row>
    <row r="479" spans="1:51" s="14" customFormat="1" ht="12">
      <c r="A479" s="14"/>
      <c r="B479" s="235"/>
      <c r="C479" s="236"/>
      <c r="D479" s="225" t="s">
        <v>138</v>
      </c>
      <c r="E479" s="237" t="s">
        <v>31</v>
      </c>
      <c r="F479" s="238" t="s">
        <v>140</v>
      </c>
      <c r="G479" s="236"/>
      <c r="H479" s="237" t="s">
        <v>31</v>
      </c>
      <c r="I479" s="239"/>
      <c r="J479" s="236"/>
      <c r="K479" s="236"/>
      <c r="L479" s="240"/>
      <c r="M479" s="241"/>
      <c r="N479" s="242"/>
      <c r="O479" s="242"/>
      <c r="P479" s="242"/>
      <c r="Q479" s="242"/>
      <c r="R479" s="242"/>
      <c r="S479" s="242"/>
      <c r="T479" s="24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4" t="s">
        <v>138</v>
      </c>
      <c r="AU479" s="244" t="s">
        <v>20</v>
      </c>
      <c r="AV479" s="14" t="s">
        <v>89</v>
      </c>
      <c r="AW479" s="14" t="s">
        <v>40</v>
      </c>
      <c r="AX479" s="14" t="s">
        <v>81</v>
      </c>
      <c r="AY479" s="244" t="s">
        <v>127</v>
      </c>
    </row>
    <row r="480" spans="1:51" s="15" customFormat="1" ht="12">
      <c r="A480" s="15"/>
      <c r="B480" s="245"/>
      <c r="C480" s="246"/>
      <c r="D480" s="225" t="s">
        <v>138</v>
      </c>
      <c r="E480" s="247" t="s">
        <v>31</v>
      </c>
      <c r="F480" s="248" t="s">
        <v>141</v>
      </c>
      <c r="G480" s="246"/>
      <c r="H480" s="249">
        <v>280</v>
      </c>
      <c r="I480" s="250"/>
      <c r="J480" s="246"/>
      <c r="K480" s="246"/>
      <c r="L480" s="251"/>
      <c r="M480" s="252"/>
      <c r="N480" s="253"/>
      <c r="O480" s="253"/>
      <c r="P480" s="253"/>
      <c r="Q480" s="253"/>
      <c r="R480" s="253"/>
      <c r="S480" s="253"/>
      <c r="T480" s="254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55" t="s">
        <v>138</v>
      </c>
      <c r="AU480" s="255" t="s">
        <v>20</v>
      </c>
      <c r="AV480" s="15" t="s">
        <v>134</v>
      </c>
      <c r="AW480" s="15" t="s">
        <v>40</v>
      </c>
      <c r="AX480" s="15" t="s">
        <v>89</v>
      </c>
      <c r="AY480" s="255" t="s">
        <v>127</v>
      </c>
    </row>
    <row r="481" spans="1:65" s="2" customFormat="1" ht="24.15" customHeight="1">
      <c r="A481" s="40"/>
      <c r="B481" s="41"/>
      <c r="C481" s="206" t="s">
        <v>669</v>
      </c>
      <c r="D481" s="206" t="s">
        <v>129</v>
      </c>
      <c r="E481" s="207" t="s">
        <v>670</v>
      </c>
      <c r="F481" s="208" t="s">
        <v>671</v>
      </c>
      <c r="G481" s="209" t="s">
        <v>237</v>
      </c>
      <c r="H481" s="210">
        <v>0.16</v>
      </c>
      <c r="I481" s="211"/>
      <c r="J481" s="210">
        <f>ROUND(I481*H481,2)</f>
        <v>0</v>
      </c>
      <c r="K481" s="208" t="s">
        <v>672</v>
      </c>
      <c r="L481" s="46"/>
      <c r="M481" s="212" t="s">
        <v>31</v>
      </c>
      <c r="N481" s="213" t="s">
        <v>52</v>
      </c>
      <c r="O481" s="86"/>
      <c r="P481" s="214">
        <f>O481*H481</f>
        <v>0</v>
      </c>
      <c r="Q481" s="214">
        <v>0</v>
      </c>
      <c r="R481" s="214">
        <f>Q481*H481</f>
        <v>0</v>
      </c>
      <c r="S481" s="214">
        <v>0</v>
      </c>
      <c r="T481" s="215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6" t="s">
        <v>234</v>
      </c>
      <c r="AT481" s="216" t="s">
        <v>129</v>
      </c>
      <c r="AU481" s="216" t="s">
        <v>20</v>
      </c>
      <c r="AY481" s="18" t="s">
        <v>127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8" t="s">
        <v>89</v>
      </c>
      <c r="BK481" s="217">
        <f>ROUND(I481*H481,2)</f>
        <v>0</v>
      </c>
      <c r="BL481" s="18" t="s">
        <v>234</v>
      </c>
      <c r="BM481" s="216" t="s">
        <v>673</v>
      </c>
    </row>
    <row r="482" spans="1:47" s="2" customFormat="1" ht="12">
      <c r="A482" s="40"/>
      <c r="B482" s="41"/>
      <c r="C482" s="42"/>
      <c r="D482" s="218" t="s">
        <v>136</v>
      </c>
      <c r="E482" s="42"/>
      <c r="F482" s="219" t="s">
        <v>674</v>
      </c>
      <c r="G482" s="42"/>
      <c r="H482" s="42"/>
      <c r="I482" s="220"/>
      <c r="J482" s="42"/>
      <c r="K482" s="42"/>
      <c r="L482" s="46"/>
      <c r="M482" s="265"/>
      <c r="N482" s="266"/>
      <c r="O482" s="267"/>
      <c r="P482" s="267"/>
      <c r="Q482" s="267"/>
      <c r="R482" s="267"/>
      <c r="S482" s="267"/>
      <c r="T482" s="268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8" t="s">
        <v>136</v>
      </c>
      <c r="AU482" s="18" t="s">
        <v>20</v>
      </c>
    </row>
    <row r="483" spans="1:31" s="2" customFormat="1" ht="6.95" customHeight="1">
      <c r="A483" s="40"/>
      <c r="B483" s="61"/>
      <c r="C483" s="62"/>
      <c r="D483" s="62"/>
      <c r="E483" s="62"/>
      <c r="F483" s="62"/>
      <c r="G483" s="62"/>
      <c r="H483" s="62"/>
      <c r="I483" s="62"/>
      <c r="J483" s="62"/>
      <c r="K483" s="62"/>
      <c r="L483" s="46"/>
      <c r="M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</row>
  </sheetData>
  <sheetProtection password="CC35" sheet="1" objects="1" scenarios="1" formatColumns="0" formatRows="0" autoFilter="0"/>
  <autoFilter ref="C89:K482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3_01/113106144"/>
    <hyperlink ref="F99" r:id="rId2" display="https://podminky.urs.cz/item/CS_URS_2023_01/113107162"/>
    <hyperlink ref="F104" r:id="rId3" display="https://podminky.urs.cz/item/CS_URS_2023_01/113107211"/>
    <hyperlink ref="F109" r:id="rId4" display="https://podminky.urs.cz/item/CS_URS_2023_01/113107224"/>
    <hyperlink ref="F114" r:id="rId5" display="https://podminky.urs.cz/item/CS_URS_2023_01/113107322"/>
    <hyperlink ref="F119" r:id="rId6" display="https://podminky.urs.cz/item/CS_URS_2023_01/113107341"/>
    <hyperlink ref="F124" r:id="rId7" display="https://podminky.urs.cz/item/CS_URS_2023_01/113201112"/>
    <hyperlink ref="F129" r:id="rId8" display="https://podminky.urs.cz/item/CS_URS_2023_01/122151104"/>
    <hyperlink ref="F134" r:id="rId9" display="https://podminky.urs.cz/item/CS_URS_2023_01/122311101"/>
    <hyperlink ref="F140" r:id="rId10" display="https://podminky.urs.cz/item/CS_URS_2023_01/122452204"/>
    <hyperlink ref="F145" r:id="rId11" display="https://podminky.urs.cz/item/CS_URS_2023_01/132351102"/>
    <hyperlink ref="F150" r:id="rId12" display="https://podminky.urs.cz/item/CS_URS_2023_01/132351102"/>
    <hyperlink ref="F155" r:id="rId13" display="https://podminky.urs.cz/item/CS_URS_2023_01/132351103"/>
    <hyperlink ref="F165" r:id="rId14" display="https://podminky.urs.cz/item/CS_URS_2023_01/162751137"/>
    <hyperlink ref="F169" r:id="rId15" display="https://podminky.urs.cz/item/CS_URS_2023_01/162751139"/>
    <hyperlink ref="F173" r:id="rId16" display="https://podminky.urs.cz/item/CS_URS_2023_01/171201231"/>
    <hyperlink ref="F177" r:id="rId17" display="https://podminky.urs.cz/item/CS_URS_2023_01/171251201"/>
    <hyperlink ref="F181" r:id="rId18" display="https://podminky.urs.cz/item/CS_URS_2023_01/174151101"/>
    <hyperlink ref="F189" r:id="rId19" display="https://podminky.urs.cz/item/CS_URS_2023_01/174151101"/>
    <hyperlink ref="F197" r:id="rId20" display="https://podminky.urs.cz/item/CS_URS_2023_01/175151101"/>
    <hyperlink ref="F203" r:id="rId21" display="https://podminky.urs.cz/item/CS_URS_2023_01/175151101"/>
    <hyperlink ref="F210" r:id="rId22" display="https://podminky.urs.cz/item/CS_URS_2023_01/181152302"/>
    <hyperlink ref="F216" r:id="rId23" display="https://podminky.urs.cz/item/CS_URS_2023_01/212750133"/>
    <hyperlink ref="F225" r:id="rId24" display="https://podminky.urs.cz/item/CS_URS_2023_01/213141131"/>
    <hyperlink ref="F233" r:id="rId25" display="https://podminky.urs.cz/item/CS_URS_2023_01/451457777"/>
    <hyperlink ref="F238" r:id="rId26" display="https://podminky.urs.cz/item/CS_URS_2023_01/451573111"/>
    <hyperlink ref="F242" r:id="rId27" display="https://podminky.urs.cz/item/CS_URS_2023_01/452311141"/>
    <hyperlink ref="F252" r:id="rId28" display="https://podminky.urs.cz/item/CS_URS_2023_01/564851011"/>
    <hyperlink ref="F257" r:id="rId29" display="https://podminky.urs.cz/item/CS_URS_2023_01/564851111"/>
    <hyperlink ref="F263" r:id="rId30" display="https://podminky.urs.cz/item/CS_URS_2023_01/564861111"/>
    <hyperlink ref="F287" r:id="rId31" display="https://podminky.urs.cz/item/CS_URS_2023_01/591141111"/>
    <hyperlink ref="F299" r:id="rId32" display="https://podminky.urs.cz/item/CS_URS_2023_01/591211111"/>
    <hyperlink ref="F307" r:id="rId33" display="https://podminky.urs.cz/item/CS_URS_2023_01/591241111"/>
    <hyperlink ref="F317" r:id="rId34" display="https://podminky.urs.cz/item/CS_URS_2023_01/596211111"/>
    <hyperlink ref="F331" r:id="rId35" display="https://podminky.urs.cz/item/CS_URS_2023_01/871315221"/>
    <hyperlink ref="F341" r:id="rId36" display="https://podminky.urs.cz/item/CS_URS_2023_01/895941343"/>
    <hyperlink ref="F347" r:id="rId37" display="https://podminky.urs.cz/item/CS_URS_2023_01/895941351"/>
    <hyperlink ref="F350" r:id="rId38" display="https://podminky.urs.cz/item/CS_URS_2023_01/895941361"/>
    <hyperlink ref="F355" r:id="rId39" display="https://podminky.urs.cz/item/CS_URS_2023_01/899203112"/>
    <hyperlink ref="F362" r:id="rId40" display="https://podminky.urs.cz/item/CS_URS_2023_01/899331111"/>
    <hyperlink ref="F367" r:id="rId41" display="https://podminky.urs.cz/item/CS_URS_2023_01/899431111"/>
    <hyperlink ref="F373" r:id="rId42" display="https://podminky.urs.cz/item/CS_URS_2023_01/914111111"/>
    <hyperlink ref="F380" r:id="rId43" display="https://podminky.urs.cz/item/CS_URS_2023_01/914111111"/>
    <hyperlink ref="F387" r:id="rId44" display="https://podminky.urs.cz/item/CS_URS_2023_01/914511112"/>
    <hyperlink ref="F396" r:id="rId45" display="https://podminky.urs.cz/item/CS_URS_2023_01/916241113"/>
    <hyperlink ref="F403" r:id="rId46" display="https://podminky.urs.cz/item/CS_URS_2023_01/916241213"/>
    <hyperlink ref="F410" r:id="rId47" display="https://podminky.urs.cz/item/CS_URS_2023_01/916331112"/>
    <hyperlink ref="F417" r:id="rId48" display="https://podminky.urs.cz/item/CS_URS_2023_01/916991121"/>
    <hyperlink ref="F422" r:id="rId49" display="https://podminky.urs.cz/item/CS_URS_2023_01/935932422"/>
    <hyperlink ref="F428" r:id="rId50" display="https://podminky.urs.cz/item/CS_URS_2023_01/997221551"/>
    <hyperlink ref="F432" r:id="rId51" display="https://podminky.urs.cz/item/CS_URS_2023_01/997221559"/>
    <hyperlink ref="F436" r:id="rId52" display="https://podminky.urs.cz/item/CS_URS_2023_01/997221561"/>
    <hyperlink ref="F443" r:id="rId53" display="https://podminky.urs.cz/item/CS_URS_2023_01/997221569"/>
    <hyperlink ref="F447" r:id="rId54" display="https://podminky.urs.cz/item/CS_URS_2023_01/997221611"/>
    <hyperlink ref="F451" r:id="rId55" display="https://podminky.urs.cz/item/CS_URS_2023_01/997221612"/>
    <hyperlink ref="F455" r:id="rId56" display="https://podminky.urs.cz/item/CS_URS_2023_01/997221625"/>
    <hyperlink ref="F459" r:id="rId57" display="https://podminky.urs.cz/item/CS_URS_2023_01/997221873"/>
    <hyperlink ref="F463" r:id="rId58" display="https://podminky.urs.cz/item/CS_URS_2023_01/997221875"/>
    <hyperlink ref="F468" r:id="rId59" display="https://podminky.urs.cz/item/CS_URS_2023_01/998223011"/>
    <hyperlink ref="F472" r:id="rId60" display="https://podminky.urs.cz/item/CS_URS_2023_01/711161212"/>
    <hyperlink ref="F477" r:id="rId61" display="https://podminky.urs.cz/item/CS_URS_2023_01/711161383"/>
    <hyperlink ref="F482" r:id="rId62" display="https://podminky.urs.cz/item/CS_URS_2022_02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20</v>
      </c>
    </row>
    <row r="4" spans="2:46" s="1" customFormat="1" ht="24.95" customHeight="1">
      <c r="B4" s="21"/>
      <c r="D4" s="132" t="s">
        <v>94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15</v>
      </c>
      <c r="L6" s="21"/>
    </row>
    <row r="7" spans="2:12" s="1" customFormat="1" ht="16.5" customHeight="1">
      <c r="B7" s="21"/>
      <c r="E7" s="135" t="str">
        <f>'Rekapitulace stavby'!K6</f>
        <v>Rekonstrukce ulice Vyšehradská , Karlovy Vary , bez VO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675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17</v>
      </c>
      <c r="E11" s="40"/>
      <c r="F11" s="138" t="s">
        <v>18</v>
      </c>
      <c r="G11" s="40"/>
      <c r="H11" s="40"/>
      <c r="I11" s="134" t="s">
        <v>19</v>
      </c>
      <c r="J11" s="138" t="s">
        <v>31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28. 2. 2023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31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33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42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43</v>
      </c>
      <c r="F24" s="40"/>
      <c r="G24" s="40"/>
      <c r="H24" s="40"/>
      <c r="I24" s="134" t="s">
        <v>33</v>
      </c>
      <c r="J24" s="138" t="s">
        <v>44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47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49</v>
      </c>
      <c r="G32" s="40"/>
      <c r="H32" s="40"/>
      <c r="I32" s="147" t="s">
        <v>48</v>
      </c>
      <c r="J32" s="147" t="s">
        <v>50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51</v>
      </c>
      <c r="E33" s="134" t="s">
        <v>52</v>
      </c>
      <c r="F33" s="149">
        <f>ROUND((SUM(BE86:BE117)),2)</f>
        <v>0</v>
      </c>
      <c r="G33" s="40"/>
      <c r="H33" s="40"/>
      <c r="I33" s="150">
        <v>0.21</v>
      </c>
      <c r="J33" s="149">
        <f>ROUND(((SUM(BE86:BE117))*I33),2)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53</v>
      </c>
      <c r="F34" s="149">
        <f>ROUND((SUM(BF86:BF117)),2)</f>
        <v>0</v>
      </c>
      <c r="G34" s="40"/>
      <c r="H34" s="40"/>
      <c r="I34" s="150">
        <v>0.15</v>
      </c>
      <c r="J34" s="149">
        <f>ROUND(((SUM(BF86:BF117))*I34),2)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54</v>
      </c>
      <c r="F35" s="149">
        <f>ROUND((SUM(BG86:BG117)),2)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55</v>
      </c>
      <c r="F36" s="149">
        <f>ROUND((SUM(BH86:BH117)),2)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56</v>
      </c>
      <c r="F37" s="149">
        <f>ROUND((SUM(BI86:BI117)),2)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57</v>
      </c>
      <c r="E39" s="153"/>
      <c r="F39" s="153"/>
      <c r="G39" s="154" t="s">
        <v>58</v>
      </c>
      <c r="H39" s="155" t="s">
        <v>59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15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ulice Vyšehradská , Karlovy Vary , bez VO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SKD9303 - VON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21</v>
      </c>
      <c r="D52" s="42"/>
      <c r="E52" s="42"/>
      <c r="F52" s="28" t="str">
        <f>F12</f>
        <v xml:space="preserve"> </v>
      </c>
      <c r="G52" s="42"/>
      <c r="H52" s="42"/>
      <c r="I52" s="33" t="s">
        <v>23</v>
      </c>
      <c r="J52" s="74" t="str">
        <f>IF(J12="","",J12)</f>
        <v>28. 2. 2023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3" t="s">
        <v>29</v>
      </c>
      <c r="D54" s="42"/>
      <c r="E54" s="42"/>
      <c r="F54" s="28" t="str">
        <f>E15</f>
        <v>Statutární město Karlovy Vary</v>
      </c>
      <c r="G54" s="42"/>
      <c r="H54" s="42"/>
      <c r="I54" s="33" t="s">
        <v>36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34</v>
      </c>
      <c r="D55" s="42"/>
      <c r="E55" s="42"/>
      <c r="F55" s="28" t="str">
        <f>IF(E18="","",E18)</f>
        <v>Vyplň údaj</v>
      </c>
      <c r="G55" s="42"/>
      <c r="H55" s="42"/>
      <c r="I55" s="33" t="s">
        <v>41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79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100</v>
      </c>
    </row>
    <row r="60" spans="1:31" s="9" customFormat="1" ht="24.95" customHeight="1">
      <c r="A60" s="9"/>
      <c r="B60" s="167"/>
      <c r="C60" s="168"/>
      <c r="D60" s="169" t="s">
        <v>101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102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676</v>
      </c>
      <c r="E62" s="170"/>
      <c r="F62" s="170"/>
      <c r="G62" s="170"/>
      <c r="H62" s="170"/>
      <c r="I62" s="170"/>
      <c r="J62" s="171">
        <f>J96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677</v>
      </c>
      <c r="E63" s="176"/>
      <c r="F63" s="176"/>
      <c r="G63" s="176"/>
      <c r="H63" s="176"/>
      <c r="I63" s="176"/>
      <c r="J63" s="177">
        <f>J97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678</v>
      </c>
      <c r="E64" s="176"/>
      <c r="F64" s="176"/>
      <c r="G64" s="176"/>
      <c r="H64" s="176"/>
      <c r="I64" s="176"/>
      <c r="J64" s="177">
        <f>J107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679</v>
      </c>
      <c r="E65" s="176"/>
      <c r="F65" s="176"/>
      <c r="G65" s="176"/>
      <c r="H65" s="176"/>
      <c r="I65" s="176"/>
      <c r="J65" s="177">
        <f>J112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680</v>
      </c>
      <c r="E66" s="176"/>
      <c r="F66" s="176"/>
      <c r="G66" s="176"/>
      <c r="H66" s="176"/>
      <c r="I66" s="176"/>
      <c r="J66" s="177">
        <f>J114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4" t="s">
        <v>112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15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Rekonstrukce ulice Vyšehradská , Karlovy Vary , bez VO</v>
      </c>
      <c r="F76" s="33"/>
      <c r="G76" s="33"/>
      <c r="H76" s="33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95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SKD9303 - VON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21</v>
      </c>
      <c r="D80" s="42"/>
      <c r="E80" s="42"/>
      <c r="F80" s="28" t="str">
        <f>F12</f>
        <v xml:space="preserve"> </v>
      </c>
      <c r="G80" s="42"/>
      <c r="H80" s="42"/>
      <c r="I80" s="33" t="s">
        <v>23</v>
      </c>
      <c r="J80" s="74" t="str">
        <f>IF(J12="","",J12)</f>
        <v>28. 2. 2023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5.65" customHeight="1">
      <c r="A82" s="40"/>
      <c r="B82" s="41"/>
      <c r="C82" s="33" t="s">
        <v>29</v>
      </c>
      <c r="D82" s="42"/>
      <c r="E82" s="42"/>
      <c r="F82" s="28" t="str">
        <f>E15</f>
        <v>Statutární město Karlovy Vary</v>
      </c>
      <c r="G82" s="42"/>
      <c r="H82" s="42"/>
      <c r="I82" s="33" t="s">
        <v>36</v>
      </c>
      <c r="J82" s="38" t="str">
        <f>E21</f>
        <v>Projekční kancelář Ing.Škubalová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3" t="s">
        <v>34</v>
      </c>
      <c r="D83" s="42"/>
      <c r="E83" s="42"/>
      <c r="F83" s="28" t="str">
        <f>IF(E18="","",E18)</f>
        <v>Vyplň údaj</v>
      </c>
      <c r="G83" s="42"/>
      <c r="H83" s="42"/>
      <c r="I83" s="33" t="s">
        <v>41</v>
      </c>
      <c r="J83" s="38" t="str">
        <f>E24</f>
        <v>Straka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113</v>
      </c>
      <c r="D85" s="182" t="s">
        <v>66</v>
      </c>
      <c r="E85" s="182" t="s">
        <v>62</v>
      </c>
      <c r="F85" s="182" t="s">
        <v>63</v>
      </c>
      <c r="G85" s="182" t="s">
        <v>114</v>
      </c>
      <c r="H85" s="182" t="s">
        <v>115</v>
      </c>
      <c r="I85" s="182" t="s">
        <v>116</v>
      </c>
      <c r="J85" s="182" t="s">
        <v>99</v>
      </c>
      <c r="K85" s="183" t="s">
        <v>117</v>
      </c>
      <c r="L85" s="184"/>
      <c r="M85" s="94" t="s">
        <v>31</v>
      </c>
      <c r="N85" s="95" t="s">
        <v>51</v>
      </c>
      <c r="O85" s="95" t="s">
        <v>118</v>
      </c>
      <c r="P85" s="95" t="s">
        <v>119</v>
      </c>
      <c r="Q85" s="95" t="s">
        <v>120</v>
      </c>
      <c r="R85" s="95" t="s">
        <v>121</v>
      </c>
      <c r="S85" s="95" t="s">
        <v>122</v>
      </c>
      <c r="T85" s="96" t="s">
        <v>123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124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P87+P96</f>
        <v>0</v>
      </c>
      <c r="Q86" s="98"/>
      <c r="R86" s="187">
        <f>R87+R96</f>
        <v>0.0039</v>
      </c>
      <c r="S86" s="98"/>
      <c r="T86" s="188">
        <f>T87+T96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8" t="s">
        <v>80</v>
      </c>
      <c r="AU86" s="18" t="s">
        <v>100</v>
      </c>
      <c r="BK86" s="189">
        <f>BK87+BK96</f>
        <v>0</v>
      </c>
    </row>
    <row r="87" spans="1:63" s="12" customFormat="1" ht="25.9" customHeight="1">
      <c r="A87" s="12"/>
      <c r="B87" s="190"/>
      <c r="C87" s="191"/>
      <c r="D87" s="192" t="s">
        <v>80</v>
      </c>
      <c r="E87" s="193" t="s">
        <v>125</v>
      </c>
      <c r="F87" s="193" t="s">
        <v>126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</f>
        <v>0</v>
      </c>
      <c r="Q87" s="198"/>
      <c r="R87" s="199">
        <f>R88</f>
        <v>0.0039</v>
      </c>
      <c r="S87" s="198"/>
      <c r="T87" s="200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89</v>
      </c>
      <c r="AT87" s="202" t="s">
        <v>80</v>
      </c>
      <c r="AU87" s="202" t="s">
        <v>81</v>
      </c>
      <c r="AY87" s="201" t="s">
        <v>127</v>
      </c>
      <c r="BK87" s="203">
        <f>BK88</f>
        <v>0</v>
      </c>
    </row>
    <row r="88" spans="1:63" s="12" customFormat="1" ht="22.8" customHeight="1">
      <c r="A88" s="12"/>
      <c r="B88" s="190"/>
      <c r="C88" s="191"/>
      <c r="D88" s="192" t="s">
        <v>80</v>
      </c>
      <c r="E88" s="204" t="s">
        <v>89</v>
      </c>
      <c r="F88" s="204" t="s">
        <v>128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SUM(P89:P95)</f>
        <v>0</v>
      </c>
      <c r="Q88" s="198"/>
      <c r="R88" s="199">
        <f>SUM(R89:R95)</f>
        <v>0.0039</v>
      </c>
      <c r="S88" s="198"/>
      <c r="T88" s="200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89</v>
      </c>
      <c r="AT88" s="202" t="s">
        <v>80</v>
      </c>
      <c r="AU88" s="202" t="s">
        <v>89</v>
      </c>
      <c r="AY88" s="201" t="s">
        <v>127</v>
      </c>
      <c r="BK88" s="203">
        <f>SUM(BK89:BK95)</f>
        <v>0</v>
      </c>
    </row>
    <row r="89" spans="1:65" s="2" customFormat="1" ht="24.15" customHeight="1">
      <c r="A89" s="40"/>
      <c r="B89" s="41"/>
      <c r="C89" s="206" t="s">
        <v>89</v>
      </c>
      <c r="D89" s="206" t="s">
        <v>129</v>
      </c>
      <c r="E89" s="207" t="s">
        <v>681</v>
      </c>
      <c r="F89" s="208" t="s">
        <v>682</v>
      </c>
      <c r="G89" s="209" t="s">
        <v>440</v>
      </c>
      <c r="H89" s="210">
        <v>6</v>
      </c>
      <c r="I89" s="211"/>
      <c r="J89" s="210">
        <f>ROUND(I89*H89,2)</f>
        <v>0</v>
      </c>
      <c r="K89" s="208" t="s">
        <v>133</v>
      </c>
      <c r="L89" s="46"/>
      <c r="M89" s="212" t="s">
        <v>31</v>
      </c>
      <c r="N89" s="213" t="s">
        <v>52</v>
      </c>
      <c r="O89" s="86"/>
      <c r="P89" s="214">
        <f>O89*H89</f>
        <v>0</v>
      </c>
      <c r="Q89" s="214">
        <v>0.00065</v>
      </c>
      <c r="R89" s="214">
        <f>Q89*H89</f>
        <v>0.0039</v>
      </c>
      <c r="S89" s="214">
        <v>0</v>
      </c>
      <c r="T89" s="21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6" t="s">
        <v>134</v>
      </c>
      <c r="AT89" s="216" t="s">
        <v>129</v>
      </c>
      <c r="AU89" s="216" t="s">
        <v>20</v>
      </c>
      <c r="AY89" s="18" t="s">
        <v>127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89</v>
      </c>
      <c r="BK89" s="217">
        <f>ROUND(I89*H89,2)</f>
        <v>0</v>
      </c>
      <c r="BL89" s="18" t="s">
        <v>134</v>
      </c>
      <c r="BM89" s="216" t="s">
        <v>683</v>
      </c>
    </row>
    <row r="90" spans="1:47" s="2" customFormat="1" ht="12">
      <c r="A90" s="40"/>
      <c r="B90" s="41"/>
      <c r="C90" s="42"/>
      <c r="D90" s="218" t="s">
        <v>136</v>
      </c>
      <c r="E90" s="42"/>
      <c r="F90" s="219" t="s">
        <v>684</v>
      </c>
      <c r="G90" s="42"/>
      <c r="H90" s="42"/>
      <c r="I90" s="220"/>
      <c r="J90" s="42"/>
      <c r="K90" s="42"/>
      <c r="L90" s="46"/>
      <c r="M90" s="221"/>
      <c r="N90" s="22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8" t="s">
        <v>136</v>
      </c>
      <c r="AU90" s="18" t="s">
        <v>20</v>
      </c>
    </row>
    <row r="91" spans="1:51" s="13" customFormat="1" ht="12">
      <c r="A91" s="13"/>
      <c r="B91" s="223"/>
      <c r="C91" s="224"/>
      <c r="D91" s="225" t="s">
        <v>138</v>
      </c>
      <c r="E91" s="226" t="s">
        <v>31</v>
      </c>
      <c r="F91" s="227" t="s">
        <v>167</v>
      </c>
      <c r="G91" s="224"/>
      <c r="H91" s="228">
        <v>6</v>
      </c>
      <c r="I91" s="229"/>
      <c r="J91" s="224"/>
      <c r="K91" s="224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138</v>
      </c>
      <c r="AU91" s="234" t="s">
        <v>20</v>
      </c>
      <c r="AV91" s="13" t="s">
        <v>20</v>
      </c>
      <c r="AW91" s="13" t="s">
        <v>40</v>
      </c>
      <c r="AX91" s="13" t="s">
        <v>81</v>
      </c>
      <c r="AY91" s="234" t="s">
        <v>127</v>
      </c>
    </row>
    <row r="92" spans="1:51" s="14" customFormat="1" ht="12">
      <c r="A92" s="14"/>
      <c r="B92" s="235"/>
      <c r="C92" s="236"/>
      <c r="D92" s="225" t="s">
        <v>138</v>
      </c>
      <c r="E92" s="237" t="s">
        <v>31</v>
      </c>
      <c r="F92" s="238" t="s">
        <v>685</v>
      </c>
      <c r="G92" s="236"/>
      <c r="H92" s="237" t="s">
        <v>31</v>
      </c>
      <c r="I92" s="239"/>
      <c r="J92" s="236"/>
      <c r="K92" s="236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138</v>
      </c>
      <c r="AU92" s="244" t="s">
        <v>20</v>
      </c>
      <c r="AV92" s="14" t="s">
        <v>89</v>
      </c>
      <c r="AW92" s="14" t="s">
        <v>40</v>
      </c>
      <c r="AX92" s="14" t="s">
        <v>81</v>
      </c>
      <c r="AY92" s="244" t="s">
        <v>127</v>
      </c>
    </row>
    <row r="93" spans="1:51" s="15" customFormat="1" ht="12">
      <c r="A93" s="15"/>
      <c r="B93" s="245"/>
      <c r="C93" s="246"/>
      <c r="D93" s="225" t="s">
        <v>138</v>
      </c>
      <c r="E93" s="247" t="s">
        <v>31</v>
      </c>
      <c r="F93" s="248" t="s">
        <v>141</v>
      </c>
      <c r="G93" s="246"/>
      <c r="H93" s="249">
        <v>6</v>
      </c>
      <c r="I93" s="250"/>
      <c r="J93" s="246"/>
      <c r="K93" s="246"/>
      <c r="L93" s="251"/>
      <c r="M93" s="252"/>
      <c r="N93" s="253"/>
      <c r="O93" s="253"/>
      <c r="P93" s="253"/>
      <c r="Q93" s="253"/>
      <c r="R93" s="253"/>
      <c r="S93" s="253"/>
      <c r="T93" s="254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5" t="s">
        <v>138</v>
      </c>
      <c r="AU93" s="255" t="s">
        <v>20</v>
      </c>
      <c r="AV93" s="15" t="s">
        <v>134</v>
      </c>
      <c r="AW93" s="15" t="s">
        <v>40</v>
      </c>
      <c r="AX93" s="15" t="s">
        <v>89</v>
      </c>
      <c r="AY93" s="255" t="s">
        <v>127</v>
      </c>
    </row>
    <row r="94" spans="1:65" s="2" customFormat="1" ht="24.15" customHeight="1">
      <c r="A94" s="40"/>
      <c r="B94" s="41"/>
      <c r="C94" s="206" t="s">
        <v>20</v>
      </c>
      <c r="D94" s="206" t="s">
        <v>129</v>
      </c>
      <c r="E94" s="207" t="s">
        <v>686</v>
      </c>
      <c r="F94" s="208" t="s">
        <v>687</v>
      </c>
      <c r="G94" s="209" t="s">
        <v>440</v>
      </c>
      <c r="H94" s="210">
        <v>6</v>
      </c>
      <c r="I94" s="211"/>
      <c r="J94" s="210">
        <f>ROUND(I94*H94,2)</f>
        <v>0</v>
      </c>
      <c r="K94" s="208" t="s">
        <v>133</v>
      </c>
      <c r="L94" s="46"/>
      <c r="M94" s="212" t="s">
        <v>31</v>
      </c>
      <c r="N94" s="213" t="s">
        <v>52</v>
      </c>
      <c r="O94" s="86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6" t="s">
        <v>134</v>
      </c>
      <c r="AT94" s="216" t="s">
        <v>129</v>
      </c>
      <c r="AU94" s="216" t="s">
        <v>20</v>
      </c>
      <c r="AY94" s="18" t="s">
        <v>127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89</v>
      </c>
      <c r="BK94" s="217">
        <f>ROUND(I94*H94,2)</f>
        <v>0</v>
      </c>
      <c r="BL94" s="18" t="s">
        <v>134</v>
      </c>
      <c r="BM94" s="216" t="s">
        <v>688</v>
      </c>
    </row>
    <row r="95" spans="1:47" s="2" customFormat="1" ht="12">
      <c r="A95" s="40"/>
      <c r="B95" s="41"/>
      <c r="C95" s="42"/>
      <c r="D95" s="218" t="s">
        <v>136</v>
      </c>
      <c r="E95" s="42"/>
      <c r="F95" s="219" t="s">
        <v>689</v>
      </c>
      <c r="G95" s="42"/>
      <c r="H95" s="42"/>
      <c r="I95" s="220"/>
      <c r="J95" s="42"/>
      <c r="K95" s="42"/>
      <c r="L95" s="46"/>
      <c r="M95" s="221"/>
      <c r="N95" s="222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8" t="s">
        <v>136</v>
      </c>
      <c r="AU95" s="18" t="s">
        <v>20</v>
      </c>
    </row>
    <row r="96" spans="1:63" s="12" customFormat="1" ht="25.9" customHeight="1">
      <c r="A96" s="12"/>
      <c r="B96" s="190"/>
      <c r="C96" s="191"/>
      <c r="D96" s="192" t="s">
        <v>80</v>
      </c>
      <c r="E96" s="193" t="s">
        <v>690</v>
      </c>
      <c r="F96" s="193" t="s">
        <v>691</v>
      </c>
      <c r="G96" s="191"/>
      <c r="H96" s="191"/>
      <c r="I96" s="194"/>
      <c r="J96" s="195">
        <f>BK96</f>
        <v>0</v>
      </c>
      <c r="K96" s="191"/>
      <c r="L96" s="196"/>
      <c r="M96" s="197"/>
      <c r="N96" s="198"/>
      <c r="O96" s="198"/>
      <c r="P96" s="199">
        <f>P97+P107+P112+P114</f>
        <v>0</v>
      </c>
      <c r="Q96" s="198"/>
      <c r="R96" s="199">
        <f>R97+R107+R112+R114</f>
        <v>0</v>
      </c>
      <c r="S96" s="198"/>
      <c r="T96" s="200">
        <f>T97+T107+T112+T114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160</v>
      </c>
      <c r="AT96" s="202" t="s">
        <v>80</v>
      </c>
      <c r="AU96" s="202" t="s">
        <v>81</v>
      </c>
      <c r="AY96" s="201" t="s">
        <v>127</v>
      </c>
      <c r="BK96" s="203">
        <f>BK97+BK107+BK112+BK114</f>
        <v>0</v>
      </c>
    </row>
    <row r="97" spans="1:63" s="12" customFormat="1" ht="22.8" customHeight="1">
      <c r="A97" s="12"/>
      <c r="B97" s="190"/>
      <c r="C97" s="191"/>
      <c r="D97" s="192" t="s">
        <v>80</v>
      </c>
      <c r="E97" s="204" t="s">
        <v>692</v>
      </c>
      <c r="F97" s="204" t="s">
        <v>693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SUM(P98:P106)</f>
        <v>0</v>
      </c>
      <c r="Q97" s="198"/>
      <c r="R97" s="199">
        <f>SUM(R98:R106)</f>
        <v>0</v>
      </c>
      <c r="S97" s="198"/>
      <c r="T97" s="200">
        <f>SUM(T98:T106)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160</v>
      </c>
      <c r="AT97" s="202" t="s">
        <v>80</v>
      </c>
      <c r="AU97" s="202" t="s">
        <v>89</v>
      </c>
      <c r="AY97" s="201" t="s">
        <v>127</v>
      </c>
      <c r="BK97" s="203">
        <f>SUM(BK98:BK106)</f>
        <v>0</v>
      </c>
    </row>
    <row r="98" spans="1:65" s="2" customFormat="1" ht="16.5" customHeight="1">
      <c r="A98" s="40"/>
      <c r="B98" s="41"/>
      <c r="C98" s="206" t="s">
        <v>148</v>
      </c>
      <c r="D98" s="206" t="s">
        <v>129</v>
      </c>
      <c r="E98" s="207" t="s">
        <v>694</v>
      </c>
      <c r="F98" s="208" t="s">
        <v>695</v>
      </c>
      <c r="G98" s="209" t="s">
        <v>696</v>
      </c>
      <c r="H98" s="210">
        <v>1</v>
      </c>
      <c r="I98" s="211"/>
      <c r="J98" s="210">
        <f>ROUND(I98*H98,2)</f>
        <v>0</v>
      </c>
      <c r="K98" s="208" t="s">
        <v>133</v>
      </c>
      <c r="L98" s="46"/>
      <c r="M98" s="212" t="s">
        <v>31</v>
      </c>
      <c r="N98" s="213" t="s">
        <v>52</v>
      </c>
      <c r="O98" s="86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6" t="s">
        <v>697</v>
      </c>
      <c r="AT98" s="216" t="s">
        <v>129</v>
      </c>
      <c r="AU98" s="216" t="s">
        <v>20</v>
      </c>
      <c r="AY98" s="18" t="s">
        <v>127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89</v>
      </c>
      <c r="BK98" s="217">
        <f>ROUND(I98*H98,2)</f>
        <v>0</v>
      </c>
      <c r="BL98" s="18" t="s">
        <v>697</v>
      </c>
      <c r="BM98" s="216" t="s">
        <v>698</v>
      </c>
    </row>
    <row r="99" spans="1:47" s="2" customFormat="1" ht="12">
      <c r="A99" s="40"/>
      <c r="B99" s="41"/>
      <c r="C99" s="42"/>
      <c r="D99" s="218" t="s">
        <v>136</v>
      </c>
      <c r="E99" s="42"/>
      <c r="F99" s="219" t="s">
        <v>699</v>
      </c>
      <c r="G99" s="42"/>
      <c r="H99" s="42"/>
      <c r="I99" s="220"/>
      <c r="J99" s="42"/>
      <c r="K99" s="42"/>
      <c r="L99" s="46"/>
      <c r="M99" s="221"/>
      <c r="N99" s="22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136</v>
      </c>
      <c r="AU99" s="18" t="s">
        <v>20</v>
      </c>
    </row>
    <row r="100" spans="1:65" s="2" customFormat="1" ht="16.5" customHeight="1">
      <c r="A100" s="40"/>
      <c r="B100" s="41"/>
      <c r="C100" s="206" t="s">
        <v>134</v>
      </c>
      <c r="D100" s="206" t="s">
        <v>129</v>
      </c>
      <c r="E100" s="207" t="s">
        <v>700</v>
      </c>
      <c r="F100" s="208" t="s">
        <v>701</v>
      </c>
      <c r="G100" s="209" t="s">
        <v>696</v>
      </c>
      <c r="H100" s="210">
        <v>1</v>
      </c>
      <c r="I100" s="211"/>
      <c r="J100" s="210">
        <f>ROUND(I100*H100,2)</f>
        <v>0</v>
      </c>
      <c r="K100" s="208" t="s">
        <v>31</v>
      </c>
      <c r="L100" s="46"/>
      <c r="M100" s="212" t="s">
        <v>31</v>
      </c>
      <c r="N100" s="213" t="s">
        <v>52</v>
      </c>
      <c r="O100" s="86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6" t="s">
        <v>697</v>
      </c>
      <c r="AT100" s="216" t="s">
        <v>129</v>
      </c>
      <c r="AU100" s="216" t="s">
        <v>20</v>
      </c>
      <c r="AY100" s="18" t="s">
        <v>127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89</v>
      </c>
      <c r="BK100" s="217">
        <f>ROUND(I100*H100,2)</f>
        <v>0</v>
      </c>
      <c r="BL100" s="18" t="s">
        <v>697</v>
      </c>
      <c r="BM100" s="216" t="s">
        <v>702</v>
      </c>
    </row>
    <row r="101" spans="1:65" s="2" customFormat="1" ht="16.5" customHeight="1">
      <c r="A101" s="40"/>
      <c r="B101" s="41"/>
      <c r="C101" s="206" t="s">
        <v>160</v>
      </c>
      <c r="D101" s="206" t="s">
        <v>129</v>
      </c>
      <c r="E101" s="207" t="s">
        <v>703</v>
      </c>
      <c r="F101" s="208" t="s">
        <v>704</v>
      </c>
      <c r="G101" s="209" t="s">
        <v>696</v>
      </c>
      <c r="H101" s="210">
        <v>1</v>
      </c>
      <c r="I101" s="211"/>
      <c r="J101" s="210">
        <f>ROUND(I101*H101,2)</f>
        <v>0</v>
      </c>
      <c r="K101" s="208" t="s">
        <v>133</v>
      </c>
      <c r="L101" s="46"/>
      <c r="M101" s="212" t="s">
        <v>31</v>
      </c>
      <c r="N101" s="213" t="s">
        <v>52</v>
      </c>
      <c r="O101" s="86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6" t="s">
        <v>697</v>
      </c>
      <c r="AT101" s="216" t="s">
        <v>129</v>
      </c>
      <c r="AU101" s="216" t="s">
        <v>20</v>
      </c>
      <c r="AY101" s="18" t="s">
        <v>127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89</v>
      </c>
      <c r="BK101" s="217">
        <f>ROUND(I101*H101,2)</f>
        <v>0</v>
      </c>
      <c r="BL101" s="18" t="s">
        <v>697</v>
      </c>
      <c r="BM101" s="216" t="s">
        <v>705</v>
      </c>
    </row>
    <row r="102" spans="1:47" s="2" customFormat="1" ht="12">
      <c r="A102" s="40"/>
      <c r="B102" s="41"/>
      <c r="C102" s="42"/>
      <c r="D102" s="218" t="s">
        <v>136</v>
      </c>
      <c r="E102" s="42"/>
      <c r="F102" s="219" t="s">
        <v>706</v>
      </c>
      <c r="G102" s="42"/>
      <c r="H102" s="42"/>
      <c r="I102" s="220"/>
      <c r="J102" s="42"/>
      <c r="K102" s="42"/>
      <c r="L102" s="46"/>
      <c r="M102" s="221"/>
      <c r="N102" s="22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136</v>
      </c>
      <c r="AU102" s="18" t="s">
        <v>20</v>
      </c>
    </row>
    <row r="103" spans="1:65" s="2" customFormat="1" ht="16.5" customHeight="1">
      <c r="A103" s="40"/>
      <c r="B103" s="41"/>
      <c r="C103" s="206" t="s">
        <v>167</v>
      </c>
      <c r="D103" s="206" t="s">
        <v>129</v>
      </c>
      <c r="E103" s="207" t="s">
        <v>707</v>
      </c>
      <c r="F103" s="208" t="s">
        <v>708</v>
      </c>
      <c r="G103" s="209" t="s">
        <v>696</v>
      </c>
      <c r="H103" s="210">
        <v>1</v>
      </c>
      <c r="I103" s="211"/>
      <c r="J103" s="210">
        <f>ROUND(I103*H103,2)</f>
        <v>0</v>
      </c>
      <c r="K103" s="208" t="s">
        <v>31</v>
      </c>
      <c r="L103" s="46"/>
      <c r="M103" s="212" t="s">
        <v>31</v>
      </c>
      <c r="N103" s="213" t="s">
        <v>52</v>
      </c>
      <c r="O103" s="86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6" t="s">
        <v>697</v>
      </c>
      <c r="AT103" s="216" t="s">
        <v>129</v>
      </c>
      <c r="AU103" s="216" t="s">
        <v>20</v>
      </c>
      <c r="AY103" s="18" t="s">
        <v>127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89</v>
      </c>
      <c r="BK103" s="217">
        <f>ROUND(I103*H103,2)</f>
        <v>0</v>
      </c>
      <c r="BL103" s="18" t="s">
        <v>697</v>
      </c>
      <c r="BM103" s="216" t="s">
        <v>709</v>
      </c>
    </row>
    <row r="104" spans="1:65" s="2" customFormat="1" ht="16.5" customHeight="1">
      <c r="A104" s="40"/>
      <c r="B104" s="41"/>
      <c r="C104" s="206" t="s">
        <v>173</v>
      </c>
      <c r="D104" s="206" t="s">
        <v>129</v>
      </c>
      <c r="E104" s="207" t="s">
        <v>710</v>
      </c>
      <c r="F104" s="208" t="s">
        <v>711</v>
      </c>
      <c r="G104" s="209" t="s">
        <v>696</v>
      </c>
      <c r="H104" s="210">
        <v>1</v>
      </c>
      <c r="I104" s="211"/>
      <c r="J104" s="210">
        <f>ROUND(I104*H104,2)</f>
        <v>0</v>
      </c>
      <c r="K104" s="208" t="s">
        <v>133</v>
      </c>
      <c r="L104" s="46"/>
      <c r="M104" s="212" t="s">
        <v>31</v>
      </c>
      <c r="N104" s="213" t="s">
        <v>52</v>
      </c>
      <c r="O104" s="86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6" t="s">
        <v>697</v>
      </c>
      <c r="AT104" s="216" t="s">
        <v>129</v>
      </c>
      <c r="AU104" s="216" t="s">
        <v>20</v>
      </c>
      <c r="AY104" s="18" t="s">
        <v>127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89</v>
      </c>
      <c r="BK104" s="217">
        <f>ROUND(I104*H104,2)</f>
        <v>0</v>
      </c>
      <c r="BL104" s="18" t="s">
        <v>697</v>
      </c>
      <c r="BM104" s="216" t="s">
        <v>712</v>
      </c>
    </row>
    <row r="105" spans="1:47" s="2" customFormat="1" ht="12">
      <c r="A105" s="40"/>
      <c r="B105" s="41"/>
      <c r="C105" s="42"/>
      <c r="D105" s="218" t="s">
        <v>136</v>
      </c>
      <c r="E105" s="42"/>
      <c r="F105" s="219" t="s">
        <v>713</v>
      </c>
      <c r="G105" s="42"/>
      <c r="H105" s="42"/>
      <c r="I105" s="220"/>
      <c r="J105" s="42"/>
      <c r="K105" s="42"/>
      <c r="L105" s="46"/>
      <c r="M105" s="221"/>
      <c r="N105" s="22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136</v>
      </c>
      <c r="AU105" s="18" t="s">
        <v>20</v>
      </c>
    </row>
    <row r="106" spans="1:65" s="2" customFormat="1" ht="16.5" customHeight="1">
      <c r="A106" s="40"/>
      <c r="B106" s="41"/>
      <c r="C106" s="206" t="s">
        <v>180</v>
      </c>
      <c r="D106" s="206" t="s">
        <v>129</v>
      </c>
      <c r="E106" s="207" t="s">
        <v>714</v>
      </c>
      <c r="F106" s="208" t="s">
        <v>715</v>
      </c>
      <c r="G106" s="209" t="s">
        <v>696</v>
      </c>
      <c r="H106" s="210">
        <v>1</v>
      </c>
      <c r="I106" s="211"/>
      <c r="J106" s="210">
        <f>ROUND(I106*H106,2)</f>
        <v>0</v>
      </c>
      <c r="K106" s="208" t="s">
        <v>31</v>
      </c>
      <c r="L106" s="46"/>
      <c r="M106" s="212" t="s">
        <v>31</v>
      </c>
      <c r="N106" s="213" t="s">
        <v>52</v>
      </c>
      <c r="O106" s="86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6" t="s">
        <v>697</v>
      </c>
      <c r="AT106" s="216" t="s">
        <v>129</v>
      </c>
      <c r="AU106" s="216" t="s">
        <v>20</v>
      </c>
      <c r="AY106" s="18" t="s">
        <v>127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89</v>
      </c>
      <c r="BK106" s="217">
        <f>ROUND(I106*H106,2)</f>
        <v>0</v>
      </c>
      <c r="BL106" s="18" t="s">
        <v>697</v>
      </c>
      <c r="BM106" s="216" t="s">
        <v>716</v>
      </c>
    </row>
    <row r="107" spans="1:63" s="12" customFormat="1" ht="22.8" customHeight="1">
      <c r="A107" s="12"/>
      <c r="B107" s="190"/>
      <c r="C107" s="191"/>
      <c r="D107" s="192" t="s">
        <v>80</v>
      </c>
      <c r="E107" s="204" t="s">
        <v>717</v>
      </c>
      <c r="F107" s="204" t="s">
        <v>718</v>
      </c>
      <c r="G107" s="191"/>
      <c r="H107" s="191"/>
      <c r="I107" s="194"/>
      <c r="J107" s="205">
        <f>BK107</f>
        <v>0</v>
      </c>
      <c r="K107" s="191"/>
      <c r="L107" s="196"/>
      <c r="M107" s="197"/>
      <c r="N107" s="198"/>
      <c r="O107" s="198"/>
      <c r="P107" s="199">
        <f>SUM(P108:P111)</f>
        <v>0</v>
      </c>
      <c r="Q107" s="198"/>
      <c r="R107" s="199">
        <f>SUM(R108:R111)</f>
        <v>0</v>
      </c>
      <c r="S107" s="198"/>
      <c r="T107" s="200">
        <f>SUM(T108:T111)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160</v>
      </c>
      <c r="AT107" s="202" t="s">
        <v>80</v>
      </c>
      <c r="AU107" s="202" t="s">
        <v>89</v>
      </c>
      <c r="AY107" s="201" t="s">
        <v>127</v>
      </c>
      <c r="BK107" s="203">
        <f>SUM(BK108:BK111)</f>
        <v>0</v>
      </c>
    </row>
    <row r="108" spans="1:65" s="2" customFormat="1" ht="24.15" customHeight="1">
      <c r="A108" s="40"/>
      <c r="B108" s="41"/>
      <c r="C108" s="206" t="s">
        <v>188</v>
      </c>
      <c r="D108" s="206" t="s">
        <v>129</v>
      </c>
      <c r="E108" s="207" t="s">
        <v>719</v>
      </c>
      <c r="F108" s="208" t="s">
        <v>720</v>
      </c>
      <c r="G108" s="209" t="s">
        <v>696</v>
      </c>
      <c r="H108" s="210">
        <v>1</v>
      </c>
      <c r="I108" s="211"/>
      <c r="J108" s="210">
        <f>ROUND(I108*H108,2)</f>
        <v>0</v>
      </c>
      <c r="K108" s="208" t="s">
        <v>133</v>
      </c>
      <c r="L108" s="46"/>
      <c r="M108" s="212" t="s">
        <v>31</v>
      </c>
      <c r="N108" s="213" t="s">
        <v>52</v>
      </c>
      <c r="O108" s="86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6" t="s">
        <v>697</v>
      </c>
      <c r="AT108" s="216" t="s">
        <v>129</v>
      </c>
      <c r="AU108" s="216" t="s">
        <v>20</v>
      </c>
      <c r="AY108" s="18" t="s">
        <v>127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89</v>
      </c>
      <c r="BK108" s="217">
        <f>ROUND(I108*H108,2)</f>
        <v>0</v>
      </c>
      <c r="BL108" s="18" t="s">
        <v>697</v>
      </c>
      <c r="BM108" s="216" t="s">
        <v>721</v>
      </c>
    </row>
    <row r="109" spans="1:47" s="2" customFormat="1" ht="12">
      <c r="A109" s="40"/>
      <c r="B109" s="41"/>
      <c r="C109" s="42"/>
      <c r="D109" s="218" t="s">
        <v>136</v>
      </c>
      <c r="E109" s="42"/>
      <c r="F109" s="219" t="s">
        <v>722</v>
      </c>
      <c r="G109" s="42"/>
      <c r="H109" s="42"/>
      <c r="I109" s="220"/>
      <c r="J109" s="42"/>
      <c r="K109" s="42"/>
      <c r="L109" s="46"/>
      <c r="M109" s="221"/>
      <c r="N109" s="22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136</v>
      </c>
      <c r="AU109" s="18" t="s">
        <v>20</v>
      </c>
    </row>
    <row r="110" spans="1:65" s="2" customFormat="1" ht="16.5" customHeight="1">
      <c r="A110" s="40"/>
      <c r="B110" s="41"/>
      <c r="C110" s="206" t="s">
        <v>195</v>
      </c>
      <c r="D110" s="206" t="s">
        <v>129</v>
      </c>
      <c r="E110" s="207" t="s">
        <v>723</v>
      </c>
      <c r="F110" s="208" t="s">
        <v>724</v>
      </c>
      <c r="G110" s="209" t="s">
        <v>696</v>
      </c>
      <c r="H110" s="210">
        <v>1</v>
      </c>
      <c r="I110" s="211"/>
      <c r="J110" s="210">
        <f>ROUND(I110*H110,2)</f>
        <v>0</v>
      </c>
      <c r="K110" s="208" t="s">
        <v>133</v>
      </c>
      <c r="L110" s="46"/>
      <c r="M110" s="212" t="s">
        <v>31</v>
      </c>
      <c r="N110" s="213" t="s">
        <v>52</v>
      </c>
      <c r="O110" s="86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6" t="s">
        <v>697</v>
      </c>
      <c r="AT110" s="216" t="s">
        <v>129</v>
      </c>
      <c r="AU110" s="216" t="s">
        <v>20</v>
      </c>
      <c r="AY110" s="18" t="s">
        <v>127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89</v>
      </c>
      <c r="BK110" s="217">
        <f>ROUND(I110*H110,2)</f>
        <v>0</v>
      </c>
      <c r="BL110" s="18" t="s">
        <v>697</v>
      </c>
      <c r="BM110" s="216" t="s">
        <v>725</v>
      </c>
    </row>
    <row r="111" spans="1:47" s="2" customFormat="1" ht="12">
      <c r="A111" s="40"/>
      <c r="B111" s="41"/>
      <c r="C111" s="42"/>
      <c r="D111" s="218" t="s">
        <v>136</v>
      </c>
      <c r="E111" s="42"/>
      <c r="F111" s="219" t="s">
        <v>726</v>
      </c>
      <c r="G111" s="42"/>
      <c r="H111" s="42"/>
      <c r="I111" s="220"/>
      <c r="J111" s="42"/>
      <c r="K111" s="42"/>
      <c r="L111" s="46"/>
      <c r="M111" s="221"/>
      <c r="N111" s="22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8" t="s">
        <v>136</v>
      </c>
      <c r="AU111" s="18" t="s">
        <v>20</v>
      </c>
    </row>
    <row r="112" spans="1:63" s="12" customFormat="1" ht="22.8" customHeight="1">
      <c r="A112" s="12"/>
      <c r="B112" s="190"/>
      <c r="C112" s="191"/>
      <c r="D112" s="192" t="s">
        <v>80</v>
      </c>
      <c r="E112" s="204" t="s">
        <v>727</v>
      </c>
      <c r="F112" s="204" t="s">
        <v>728</v>
      </c>
      <c r="G112" s="191"/>
      <c r="H112" s="191"/>
      <c r="I112" s="194"/>
      <c r="J112" s="205">
        <f>BK112</f>
        <v>0</v>
      </c>
      <c r="K112" s="191"/>
      <c r="L112" s="196"/>
      <c r="M112" s="197"/>
      <c r="N112" s="198"/>
      <c r="O112" s="198"/>
      <c r="P112" s="199">
        <f>P113</f>
        <v>0</v>
      </c>
      <c r="Q112" s="198"/>
      <c r="R112" s="199">
        <f>R113</f>
        <v>0</v>
      </c>
      <c r="S112" s="198"/>
      <c r="T112" s="200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160</v>
      </c>
      <c r="AT112" s="202" t="s">
        <v>80</v>
      </c>
      <c r="AU112" s="202" t="s">
        <v>89</v>
      </c>
      <c r="AY112" s="201" t="s">
        <v>127</v>
      </c>
      <c r="BK112" s="203">
        <f>BK113</f>
        <v>0</v>
      </c>
    </row>
    <row r="113" spans="1:65" s="2" customFormat="1" ht="16.5" customHeight="1">
      <c r="A113" s="40"/>
      <c r="B113" s="41"/>
      <c r="C113" s="206" t="s">
        <v>201</v>
      </c>
      <c r="D113" s="206" t="s">
        <v>129</v>
      </c>
      <c r="E113" s="207" t="s">
        <v>729</v>
      </c>
      <c r="F113" s="208" t="s">
        <v>730</v>
      </c>
      <c r="G113" s="209" t="s">
        <v>696</v>
      </c>
      <c r="H113" s="210">
        <v>1</v>
      </c>
      <c r="I113" s="211"/>
      <c r="J113" s="210">
        <f>ROUND(I113*H113,2)</f>
        <v>0</v>
      </c>
      <c r="K113" s="208" t="s">
        <v>31</v>
      </c>
      <c r="L113" s="46"/>
      <c r="M113" s="212" t="s">
        <v>31</v>
      </c>
      <c r="N113" s="213" t="s">
        <v>52</v>
      </c>
      <c r="O113" s="86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6" t="s">
        <v>697</v>
      </c>
      <c r="AT113" s="216" t="s">
        <v>129</v>
      </c>
      <c r="AU113" s="216" t="s">
        <v>20</v>
      </c>
      <c r="AY113" s="18" t="s">
        <v>127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89</v>
      </c>
      <c r="BK113" s="217">
        <f>ROUND(I113*H113,2)</f>
        <v>0</v>
      </c>
      <c r="BL113" s="18" t="s">
        <v>697</v>
      </c>
      <c r="BM113" s="216" t="s">
        <v>731</v>
      </c>
    </row>
    <row r="114" spans="1:63" s="12" customFormat="1" ht="22.8" customHeight="1">
      <c r="A114" s="12"/>
      <c r="B114" s="190"/>
      <c r="C114" s="191"/>
      <c r="D114" s="192" t="s">
        <v>80</v>
      </c>
      <c r="E114" s="204" t="s">
        <v>732</v>
      </c>
      <c r="F114" s="204" t="s">
        <v>733</v>
      </c>
      <c r="G114" s="191"/>
      <c r="H114" s="191"/>
      <c r="I114" s="194"/>
      <c r="J114" s="205">
        <f>BK114</f>
        <v>0</v>
      </c>
      <c r="K114" s="191"/>
      <c r="L114" s="196"/>
      <c r="M114" s="197"/>
      <c r="N114" s="198"/>
      <c r="O114" s="198"/>
      <c r="P114" s="199">
        <f>SUM(P115:P117)</f>
        <v>0</v>
      </c>
      <c r="Q114" s="198"/>
      <c r="R114" s="199">
        <f>SUM(R115:R117)</f>
        <v>0</v>
      </c>
      <c r="S114" s="198"/>
      <c r="T114" s="200">
        <f>SUM(T115:T117)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160</v>
      </c>
      <c r="AT114" s="202" t="s">
        <v>80</v>
      </c>
      <c r="AU114" s="202" t="s">
        <v>89</v>
      </c>
      <c r="AY114" s="201" t="s">
        <v>127</v>
      </c>
      <c r="BK114" s="203">
        <f>SUM(BK115:BK117)</f>
        <v>0</v>
      </c>
    </row>
    <row r="115" spans="1:65" s="2" customFormat="1" ht="16.5" customHeight="1">
      <c r="A115" s="40"/>
      <c r="B115" s="41"/>
      <c r="C115" s="206" t="s">
        <v>208</v>
      </c>
      <c r="D115" s="206" t="s">
        <v>129</v>
      </c>
      <c r="E115" s="207" t="s">
        <v>734</v>
      </c>
      <c r="F115" s="208" t="s">
        <v>735</v>
      </c>
      <c r="G115" s="209" t="s">
        <v>696</v>
      </c>
      <c r="H115" s="210">
        <v>1</v>
      </c>
      <c r="I115" s="211"/>
      <c r="J115" s="210">
        <f>ROUND(I115*H115,2)</f>
        <v>0</v>
      </c>
      <c r="K115" s="208" t="s">
        <v>133</v>
      </c>
      <c r="L115" s="46"/>
      <c r="M115" s="212" t="s">
        <v>31</v>
      </c>
      <c r="N115" s="213" t="s">
        <v>52</v>
      </c>
      <c r="O115" s="86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6" t="s">
        <v>697</v>
      </c>
      <c r="AT115" s="216" t="s">
        <v>129</v>
      </c>
      <c r="AU115" s="216" t="s">
        <v>20</v>
      </c>
      <c r="AY115" s="18" t="s">
        <v>127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89</v>
      </c>
      <c r="BK115" s="217">
        <f>ROUND(I115*H115,2)</f>
        <v>0</v>
      </c>
      <c r="BL115" s="18" t="s">
        <v>697</v>
      </c>
      <c r="BM115" s="216" t="s">
        <v>736</v>
      </c>
    </row>
    <row r="116" spans="1:47" s="2" customFormat="1" ht="12">
      <c r="A116" s="40"/>
      <c r="B116" s="41"/>
      <c r="C116" s="42"/>
      <c r="D116" s="218" t="s">
        <v>136</v>
      </c>
      <c r="E116" s="42"/>
      <c r="F116" s="219" t="s">
        <v>737</v>
      </c>
      <c r="G116" s="42"/>
      <c r="H116" s="42"/>
      <c r="I116" s="220"/>
      <c r="J116" s="42"/>
      <c r="K116" s="42"/>
      <c r="L116" s="46"/>
      <c r="M116" s="221"/>
      <c r="N116" s="22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8" t="s">
        <v>136</v>
      </c>
      <c r="AU116" s="18" t="s">
        <v>20</v>
      </c>
    </row>
    <row r="117" spans="1:65" s="2" customFormat="1" ht="16.5" customHeight="1">
      <c r="A117" s="40"/>
      <c r="B117" s="41"/>
      <c r="C117" s="206" t="s">
        <v>211</v>
      </c>
      <c r="D117" s="206" t="s">
        <v>129</v>
      </c>
      <c r="E117" s="207" t="s">
        <v>738</v>
      </c>
      <c r="F117" s="208" t="s">
        <v>739</v>
      </c>
      <c r="G117" s="209" t="s">
        <v>132</v>
      </c>
      <c r="H117" s="210">
        <v>140</v>
      </c>
      <c r="I117" s="211"/>
      <c r="J117" s="210">
        <f>ROUND(I117*H117,2)</f>
        <v>0</v>
      </c>
      <c r="K117" s="208" t="s">
        <v>31</v>
      </c>
      <c r="L117" s="46"/>
      <c r="M117" s="269" t="s">
        <v>31</v>
      </c>
      <c r="N117" s="270" t="s">
        <v>52</v>
      </c>
      <c r="O117" s="267"/>
      <c r="P117" s="271">
        <f>O117*H117</f>
        <v>0</v>
      </c>
      <c r="Q117" s="271">
        <v>0</v>
      </c>
      <c r="R117" s="271">
        <f>Q117*H117</f>
        <v>0</v>
      </c>
      <c r="S117" s="271">
        <v>0</v>
      </c>
      <c r="T117" s="272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6" t="s">
        <v>697</v>
      </c>
      <c r="AT117" s="216" t="s">
        <v>129</v>
      </c>
      <c r="AU117" s="216" t="s">
        <v>20</v>
      </c>
      <c r="AY117" s="18" t="s">
        <v>127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89</v>
      </c>
      <c r="BK117" s="217">
        <f>ROUND(I117*H117,2)</f>
        <v>0</v>
      </c>
      <c r="BL117" s="18" t="s">
        <v>697</v>
      </c>
      <c r="BM117" s="216" t="s">
        <v>740</v>
      </c>
    </row>
    <row r="118" spans="1:31" s="2" customFormat="1" ht="6.95" customHeight="1">
      <c r="A118" s="40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46"/>
      <c r="M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</sheetData>
  <sheetProtection password="CC35" sheet="1" objects="1" scenarios="1" formatColumns="0" formatRows="0" autoFilter="0"/>
  <autoFilter ref="C85:K11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1/119002121"/>
    <hyperlink ref="F95" r:id="rId2" display="https://podminky.urs.cz/item/CS_URS_2023_01/119002122"/>
    <hyperlink ref="F99" r:id="rId3" display="https://podminky.urs.cz/item/CS_URS_2023_01/012103000"/>
    <hyperlink ref="F102" r:id="rId4" display="https://podminky.urs.cz/item/CS_URS_2023_01/012303000"/>
    <hyperlink ref="F105" r:id="rId5" display="https://podminky.urs.cz/item/CS_URS_2023_01/013254000"/>
    <hyperlink ref="F109" r:id="rId6" display="https://podminky.urs.cz/item/CS_URS_2023_01/030001000"/>
    <hyperlink ref="F111" r:id="rId7" display="https://podminky.urs.cz/item/CS_URS_2023_01/034503000"/>
    <hyperlink ref="F116" r:id="rId8" display="https://podminky.urs.cz/item/CS_URS_2023_01/07210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741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742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743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744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745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746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747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748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749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750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751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88</v>
      </c>
      <c r="F18" s="284" t="s">
        <v>752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753</v>
      </c>
      <c r="F19" s="284" t="s">
        <v>754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755</v>
      </c>
      <c r="F20" s="284" t="s">
        <v>756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92</v>
      </c>
      <c r="F21" s="284" t="s">
        <v>757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758</v>
      </c>
      <c r="F22" s="284" t="s">
        <v>759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760</v>
      </c>
      <c r="F23" s="284" t="s">
        <v>761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762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763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764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765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766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767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768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769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770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113</v>
      </c>
      <c r="F36" s="284"/>
      <c r="G36" s="284" t="s">
        <v>771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772</v>
      </c>
      <c r="F37" s="284"/>
      <c r="G37" s="284" t="s">
        <v>773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62</v>
      </c>
      <c r="F38" s="284"/>
      <c r="G38" s="284" t="s">
        <v>774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63</v>
      </c>
      <c r="F39" s="284"/>
      <c r="G39" s="284" t="s">
        <v>775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114</v>
      </c>
      <c r="F40" s="284"/>
      <c r="G40" s="284" t="s">
        <v>776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115</v>
      </c>
      <c r="F41" s="284"/>
      <c r="G41" s="284" t="s">
        <v>777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778</v>
      </c>
      <c r="F42" s="284"/>
      <c r="G42" s="284" t="s">
        <v>779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780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781</v>
      </c>
      <c r="F44" s="284"/>
      <c r="G44" s="284" t="s">
        <v>782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117</v>
      </c>
      <c r="F45" s="284"/>
      <c r="G45" s="284" t="s">
        <v>783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784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785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786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787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788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789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790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791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792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793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794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795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796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797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798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799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800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801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802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803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804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805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806</v>
      </c>
      <c r="D76" s="302"/>
      <c r="E76" s="302"/>
      <c r="F76" s="302" t="s">
        <v>807</v>
      </c>
      <c r="G76" s="303"/>
      <c r="H76" s="302" t="s">
        <v>63</v>
      </c>
      <c r="I76" s="302" t="s">
        <v>66</v>
      </c>
      <c r="J76" s="302" t="s">
        <v>808</v>
      </c>
      <c r="K76" s="301"/>
    </row>
    <row r="77" spans="2:11" s="1" customFormat="1" ht="17.25" customHeight="1">
      <c r="B77" s="299"/>
      <c r="C77" s="304" t="s">
        <v>809</v>
      </c>
      <c r="D77" s="304"/>
      <c r="E77" s="304"/>
      <c r="F77" s="305" t="s">
        <v>810</v>
      </c>
      <c r="G77" s="306"/>
      <c r="H77" s="304"/>
      <c r="I77" s="304"/>
      <c r="J77" s="304" t="s">
        <v>811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62</v>
      </c>
      <c r="D79" s="309"/>
      <c r="E79" s="309"/>
      <c r="F79" s="310" t="s">
        <v>812</v>
      </c>
      <c r="G79" s="311"/>
      <c r="H79" s="287" t="s">
        <v>813</v>
      </c>
      <c r="I79" s="287" t="s">
        <v>814</v>
      </c>
      <c r="J79" s="287">
        <v>20</v>
      </c>
      <c r="K79" s="301"/>
    </row>
    <row r="80" spans="2:11" s="1" customFormat="1" ht="15" customHeight="1">
      <c r="B80" s="299"/>
      <c r="C80" s="287" t="s">
        <v>815</v>
      </c>
      <c r="D80" s="287"/>
      <c r="E80" s="287"/>
      <c r="F80" s="310" t="s">
        <v>812</v>
      </c>
      <c r="G80" s="311"/>
      <c r="H80" s="287" t="s">
        <v>816</v>
      </c>
      <c r="I80" s="287" t="s">
        <v>814</v>
      </c>
      <c r="J80" s="287">
        <v>120</v>
      </c>
      <c r="K80" s="301"/>
    </row>
    <row r="81" spans="2:11" s="1" customFormat="1" ht="15" customHeight="1">
      <c r="B81" s="312"/>
      <c r="C81" s="287" t="s">
        <v>817</v>
      </c>
      <c r="D81" s="287"/>
      <c r="E81" s="287"/>
      <c r="F81" s="310" t="s">
        <v>818</v>
      </c>
      <c r="G81" s="311"/>
      <c r="H81" s="287" t="s">
        <v>819</v>
      </c>
      <c r="I81" s="287" t="s">
        <v>814</v>
      </c>
      <c r="J81" s="287">
        <v>50</v>
      </c>
      <c r="K81" s="301"/>
    </row>
    <row r="82" spans="2:11" s="1" customFormat="1" ht="15" customHeight="1">
      <c r="B82" s="312"/>
      <c r="C82" s="287" t="s">
        <v>820</v>
      </c>
      <c r="D82" s="287"/>
      <c r="E82" s="287"/>
      <c r="F82" s="310" t="s">
        <v>812</v>
      </c>
      <c r="G82" s="311"/>
      <c r="H82" s="287" t="s">
        <v>821</v>
      </c>
      <c r="I82" s="287" t="s">
        <v>822</v>
      </c>
      <c r="J82" s="287"/>
      <c r="K82" s="301"/>
    </row>
    <row r="83" spans="2:11" s="1" customFormat="1" ht="15" customHeight="1">
      <c r="B83" s="312"/>
      <c r="C83" s="313" t="s">
        <v>823</v>
      </c>
      <c r="D83" s="313"/>
      <c r="E83" s="313"/>
      <c r="F83" s="314" t="s">
        <v>818</v>
      </c>
      <c r="G83" s="313"/>
      <c r="H83" s="313" t="s">
        <v>824</v>
      </c>
      <c r="I83" s="313" t="s">
        <v>814</v>
      </c>
      <c r="J83" s="313">
        <v>15</v>
      </c>
      <c r="K83" s="301"/>
    </row>
    <row r="84" spans="2:11" s="1" customFormat="1" ht="15" customHeight="1">
      <c r="B84" s="312"/>
      <c r="C84" s="313" t="s">
        <v>825</v>
      </c>
      <c r="D84" s="313"/>
      <c r="E84" s="313"/>
      <c r="F84" s="314" t="s">
        <v>818</v>
      </c>
      <c r="G84" s="313"/>
      <c r="H84" s="313" t="s">
        <v>826</v>
      </c>
      <c r="I84" s="313" t="s">
        <v>814</v>
      </c>
      <c r="J84" s="313">
        <v>15</v>
      </c>
      <c r="K84" s="301"/>
    </row>
    <row r="85" spans="2:11" s="1" customFormat="1" ht="15" customHeight="1">
      <c r="B85" s="312"/>
      <c r="C85" s="313" t="s">
        <v>827</v>
      </c>
      <c r="D85" s="313"/>
      <c r="E85" s="313"/>
      <c r="F85" s="314" t="s">
        <v>818</v>
      </c>
      <c r="G85" s="313"/>
      <c r="H85" s="313" t="s">
        <v>828</v>
      </c>
      <c r="I85" s="313" t="s">
        <v>814</v>
      </c>
      <c r="J85" s="313">
        <v>20</v>
      </c>
      <c r="K85" s="301"/>
    </row>
    <row r="86" spans="2:11" s="1" customFormat="1" ht="15" customHeight="1">
      <c r="B86" s="312"/>
      <c r="C86" s="313" t="s">
        <v>829</v>
      </c>
      <c r="D86" s="313"/>
      <c r="E86" s="313"/>
      <c r="F86" s="314" t="s">
        <v>818</v>
      </c>
      <c r="G86" s="313"/>
      <c r="H86" s="313" t="s">
        <v>830</v>
      </c>
      <c r="I86" s="313" t="s">
        <v>814</v>
      </c>
      <c r="J86" s="313">
        <v>20</v>
      </c>
      <c r="K86" s="301"/>
    </row>
    <row r="87" spans="2:11" s="1" customFormat="1" ht="15" customHeight="1">
      <c r="B87" s="312"/>
      <c r="C87" s="287" t="s">
        <v>831</v>
      </c>
      <c r="D87" s="287"/>
      <c r="E87" s="287"/>
      <c r="F87" s="310" t="s">
        <v>818</v>
      </c>
      <c r="G87" s="311"/>
      <c r="H87" s="287" t="s">
        <v>832</v>
      </c>
      <c r="I87" s="287" t="s">
        <v>814</v>
      </c>
      <c r="J87" s="287">
        <v>50</v>
      </c>
      <c r="K87" s="301"/>
    </row>
    <row r="88" spans="2:11" s="1" customFormat="1" ht="15" customHeight="1">
      <c r="B88" s="312"/>
      <c r="C88" s="287" t="s">
        <v>833</v>
      </c>
      <c r="D88" s="287"/>
      <c r="E88" s="287"/>
      <c r="F88" s="310" t="s">
        <v>818</v>
      </c>
      <c r="G88" s="311"/>
      <c r="H88" s="287" t="s">
        <v>834</v>
      </c>
      <c r="I88" s="287" t="s">
        <v>814</v>
      </c>
      <c r="J88" s="287">
        <v>20</v>
      </c>
      <c r="K88" s="301"/>
    </row>
    <row r="89" spans="2:11" s="1" customFormat="1" ht="15" customHeight="1">
      <c r="B89" s="312"/>
      <c r="C89" s="287" t="s">
        <v>835</v>
      </c>
      <c r="D89" s="287"/>
      <c r="E89" s="287"/>
      <c r="F89" s="310" t="s">
        <v>818</v>
      </c>
      <c r="G89" s="311"/>
      <c r="H89" s="287" t="s">
        <v>836</v>
      </c>
      <c r="I89" s="287" t="s">
        <v>814</v>
      </c>
      <c r="J89" s="287">
        <v>20</v>
      </c>
      <c r="K89" s="301"/>
    </row>
    <row r="90" spans="2:11" s="1" customFormat="1" ht="15" customHeight="1">
      <c r="B90" s="312"/>
      <c r="C90" s="287" t="s">
        <v>837</v>
      </c>
      <c r="D90" s="287"/>
      <c r="E90" s="287"/>
      <c r="F90" s="310" t="s">
        <v>818</v>
      </c>
      <c r="G90" s="311"/>
      <c r="H90" s="287" t="s">
        <v>838</v>
      </c>
      <c r="I90" s="287" t="s">
        <v>814</v>
      </c>
      <c r="J90" s="287">
        <v>50</v>
      </c>
      <c r="K90" s="301"/>
    </row>
    <row r="91" spans="2:11" s="1" customFormat="1" ht="15" customHeight="1">
      <c r="B91" s="312"/>
      <c r="C91" s="287" t="s">
        <v>839</v>
      </c>
      <c r="D91" s="287"/>
      <c r="E91" s="287"/>
      <c r="F91" s="310" t="s">
        <v>818</v>
      </c>
      <c r="G91" s="311"/>
      <c r="H91" s="287" t="s">
        <v>839</v>
      </c>
      <c r="I91" s="287" t="s">
        <v>814</v>
      </c>
      <c r="J91" s="287">
        <v>50</v>
      </c>
      <c r="K91" s="301"/>
    </row>
    <row r="92" spans="2:11" s="1" customFormat="1" ht="15" customHeight="1">
      <c r="B92" s="312"/>
      <c r="C92" s="287" t="s">
        <v>840</v>
      </c>
      <c r="D92" s="287"/>
      <c r="E92" s="287"/>
      <c r="F92" s="310" t="s">
        <v>818</v>
      </c>
      <c r="G92" s="311"/>
      <c r="H92" s="287" t="s">
        <v>841</v>
      </c>
      <c r="I92" s="287" t="s">
        <v>814</v>
      </c>
      <c r="J92" s="287">
        <v>255</v>
      </c>
      <c r="K92" s="301"/>
    </row>
    <row r="93" spans="2:11" s="1" customFormat="1" ht="15" customHeight="1">
      <c r="B93" s="312"/>
      <c r="C93" s="287" t="s">
        <v>842</v>
      </c>
      <c r="D93" s="287"/>
      <c r="E93" s="287"/>
      <c r="F93" s="310" t="s">
        <v>812</v>
      </c>
      <c r="G93" s="311"/>
      <c r="H93" s="287" t="s">
        <v>843</v>
      </c>
      <c r="I93" s="287" t="s">
        <v>844</v>
      </c>
      <c r="J93" s="287"/>
      <c r="K93" s="301"/>
    </row>
    <row r="94" spans="2:11" s="1" customFormat="1" ht="15" customHeight="1">
      <c r="B94" s="312"/>
      <c r="C94" s="287" t="s">
        <v>845</v>
      </c>
      <c r="D94" s="287"/>
      <c r="E94" s="287"/>
      <c r="F94" s="310" t="s">
        <v>812</v>
      </c>
      <c r="G94" s="311"/>
      <c r="H94" s="287" t="s">
        <v>846</v>
      </c>
      <c r="I94" s="287" t="s">
        <v>847</v>
      </c>
      <c r="J94" s="287"/>
      <c r="K94" s="301"/>
    </row>
    <row r="95" spans="2:11" s="1" customFormat="1" ht="15" customHeight="1">
      <c r="B95" s="312"/>
      <c r="C95" s="287" t="s">
        <v>848</v>
      </c>
      <c r="D95" s="287"/>
      <c r="E95" s="287"/>
      <c r="F95" s="310" t="s">
        <v>812</v>
      </c>
      <c r="G95" s="311"/>
      <c r="H95" s="287" t="s">
        <v>848</v>
      </c>
      <c r="I95" s="287" t="s">
        <v>847</v>
      </c>
      <c r="J95" s="287"/>
      <c r="K95" s="301"/>
    </row>
    <row r="96" spans="2:11" s="1" customFormat="1" ht="15" customHeight="1">
      <c r="B96" s="312"/>
      <c r="C96" s="287" t="s">
        <v>47</v>
      </c>
      <c r="D96" s="287"/>
      <c r="E96" s="287"/>
      <c r="F96" s="310" t="s">
        <v>812</v>
      </c>
      <c r="G96" s="311"/>
      <c r="H96" s="287" t="s">
        <v>849</v>
      </c>
      <c r="I96" s="287" t="s">
        <v>847</v>
      </c>
      <c r="J96" s="287"/>
      <c r="K96" s="301"/>
    </row>
    <row r="97" spans="2:11" s="1" customFormat="1" ht="15" customHeight="1">
      <c r="B97" s="312"/>
      <c r="C97" s="287" t="s">
        <v>57</v>
      </c>
      <c r="D97" s="287"/>
      <c r="E97" s="287"/>
      <c r="F97" s="310" t="s">
        <v>812</v>
      </c>
      <c r="G97" s="311"/>
      <c r="H97" s="287" t="s">
        <v>850</v>
      </c>
      <c r="I97" s="287" t="s">
        <v>847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851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806</v>
      </c>
      <c r="D103" s="302"/>
      <c r="E103" s="302"/>
      <c r="F103" s="302" t="s">
        <v>807</v>
      </c>
      <c r="G103" s="303"/>
      <c r="H103" s="302" t="s">
        <v>63</v>
      </c>
      <c r="I103" s="302" t="s">
        <v>66</v>
      </c>
      <c r="J103" s="302" t="s">
        <v>808</v>
      </c>
      <c r="K103" s="301"/>
    </row>
    <row r="104" spans="2:11" s="1" customFormat="1" ht="17.25" customHeight="1">
      <c r="B104" s="299"/>
      <c r="C104" s="304" t="s">
        <v>809</v>
      </c>
      <c r="D104" s="304"/>
      <c r="E104" s="304"/>
      <c r="F104" s="305" t="s">
        <v>810</v>
      </c>
      <c r="G104" s="306"/>
      <c r="H104" s="304"/>
      <c r="I104" s="304"/>
      <c r="J104" s="304" t="s">
        <v>811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62</v>
      </c>
      <c r="D106" s="309"/>
      <c r="E106" s="309"/>
      <c r="F106" s="310" t="s">
        <v>812</v>
      </c>
      <c r="G106" s="287"/>
      <c r="H106" s="287" t="s">
        <v>852</v>
      </c>
      <c r="I106" s="287" t="s">
        <v>814</v>
      </c>
      <c r="J106" s="287">
        <v>20</v>
      </c>
      <c r="K106" s="301"/>
    </row>
    <row r="107" spans="2:11" s="1" customFormat="1" ht="15" customHeight="1">
      <c r="B107" s="299"/>
      <c r="C107" s="287" t="s">
        <v>815</v>
      </c>
      <c r="D107" s="287"/>
      <c r="E107" s="287"/>
      <c r="F107" s="310" t="s">
        <v>812</v>
      </c>
      <c r="G107" s="287"/>
      <c r="H107" s="287" t="s">
        <v>852</v>
      </c>
      <c r="I107" s="287" t="s">
        <v>814</v>
      </c>
      <c r="J107" s="287">
        <v>120</v>
      </c>
      <c r="K107" s="301"/>
    </row>
    <row r="108" spans="2:11" s="1" customFormat="1" ht="15" customHeight="1">
      <c r="B108" s="312"/>
      <c r="C108" s="287" t="s">
        <v>817</v>
      </c>
      <c r="D108" s="287"/>
      <c r="E108" s="287"/>
      <c r="F108" s="310" t="s">
        <v>818</v>
      </c>
      <c r="G108" s="287"/>
      <c r="H108" s="287" t="s">
        <v>852</v>
      </c>
      <c r="I108" s="287" t="s">
        <v>814</v>
      </c>
      <c r="J108" s="287">
        <v>50</v>
      </c>
      <c r="K108" s="301"/>
    </row>
    <row r="109" spans="2:11" s="1" customFormat="1" ht="15" customHeight="1">
      <c r="B109" s="312"/>
      <c r="C109" s="287" t="s">
        <v>820</v>
      </c>
      <c r="D109" s="287"/>
      <c r="E109" s="287"/>
      <c r="F109" s="310" t="s">
        <v>812</v>
      </c>
      <c r="G109" s="287"/>
      <c r="H109" s="287" t="s">
        <v>852</v>
      </c>
      <c r="I109" s="287" t="s">
        <v>822</v>
      </c>
      <c r="J109" s="287"/>
      <c r="K109" s="301"/>
    </row>
    <row r="110" spans="2:11" s="1" customFormat="1" ht="15" customHeight="1">
      <c r="B110" s="312"/>
      <c r="C110" s="287" t="s">
        <v>831</v>
      </c>
      <c r="D110" s="287"/>
      <c r="E110" s="287"/>
      <c r="F110" s="310" t="s">
        <v>818</v>
      </c>
      <c r="G110" s="287"/>
      <c r="H110" s="287" t="s">
        <v>852</v>
      </c>
      <c r="I110" s="287" t="s">
        <v>814</v>
      </c>
      <c r="J110" s="287">
        <v>50</v>
      </c>
      <c r="K110" s="301"/>
    </row>
    <row r="111" spans="2:11" s="1" customFormat="1" ht="15" customHeight="1">
      <c r="B111" s="312"/>
      <c r="C111" s="287" t="s">
        <v>839</v>
      </c>
      <c r="D111" s="287"/>
      <c r="E111" s="287"/>
      <c r="F111" s="310" t="s">
        <v>818</v>
      </c>
      <c r="G111" s="287"/>
      <c r="H111" s="287" t="s">
        <v>852</v>
      </c>
      <c r="I111" s="287" t="s">
        <v>814</v>
      </c>
      <c r="J111" s="287">
        <v>50</v>
      </c>
      <c r="K111" s="301"/>
    </row>
    <row r="112" spans="2:11" s="1" customFormat="1" ht="15" customHeight="1">
      <c r="B112" s="312"/>
      <c r="C112" s="287" t="s">
        <v>837</v>
      </c>
      <c r="D112" s="287"/>
      <c r="E112" s="287"/>
      <c r="F112" s="310" t="s">
        <v>818</v>
      </c>
      <c r="G112" s="287"/>
      <c r="H112" s="287" t="s">
        <v>852</v>
      </c>
      <c r="I112" s="287" t="s">
        <v>814</v>
      </c>
      <c r="J112" s="287">
        <v>50</v>
      </c>
      <c r="K112" s="301"/>
    </row>
    <row r="113" spans="2:11" s="1" customFormat="1" ht="15" customHeight="1">
      <c r="B113" s="312"/>
      <c r="C113" s="287" t="s">
        <v>62</v>
      </c>
      <c r="D113" s="287"/>
      <c r="E113" s="287"/>
      <c r="F113" s="310" t="s">
        <v>812</v>
      </c>
      <c r="G113" s="287"/>
      <c r="H113" s="287" t="s">
        <v>853</v>
      </c>
      <c r="I113" s="287" t="s">
        <v>814</v>
      </c>
      <c r="J113" s="287">
        <v>20</v>
      </c>
      <c r="K113" s="301"/>
    </row>
    <row r="114" spans="2:11" s="1" customFormat="1" ht="15" customHeight="1">
      <c r="B114" s="312"/>
      <c r="C114" s="287" t="s">
        <v>854</v>
      </c>
      <c r="D114" s="287"/>
      <c r="E114" s="287"/>
      <c r="F114" s="310" t="s">
        <v>812</v>
      </c>
      <c r="G114" s="287"/>
      <c r="H114" s="287" t="s">
        <v>855</v>
      </c>
      <c r="I114" s="287" t="s">
        <v>814</v>
      </c>
      <c r="J114" s="287">
        <v>120</v>
      </c>
      <c r="K114" s="301"/>
    </row>
    <row r="115" spans="2:11" s="1" customFormat="1" ht="15" customHeight="1">
      <c r="B115" s="312"/>
      <c r="C115" s="287" t="s">
        <v>47</v>
      </c>
      <c r="D115" s="287"/>
      <c r="E115" s="287"/>
      <c r="F115" s="310" t="s">
        <v>812</v>
      </c>
      <c r="G115" s="287"/>
      <c r="H115" s="287" t="s">
        <v>856</v>
      </c>
      <c r="I115" s="287" t="s">
        <v>847</v>
      </c>
      <c r="J115" s="287"/>
      <c r="K115" s="301"/>
    </row>
    <row r="116" spans="2:11" s="1" customFormat="1" ht="15" customHeight="1">
      <c r="B116" s="312"/>
      <c r="C116" s="287" t="s">
        <v>57</v>
      </c>
      <c r="D116" s="287"/>
      <c r="E116" s="287"/>
      <c r="F116" s="310" t="s">
        <v>812</v>
      </c>
      <c r="G116" s="287"/>
      <c r="H116" s="287" t="s">
        <v>857</v>
      </c>
      <c r="I116" s="287" t="s">
        <v>847</v>
      </c>
      <c r="J116" s="287"/>
      <c r="K116" s="301"/>
    </row>
    <row r="117" spans="2:11" s="1" customFormat="1" ht="15" customHeight="1">
      <c r="B117" s="312"/>
      <c r="C117" s="287" t="s">
        <v>66</v>
      </c>
      <c r="D117" s="287"/>
      <c r="E117" s="287"/>
      <c r="F117" s="310" t="s">
        <v>812</v>
      </c>
      <c r="G117" s="287"/>
      <c r="H117" s="287" t="s">
        <v>858</v>
      </c>
      <c r="I117" s="287" t="s">
        <v>859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860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806</v>
      </c>
      <c r="D123" s="302"/>
      <c r="E123" s="302"/>
      <c r="F123" s="302" t="s">
        <v>807</v>
      </c>
      <c r="G123" s="303"/>
      <c r="H123" s="302" t="s">
        <v>63</v>
      </c>
      <c r="I123" s="302" t="s">
        <v>66</v>
      </c>
      <c r="J123" s="302" t="s">
        <v>808</v>
      </c>
      <c r="K123" s="331"/>
    </row>
    <row r="124" spans="2:11" s="1" customFormat="1" ht="17.25" customHeight="1">
      <c r="B124" s="330"/>
      <c r="C124" s="304" t="s">
        <v>809</v>
      </c>
      <c r="D124" s="304"/>
      <c r="E124" s="304"/>
      <c r="F124" s="305" t="s">
        <v>810</v>
      </c>
      <c r="G124" s="306"/>
      <c r="H124" s="304"/>
      <c r="I124" s="304"/>
      <c r="J124" s="304" t="s">
        <v>811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815</v>
      </c>
      <c r="D126" s="309"/>
      <c r="E126" s="309"/>
      <c r="F126" s="310" t="s">
        <v>812</v>
      </c>
      <c r="G126" s="287"/>
      <c r="H126" s="287" t="s">
        <v>852</v>
      </c>
      <c r="I126" s="287" t="s">
        <v>814</v>
      </c>
      <c r="J126" s="287">
        <v>120</v>
      </c>
      <c r="K126" s="335"/>
    </row>
    <row r="127" spans="2:11" s="1" customFormat="1" ht="15" customHeight="1">
      <c r="B127" s="332"/>
      <c r="C127" s="287" t="s">
        <v>861</v>
      </c>
      <c r="D127" s="287"/>
      <c r="E127" s="287"/>
      <c r="F127" s="310" t="s">
        <v>812</v>
      </c>
      <c r="G127" s="287"/>
      <c r="H127" s="287" t="s">
        <v>862</v>
      </c>
      <c r="I127" s="287" t="s">
        <v>814</v>
      </c>
      <c r="J127" s="287" t="s">
        <v>863</v>
      </c>
      <c r="K127" s="335"/>
    </row>
    <row r="128" spans="2:11" s="1" customFormat="1" ht="15" customHeight="1">
      <c r="B128" s="332"/>
      <c r="C128" s="287" t="s">
        <v>760</v>
      </c>
      <c r="D128" s="287"/>
      <c r="E128" s="287"/>
      <c r="F128" s="310" t="s">
        <v>812</v>
      </c>
      <c r="G128" s="287"/>
      <c r="H128" s="287" t="s">
        <v>864</v>
      </c>
      <c r="I128" s="287" t="s">
        <v>814</v>
      </c>
      <c r="J128" s="287" t="s">
        <v>863</v>
      </c>
      <c r="K128" s="335"/>
    </row>
    <row r="129" spans="2:11" s="1" customFormat="1" ht="15" customHeight="1">
      <c r="B129" s="332"/>
      <c r="C129" s="287" t="s">
        <v>823</v>
      </c>
      <c r="D129" s="287"/>
      <c r="E129" s="287"/>
      <c r="F129" s="310" t="s">
        <v>818</v>
      </c>
      <c r="G129" s="287"/>
      <c r="H129" s="287" t="s">
        <v>824</v>
      </c>
      <c r="I129" s="287" t="s">
        <v>814</v>
      </c>
      <c r="J129" s="287">
        <v>15</v>
      </c>
      <c r="K129" s="335"/>
    </row>
    <row r="130" spans="2:11" s="1" customFormat="1" ht="15" customHeight="1">
      <c r="B130" s="332"/>
      <c r="C130" s="313" t="s">
        <v>825</v>
      </c>
      <c r="D130" s="313"/>
      <c r="E130" s="313"/>
      <c r="F130" s="314" t="s">
        <v>818</v>
      </c>
      <c r="G130" s="313"/>
      <c r="H130" s="313" t="s">
        <v>826</v>
      </c>
      <c r="I130" s="313" t="s">
        <v>814</v>
      </c>
      <c r="J130" s="313">
        <v>15</v>
      </c>
      <c r="K130" s="335"/>
    </row>
    <row r="131" spans="2:11" s="1" customFormat="1" ht="15" customHeight="1">
      <c r="B131" s="332"/>
      <c r="C131" s="313" t="s">
        <v>827</v>
      </c>
      <c r="D131" s="313"/>
      <c r="E131" s="313"/>
      <c r="F131" s="314" t="s">
        <v>818</v>
      </c>
      <c r="G131" s="313"/>
      <c r="H131" s="313" t="s">
        <v>828</v>
      </c>
      <c r="I131" s="313" t="s">
        <v>814</v>
      </c>
      <c r="J131" s="313">
        <v>20</v>
      </c>
      <c r="K131" s="335"/>
    </row>
    <row r="132" spans="2:11" s="1" customFormat="1" ht="15" customHeight="1">
      <c r="B132" s="332"/>
      <c r="C132" s="313" t="s">
        <v>829</v>
      </c>
      <c r="D132" s="313"/>
      <c r="E132" s="313"/>
      <c r="F132" s="314" t="s">
        <v>818</v>
      </c>
      <c r="G132" s="313"/>
      <c r="H132" s="313" t="s">
        <v>830</v>
      </c>
      <c r="I132" s="313" t="s">
        <v>814</v>
      </c>
      <c r="J132" s="313">
        <v>20</v>
      </c>
      <c r="K132" s="335"/>
    </row>
    <row r="133" spans="2:11" s="1" customFormat="1" ht="15" customHeight="1">
      <c r="B133" s="332"/>
      <c r="C133" s="287" t="s">
        <v>817</v>
      </c>
      <c r="D133" s="287"/>
      <c r="E133" s="287"/>
      <c r="F133" s="310" t="s">
        <v>818</v>
      </c>
      <c r="G133" s="287"/>
      <c r="H133" s="287" t="s">
        <v>852</v>
      </c>
      <c r="I133" s="287" t="s">
        <v>814</v>
      </c>
      <c r="J133" s="287">
        <v>50</v>
      </c>
      <c r="K133" s="335"/>
    </row>
    <row r="134" spans="2:11" s="1" customFormat="1" ht="15" customHeight="1">
      <c r="B134" s="332"/>
      <c r="C134" s="287" t="s">
        <v>831</v>
      </c>
      <c r="D134" s="287"/>
      <c r="E134" s="287"/>
      <c r="F134" s="310" t="s">
        <v>818</v>
      </c>
      <c r="G134" s="287"/>
      <c r="H134" s="287" t="s">
        <v>852</v>
      </c>
      <c r="I134" s="287" t="s">
        <v>814</v>
      </c>
      <c r="J134" s="287">
        <v>50</v>
      </c>
      <c r="K134" s="335"/>
    </row>
    <row r="135" spans="2:11" s="1" customFormat="1" ht="15" customHeight="1">
      <c r="B135" s="332"/>
      <c r="C135" s="287" t="s">
        <v>837</v>
      </c>
      <c r="D135" s="287"/>
      <c r="E135" s="287"/>
      <c r="F135" s="310" t="s">
        <v>818</v>
      </c>
      <c r="G135" s="287"/>
      <c r="H135" s="287" t="s">
        <v>852</v>
      </c>
      <c r="I135" s="287" t="s">
        <v>814</v>
      </c>
      <c r="J135" s="287">
        <v>50</v>
      </c>
      <c r="K135" s="335"/>
    </row>
    <row r="136" spans="2:11" s="1" customFormat="1" ht="15" customHeight="1">
      <c r="B136" s="332"/>
      <c r="C136" s="287" t="s">
        <v>839</v>
      </c>
      <c r="D136" s="287"/>
      <c r="E136" s="287"/>
      <c r="F136" s="310" t="s">
        <v>818</v>
      </c>
      <c r="G136" s="287"/>
      <c r="H136" s="287" t="s">
        <v>852</v>
      </c>
      <c r="I136" s="287" t="s">
        <v>814</v>
      </c>
      <c r="J136" s="287">
        <v>50</v>
      </c>
      <c r="K136" s="335"/>
    </row>
    <row r="137" spans="2:11" s="1" customFormat="1" ht="15" customHeight="1">
      <c r="B137" s="332"/>
      <c r="C137" s="287" t="s">
        <v>840</v>
      </c>
      <c r="D137" s="287"/>
      <c r="E137" s="287"/>
      <c r="F137" s="310" t="s">
        <v>818</v>
      </c>
      <c r="G137" s="287"/>
      <c r="H137" s="287" t="s">
        <v>865</v>
      </c>
      <c r="I137" s="287" t="s">
        <v>814</v>
      </c>
      <c r="J137" s="287">
        <v>255</v>
      </c>
      <c r="K137" s="335"/>
    </row>
    <row r="138" spans="2:11" s="1" customFormat="1" ht="15" customHeight="1">
      <c r="B138" s="332"/>
      <c r="C138" s="287" t="s">
        <v>842</v>
      </c>
      <c r="D138" s="287"/>
      <c r="E138" s="287"/>
      <c r="F138" s="310" t="s">
        <v>812</v>
      </c>
      <c r="G138" s="287"/>
      <c r="H138" s="287" t="s">
        <v>866</v>
      </c>
      <c r="I138" s="287" t="s">
        <v>844</v>
      </c>
      <c r="J138" s="287"/>
      <c r="K138" s="335"/>
    </row>
    <row r="139" spans="2:11" s="1" customFormat="1" ht="15" customHeight="1">
      <c r="B139" s="332"/>
      <c r="C139" s="287" t="s">
        <v>845</v>
      </c>
      <c r="D139" s="287"/>
      <c r="E139" s="287"/>
      <c r="F139" s="310" t="s">
        <v>812</v>
      </c>
      <c r="G139" s="287"/>
      <c r="H139" s="287" t="s">
        <v>867</v>
      </c>
      <c r="I139" s="287" t="s">
        <v>847</v>
      </c>
      <c r="J139" s="287"/>
      <c r="K139" s="335"/>
    </row>
    <row r="140" spans="2:11" s="1" customFormat="1" ht="15" customHeight="1">
      <c r="B140" s="332"/>
      <c r="C140" s="287" t="s">
        <v>848</v>
      </c>
      <c r="D140" s="287"/>
      <c r="E140" s="287"/>
      <c r="F140" s="310" t="s">
        <v>812</v>
      </c>
      <c r="G140" s="287"/>
      <c r="H140" s="287" t="s">
        <v>848</v>
      </c>
      <c r="I140" s="287" t="s">
        <v>847</v>
      </c>
      <c r="J140" s="287"/>
      <c r="K140" s="335"/>
    </row>
    <row r="141" spans="2:11" s="1" customFormat="1" ht="15" customHeight="1">
      <c r="B141" s="332"/>
      <c r="C141" s="287" t="s">
        <v>47</v>
      </c>
      <c r="D141" s="287"/>
      <c r="E141" s="287"/>
      <c r="F141" s="310" t="s">
        <v>812</v>
      </c>
      <c r="G141" s="287"/>
      <c r="H141" s="287" t="s">
        <v>868</v>
      </c>
      <c r="I141" s="287" t="s">
        <v>847</v>
      </c>
      <c r="J141" s="287"/>
      <c r="K141" s="335"/>
    </row>
    <row r="142" spans="2:11" s="1" customFormat="1" ht="15" customHeight="1">
      <c r="B142" s="332"/>
      <c r="C142" s="287" t="s">
        <v>869</v>
      </c>
      <c r="D142" s="287"/>
      <c r="E142" s="287"/>
      <c r="F142" s="310" t="s">
        <v>812</v>
      </c>
      <c r="G142" s="287"/>
      <c r="H142" s="287" t="s">
        <v>870</v>
      </c>
      <c r="I142" s="287" t="s">
        <v>847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871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806</v>
      </c>
      <c r="D148" s="302"/>
      <c r="E148" s="302"/>
      <c r="F148" s="302" t="s">
        <v>807</v>
      </c>
      <c r="G148" s="303"/>
      <c r="H148" s="302" t="s">
        <v>63</v>
      </c>
      <c r="I148" s="302" t="s">
        <v>66</v>
      </c>
      <c r="J148" s="302" t="s">
        <v>808</v>
      </c>
      <c r="K148" s="301"/>
    </row>
    <row r="149" spans="2:11" s="1" customFormat="1" ht="17.25" customHeight="1">
      <c r="B149" s="299"/>
      <c r="C149" s="304" t="s">
        <v>809</v>
      </c>
      <c r="D149" s="304"/>
      <c r="E149" s="304"/>
      <c r="F149" s="305" t="s">
        <v>810</v>
      </c>
      <c r="G149" s="306"/>
      <c r="H149" s="304"/>
      <c r="I149" s="304"/>
      <c r="J149" s="304" t="s">
        <v>811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815</v>
      </c>
      <c r="D151" s="287"/>
      <c r="E151" s="287"/>
      <c r="F151" s="340" t="s">
        <v>812</v>
      </c>
      <c r="G151" s="287"/>
      <c r="H151" s="339" t="s">
        <v>852</v>
      </c>
      <c r="I151" s="339" t="s">
        <v>814</v>
      </c>
      <c r="J151" s="339">
        <v>120</v>
      </c>
      <c r="K151" s="335"/>
    </row>
    <row r="152" spans="2:11" s="1" customFormat="1" ht="15" customHeight="1">
      <c r="B152" s="312"/>
      <c r="C152" s="339" t="s">
        <v>861</v>
      </c>
      <c r="D152" s="287"/>
      <c r="E152" s="287"/>
      <c r="F152" s="340" t="s">
        <v>812</v>
      </c>
      <c r="G152" s="287"/>
      <c r="H152" s="339" t="s">
        <v>872</v>
      </c>
      <c r="I152" s="339" t="s">
        <v>814</v>
      </c>
      <c r="J152" s="339" t="s">
        <v>863</v>
      </c>
      <c r="K152" s="335"/>
    </row>
    <row r="153" spans="2:11" s="1" customFormat="1" ht="15" customHeight="1">
      <c r="B153" s="312"/>
      <c r="C153" s="339" t="s">
        <v>760</v>
      </c>
      <c r="D153" s="287"/>
      <c r="E153" s="287"/>
      <c r="F153" s="340" t="s">
        <v>812</v>
      </c>
      <c r="G153" s="287"/>
      <c r="H153" s="339" t="s">
        <v>873</v>
      </c>
      <c r="I153" s="339" t="s">
        <v>814</v>
      </c>
      <c r="J153" s="339" t="s">
        <v>863</v>
      </c>
      <c r="K153" s="335"/>
    </row>
    <row r="154" spans="2:11" s="1" customFormat="1" ht="15" customHeight="1">
      <c r="B154" s="312"/>
      <c r="C154" s="339" t="s">
        <v>817</v>
      </c>
      <c r="D154" s="287"/>
      <c r="E154" s="287"/>
      <c r="F154" s="340" t="s">
        <v>818</v>
      </c>
      <c r="G154" s="287"/>
      <c r="H154" s="339" t="s">
        <v>852</v>
      </c>
      <c r="I154" s="339" t="s">
        <v>814</v>
      </c>
      <c r="J154" s="339">
        <v>50</v>
      </c>
      <c r="K154" s="335"/>
    </row>
    <row r="155" spans="2:11" s="1" customFormat="1" ht="15" customHeight="1">
      <c r="B155" s="312"/>
      <c r="C155" s="339" t="s">
        <v>820</v>
      </c>
      <c r="D155" s="287"/>
      <c r="E155" s="287"/>
      <c r="F155" s="340" t="s">
        <v>812</v>
      </c>
      <c r="G155" s="287"/>
      <c r="H155" s="339" t="s">
        <v>852</v>
      </c>
      <c r="I155" s="339" t="s">
        <v>822</v>
      </c>
      <c r="J155" s="339"/>
      <c r="K155" s="335"/>
    </row>
    <row r="156" spans="2:11" s="1" customFormat="1" ht="15" customHeight="1">
      <c r="B156" s="312"/>
      <c r="C156" s="339" t="s">
        <v>831</v>
      </c>
      <c r="D156" s="287"/>
      <c r="E156" s="287"/>
      <c r="F156" s="340" t="s">
        <v>818</v>
      </c>
      <c r="G156" s="287"/>
      <c r="H156" s="339" t="s">
        <v>852</v>
      </c>
      <c r="I156" s="339" t="s">
        <v>814</v>
      </c>
      <c r="J156" s="339">
        <v>50</v>
      </c>
      <c r="K156" s="335"/>
    </row>
    <row r="157" spans="2:11" s="1" customFormat="1" ht="15" customHeight="1">
      <c r="B157" s="312"/>
      <c r="C157" s="339" t="s">
        <v>839</v>
      </c>
      <c r="D157" s="287"/>
      <c r="E157" s="287"/>
      <c r="F157" s="340" t="s">
        <v>818</v>
      </c>
      <c r="G157" s="287"/>
      <c r="H157" s="339" t="s">
        <v>852</v>
      </c>
      <c r="I157" s="339" t="s">
        <v>814</v>
      </c>
      <c r="J157" s="339">
        <v>50</v>
      </c>
      <c r="K157" s="335"/>
    </row>
    <row r="158" spans="2:11" s="1" customFormat="1" ht="15" customHeight="1">
      <c r="B158" s="312"/>
      <c r="C158" s="339" t="s">
        <v>837</v>
      </c>
      <c r="D158" s="287"/>
      <c r="E158" s="287"/>
      <c r="F158" s="340" t="s">
        <v>818</v>
      </c>
      <c r="G158" s="287"/>
      <c r="H158" s="339" t="s">
        <v>852</v>
      </c>
      <c r="I158" s="339" t="s">
        <v>814</v>
      </c>
      <c r="J158" s="339">
        <v>50</v>
      </c>
      <c r="K158" s="335"/>
    </row>
    <row r="159" spans="2:11" s="1" customFormat="1" ht="15" customHeight="1">
      <c r="B159" s="312"/>
      <c r="C159" s="339" t="s">
        <v>98</v>
      </c>
      <c r="D159" s="287"/>
      <c r="E159" s="287"/>
      <c r="F159" s="340" t="s">
        <v>812</v>
      </c>
      <c r="G159" s="287"/>
      <c r="H159" s="339" t="s">
        <v>874</v>
      </c>
      <c r="I159" s="339" t="s">
        <v>814</v>
      </c>
      <c r="J159" s="339" t="s">
        <v>875</v>
      </c>
      <c r="K159" s="335"/>
    </row>
    <row r="160" spans="2:11" s="1" customFormat="1" ht="15" customHeight="1">
      <c r="B160" s="312"/>
      <c r="C160" s="339" t="s">
        <v>876</v>
      </c>
      <c r="D160" s="287"/>
      <c r="E160" s="287"/>
      <c r="F160" s="340" t="s">
        <v>812</v>
      </c>
      <c r="G160" s="287"/>
      <c r="H160" s="339" t="s">
        <v>877</v>
      </c>
      <c r="I160" s="339" t="s">
        <v>847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878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806</v>
      </c>
      <c r="D166" s="302"/>
      <c r="E166" s="302"/>
      <c r="F166" s="302" t="s">
        <v>807</v>
      </c>
      <c r="G166" s="344"/>
      <c r="H166" s="345" t="s">
        <v>63</v>
      </c>
      <c r="I166" s="345" t="s">
        <v>66</v>
      </c>
      <c r="J166" s="302" t="s">
        <v>808</v>
      </c>
      <c r="K166" s="279"/>
    </row>
    <row r="167" spans="2:11" s="1" customFormat="1" ht="17.25" customHeight="1">
      <c r="B167" s="280"/>
      <c r="C167" s="304" t="s">
        <v>809</v>
      </c>
      <c r="D167" s="304"/>
      <c r="E167" s="304"/>
      <c r="F167" s="305" t="s">
        <v>810</v>
      </c>
      <c r="G167" s="346"/>
      <c r="H167" s="347"/>
      <c r="I167" s="347"/>
      <c r="J167" s="304" t="s">
        <v>811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815</v>
      </c>
      <c r="D169" s="287"/>
      <c r="E169" s="287"/>
      <c r="F169" s="310" t="s">
        <v>812</v>
      </c>
      <c r="G169" s="287"/>
      <c r="H169" s="287" t="s">
        <v>852</v>
      </c>
      <c r="I169" s="287" t="s">
        <v>814</v>
      </c>
      <c r="J169" s="287">
        <v>120</v>
      </c>
      <c r="K169" s="335"/>
    </row>
    <row r="170" spans="2:11" s="1" customFormat="1" ht="15" customHeight="1">
      <c r="B170" s="312"/>
      <c r="C170" s="287" t="s">
        <v>861</v>
      </c>
      <c r="D170" s="287"/>
      <c r="E170" s="287"/>
      <c r="F170" s="310" t="s">
        <v>812</v>
      </c>
      <c r="G170" s="287"/>
      <c r="H170" s="287" t="s">
        <v>862</v>
      </c>
      <c r="I170" s="287" t="s">
        <v>814</v>
      </c>
      <c r="J170" s="287" t="s">
        <v>863</v>
      </c>
      <c r="K170" s="335"/>
    </row>
    <row r="171" spans="2:11" s="1" customFormat="1" ht="15" customHeight="1">
      <c r="B171" s="312"/>
      <c r="C171" s="287" t="s">
        <v>760</v>
      </c>
      <c r="D171" s="287"/>
      <c r="E171" s="287"/>
      <c r="F171" s="310" t="s">
        <v>812</v>
      </c>
      <c r="G171" s="287"/>
      <c r="H171" s="287" t="s">
        <v>879</v>
      </c>
      <c r="I171" s="287" t="s">
        <v>814</v>
      </c>
      <c r="J171" s="287" t="s">
        <v>863</v>
      </c>
      <c r="K171" s="335"/>
    </row>
    <row r="172" spans="2:11" s="1" customFormat="1" ht="15" customHeight="1">
      <c r="B172" s="312"/>
      <c r="C172" s="287" t="s">
        <v>817</v>
      </c>
      <c r="D172" s="287"/>
      <c r="E172" s="287"/>
      <c r="F172" s="310" t="s">
        <v>818</v>
      </c>
      <c r="G172" s="287"/>
      <c r="H172" s="287" t="s">
        <v>879</v>
      </c>
      <c r="I172" s="287" t="s">
        <v>814</v>
      </c>
      <c r="J172" s="287">
        <v>50</v>
      </c>
      <c r="K172" s="335"/>
    </row>
    <row r="173" spans="2:11" s="1" customFormat="1" ht="15" customHeight="1">
      <c r="B173" s="312"/>
      <c r="C173" s="287" t="s">
        <v>820</v>
      </c>
      <c r="D173" s="287"/>
      <c r="E173" s="287"/>
      <c r="F173" s="310" t="s">
        <v>812</v>
      </c>
      <c r="G173" s="287"/>
      <c r="H173" s="287" t="s">
        <v>879</v>
      </c>
      <c r="I173" s="287" t="s">
        <v>822</v>
      </c>
      <c r="J173" s="287"/>
      <c r="K173" s="335"/>
    </row>
    <row r="174" spans="2:11" s="1" customFormat="1" ht="15" customHeight="1">
      <c r="B174" s="312"/>
      <c r="C174" s="287" t="s">
        <v>831</v>
      </c>
      <c r="D174" s="287"/>
      <c r="E174" s="287"/>
      <c r="F174" s="310" t="s">
        <v>818</v>
      </c>
      <c r="G174" s="287"/>
      <c r="H174" s="287" t="s">
        <v>879</v>
      </c>
      <c r="I174" s="287" t="s">
        <v>814</v>
      </c>
      <c r="J174" s="287">
        <v>50</v>
      </c>
      <c r="K174" s="335"/>
    </row>
    <row r="175" spans="2:11" s="1" customFormat="1" ht="15" customHeight="1">
      <c r="B175" s="312"/>
      <c r="C175" s="287" t="s">
        <v>839</v>
      </c>
      <c r="D175" s="287"/>
      <c r="E175" s="287"/>
      <c r="F175" s="310" t="s">
        <v>818</v>
      </c>
      <c r="G175" s="287"/>
      <c r="H175" s="287" t="s">
        <v>879</v>
      </c>
      <c r="I175" s="287" t="s">
        <v>814</v>
      </c>
      <c r="J175" s="287">
        <v>50</v>
      </c>
      <c r="K175" s="335"/>
    </row>
    <row r="176" spans="2:11" s="1" customFormat="1" ht="15" customHeight="1">
      <c r="B176" s="312"/>
      <c r="C176" s="287" t="s">
        <v>837</v>
      </c>
      <c r="D176" s="287"/>
      <c r="E176" s="287"/>
      <c r="F176" s="310" t="s">
        <v>818</v>
      </c>
      <c r="G176" s="287"/>
      <c r="H176" s="287" t="s">
        <v>879</v>
      </c>
      <c r="I176" s="287" t="s">
        <v>814</v>
      </c>
      <c r="J176" s="287">
        <v>50</v>
      </c>
      <c r="K176" s="335"/>
    </row>
    <row r="177" spans="2:11" s="1" customFormat="1" ht="15" customHeight="1">
      <c r="B177" s="312"/>
      <c r="C177" s="287" t="s">
        <v>113</v>
      </c>
      <c r="D177" s="287"/>
      <c r="E177" s="287"/>
      <c r="F177" s="310" t="s">
        <v>812</v>
      </c>
      <c r="G177" s="287"/>
      <c r="H177" s="287" t="s">
        <v>880</v>
      </c>
      <c r="I177" s="287" t="s">
        <v>881</v>
      </c>
      <c r="J177" s="287"/>
      <c r="K177" s="335"/>
    </row>
    <row r="178" spans="2:11" s="1" customFormat="1" ht="15" customHeight="1">
      <c r="B178" s="312"/>
      <c r="C178" s="287" t="s">
        <v>66</v>
      </c>
      <c r="D178" s="287"/>
      <c r="E178" s="287"/>
      <c r="F178" s="310" t="s">
        <v>812</v>
      </c>
      <c r="G178" s="287"/>
      <c r="H178" s="287" t="s">
        <v>882</v>
      </c>
      <c r="I178" s="287" t="s">
        <v>883</v>
      </c>
      <c r="J178" s="287">
        <v>1</v>
      </c>
      <c r="K178" s="335"/>
    </row>
    <row r="179" spans="2:11" s="1" customFormat="1" ht="15" customHeight="1">
      <c r="B179" s="312"/>
      <c r="C179" s="287" t="s">
        <v>62</v>
      </c>
      <c r="D179" s="287"/>
      <c r="E179" s="287"/>
      <c r="F179" s="310" t="s">
        <v>812</v>
      </c>
      <c r="G179" s="287"/>
      <c r="H179" s="287" t="s">
        <v>884</v>
      </c>
      <c r="I179" s="287" t="s">
        <v>814</v>
      </c>
      <c r="J179" s="287">
        <v>20</v>
      </c>
      <c r="K179" s="335"/>
    </row>
    <row r="180" spans="2:11" s="1" customFormat="1" ht="15" customHeight="1">
      <c r="B180" s="312"/>
      <c r="C180" s="287" t="s">
        <v>63</v>
      </c>
      <c r="D180" s="287"/>
      <c r="E180" s="287"/>
      <c r="F180" s="310" t="s">
        <v>812</v>
      </c>
      <c r="G180" s="287"/>
      <c r="H180" s="287" t="s">
        <v>885</v>
      </c>
      <c r="I180" s="287" t="s">
        <v>814</v>
      </c>
      <c r="J180" s="287">
        <v>255</v>
      </c>
      <c r="K180" s="335"/>
    </row>
    <row r="181" spans="2:11" s="1" customFormat="1" ht="15" customHeight="1">
      <c r="B181" s="312"/>
      <c r="C181" s="287" t="s">
        <v>114</v>
      </c>
      <c r="D181" s="287"/>
      <c r="E181" s="287"/>
      <c r="F181" s="310" t="s">
        <v>812</v>
      </c>
      <c r="G181" s="287"/>
      <c r="H181" s="287" t="s">
        <v>776</v>
      </c>
      <c r="I181" s="287" t="s">
        <v>814</v>
      </c>
      <c r="J181" s="287">
        <v>10</v>
      </c>
      <c r="K181" s="335"/>
    </row>
    <row r="182" spans="2:11" s="1" customFormat="1" ht="15" customHeight="1">
      <c r="B182" s="312"/>
      <c r="C182" s="287" t="s">
        <v>115</v>
      </c>
      <c r="D182" s="287"/>
      <c r="E182" s="287"/>
      <c r="F182" s="310" t="s">
        <v>812</v>
      </c>
      <c r="G182" s="287"/>
      <c r="H182" s="287" t="s">
        <v>886</v>
      </c>
      <c r="I182" s="287" t="s">
        <v>847</v>
      </c>
      <c r="J182" s="287"/>
      <c r="K182" s="335"/>
    </row>
    <row r="183" spans="2:11" s="1" customFormat="1" ht="15" customHeight="1">
      <c r="B183" s="312"/>
      <c r="C183" s="287" t="s">
        <v>887</v>
      </c>
      <c r="D183" s="287"/>
      <c r="E183" s="287"/>
      <c r="F183" s="310" t="s">
        <v>812</v>
      </c>
      <c r="G183" s="287"/>
      <c r="H183" s="287" t="s">
        <v>888</v>
      </c>
      <c r="I183" s="287" t="s">
        <v>847</v>
      </c>
      <c r="J183" s="287"/>
      <c r="K183" s="335"/>
    </row>
    <row r="184" spans="2:11" s="1" customFormat="1" ht="15" customHeight="1">
      <c r="B184" s="312"/>
      <c r="C184" s="287" t="s">
        <v>876</v>
      </c>
      <c r="D184" s="287"/>
      <c r="E184" s="287"/>
      <c r="F184" s="310" t="s">
        <v>812</v>
      </c>
      <c r="G184" s="287"/>
      <c r="H184" s="287" t="s">
        <v>889</v>
      </c>
      <c r="I184" s="287" t="s">
        <v>847</v>
      </c>
      <c r="J184" s="287"/>
      <c r="K184" s="335"/>
    </row>
    <row r="185" spans="2:11" s="1" customFormat="1" ht="15" customHeight="1">
      <c r="B185" s="312"/>
      <c r="C185" s="287" t="s">
        <v>117</v>
      </c>
      <c r="D185" s="287"/>
      <c r="E185" s="287"/>
      <c r="F185" s="310" t="s">
        <v>818</v>
      </c>
      <c r="G185" s="287"/>
      <c r="H185" s="287" t="s">
        <v>890</v>
      </c>
      <c r="I185" s="287" t="s">
        <v>814</v>
      </c>
      <c r="J185" s="287">
        <v>50</v>
      </c>
      <c r="K185" s="335"/>
    </row>
    <row r="186" spans="2:11" s="1" customFormat="1" ht="15" customHeight="1">
      <c r="B186" s="312"/>
      <c r="C186" s="287" t="s">
        <v>891</v>
      </c>
      <c r="D186" s="287"/>
      <c r="E186" s="287"/>
      <c r="F186" s="310" t="s">
        <v>818</v>
      </c>
      <c r="G186" s="287"/>
      <c r="H186" s="287" t="s">
        <v>892</v>
      </c>
      <c r="I186" s="287" t="s">
        <v>893</v>
      </c>
      <c r="J186" s="287"/>
      <c r="K186" s="335"/>
    </row>
    <row r="187" spans="2:11" s="1" customFormat="1" ht="15" customHeight="1">
      <c r="B187" s="312"/>
      <c r="C187" s="287" t="s">
        <v>894</v>
      </c>
      <c r="D187" s="287"/>
      <c r="E187" s="287"/>
      <c r="F187" s="310" t="s">
        <v>818</v>
      </c>
      <c r="G187" s="287"/>
      <c r="H187" s="287" t="s">
        <v>895</v>
      </c>
      <c r="I187" s="287" t="s">
        <v>893</v>
      </c>
      <c r="J187" s="287"/>
      <c r="K187" s="335"/>
    </row>
    <row r="188" spans="2:11" s="1" customFormat="1" ht="15" customHeight="1">
      <c r="B188" s="312"/>
      <c r="C188" s="287" t="s">
        <v>896</v>
      </c>
      <c r="D188" s="287"/>
      <c r="E188" s="287"/>
      <c r="F188" s="310" t="s">
        <v>818</v>
      </c>
      <c r="G188" s="287"/>
      <c r="H188" s="287" t="s">
        <v>897</v>
      </c>
      <c r="I188" s="287" t="s">
        <v>893</v>
      </c>
      <c r="J188" s="287"/>
      <c r="K188" s="335"/>
    </row>
    <row r="189" spans="2:11" s="1" customFormat="1" ht="15" customHeight="1">
      <c r="B189" s="312"/>
      <c r="C189" s="348" t="s">
        <v>898</v>
      </c>
      <c r="D189" s="287"/>
      <c r="E189" s="287"/>
      <c r="F189" s="310" t="s">
        <v>818</v>
      </c>
      <c r="G189" s="287"/>
      <c r="H189" s="287" t="s">
        <v>899</v>
      </c>
      <c r="I189" s="287" t="s">
        <v>900</v>
      </c>
      <c r="J189" s="349" t="s">
        <v>901</v>
      </c>
      <c r="K189" s="335"/>
    </row>
    <row r="190" spans="2:11" s="1" customFormat="1" ht="15" customHeight="1">
      <c r="B190" s="312"/>
      <c r="C190" s="348" t="s">
        <v>51</v>
      </c>
      <c r="D190" s="287"/>
      <c r="E190" s="287"/>
      <c r="F190" s="310" t="s">
        <v>812</v>
      </c>
      <c r="G190" s="287"/>
      <c r="H190" s="284" t="s">
        <v>902</v>
      </c>
      <c r="I190" s="287" t="s">
        <v>903</v>
      </c>
      <c r="J190" s="287"/>
      <c r="K190" s="335"/>
    </row>
    <row r="191" spans="2:11" s="1" customFormat="1" ht="15" customHeight="1">
      <c r="B191" s="312"/>
      <c r="C191" s="348" t="s">
        <v>904</v>
      </c>
      <c r="D191" s="287"/>
      <c r="E191" s="287"/>
      <c r="F191" s="310" t="s">
        <v>812</v>
      </c>
      <c r="G191" s="287"/>
      <c r="H191" s="287" t="s">
        <v>905</v>
      </c>
      <c r="I191" s="287" t="s">
        <v>847</v>
      </c>
      <c r="J191" s="287"/>
      <c r="K191" s="335"/>
    </row>
    <row r="192" spans="2:11" s="1" customFormat="1" ht="15" customHeight="1">
      <c r="B192" s="312"/>
      <c r="C192" s="348" t="s">
        <v>906</v>
      </c>
      <c r="D192" s="287"/>
      <c r="E192" s="287"/>
      <c r="F192" s="310" t="s">
        <v>812</v>
      </c>
      <c r="G192" s="287"/>
      <c r="H192" s="287" t="s">
        <v>907</v>
      </c>
      <c r="I192" s="287" t="s">
        <v>847</v>
      </c>
      <c r="J192" s="287"/>
      <c r="K192" s="335"/>
    </row>
    <row r="193" spans="2:11" s="1" customFormat="1" ht="15" customHeight="1">
      <c r="B193" s="312"/>
      <c r="C193" s="348" t="s">
        <v>908</v>
      </c>
      <c r="D193" s="287"/>
      <c r="E193" s="287"/>
      <c r="F193" s="310" t="s">
        <v>818</v>
      </c>
      <c r="G193" s="287"/>
      <c r="H193" s="287" t="s">
        <v>909</v>
      </c>
      <c r="I193" s="287" t="s">
        <v>847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910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911</v>
      </c>
      <c r="D200" s="351"/>
      <c r="E200" s="351"/>
      <c r="F200" s="351" t="s">
        <v>912</v>
      </c>
      <c r="G200" s="352"/>
      <c r="H200" s="351" t="s">
        <v>913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903</v>
      </c>
      <c r="D202" s="287"/>
      <c r="E202" s="287"/>
      <c r="F202" s="310" t="s">
        <v>52</v>
      </c>
      <c r="G202" s="287"/>
      <c r="H202" s="287" t="s">
        <v>914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53</v>
      </c>
      <c r="G203" s="287"/>
      <c r="H203" s="287" t="s">
        <v>915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56</v>
      </c>
      <c r="G204" s="287"/>
      <c r="H204" s="287" t="s">
        <v>916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54</v>
      </c>
      <c r="G205" s="287"/>
      <c r="H205" s="287" t="s">
        <v>917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55</v>
      </c>
      <c r="G206" s="287"/>
      <c r="H206" s="287" t="s">
        <v>918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859</v>
      </c>
      <c r="D208" s="287"/>
      <c r="E208" s="287"/>
      <c r="F208" s="310" t="s">
        <v>88</v>
      </c>
      <c r="G208" s="287"/>
      <c r="H208" s="287" t="s">
        <v>919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755</v>
      </c>
      <c r="G209" s="287"/>
      <c r="H209" s="287" t="s">
        <v>756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753</v>
      </c>
      <c r="G210" s="287"/>
      <c r="H210" s="287" t="s">
        <v>920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92</v>
      </c>
      <c r="G211" s="348"/>
      <c r="H211" s="339" t="s">
        <v>757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758</v>
      </c>
      <c r="G212" s="348"/>
      <c r="H212" s="339" t="s">
        <v>921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883</v>
      </c>
      <c r="D214" s="287"/>
      <c r="E214" s="287"/>
      <c r="F214" s="310">
        <v>1</v>
      </c>
      <c r="G214" s="348"/>
      <c r="H214" s="339" t="s">
        <v>922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923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924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925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DESKTOP-9U1HJA3\Magpie</dc:creator>
  <cp:keywords/>
  <dc:description/>
  <cp:lastModifiedBy>DESKTOP-9U1HJA3\Magpie</cp:lastModifiedBy>
  <dcterms:created xsi:type="dcterms:W3CDTF">2023-03-01T22:49:54Z</dcterms:created>
  <dcterms:modified xsi:type="dcterms:W3CDTF">2023-03-01T22:49:59Z</dcterms:modified>
  <cp:category/>
  <cp:version/>
  <cp:contentType/>
  <cp:contentStatus/>
</cp:coreProperties>
</file>