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Komunikace, parko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'SO 01 - Komunikace, parko...'!$C$98:$K$698</definedName>
    <definedName name="_xlnm.Print_Area" localSheetId="1">'SO 01 - Komunikace, parko...'!$C$4:$J$39,'SO 01 - Komunikace, parko...'!$C$45:$J$80,'SO 01 - Komunikace, parko...'!$C$86:$K$698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</definedNames>
  <calcPr fullCalcOnLoad="1"/>
</workbook>
</file>

<file path=xl/sharedStrings.xml><?xml version="1.0" encoding="utf-8"?>
<sst xmlns="http://schemas.openxmlformats.org/spreadsheetml/2006/main" count="5635" uniqueCount="1205">
  <si>
    <t>Export Komplet</t>
  </si>
  <si>
    <t>VZ</t>
  </si>
  <si>
    <t>2.0</t>
  </si>
  <si>
    <t>ZAMOK</t>
  </si>
  <si>
    <t>False</t>
  </si>
  <si>
    <t>{3929f854-7f15-4616-baf6-6bec102a2472}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</si>
  <si>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</si>
  <si>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</si>
  <si>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</si>
  <si>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</si>
  <si>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</si>
  <si>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</si>
  <si>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</si>
  <si>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</si>
  <si>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2023004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</si>
  <si>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</si>
  <si>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</si>
  <si>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Karlovy Vary, parkování v ulici Konečná</t>
  </si>
  <si>
    <t>KSO:</t>
  </si>
  <si>
    <t/>
  </si>
  <si>
    <t>CC-CZ:</t>
  </si>
  <si>
    <t>Místo:</t>
  </si>
  <si>
    <t>Karlovy Vary</t>
  </si>
  <si>
    <t>Datum:</t>
  </si>
  <si>
    <t>17. 1. 2023</t>
  </si>
  <si>
    <t>Zadavatel:</t>
  </si>
  <si>
    <t>IČ:</t>
  </si>
  <si>
    <t>Statutární město Karlovy Vary</t>
  </si>
  <si>
    <t>DIČ:</t>
  </si>
  <si>
    <t>Uchazeč:</t>
  </si>
  <si>
    <t>Vyplň údaj</t>
  </si>
  <si>
    <t>Projektant:</t>
  </si>
  <si>
    <t>DPT projekty Ostrov s.r.o.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</si>
  <si>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</si>
  <si>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</si>
  <si>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</si>
  <si>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</si>
  <si>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</si>
  <si>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</si>
  <si>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</si>
  <si>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</si>
  <si>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</si>
  <si>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</si>
  <si>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</si>
  <si>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</si>
  <si>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</si>
  <si>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</si>
  <si>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</si>
  <si>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</si>
  <si>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</si>
  <si>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</si>
  <si>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</si>
  <si>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</si>
  <si>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</si>
  <si>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</si>
  <si>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</si>
  <si>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</si>
  <si>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</si>
  <si>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</si>
  <si>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</si>
  <si>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</si>
  <si>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</si>
  <si>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</si>
  <si>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</si>
  <si>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</si>
  <si>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</si>
  <si>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</si>
  <si>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</si>
  <si>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</si>
  <si>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</si>
  <si>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</si>
  <si>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</si>
  <si>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</si>
  <si>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</si>
  <si>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</si>
  <si>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</si>
  <si>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</si>
  <si>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</si>
  <si>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Komunikace, parkovací stání a oplocení</t>
  </si>
  <si>
    <t>STA</t>
  </si>
  <si>
    <t>1</t>
  </si>
  <si>
    <t>{ba9cf9f6-4fdb-4b7f-b826-9810baa10578}</t>
  </si>
  <si>
    <t>2</t>
  </si>
  <si>
    <t>KRYCÍ LIST SOUPISU PRACÍ</t>
  </si>
  <si>
    <t>Objekt:</t>
  </si>
  <si>
    <t>SO 01 - Komunikace, parkovací stání a oplocení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</si>
  <si>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</si>
  <si>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</si>
  <si>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</si>
  <si>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</si>
  <si>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</si>
  <si>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</si>
  <si>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</si>
  <si>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</si>
  <si>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</si>
  <si>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</si>
  <si>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</si>
  <si>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  91 - Doplňující konstrukce a práce pozemních komunikací, letišť a ploch</t>
  </si>
  <si>
    <t xml:space="preserve">      93 - Různé dokončovací konstrukce a práce inženýrských staveb</t>
  </si>
  <si>
    <t xml:space="preserve">      96 - Bourání konstrukcí</t>
  </si>
  <si>
    <t xml:space="preserve">    997 - Přesun sutě</t>
  </si>
  <si>
    <t xml:space="preserve">    998 - Přesun hmot</t>
  </si>
  <si>
    <t>M - Práce a dodávky M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</si>
  <si>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</si>
  <si>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</si>
  <si>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</si>
  <si>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</si>
  <si>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</si>
  <si>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</si>
  <si>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</si>
  <si>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</si>
  <si>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</si>
  <si>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</si>
  <si>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</si>
  <si>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</si>
  <si>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</si>
  <si>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</si>
  <si>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</si>
  <si>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</si>
  <si>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</si>
  <si>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</si>
  <si>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</si>
  <si>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</si>
  <si>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</si>
  <si>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</si>
  <si>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</si>
  <si>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</si>
  <si>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</si>
  <si>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111251102</t>
  </si>
  <si>
    <t>Odstranění křovin a stromů průměru kmene do 100 mm i s kořeny sklonu terénu do 1:5 z celkové plochy přes 100 do 500 m2 strojně</t>
  </si>
  <si>
    <t>m2</t>
  </si>
  <si>
    <t>CS ÚRS 2023 01</t>
  </si>
  <si>
    <t>4</t>
  </si>
  <si>
    <t>1184029449</t>
  </si>
  <si>
    <t>PP</t>
  </si>
  <si>
    <t>Odstranění křovin a stromů s odstraněním kořenů strojně průměru kmene do 100 mm v rovině nebo ve svahu sklonu terénu do 1:5, při celkové ploše přes 100 do 500 m2</t>
  </si>
  <si>
    <t>Online PSC</t>
  </si>
  <si>
    <t>https://podminky.urs.cz/item/CS_URS_2023_01/111251102</t>
  </si>
  <si>
    <t>VV</t>
  </si>
  <si>
    <t>"náletové dřeviny" 150,0</t>
  </si>
  <si>
    <t>112155311</t>
  </si>
  <si>
    <t>Štěpkování keřového porostu středně hustého s naložením</t>
  </si>
  <si>
    <t>688714865</t>
  </si>
  <si>
    <t>Štěpkování s naložením na dopravní prostředek a odvozem do 20 km keřového porostu středně hustého</t>
  </si>
  <si>
    <t>https://podminky.urs.cz/item/CS_URS_2023_01/112155311</t>
  </si>
  <si>
    <t>3</t>
  </si>
  <si>
    <t>113107230R</t>
  </si>
  <si>
    <t>Odstranění podkladu z cementové stabilizace tl do 100 mm strojně pl přes 200 m2</t>
  </si>
  <si>
    <t>-1921777262</t>
  </si>
  <si>
    <t>Odstranění podkladů nebo krytů strojně plochy jednotlivě přes 200 m2 s přemístěním hmot na skládku na vzdálenost do 20 m nebo s naložením na dopravní prostředek z cementové stabilizace, o tl. vrstvy do 100 mm</t>
  </si>
  <si>
    <t>" vybourání podkladní vrstvy – cementová stabilizace tl. 100 mm " 210,0</t>
  </si>
  <si>
    <t>113107231R</t>
  </si>
  <si>
    <t>Odstranění podkladu z cementové stabilizace tl přes 100 do 150 mm strojně pl přes 200 m2</t>
  </si>
  <si>
    <t>-1173381469</t>
  </si>
  <si>
    <t>Odstranění podkladů nebo krytů strojně plochy jednotlivě přes 200 m2 s přemístěním hmot na skládku na vzdálenost do 20 m nebo s naložením na dopravní prostředek z cementové stabilizace, o tl. vrstvy přes 100 do 150 mm</t>
  </si>
  <si>
    <t xml:space="preserve">" vybourání podkladní vrstvy – cementová stabilizace tl. 150 mm " 880,0    </t>
  </si>
  <si>
    <t>5</t>
  </si>
  <si>
    <t>113154123</t>
  </si>
  <si>
    <t>Frézování živičného krytu tl 50 mm pruh š přes 0,5 do 1 m pl do 500 m2 bez překážek v trase</t>
  </si>
  <si>
    <t>1501942450</t>
  </si>
  <si>
    <t>Frézování živičného podkladu nebo krytu s naložením na dopravní prostředek plochy do 500 m2 bez překážek v trase pruhu šířky přes 0,5 m do 1 m, tloušťky vrstvy 50 mm</t>
  </si>
  <si>
    <t>https://podminky.urs.cz/item/CS_URS_2023_01/113154123</t>
  </si>
  <si>
    <t>"chodník" 210,0</t>
  </si>
  <si>
    <t>6</t>
  </si>
  <si>
    <t>113107144</t>
  </si>
  <si>
    <t>Odstranění podkladu živičného tl přes 150 do 200 mm ručně</t>
  </si>
  <si>
    <t>1092696156</t>
  </si>
  <si>
    <t>Odstranění podkladů nebo krytů ručně s přemístěním hmot na skládku na vzdálenost do 3 m nebo s naložením na dopravní prostředek živičných, o tl. vrstvy přes 150 do 200 mm</t>
  </si>
  <si>
    <t>https://podminky.urs.cz/item/CS_URS_2023_01/113107144</t>
  </si>
  <si>
    <t>"vozovka část ručního bourání " 70,0</t>
  </si>
  <si>
    <t>7</t>
  </si>
  <si>
    <t>113154265</t>
  </si>
  <si>
    <t>Frézování živičného krytu tl 200 mm pruh š přes 1 do 2 m pl přes 500 do 1000 m2 s překážkami v trase</t>
  </si>
  <si>
    <t>1757473368</t>
  </si>
  <si>
    <t>Frézování živičného podkladu nebo krytu s naložením na dopravní prostředek plochy přes 500 do 1 000 m2 s překážkami v trase pruhu šířky přes 1 m do 2 m, tloušťky vrstvy 200 mm</t>
  </si>
  <si>
    <t>https://podminky.urs.cz/item/CS_URS_2023_01/113154265</t>
  </si>
  <si>
    <t>"vozovka" 880,0-70,0</t>
  </si>
  <si>
    <t>8</t>
  </si>
  <si>
    <t>113107230</t>
  </si>
  <si>
    <t>Odstranění podkladu z betonu prostého tl do 100 mm strojně pl přes 200 m2</t>
  </si>
  <si>
    <t>1417093993</t>
  </si>
  <si>
    <t>Odstranění podkladů nebo krytů strojně plochy jednotlivě přes 200 m2 s přemístěním hmot na skládku na vzdálenost do 20 m nebo s naložením na dopravní prostředek z betonu prostého, o tl. vrstvy do 100 mm</t>
  </si>
  <si>
    <t>https://podminky.urs.cz/item/CS_URS_2023_01/113107230</t>
  </si>
  <si>
    <t>"chodník - podkladní beton " 395,0</t>
  </si>
  <si>
    <t>9</t>
  </si>
  <si>
    <t>113106142</t>
  </si>
  <si>
    <t>Rozebrání dlažeb z betonových nebo kamenných dlaždic komunikací pro pěší strojně pl přes 50 m2</t>
  </si>
  <si>
    <t>1232298089</t>
  </si>
  <si>
    <t>Rozebrání dlažeb komunikací pro pěší s přemístěním hmot na skládku na vzdálenost do 3 m nebo s naložením na dopravní prostředek s ložem z kameniva nebo živice a s jakoukoliv výplní spár strojně plochy jednotlivě přes 50 m2 z betonových nebo kameninových dlaždic, desek nebo tvarovek</t>
  </si>
  <si>
    <t>https://podminky.urs.cz/item/CS_URS_2023_01/113106142</t>
  </si>
  <si>
    <t>"chodník" 395,0</t>
  </si>
  <si>
    <t>10</t>
  </si>
  <si>
    <t>113107141</t>
  </si>
  <si>
    <t>Odstranění podkladu živičného tl 50 mm ručně</t>
  </si>
  <si>
    <t>-670360027</t>
  </si>
  <si>
    <t>Odstranění podkladů nebo krytů ručně s přemístěním hmot na skládku na vzdálenost do 3 m nebo s naložením na dopravní prostředek živičných, o tl. vrstvy do 50 mm</t>
  </si>
  <si>
    <t>https://podminky.urs.cz/item/CS_URS_2023_01/113107141</t>
  </si>
  <si>
    <t>"tl.40mm" 4,0</t>
  </si>
  <si>
    <t>11</t>
  </si>
  <si>
    <t>113107142</t>
  </si>
  <si>
    <t>Odstranění podkladu živičného tl přes 50 do 100 mm ručně</t>
  </si>
  <si>
    <t>1975865147</t>
  </si>
  <si>
    <t>Odstranění podkladů nebo krytů ručně s přemístěním hmot na skládku na vzdálenost do 3 m nebo s naložením na dopravní prostředek živičných, o tl. vrstvy přes 50 do 100 mm</t>
  </si>
  <si>
    <t>https://podminky.urs.cz/item/CS_URS_2023_01/113107142</t>
  </si>
  <si>
    <t>12</t>
  </si>
  <si>
    <t>113201112</t>
  </si>
  <si>
    <t>Vytrhání obrub silničních ležatých</t>
  </si>
  <si>
    <t>m</t>
  </si>
  <si>
    <t>-1015124651</t>
  </si>
  <si>
    <t>Vytrhání obrub s vybouráním lože, s přemístěním hmot na skládku na vzdálenost do 3 m nebo s naložením na dopravní prostředek silničních ležatých</t>
  </si>
  <si>
    <t>https://podminky.urs.cz/item/CS_URS_2023_01/113201112</t>
  </si>
  <si>
    <t>"silniční" 230,0</t>
  </si>
  <si>
    <t>13</t>
  </si>
  <si>
    <t>113204111</t>
  </si>
  <si>
    <t>Vytrhání obrub záhonových</t>
  </si>
  <si>
    <t>-541349381</t>
  </si>
  <si>
    <t>Vytrhání obrub s vybouráním lože, s přemístěním hmot na skládku na vzdálenost do 3 m nebo s naložením na dopravní prostředek záhonových</t>
  </si>
  <si>
    <t>https://podminky.urs.cz/item/CS_URS_2023_01/113204111</t>
  </si>
  <si>
    <t>"záhonový" 220,0</t>
  </si>
  <si>
    <t>14</t>
  </si>
  <si>
    <t>122252206</t>
  </si>
  <si>
    <t>Odkopávky a prokopávky nezapažené pro silnice a dálnice v hornině třídy těžitelnosti I objem do 5000 m3 strojně</t>
  </si>
  <si>
    <t>m3</t>
  </si>
  <si>
    <t>-245936609</t>
  </si>
  <si>
    <t>Odkopávky a prokopávky nezapažené pro silnice a dálnice strojně v hornině třídy těžitelnosti I přes 1 000 do 5 000 m3</t>
  </si>
  <si>
    <t>https://podminky.urs.cz/item/CS_URS_2023_01/122252206</t>
  </si>
  <si>
    <t>"pro skladbu komunikace" 1130,0</t>
  </si>
  <si>
    <t>"pro sanaci" 680,0</t>
  </si>
  <si>
    <t>129001101</t>
  </si>
  <si>
    <t>Příplatek za ztížení odkopávky nebo prokopávky v blízkosti inženýrských sítí</t>
  </si>
  <si>
    <t>-89166994</t>
  </si>
  <si>
    <t>Příplatek k cenám vykopávek za ztížení vykopávky v blízkosti podzemního vedení nebo výbušnin v horninách jakékoliv třídy</t>
  </si>
  <si>
    <t>https://podminky.urs.cz/item/CS_URS_2023_01/129001101</t>
  </si>
  <si>
    <t>"část parkoviště a oplocení" 64,745*2,5*0,8</t>
  </si>
  <si>
    <t>16</t>
  </si>
  <si>
    <t>167151101</t>
  </si>
  <si>
    <t>Nakládání výkopku z hornin třídy těžitelnosti I skupiny 1 až 3 do 100 m3</t>
  </si>
  <si>
    <t>295397385</t>
  </si>
  <si>
    <t>Nakládání, skládání a překládání neulehlého výkopku nebo sypaniny strojně nakládání, množství do 100 m3, z horniny třídy těžitelnosti I, skupiny 1 až 3</t>
  </si>
  <si>
    <t>https://podminky.urs.cz/item/CS_URS_2023_01/167151101</t>
  </si>
  <si>
    <t>"násyp zpět" 20,0</t>
  </si>
  <si>
    <t>"zásyp zpět" 25,56</t>
  </si>
  <si>
    <t>17</t>
  </si>
  <si>
    <t>162351103</t>
  </si>
  <si>
    <t>Vodorovné přemístění přes 50 do 500 m výkopku/sypaniny z horniny třídy těžitelnosti I skupiny 1 až 3</t>
  </si>
  <si>
    <t>-505551490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</si>
  <si>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</si>
  <si>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https://podminky.urs.cz/item/CS_URS_2023_01/162351103</t>
  </si>
  <si>
    <t>"násyp tam a zpět" 20,0*2</t>
  </si>
  <si>
    <t>"zásyp tam a zpět" 25,56*2</t>
  </si>
  <si>
    <t>18</t>
  </si>
  <si>
    <t>171152101</t>
  </si>
  <si>
    <t>Uložení sypaniny z hornin soudržných do násypů zhutněných silnic a dálnic</t>
  </si>
  <si>
    <t>-1638638599</t>
  </si>
  <si>
    <t>Uložení sypaniny do zhutněných násypů pro silnice, dálnice a letiště s rozprostřením sypaniny ve vrstvách, s hrubým urovnáním a uzavřením povrchu násypu z hornin soudržných</t>
  </si>
  <si>
    <t>https://podminky.urs.cz/item/CS_URS_2023_01/171152101</t>
  </si>
  <si>
    <t>"násyp" 20,0</t>
  </si>
  <si>
    <t>19</t>
  </si>
  <si>
    <t>174151101</t>
  </si>
  <si>
    <t>Zásyp jam, šachet rýh nebo kolem objektů sypaninou se zhutněním</t>
  </si>
  <si>
    <t>-708659907</t>
  </si>
  <si>
    <t>Zásyp sypaninou z jakékoliv horniny strojně s uložením výkopku ve vrstvách se zhutněním jam, šachet, rýh nebo kolem objektů v těchto vykopávkách</t>
  </si>
  <si>
    <t>https://podminky.urs.cz/item/CS_URS_2023_01/174151101</t>
  </si>
  <si>
    <t>"podezdívka stáv. plotu - areál SOŠ" 0,3*0,8*120,0</t>
  </si>
  <si>
    <t>"patky nového oplocení" -0,8*0,3*0,3*45</t>
  </si>
  <si>
    <t>20</t>
  </si>
  <si>
    <t>162751113</t>
  </si>
  <si>
    <t>Vodorovné přemístění přes 5 000 do 6000 m výkopku/sypaniny z horniny třídy těžitelnosti I skupiny 1 až 3</t>
  </si>
  <si>
    <t>-1644667876</t>
  </si>
  <si>
    <t>Vodorovné přemístění výkopku nebo sypaniny po suchu na obvyklém dopravním prostředku, bez naložení výkopku, avšak se složením bez rozhrnutí z horniny třídy těžitelnosti I skupiny 1 až 3 na vzdálenost přes 5 000 do 6 000 m</t>
  </si>
  <si>
    <t>https://podminky.urs.cz/item/CS_URS_2023_01/162751113</t>
  </si>
  <si>
    <t>"násyp zpět" -20,0</t>
  </si>
  <si>
    <t>"zásyp zpět" -25,56</t>
  </si>
  <si>
    <t>171251101</t>
  </si>
  <si>
    <t>Uložení sypaniny do násypů nezhutněných strojně</t>
  </si>
  <si>
    <t>2109428012</t>
  </si>
  <si>
    <t>Uložení sypanin do násypů strojně s rozprostřením sypaniny ve vrstvách a s hrubým urovnáním nezhutněných jakékoliv třídy těžitelnosti</t>
  </si>
  <si>
    <t>https://podminky.urs.cz/item/CS_URS_2023_01/171251101</t>
  </si>
  <si>
    <t>22</t>
  </si>
  <si>
    <t>171201231</t>
  </si>
  <si>
    <t>Poplatek za uložení zeminy a kamení na recyklační skládce (skládkovné) kód odpadu 17 05 04</t>
  </si>
  <si>
    <t>t</t>
  </si>
  <si>
    <t>1671599412</t>
  </si>
  <si>
    <t>Poplatek za uložení stavebního odpadu na recyklační skládce (skládkovné) zeminy a kamení zatříděného do Katalogu odpadů pod kódem 17 05 04</t>
  </si>
  <si>
    <t>https://podminky.urs.cz/item/CS_URS_2023_01/171201231</t>
  </si>
  <si>
    <t>1764,44*1,8 'Přepočtené koeficientem množství</t>
  </si>
  <si>
    <t>23</t>
  </si>
  <si>
    <t>181252305</t>
  </si>
  <si>
    <t>Úprava pláně pro silnice a dálnice na násypech se zhutněním</t>
  </si>
  <si>
    <t>952934276</t>
  </si>
  <si>
    <t>Úprava pláně na stavbách silnic a dálnic strojně na násypech se zhutněním</t>
  </si>
  <si>
    <t>https://podminky.urs.cz/item/CS_URS_2023_01/181252305</t>
  </si>
  <si>
    <t>"zemní pláň" 2240,0</t>
  </si>
  <si>
    <t>24</t>
  </si>
  <si>
    <t>181351103</t>
  </si>
  <si>
    <t>Rozprostření ornice tl vrstvy do 200 mm pl přes 100 do 500 m2 v rovině nebo ve svahu do 1:5 strojně</t>
  </si>
  <si>
    <t>1306605183</t>
  </si>
  <si>
    <t>Rozprostření a urovnání ornice v rovině nebo ve svahu sklonu do 1:5 strojně při souvislé ploše přes 100 do 500 m2, tl. vrstvy do 200 mm</t>
  </si>
  <si>
    <t>https://podminky.urs.cz/item/CS_URS_2023_01/181351103</t>
  </si>
  <si>
    <t>"nezpevněné plochy dotčené stavbou dovezenou ornicí " 510,0</t>
  </si>
  <si>
    <t>25</t>
  </si>
  <si>
    <t>M</t>
  </si>
  <si>
    <t>10364101</t>
  </si>
  <si>
    <t>zemina pro terénní úpravy - ornice</t>
  </si>
  <si>
    <t>1261512341</t>
  </si>
  <si>
    <t>"nezpevněné plochy dotčené stavbou dovezenou ornicí " 510,0*0,1*1,8</t>
  </si>
  <si>
    <t>26</t>
  </si>
  <si>
    <t>181411131</t>
  </si>
  <si>
    <t>Založení parkového trávníku výsevem pl do 1000 m2 v rovině a ve svahu do 1:5</t>
  </si>
  <si>
    <t>-281293877</t>
  </si>
  <si>
    <t>Založení trávníku na půdě předem připravené plochy do 1000 m2 výsevem včetně utažení parkového v rovině nebo na svahu do 1:5</t>
  </si>
  <si>
    <t>https://podminky.urs.cz/item/CS_URS_2023_01/181411131</t>
  </si>
  <si>
    <t>27</t>
  </si>
  <si>
    <t>00572410</t>
  </si>
  <si>
    <t>osivo směs travní parková</t>
  </si>
  <si>
    <t>kg</t>
  </si>
  <si>
    <t>347015591</t>
  </si>
  <si>
    <t>510*0,02 'Přepočtené koeficientem množství</t>
  </si>
  <si>
    <t>Zakládání</t>
  </si>
  <si>
    <t>28</t>
  </si>
  <si>
    <t>275313711</t>
  </si>
  <si>
    <t>Základové patky z betonu tř. C 20/25</t>
  </si>
  <si>
    <t>-546125213</t>
  </si>
  <si>
    <t>Základy z betonu prostého patky a bloky z betonu kamenem neprokládaného tř. C 20/25</t>
  </si>
  <si>
    <t>https://podminky.urs.cz/item/CS_URS_2023_01/275313711</t>
  </si>
  <si>
    <t>"brána, branka" 3*0,5*0,5*0,8</t>
  </si>
  <si>
    <t>29</t>
  </si>
  <si>
    <t>275351121</t>
  </si>
  <si>
    <t>Zřízení bednění základových patek</t>
  </si>
  <si>
    <t>-1062005583</t>
  </si>
  <si>
    <t>Bednění základů patek zřízení</t>
  </si>
  <si>
    <t>https://podminky.urs.cz/item/CS_URS_2023_01/275351121</t>
  </si>
  <si>
    <t>"brána, branka" 3*0,5*4*0,8</t>
  </si>
  <si>
    <t>30</t>
  </si>
  <si>
    <t>275351122</t>
  </si>
  <si>
    <t>Odstranění bednění základových patek</t>
  </si>
  <si>
    <t>151085828</t>
  </si>
  <si>
    <t>Bednění základů patek odstranění</t>
  </si>
  <si>
    <t>https://podminky.urs.cz/item/CS_URS_2023_01/275351122</t>
  </si>
  <si>
    <t>Svislé a kompletní konstrukce</t>
  </si>
  <si>
    <t>31</t>
  </si>
  <si>
    <t>338171123</t>
  </si>
  <si>
    <t>Osazování sloupků a vzpěr plotových ocelových v přes 2 do 2,6 m se zabetonováním</t>
  </si>
  <si>
    <t>kus</t>
  </si>
  <si>
    <t>-649464447</t>
  </si>
  <si>
    <t>Montáž sloupků a vzpěr plotových ocelových trubkových nebo profilovaných výšky přes 2 do 2,6 m se zabetonováním do 0,08 m3 do připravených jamek</t>
  </si>
  <si>
    <t>https://podminky.urs.cz/item/CS_URS_2023_01/338171123</t>
  </si>
  <si>
    <t xml:space="preserve">*bez hloubení - stáv. základ podezdívky </t>
  </si>
  <si>
    <t>(109,0-3,0-1,1)/2,5+0,04</t>
  </si>
  <si>
    <t>32</t>
  </si>
  <si>
    <t>338171121</t>
  </si>
  <si>
    <t>Osazování sloupků a vzpěr plotových ocelových v přes 2 do 2,6 m se zalitím MC</t>
  </si>
  <si>
    <t>1961225609</t>
  </si>
  <si>
    <t>Montáž sloupků a vzpěr plotových ocelových trubkových nebo profilovaných výšky přes 2 do 2,6 m se zalitím cementovou maltou do vynechaných otvorů</t>
  </si>
  <si>
    <t>https://podminky.urs.cz/item/CS_URS_2023_01/338171121</t>
  </si>
  <si>
    <t>"brána, branka" 3</t>
  </si>
  <si>
    <t>33</t>
  </si>
  <si>
    <t>55342152R</t>
  </si>
  <si>
    <t>plotový sloupek pro svařované panely profilovaný oválný 40x60mm dl 2,0-2,5m povrchová úprava Pz a komaxit</t>
  </si>
  <si>
    <t>1882613385</t>
  </si>
  <si>
    <t>P</t>
  </si>
  <si>
    <t xml:space="preserve">Poznámka k položce:
dle výběru investora
</t>
  </si>
  <si>
    <t>42</t>
  </si>
  <si>
    <t>34</t>
  </si>
  <si>
    <t>348101210</t>
  </si>
  <si>
    <t>Osazení vrat nebo vrátek k oplocení na ocelové sloupky pl do 2 m2</t>
  </si>
  <si>
    <t>1650690446</t>
  </si>
  <si>
    <t>Osazení vrat nebo vrátek k oplocení na sloupky ocelové, plochy jednotlivě do 2 m2</t>
  </si>
  <si>
    <t>https://podminky.urs.cz/item/CS_URS_2023_01/348101210</t>
  </si>
  <si>
    <t>35</t>
  </si>
  <si>
    <t>55342333R</t>
  </si>
  <si>
    <t>branka plotová jednokřídlá Pz s PVC vrstvou 1100x2000mm</t>
  </si>
  <si>
    <t>-1267847310</t>
  </si>
  <si>
    <t>Poznámka k položce:
dle výběru investora</t>
  </si>
  <si>
    <t>36</t>
  </si>
  <si>
    <t>348101230</t>
  </si>
  <si>
    <t>Osazení vrat nebo vrátek k oplocení na ocelové sloupky pl přes 4 do 6 m2</t>
  </si>
  <si>
    <t>1960073358</t>
  </si>
  <si>
    <t>Osazení vrat nebo vrátek k oplocení na sloupky ocelové, plochy jednotlivě přes 4 do 6 m2</t>
  </si>
  <si>
    <t>https://podminky.urs.cz/item/CS_URS_2023_01/348101230</t>
  </si>
  <si>
    <t>37</t>
  </si>
  <si>
    <t>55342349R</t>
  </si>
  <si>
    <t>brána plotová dvoukřídlá Pz s PVC vrstvou 3000x2000mm</t>
  </si>
  <si>
    <t>193675496</t>
  </si>
  <si>
    <t>38</t>
  </si>
  <si>
    <t>54914123</t>
  </si>
  <si>
    <t>kování rozetové klika/klika</t>
  </si>
  <si>
    <t>1583421574</t>
  </si>
  <si>
    <t>39</t>
  </si>
  <si>
    <t>54964139</t>
  </si>
  <si>
    <t>vložka cylindrická 40+85</t>
  </si>
  <si>
    <t>-125129258</t>
  </si>
  <si>
    <t>40</t>
  </si>
  <si>
    <t>348121221</t>
  </si>
  <si>
    <t>Osazení podhrabových desek dl přes 2 do 3 m na ocelové plotové sloupky</t>
  </si>
  <si>
    <t>1402429597</t>
  </si>
  <si>
    <t>Osazení podhrabových desek na ocelové sloupky, délky desek přes 2 do 3 m</t>
  </si>
  <si>
    <t>https://podminky.urs.cz/item/CS_URS_2023_01/348121221</t>
  </si>
  <si>
    <t>(109,0-(1,1+3,0))/2,5+0,04</t>
  </si>
  <si>
    <t>41</t>
  </si>
  <si>
    <t>592331R01</t>
  </si>
  <si>
    <t>deska plotová betonová 2450x50x200mm</t>
  </si>
  <si>
    <t>-438816989</t>
  </si>
  <si>
    <t>348171146</t>
  </si>
  <si>
    <t>Montáž panelového svařovaného oplocení v přes 1,5 do 2,0 m</t>
  </si>
  <si>
    <t>-438500233</t>
  </si>
  <si>
    <t>Montáž oplocení z dílců kovových panelových svařovaných, na ocelové profilované sloupky, výšky přes 1,5 do 2,0 m</t>
  </si>
  <si>
    <t>https://podminky.urs.cz/item/CS_URS_2023_01/348171146</t>
  </si>
  <si>
    <t>109,0</t>
  </si>
  <si>
    <t>"branka" -1,15</t>
  </si>
  <si>
    <t>"brána" -3,05</t>
  </si>
  <si>
    <t>43</t>
  </si>
  <si>
    <t>55342422</t>
  </si>
  <si>
    <t>plotový panel svařovaný v 1,5-2,0m š do 2,5m průměru drátu 6mm oka 55x200mm s dvojitým horizontálním drátem 8mm povrchová úprava PZ komaxit</t>
  </si>
  <si>
    <t>390743826</t>
  </si>
  <si>
    <t>104,8/2,5+0,08</t>
  </si>
  <si>
    <t>Komunikace pozemní</t>
  </si>
  <si>
    <t>44</t>
  </si>
  <si>
    <t>564251011</t>
  </si>
  <si>
    <t>Podklad nebo podsyp ze štěrkopísku ŠP plochy do 100 m2 tl 150 mm</t>
  </si>
  <si>
    <t>-713042639</t>
  </si>
  <si>
    <t>Podklad nebo podsyp ze štěrkopísku ŠP s rozprostřením, vlhčením a zhutněním plochy jednotlivě do 100 m2, po zhutnění tl. 150 mm</t>
  </si>
  <si>
    <t>https://podminky.urs.cz/item/CS_URS_2023_01/564251011</t>
  </si>
  <si>
    <t>"chodník - dlažba" 105,0</t>
  </si>
  <si>
    <t>"varovný pás reiléfní tl.60mm" 4,0</t>
  </si>
  <si>
    <t>45</t>
  </si>
  <si>
    <t>564851111</t>
  </si>
  <si>
    <t>Podklad ze štěrkodrtě ŠD plochy přes 100 m2 tl 150 mm</t>
  </si>
  <si>
    <t>812265161</t>
  </si>
  <si>
    <t>Podklad ze štěrkodrti ŠD s rozprostřením a zhutněním plochy přes 100 m2, po zhutnění tl. 150 mm</t>
  </si>
  <si>
    <t>https://podminky.urs.cz/item/CS_URS_2023_01/564851111</t>
  </si>
  <si>
    <t>"chodník - asfalt" 65,0</t>
  </si>
  <si>
    <t>46</t>
  </si>
  <si>
    <t>564861111</t>
  </si>
  <si>
    <t>Podklad ze štěrkodrtě ŠD plochy přes 100 m2 tl 200 mm</t>
  </si>
  <si>
    <t>-1768850434</t>
  </si>
  <si>
    <t>Podklad ze štěrkodrti ŠD s rozprostřením a zhutněním plochy přes 100 m2, po zhutnění tl. 200 mm</t>
  </si>
  <si>
    <t>https://podminky.urs.cz/item/CS_URS_2023_01/564861111</t>
  </si>
  <si>
    <t>"parkovací stání" 720,0</t>
  </si>
  <si>
    <t>"parkovací stání - barva" 45,0</t>
  </si>
  <si>
    <t>"nástupní plocha IZS" 15,0</t>
  </si>
  <si>
    <t>"varovný pás reiléfní tl.80mm" 4,0</t>
  </si>
  <si>
    <t>47</t>
  </si>
  <si>
    <t>564861113</t>
  </si>
  <si>
    <t>Podklad ze štěrkodrtě ŠD plochy přes 100 m2 tl 220 mm</t>
  </si>
  <si>
    <t>-837138189</t>
  </si>
  <si>
    <t>Podklad ze štěrkodrti ŠD s rozprostřením a zhutněním plochy přes 100 m2, po zhutnění tl. 220 mm</t>
  </si>
  <si>
    <t>https://podminky.urs.cz/item/CS_URS_2023_01/564861113</t>
  </si>
  <si>
    <t>"vozovka" 1250,0</t>
  </si>
  <si>
    <t>"chodníkový přejezd - asfalt" 20,0</t>
  </si>
  <si>
    <t>48</t>
  </si>
  <si>
    <t>564871116</t>
  </si>
  <si>
    <t>Podklad ze štěrkodrtě ŠD plochy přes 100 m2 tl. 300 mm</t>
  </si>
  <si>
    <t>964559072</t>
  </si>
  <si>
    <t>Podklad ze štěrkodrti ŠD s rozprostřením a zhutněním plochy přes 100 m2, po zhutnění tl. 300 mm</t>
  </si>
  <si>
    <t>https://podminky.urs.cz/item/CS_URS_2023_01/564871116</t>
  </si>
  <si>
    <t>"sanace zemní pláně dle skutečnosti" 2240,0</t>
  </si>
  <si>
    <t>49</t>
  </si>
  <si>
    <t>564920511</t>
  </si>
  <si>
    <t>Podklad z R-materiálu plochy do 100 m2 tl 60 mm</t>
  </si>
  <si>
    <t>846319062</t>
  </si>
  <si>
    <t>Podklad nebo podsyp z R-materiálu s rozprostřením a zhutněním plochy jednotlivě do 100 m2, po zhutnění tl. 60 mm</t>
  </si>
  <si>
    <t>https://podminky.urs.cz/item/CS_URS_2023_01/564920511</t>
  </si>
  <si>
    <t>50</t>
  </si>
  <si>
    <t>564952111</t>
  </si>
  <si>
    <t>Podklad z mechanicky zpevněného kameniva MZK tl 150 mm</t>
  </si>
  <si>
    <t>1053631584</t>
  </si>
  <si>
    <t>Podklad z mechanicky zpevněného kameniva MZK (minerální beton) s rozprostřením a s hutněním, po zhutnění tl. 150 mm</t>
  </si>
  <si>
    <t>https://podminky.urs.cz/item/CS_URS_2023_01/564952111</t>
  </si>
  <si>
    <t>51</t>
  </si>
  <si>
    <t>565145121</t>
  </si>
  <si>
    <t>Asfaltový beton vrstva podkladní ACP 16 (obalované kamenivo OKS) tl 60 mm š přes 3 m</t>
  </si>
  <si>
    <t>1776356242</t>
  </si>
  <si>
    <t>Asfaltový beton vrstva podkladní ACP 16 (obalované kamenivo střednězrnné - OKS) s rozprostřením a zhutněním v pruhu šířky přes 3 m, po zhutnění tl. 60 mm</t>
  </si>
  <si>
    <t>https://podminky.urs.cz/item/CS_URS_2023_01/565145121</t>
  </si>
  <si>
    <t>52</t>
  </si>
  <si>
    <t>573111112</t>
  </si>
  <si>
    <t>Postřik živičný infiltrační s posypem z asfaltu množství 1 kg/m2</t>
  </si>
  <si>
    <t>193159237</t>
  </si>
  <si>
    <t>Postřik infiltrační PI z asfaltu silničního s posypem kamenivem, v množství 1,00 kg/m2</t>
  </si>
  <si>
    <t>https://podminky.urs.cz/item/CS_URS_2023_01/573111112</t>
  </si>
  <si>
    <t>53</t>
  </si>
  <si>
    <t>573111113</t>
  </si>
  <si>
    <t>Postřik živičný infiltrační s posypem z asfaltu množství 1,5 kg/m2</t>
  </si>
  <si>
    <t>-1169520146</t>
  </si>
  <si>
    <t>Postřik infiltrační PI z asfaltu silničního s posypem kamenivem, v množství 1,50 kg/m2</t>
  </si>
  <si>
    <t>https://podminky.urs.cz/item/CS_URS_2023_01/573111113</t>
  </si>
  <si>
    <t>54</t>
  </si>
  <si>
    <t>573231108</t>
  </si>
  <si>
    <t>Postřik živičný spojovací ze silniční emulze v množství 0,50 kg/m2</t>
  </si>
  <si>
    <t>1006947313</t>
  </si>
  <si>
    <t>Postřik spojovací PS bez posypu kamenivem ze silniční emulze, v množství 0,50 kg/m2</t>
  </si>
  <si>
    <t>https://podminky.urs.cz/item/CS_URS_2023_01/573231108</t>
  </si>
  <si>
    <t>55</t>
  </si>
  <si>
    <t>577133111</t>
  </si>
  <si>
    <t>Asfaltový beton vrstva obrusná ACO 8 (ABJ) tl 40 mm š do 3 m z nemodifikovaného asfaltu</t>
  </si>
  <si>
    <t>287280788</t>
  </si>
  <si>
    <t>Asfaltový beton vrstva obrusná ACO 8 (ABJ) s rozprostřením a se zhutněním z nemodifikovaného asfaltu v pruhu šířky do 3 m, po zhutnění tl. 40 mm</t>
  </si>
  <si>
    <t>https://podminky.urs.cz/item/CS_URS_2023_01/577133111</t>
  </si>
  <si>
    <t>56</t>
  </si>
  <si>
    <t>577134121</t>
  </si>
  <si>
    <t>Asfaltový beton vrstva obrusná ACO 11 (ABS) tř. I tl 40 mm š přes 3 m z nemodifikovaného asfaltu</t>
  </si>
  <si>
    <t>617220679</t>
  </si>
  <si>
    <t>Asfaltový beton vrstva obrusná ACO 11 (ABS) s rozprostřením a se zhutněním z nemodifikovaného asfaltu v pruhu šířky přes 3 m tř. I, po zhutnění tl. 40 mm</t>
  </si>
  <si>
    <t>https://podminky.urs.cz/item/CS_URS_2023_01/577134121</t>
  </si>
  <si>
    <t>57</t>
  </si>
  <si>
    <t>596211253</t>
  </si>
  <si>
    <t>Kladení zámkové dlažby komunikací pro pěší strojně tl 60 mm pl do 300 m2</t>
  </si>
  <si>
    <t>955661350</t>
  </si>
  <si>
    <t>Kladení dlažby z betonových zámkových dlaždic komunikací pro pěší strojně s ložem z kameniva těženého nebo drceného tl. do 40 mm, s vyplněním spár s dvojitým hutněním, vibrováním a se smetením přebytečného materiálu na krajnici tl. 60 mm do 300 m2</t>
  </si>
  <si>
    <t>https://podminky.urs.cz/item/CS_URS_2023_01/596211253</t>
  </si>
  <si>
    <t>58</t>
  </si>
  <si>
    <t>59245015</t>
  </si>
  <si>
    <t>dlažba zámková tvaru I 200x165x60mm přírodní</t>
  </si>
  <si>
    <t>-1147407425</t>
  </si>
  <si>
    <t>105*1,02 'Přepočtené koeficientem množství</t>
  </si>
  <si>
    <t>59</t>
  </si>
  <si>
    <t>59245222</t>
  </si>
  <si>
    <t>dlažba zámková tvaru I základní pro nevidomé 196x161x60mm barevná</t>
  </si>
  <si>
    <t>1410138528</t>
  </si>
  <si>
    <t>4*1,02 'Přepočtené koeficientem množství</t>
  </si>
  <si>
    <t>60</t>
  </si>
  <si>
    <t>596212210</t>
  </si>
  <si>
    <t>Kladení zámkové dlažby pozemních komunikací ručně tl 80 mm skupiny A pl do 50 m2</t>
  </si>
  <si>
    <t>-1072364297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</si>
  <si>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</si>
  <si>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https://podminky.urs.cz/item/CS_URS_2023_01/596212210</t>
  </si>
  <si>
    <t>61</t>
  </si>
  <si>
    <t>59245213</t>
  </si>
  <si>
    <t>dlažba zámková tvaru I 196x161x80mm přírodní</t>
  </si>
  <si>
    <t>-1407749917</t>
  </si>
  <si>
    <t>15*1,03 'Přepočtené koeficientem množství</t>
  </si>
  <si>
    <t>62</t>
  </si>
  <si>
    <t>59245224</t>
  </si>
  <si>
    <t>dlažba zámková tvaru I základní pro nevidomé 196x161x80mm barevná</t>
  </si>
  <si>
    <t>508700008</t>
  </si>
  <si>
    <t>63</t>
  </si>
  <si>
    <t>596412213</t>
  </si>
  <si>
    <t>Kladení dlažby z vegetačních tvárnic pozemních komunikací tl 80 mm pl přes 300 m2</t>
  </si>
  <si>
    <t>1177649788</t>
  </si>
  <si>
    <t>Kladení dlažby z betonových vegetačních dlaždic pozemních komunikací s ložem z kameniva těženého nebo drceného tl. do 50 mm, s vyplněním spár a vegetačních otvorů, s hutněním vibrováním tl. 80 mm, pro plochy přes 300 m2</t>
  </si>
  <si>
    <t>https://podminky.urs.cz/item/CS_URS_2023_01/596412213</t>
  </si>
  <si>
    <t>64</t>
  </si>
  <si>
    <t>59245035</t>
  </si>
  <si>
    <t>dlažba plošná betonová vegetační 200x200x80mm přírodní</t>
  </si>
  <si>
    <t>1285287178</t>
  </si>
  <si>
    <t>720*1,01 'Přepočtené koeficientem množství</t>
  </si>
  <si>
    <t>65</t>
  </si>
  <si>
    <t>59245036</t>
  </si>
  <si>
    <t>dlažba plošná betonová vegetační 200x200x80mm barevná</t>
  </si>
  <si>
    <t>-1601649145</t>
  </si>
  <si>
    <t>45*1,01 'Přepočtené koeficientem množství</t>
  </si>
  <si>
    <t>Trubní vedení</t>
  </si>
  <si>
    <t>66</t>
  </si>
  <si>
    <t>890211811</t>
  </si>
  <si>
    <t>Bourání šachet z prostého betonu ručně obestavěného prostoru do 1,5 m3</t>
  </si>
  <si>
    <t>-1480914861</t>
  </si>
  <si>
    <t>Bourání šachet a jímek ručně velikosti obestavěného prostoru do 1,5 m3 z prostého betonu</t>
  </si>
  <si>
    <t>https://podminky.urs.cz/item/CS_URS_2023_01/890211811</t>
  </si>
  <si>
    <t>"uliční vpusť" (3,14*0,25*0,25*(0,6+0,23))*6</t>
  </si>
  <si>
    <t>67</t>
  </si>
  <si>
    <t>899201211</t>
  </si>
  <si>
    <t>Demontáž mříží litinových včetně rámů hmotnosti do 50 kg</t>
  </si>
  <si>
    <t>-1547441098</t>
  </si>
  <si>
    <t>Demontáž mříží litinových včetně rámů, hmotnosti jednotlivě do 50 kg</t>
  </si>
  <si>
    <t>https://podminky.urs.cz/item/CS_URS_2023_01/899201211</t>
  </si>
  <si>
    <t>"uliční vpusť" 6</t>
  </si>
  <si>
    <t>68</t>
  </si>
  <si>
    <t>899131113</t>
  </si>
  <si>
    <t>Výměna šachtového rámu s osazením a dodáním rámu z litiny a betonu</t>
  </si>
  <si>
    <t>217346767</t>
  </si>
  <si>
    <t>Výměna šachtového rámu tř. D 400 včetně poklopu s osazením a dodáním nového rámu z litiny a betonu</t>
  </si>
  <si>
    <t>https://podminky.urs.cz/item/CS_URS_2023_01/899131113</t>
  </si>
  <si>
    <t>Poznámka k položce:
rektifikace poklopů šachet + nový rám+nový poklop</t>
  </si>
  <si>
    <t>"D400" 12</t>
  </si>
  <si>
    <t>69</t>
  </si>
  <si>
    <t>899331111</t>
  </si>
  <si>
    <t>Výšková úprava uličního vstupu nebo vpusti do 200 mm zvýšením poklopu</t>
  </si>
  <si>
    <t>-288549179</t>
  </si>
  <si>
    <t>https://podminky.urs.cz/item/CS_URS_2023_01/899331111</t>
  </si>
  <si>
    <t>"A15" 1</t>
  </si>
  <si>
    <t>70</t>
  </si>
  <si>
    <t>899202112</t>
  </si>
  <si>
    <t>Osazení mříží litinových včetně rámů a košů na bahno pro třídu zatížení A15</t>
  </si>
  <si>
    <t>-1756297460</t>
  </si>
  <si>
    <t>https://podminky.urs.cz/item/CS_URS_2023_01/899202112</t>
  </si>
  <si>
    <t>71</t>
  </si>
  <si>
    <t>28661932</t>
  </si>
  <si>
    <t>poklop šachtový litinový DN 600 pro třídu zatížení A15</t>
  </si>
  <si>
    <t>-1793270536</t>
  </si>
  <si>
    <t>72</t>
  </si>
  <si>
    <t>871315241</t>
  </si>
  <si>
    <t>Kanalizační potrubí z tvrdého PVC vícevrstvé tuhost třídy SN12 DN 150</t>
  </si>
  <si>
    <t>1756162661</t>
  </si>
  <si>
    <t>Kanalizační potrubí z tvrdého PVC v otevřeném výkopu ve sklonu do 20 %, hladkého plnostěnného vícevrstvého, tuhost třídy SN 12 DN 150</t>
  </si>
  <si>
    <t>https://podminky.urs.cz/item/CS_URS_2023_01/871315241</t>
  </si>
  <si>
    <t>"přípojka od uliční vpusti" 40,0</t>
  </si>
  <si>
    <t>73</t>
  </si>
  <si>
    <t>895941342</t>
  </si>
  <si>
    <t>Osazení vpusti uliční DN 500 z betonových dílců dno nízké s kalištěm</t>
  </si>
  <si>
    <t>-1018841995</t>
  </si>
  <si>
    <t>Osazení vpusti uliční z betonových dílců DN 500 dno nízké s kalištěm</t>
  </si>
  <si>
    <t>https://podminky.urs.cz/item/CS_URS_2023_01/895941342</t>
  </si>
  <si>
    <t>74</t>
  </si>
  <si>
    <t>59224469</t>
  </si>
  <si>
    <t>vpusť uliční DN 500 kaliště nízké 500/225x65mm</t>
  </si>
  <si>
    <t>-177264954</t>
  </si>
  <si>
    <t>75</t>
  </si>
  <si>
    <t>895941362</t>
  </si>
  <si>
    <t>Osazení vpusti uliční DN 500 z betonových dílců skruž středová 590 mm</t>
  </si>
  <si>
    <t>105728027</t>
  </si>
  <si>
    <t>Osazení vpusti uliční z betonových dílců DN 500 skruž středová 590 mm</t>
  </si>
  <si>
    <t>https://podminky.urs.cz/item/CS_URS_2023_01/895941362</t>
  </si>
  <si>
    <t>76</t>
  </si>
  <si>
    <t>59224464</t>
  </si>
  <si>
    <t>vpusť uliční DN 500 skruž průběžná 500/590x65mm betonová s odtokem 150mm PVC</t>
  </si>
  <si>
    <t>1005988542</t>
  </si>
  <si>
    <t>77</t>
  </si>
  <si>
    <t>895941351</t>
  </si>
  <si>
    <t>Osazení vpusti uliční DN 500 z betonových dílců skruž horní pro čtvercovou vtokovou mříž</t>
  </si>
  <si>
    <t>28173692</t>
  </si>
  <si>
    <t>Osazení vpusti uliční z betonových dílců DN 500 skruž horní pro čtvercovou vtokovou mříž</t>
  </si>
  <si>
    <t>https://podminky.urs.cz/item/CS_URS_2023_01/895941351</t>
  </si>
  <si>
    <t>78</t>
  </si>
  <si>
    <t>59224460</t>
  </si>
  <si>
    <t>vpusť uliční DN 500 betonová 500x190x65mm čtvercový poklop</t>
  </si>
  <si>
    <t>289436798</t>
  </si>
  <si>
    <t>79</t>
  </si>
  <si>
    <t>899204112</t>
  </si>
  <si>
    <t>Osazení mříží litinových včetně rámů a košů na bahno pro třídu zatížení D400, E600</t>
  </si>
  <si>
    <t>1180289686</t>
  </si>
  <si>
    <t>https://podminky.urs.cz/item/CS_URS_2023_01/899204112</t>
  </si>
  <si>
    <t>80</t>
  </si>
  <si>
    <t>59224481</t>
  </si>
  <si>
    <t>mříž vtoková s rámem pro uliční vpusť 500x500, zatížení 40 tun</t>
  </si>
  <si>
    <t>1860052275</t>
  </si>
  <si>
    <t>Ostatní konstrukce a práce, bourání</t>
  </si>
  <si>
    <t>91</t>
  </si>
  <si>
    <t>Doplňující konstrukce a práce pozemních komunikací, letišť a ploch</t>
  </si>
  <si>
    <t>81</t>
  </si>
  <si>
    <t>914111111</t>
  </si>
  <si>
    <t>Montáž svislé dopravní značky do velikosti 1 m2 objímkami na sloupek nebo konzolu</t>
  </si>
  <si>
    <t>2024189662</t>
  </si>
  <si>
    <t>Montáž svislé dopravní značky základní velikosti do 1 m2 objímkami na sloupky nebo konzoly</t>
  </si>
  <si>
    <t>https://podminky.urs.cz/item/CS_URS_2023_01/914111111</t>
  </si>
  <si>
    <t>"B 1" 1</t>
  </si>
  <si>
    <t>"IP 11a" 1</t>
  </si>
  <si>
    <t>"IP 12 se symbolem O1" 4</t>
  </si>
  <si>
    <t>"P 2" 2</t>
  </si>
  <si>
    <t>"P 4" 1</t>
  </si>
  <si>
    <t>"E 2b" 2</t>
  </si>
  <si>
    <t>"E 8d (13m)" 1</t>
  </si>
  <si>
    <t>"E 13 (mimo IZS)" 2</t>
  </si>
  <si>
    <t>*zpět stávající</t>
  </si>
  <si>
    <t xml:space="preserve">"B 29 + E 8c" 1 </t>
  </si>
  <si>
    <t>82</t>
  </si>
  <si>
    <t>40445619</t>
  </si>
  <si>
    <t>zákazové, příkazové dopravní značky B1-B34, C1-15 500mm</t>
  </si>
  <si>
    <t>422614202</t>
  </si>
  <si>
    <t>83</t>
  </si>
  <si>
    <t>40445608</t>
  </si>
  <si>
    <t>značky upravující přednost P1, P4 700mm</t>
  </si>
  <si>
    <t>1593849606</t>
  </si>
  <si>
    <t>84</t>
  </si>
  <si>
    <t>40445612</t>
  </si>
  <si>
    <t>značky upravující přednost P2, P3, P8 750mm</t>
  </si>
  <si>
    <t>-1747881480</t>
  </si>
  <si>
    <t>85</t>
  </si>
  <si>
    <t>40445625</t>
  </si>
  <si>
    <t>informativní značky provozní IP8, IP9, IP11-IP13 500x700mm</t>
  </si>
  <si>
    <t>1730733614</t>
  </si>
  <si>
    <t>86</t>
  </si>
  <si>
    <t>40445647</t>
  </si>
  <si>
    <t>dodatkové tabulky E1, E2a,b , E6, E9, E10 E12c, E17 500x500mm</t>
  </si>
  <si>
    <t>-1037713644</t>
  </si>
  <si>
    <t>87</t>
  </si>
  <si>
    <t>40445649</t>
  </si>
  <si>
    <t>dodatkové tabulky E3-E5, E8, E14-E16 500x150mm</t>
  </si>
  <si>
    <t>1505990748</t>
  </si>
  <si>
    <t>88</t>
  </si>
  <si>
    <t>40445650</t>
  </si>
  <si>
    <t>dodatkové tabulky E7, E12, E13 500x300mm</t>
  </si>
  <si>
    <t>-710094500</t>
  </si>
  <si>
    <t>89</t>
  </si>
  <si>
    <t>914511111</t>
  </si>
  <si>
    <t>Montáž sloupku dopravních značek délky do 3,5 m s betonovým základem</t>
  </si>
  <si>
    <t>912513999</t>
  </si>
  <si>
    <t>Montáž sloupku dopravních značek délky do 3,5 m do betonového základu</t>
  </si>
  <si>
    <t>https://podminky.urs.cz/item/CS_URS_2023_01/914511111</t>
  </si>
  <si>
    <t>90</t>
  </si>
  <si>
    <t>40445230</t>
  </si>
  <si>
    <t>sloupek pro dopravní značku Zn D 70mm v 3,5m</t>
  </si>
  <si>
    <t>834012409</t>
  </si>
  <si>
    <t>40445254</t>
  </si>
  <si>
    <t>víčko plastové na sloupek D 70mm</t>
  </si>
  <si>
    <t>-1473290354</t>
  </si>
  <si>
    <t>92</t>
  </si>
  <si>
    <t>914531111</t>
  </si>
  <si>
    <t>Montáž nástavce na sloupky velikosti do 1 m2 pro uchycení dopravních značek</t>
  </si>
  <si>
    <t>1140806898</t>
  </si>
  <si>
    <t>Montáž konzol nebo nástavců pro osazení dopravních značek velikosti do 1 m2 na sloupek</t>
  </si>
  <si>
    <t>https://podminky.urs.cz/item/CS_URS_2023_01/914531111</t>
  </si>
  <si>
    <t>93</t>
  </si>
  <si>
    <t>40445257</t>
  </si>
  <si>
    <t>svorka upínací na sloupek D 70mm</t>
  </si>
  <si>
    <t>1422647392</t>
  </si>
  <si>
    <t>94</t>
  </si>
  <si>
    <t>915211111</t>
  </si>
  <si>
    <t>Vodorovné dopravní značení dělící čáry souvislé š 125 mm bílý plast</t>
  </si>
  <si>
    <t>-952172804</t>
  </si>
  <si>
    <t>Vodorovné dopravní značení stříkaným plastem dělící čára šířky 125 mm souvislá bílá základní</t>
  </si>
  <si>
    <t>https://podminky.urs.cz/item/CS_URS_2023_01/915211111</t>
  </si>
  <si>
    <t>"V 10a" 9*2,0</t>
  </si>
  <si>
    <t>"V 10b" 4,5*(6+25+21)</t>
  </si>
  <si>
    <t>95</t>
  </si>
  <si>
    <t>915231111</t>
  </si>
  <si>
    <t>Vodorovné dopravní značení přechody pro chodce, šipky, symboly bílý plast</t>
  </si>
  <si>
    <t>-1047203164</t>
  </si>
  <si>
    <t>Vodorovné dopravní značení stříkaným plastem přechody pro chodce, šipky, symboly nápisy bílé základní</t>
  </si>
  <si>
    <t>https://podminky.urs.cz/item/CS_URS_2023_01/915231111</t>
  </si>
  <si>
    <t>"V10e" 0,125*12</t>
  </si>
  <si>
    <t>"V10f" 0,125*24,0</t>
  </si>
  <si>
    <t>96</t>
  </si>
  <si>
    <t>915231115</t>
  </si>
  <si>
    <t>Vodorovné dopravní značení přechody pro chodce, šipky, symboly žlutý plast</t>
  </si>
  <si>
    <t>-1701696766</t>
  </si>
  <si>
    <t>Vodorovné dopravní značení stříkaným plastem přechody pro chodce, šipky, symboly nápisy žluté základní</t>
  </si>
  <si>
    <t>https://podminky.urs.cz/item/CS_URS_2023_01/915231115</t>
  </si>
  <si>
    <t>"V12c" 0,25*30,0</t>
  </si>
  <si>
    <t>97</t>
  </si>
  <si>
    <t>916131213</t>
  </si>
  <si>
    <t>Osazení silničního obrubníku betonového stojatého s boční opěrou do lože z betonu prostého</t>
  </si>
  <si>
    <t>-1086822897</t>
  </si>
  <si>
    <t>Osazení silničního obrubníku betonového se zřízením lože, s vyplněním a zatřením spár cementovou maltou stojatého s boční opěrou z betonu prostého, do lože z betonu prostého</t>
  </si>
  <si>
    <t>https://podminky.urs.cz/item/CS_URS_2023_01/916131213</t>
  </si>
  <si>
    <t>525,0</t>
  </si>
  <si>
    <t>"R=1,0m" 18,0</t>
  </si>
  <si>
    <t>98</t>
  </si>
  <si>
    <t>59217031</t>
  </si>
  <si>
    <t>obrubník betonový silniční 1000x150x250mm</t>
  </si>
  <si>
    <t>260365961</t>
  </si>
  <si>
    <t>525*1,02 'Přepočtené koeficientem množství</t>
  </si>
  <si>
    <t>99</t>
  </si>
  <si>
    <t>592170R02</t>
  </si>
  <si>
    <t>obrubník betonový vnější R1 150x250mm</t>
  </si>
  <si>
    <t>36081791</t>
  </si>
  <si>
    <t>18*1,02 'Přepočtené koeficientem množství</t>
  </si>
  <si>
    <t>100</t>
  </si>
  <si>
    <t>916331112</t>
  </si>
  <si>
    <t>Osazení zahradního obrubníku betonového do lože z betonu s boční opěrou</t>
  </si>
  <si>
    <t>1303644656</t>
  </si>
  <si>
    <t>Osazení zahradního obrubníku betonového s ložem tl. od 50 do 100 mm z betonu prostého tř. C 12/15 s boční opěrou z betonu prostého tř. C 12/15</t>
  </si>
  <si>
    <t>https://podminky.urs.cz/item/CS_URS_2023_01/916331112</t>
  </si>
  <si>
    <t>180,0</t>
  </si>
  <si>
    <t>"R=0,5m" 1,0</t>
  </si>
  <si>
    <t>101</t>
  </si>
  <si>
    <t>59217036</t>
  </si>
  <si>
    <t>obrubník betonový parkový přírodní 500x80x250mm</t>
  </si>
  <si>
    <t>-518341794</t>
  </si>
  <si>
    <t>180*1,02 'Přepočtené koeficientem množství</t>
  </si>
  <si>
    <t>102</t>
  </si>
  <si>
    <t>592170R01</t>
  </si>
  <si>
    <t>obrubník betonový vnější R 0,5 80x250mm</t>
  </si>
  <si>
    <t>-1067792397</t>
  </si>
  <si>
    <t>"R=0,5m" 2</t>
  </si>
  <si>
    <t>2*1,02 'Přepočtené koeficientem množství</t>
  </si>
  <si>
    <t>103</t>
  </si>
  <si>
    <t>916991121</t>
  </si>
  <si>
    <t>Lože pod obrubníky, krajníky nebo obruby z dlažebních kostek z betonu prostého</t>
  </si>
  <si>
    <t>2020248049</t>
  </si>
  <si>
    <t>Lože pod obrubníky, krajníky nebo obruby z dlažebních kostek z betonu prostého</t>
  </si>
  <si>
    <t>https://podminky.urs.cz/item/CS_URS_2023_01/916991121</t>
  </si>
  <si>
    <t>(525,0+18,0+180,0+1,0)*0,15*0,15</t>
  </si>
  <si>
    <t>104</t>
  </si>
  <si>
    <t>919721123</t>
  </si>
  <si>
    <t>Geomříž pro stabilizaci podkladu tuhá dvouosá z PP podélná pevnost v tahu do 40 kN/m</t>
  </si>
  <si>
    <t>536835677</t>
  </si>
  <si>
    <t>Geomříž pro stabilizaci podkladu tuhá dvouosá z polypropylenu podélná pevnost v tahu 40 kN/m</t>
  </si>
  <si>
    <t>https://podminky.urs.cz/item/CS_URS_2023_01/919721123</t>
  </si>
  <si>
    <t>Poznámka k položce:
dle výběru investora
např. Geolon PP40</t>
  </si>
  <si>
    <t>105</t>
  </si>
  <si>
    <t>919726126</t>
  </si>
  <si>
    <t>Geotextilie pro ochranu, separaci a filtraci netkaná měrná hm přes 1000 do 1200 g/m2</t>
  </si>
  <si>
    <t>1984406956</t>
  </si>
  <si>
    <t>Geotextilie netkaná pro ochranu, separaci nebo filtraci měrná hmotnost přes 1 000 do 1 200 g/m2</t>
  </si>
  <si>
    <t>https://podminky.urs.cz/item/CS_URS_2023_01/919726126</t>
  </si>
  <si>
    <t>Poznámka k položce:
sorpční geosyntetikum REO Fb NTRF 12</t>
  </si>
  <si>
    <t>106</t>
  </si>
  <si>
    <t>919732211</t>
  </si>
  <si>
    <t>Styčná spára napojení nového živičného povrchu na stávající za tepla š 15 mm hl 25 mm s prořezáním</t>
  </si>
  <si>
    <t>13286929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</si>
  <si>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</si>
  <si>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https://podminky.urs.cz/item/CS_URS_2023_01/919732211</t>
  </si>
  <si>
    <t>"napojení nového asf. na stávající" 35,0</t>
  </si>
  <si>
    <t>107</t>
  </si>
  <si>
    <t>919735111</t>
  </si>
  <si>
    <t>Řezání stávajícího živičného krytu hl do 50 mm</t>
  </si>
  <si>
    <t>-990605447</t>
  </si>
  <si>
    <t>Řezání stávajícího živičného krytu nebo podkladu hloubky do 50 mm</t>
  </si>
  <si>
    <t>https://podminky.urs.cz/item/CS_URS_2023_01/919735111</t>
  </si>
  <si>
    <t>108</t>
  </si>
  <si>
    <t>919735112</t>
  </si>
  <si>
    <t>Řezání stávajícího živičného krytu hl přes 50 do 100 mm</t>
  </si>
  <si>
    <t>-35231405</t>
  </si>
  <si>
    <t>Řezání stávajícího živičného krytu nebo podkladu hloubky přes 50 do 100 mm</t>
  </si>
  <si>
    <t>https://podminky.urs.cz/item/CS_URS_2023_01/919735112</t>
  </si>
  <si>
    <t>90,0+10,0</t>
  </si>
  <si>
    <t>Různé dokončovací konstrukce a práce inženýrských staveb</t>
  </si>
  <si>
    <t>109</t>
  </si>
  <si>
    <t>938908411</t>
  </si>
  <si>
    <t>Čištění vozovek splachováním vodou</t>
  </si>
  <si>
    <t>-575241658</t>
  </si>
  <si>
    <t>Čištění vozovek splachováním vodou povrchu podkladu nebo krytu živičného, betonového nebo dlážděného</t>
  </si>
  <si>
    <t>https://podminky.urs.cz/item/CS_URS_2023_01/938908411</t>
  </si>
  <si>
    <t>*po dokončení prací</t>
  </si>
  <si>
    <t>"chodník asfalt " 65,0</t>
  </si>
  <si>
    <t>"chodníkový asfalt " 20,0</t>
  </si>
  <si>
    <t>" živičná vozovka" 1250,0</t>
  </si>
  <si>
    <t>110</t>
  </si>
  <si>
    <t>938909311</t>
  </si>
  <si>
    <t>Čištění vozovek metením strojně podkladu nebo krytu betonového nebo živičného</t>
  </si>
  <si>
    <t>-1402601718</t>
  </si>
  <si>
    <t>Čištění vozovek metením bláta, prachu nebo hlinitého nánosu s odklizením na hromady na vzdálenost do 20 m nebo naložením na dopravní prostředek strojně povrchu podkladu nebo krytu betonového nebo živičného</t>
  </si>
  <si>
    <t>https://podminky.urs.cz/item/CS_URS_2023_01/938909311</t>
  </si>
  <si>
    <t>*po frézování</t>
  </si>
  <si>
    <t>"vozovka" 880,0</t>
  </si>
  <si>
    <t>Bourání konstrukcí</t>
  </si>
  <si>
    <t>111</t>
  </si>
  <si>
    <t>961044111</t>
  </si>
  <si>
    <t>Bourání základů z betonu prostého</t>
  </si>
  <si>
    <t>-191934050</t>
  </si>
  <si>
    <t>Bourání základů z betonu prostého</t>
  </si>
  <si>
    <t>https://podminky.urs.cz/item/CS_URS_2023_01/961044111</t>
  </si>
  <si>
    <t>112</t>
  </si>
  <si>
    <t>962042321</t>
  </si>
  <si>
    <t>Bourání zdiva nadzákladového z betonu prostého přes 1 m3</t>
  </si>
  <si>
    <t>-1633987435</t>
  </si>
  <si>
    <t>Bourání zdiva z betonu prostého nadzákladového objemu přes 1 m3</t>
  </si>
  <si>
    <t>https://podminky.urs.cz/item/CS_URS_2023_01/962042321</t>
  </si>
  <si>
    <t>"podezdívka stáv. plotu - areál SOŠ" 0,2*0,5*120,0</t>
  </si>
  <si>
    <t>113</t>
  </si>
  <si>
    <t>966006211</t>
  </si>
  <si>
    <t>Odstranění svislých dopravních značek ze sloupů, sloupků nebo konzol</t>
  </si>
  <si>
    <t>-762162395</t>
  </si>
  <si>
    <t>Odstranění (demontáž) svislých dopravních značek s odklizením materiálu na skládku na vzdálenost do 20 m nebo s naložením na dopravní prostředek ze sloupů, sloupků nebo konzol</t>
  </si>
  <si>
    <t>https://podminky.urs.cz/item/CS_URS_2023_01/966006211</t>
  </si>
  <si>
    <t>114</t>
  </si>
  <si>
    <t>966071721</t>
  </si>
  <si>
    <t>Bourání sloupků a vzpěr plotových ocelových do 2,5 m odřezáním</t>
  </si>
  <si>
    <t>2092869580</t>
  </si>
  <si>
    <t>Bourání plotových sloupků a vzpěr ocelových trubkových nebo profilovaných výšky do 2,50 m odřezáním</t>
  </si>
  <si>
    <t>https://podminky.urs.cz/item/CS_URS_2023_01/966071721</t>
  </si>
  <si>
    <t>"areál SOŠ" 120,0/2,5</t>
  </si>
  <si>
    <t>115</t>
  </si>
  <si>
    <t>966072811</t>
  </si>
  <si>
    <t>Rozebrání rámového oplocení na ocelové sloupky v přes 1 do 2 m</t>
  </si>
  <si>
    <t>-1416440846</t>
  </si>
  <si>
    <t>Rozebrání oplocení z dílců rámových na ocelové sloupky, výšky přes 1 do 2 m</t>
  </si>
  <si>
    <t>https://podminky.urs.cz/item/CS_URS_2023_01/966072811</t>
  </si>
  <si>
    <t>"areál SOŠ" 120,0</t>
  </si>
  <si>
    <t>997</t>
  </si>
  <si>
    <t>Přesun sutě</t>
  </si>
  <si>
    <t>116</t>
  </si>
  <si>
    <t>997221551</t>
  </si>
  <si>
    <t>Vodorovná doprava suti ze sypkých materiálů do 1 km</t>
  </si>
  <si>
    <t>37990733</t>
  </si>
  <si>
    <t>Vodorovná doprava suti bez naložení, ale se složením a s hrubým urovnáním ze sypkých materiálů, na vzdálenost do 1 km</t>
  </si>
  <si>
    <t>https://podminky.urs.cz/item/CS_URS_2023_01/997221551</t>
  </si>
  <si>
    <t>1165,015</t>
  </si>
  <si>
    <t>"dlažba" -100,725</t>
  </si>
  <si>
    <t>"obrubníky" -(66,7+8,8)</t>
  </si>
  <si>
    <t>"plot-zákl.+podezdívka" -(57,6+26,4)</t>
  </si>
  <si>
    <t>117</t>
  </si>
  <si>
    <t>997221559</t>
  </si>
  <si>
    <t>Příplatek ZKD 1 km u vodorovné dopravy suti ze sypkých materiálů</t>
  </si>
  <si>
    <t>-1723962591</t>
  </si>
  <si>
    <t>Vodorovná doprava suti bez naložení, ale se složením a s hrubým urovnáním Příplatek k ceně za každý další i započatý 1 km přes 1 km</t>
  </si>
  <si>
    <t>https://podminky.urs.cz/item/CS_URS_2023_01/997221559</t>
  </si>
  <si>
    <t>904,79*5 'Přepočtené koeficientem množství</t>
  </si>
  <si>
    <t>118</t>
  </si>
  <si>
    <t>997221561</t>
  </si>
  <si>
    <t>Vodorovná doprava suti z kusových materiálů do 1 km</t>
  </si>
  <si>
    <t>482910253</t>
  </si>
  <si>
    <t>Vodorovná doprava suti bez naložení, ale se složením a s hrubým urovnáním z kusových materiálů, na vzdálenost do 1 km</t>
  </si>
  <si>
    <t>https://podminky.urs.cz/item/CS_URS_2023_01/997221561</t>
  </si>
  <si>
    <t>"dlažba" 100,725</t>
  </si>
  <si>
    <t>"obrubníky" 66,7+8,8</t>
  </si>
  <si>
    <t>119</t>
  </si>
  <si>
    <t>997221569</t>
  </si>
  <si>
    <t>Příplatek ZKD 1 km u vodorovné dopravy suti z kusových materiálů</t>
  </si>
  <si>
    <t>1961438181</t>
  </si>
  <si>
    <t>https://podminky.urs.cz/item/CS_URS_2023_01/997221569</t>
  </si>
  <si>
    <t>176,225*5 'Přepočtené koeficientem množství</t>
  </si>
  <si>
    <t>120</t>
  </si>
  <si>
    <t>997221571</t>
  </si>
  <si>
    <t>Vodorovná doprava vybouraných hmot do 1 km</t>
  </si>
  <si>
    <t>-1582675525</t>
  </si>
  <si>
    <t>Vodorovná doprava vybouraných hmot bez naložení, ale se složením a s hrubým urovnáním na vzdálenost do 1 km</t>
  </si>
  <si>
    <t>https://podminky.urs.cz/item/CS_URS_2023_01/997221571</t>
  </si>
  <si>
    <t>"plot-zákl.+podezdívka" 57,6+26,4</t>
  </si>
  <si>
    <t>121</t>
  </si>
  <si>
    <t>997221579</t>
  </si>
  <si>
    <t>Příplatek ZKD 1 km u vodorovné dopravy vybouraných hmot</t>
  </si>
  <si>
    <t>-969193838</t>
  </si>
  <si>
    <t>Vodorovná doprava vybouraných hmot bez naložení, ale se složením a s hrubým urovnáním na vzdálenost Příplatek k ceně za každý další i započatý 1 km přes 1 km</t>
  </si>
  <si>
    <t>https://podminky.urs.cz/item/CS_URS_2023_01/997221579</t>
  </si>
  <si>
    <t>84*5 'Přepočtené koeficientem množství</t>
  </si>
  <si>
    <t>122</t>
  </si>
  <si>
    <t>997221861</t>
  </si>
  <si>
    <t>Poplatek za uložení stavebního odpadu na recyklační skládce (skládkovné) z prostého betonu pod kódem 17 01 01</t>
  </si>
  <si>
    <t>216698779</t>
  </si>
  <si>
    <t>Poplatek za uložení stavebního odpadu na recyklační skládce (skládkovné) z prostého betonu zatříděného do Katalogu odpadů pod kódem 17 01 01</t>
  </si>
  <si>
    <t>https://podminky.urs.cz/item/CS_URS_2023_01/997221861</t>
  </si>
  <si>
    <t>" podkladní beton a cementová stabilizace " 50,4+286,0+94,8</t>
  </si>
  <si>
    <t>123</t>
  </si>
  <si>
    <t>997221875</t>
  </si>
  <si>
    <t>Poplatek za uložení stavebního odpadu na recyklační skládce (skládkovné) asfaltového bez obsahu dehtu zatříděného do Katalogu odpadů pod kódem 17 03 02</t>
  </si>
  <si>
    <t>-750206823</t>
  </si>
  <si>
    <t>https://podminky.urs.cz/item/CS_URS_2023_01/997221875</t>
  </si>
  <si>
    <t>"živice" 24,15+31,5+372,6+0,392+0,88</t>
  </si>
  <si>
    <t>124</t>
  </si>
  <si>
    <t>997013631</t>
  </si>
  <si>
    <t>Poplatek za uložení na skládce (skládkovné) stavebního odpadu směsného kód odpadu 17 09 04</t>
  </si>
  <si>
    <t>-1503452290</t>
  </si>
  <si>
    <t>Poplatek za uložení stavebního odpadu na skládce (skládkovné) směsného stavebního a demoličního zatříděného do Katalogu odpadů pod kódem 17 09 04</t>
  </si>
  <si>
    <t>https://podminky.urs.cz/item/CS_URS_2023_01/997013631</t>
  </si>
  <si>
    <t>" podkladní beton a cementová stabilizace " -(50,4+286,0+94,8)</t>
  </si>
  <si>
    <t>"živice" -(24,15+31,5+372,6+0,392+0,88)</t>
  </si>
  <si>
    <t>998</t>
  </si>
  <si>
    <t>Přesun hmot</t>
  </si>
  <si>
    <t>125</t>
  </si>
  <si>
    <t>998225111</t>
  </si>
  <si>
    <t>Přesun hmot pro pozemní komunikace s krytem z kamene, monolitickým betonovým nebo živičným</t>
  </si>
  <si>
    <t>1220656432</t>
  </si>
  <si>
    <t>Přesun hmot pro komunikace s krytem z kameniva, monolitickým betonovým nebo živičným dopravní vzdálenost do 200 m jakékoliv délky objektu</t>
  </si>
  <si>
    <t>https://podminky.urs.cz/item/CS_URS_2023_01/998225111</t>
  </si>
  <si>
    <t>Práce a dodávky M</t>
  </si>
  <si>
    <t>46-M</t>
  </si>
  <si>
    <t>Zemní práce při extr.mont.pracích</t>
  </si>
  <si>
    <t>126</t>
  </si>
  <si>
    <t>460791114</t>
  </si>
  <si>
    <t>Montáž trubek ochranných plastových uložených volně do rýhy tuhých D přes 90 do 110 mm</t>
  </si>
  <si>
    <t>1877873854</t>
  </si>
  <si>
    <t>Montáž trubek ochranných uložených volně do rýhy plastových tuhých, vnitřního průměru přes 90 do 110 mm</t>
  </si>
  <si>
    <t>https://podminky.urs.cz/item/CS_URS_2023_01/460791114</t>
  </si>
  <si>
    <t>127</t>
  </si>
  <si>
    <t>34571366</t>
  </si>
  <si>
    <t>trubka elektroinstalační HDPE tuhá dvouplášťová korugovaná D 100/120mm</t>
  </si>
  <si>
    <t>128</t>
  </si>
  <si>
    <t>479005565</t>
  </si>
  <si>
    <t>410*1,05 'Přepočtené koeficientem množství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</si>
  <si>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</si>
  <si>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</si>
  <si>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</si>
  <si>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</si>
  <si>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</si>
  <si>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 - vytyčení inženýrských sítí jejich správci</t>
  </si>
  <si>
    <t>soubor</t>
  </si>
  <si>
    <t>CS ÚRS 2022 02</t>
  </si>
  <si>
    <t>1024</t>
  </si>
  <si>
    <t>-1508108779</t>
  </si>
  <si>
    <t>https://podminky.urs.cz/item/CS_URS_2022_02/012103000</t>
  </si>
  <si>
    <t>129</t>
  </si>
  <si>
    <t>012203000</t>
  </si>
  <si>
    <t>Geodetické práce při provádění stavby - vytyčení staveniště a jednotlivých os</t>
  </si>
  <si>
    <t>-1235332584</t>
  </si>
  <si>
    <t>https://podminky.urs.cz/item/CS_URS_2023_01/012203000</t>
  </si>
  <si>
    <t>130</t>
  </si>
  <si>
    <t>012303000</t>
  </si>
  <si>
    <t>Geodetické práce po výstavbě - zpracování geometrického plánu</t>
  </si>
  <si>
    <t>-1746166739</t>
  </si>
  <si>
    <t>https://podminky.urs.cz/item/CS_URS_2022_02/012303000</t>
  </si>
  <si>
    <t>131</t>
  </si>
  <si>
    <t>013254000</t>
  </si>
  <si>
    <t>Dokumentace skutečného provedení stavby</t>
  </si>
  <si>
    <t>-1530984823</t>
  </si>
  <si>
    <t>https://podminky.urs.cz/item/CS_URS_2022_02/013254000</t>
  </si>
  <si>
    <t>VRN3</t>
  </si>
  <si>
    <t>Zařízení staveniště</t>
  </si>
  <si>
    <t>132</t>
  </si>
  <si>
    <t>030001000</t>
  </si>
  <si>
    <t>-108140595</t>
  </si>
  <si>
    <t>https://podminky.urs.cz/item/CS_URS_2022_02/030001000</t>
  </si>
  <si>
    <t>VRN4</t>
  </si>
  <si>
    <t>Inženýrská činnost</t>
  </si>
  <si>
    <t>133</t>
  </si>
  <si>
    <t>043154000</t>
  </si>
  <si>
    <t>Zkoušky hutnicí</t>
  </si>
  <si>
    <t>ks</t>
  </si>
  <si>
    <t>-2122040829</t>
  </si>
  <si>
    <t>https://podminky.urs.cz/item/CS_URS_2022_02/043154000</t>
  </si>
  <si>
    <t>134</t>
  </si>
  <si>
    <t>043194000</t>
  </si>
  <si>
    <t>Ostatní zkoušky - konstrukčních vrstev</t>
  </si>
  <si>
    <t>408779877</t>
  </si>
  <si>
    <t>https://podminky.urs.cz/item/CS_URS_2022_02/043194000</t>
  </si>
  <si>
    <t>VRN7</t>
  </si>
  <si>
    <t>Provozní vlivy</t>
  </si>
  <si>
    <t>135</t>
  </si>
  <si>
    <t>071103000</t>
  </si>
  <si>
    <t>Provoz investora</t>
  </si>
  <si>
    <t>1315676382</t>
  </si>
  <si>
    <t>https://podminky.urs.cz/item/CS_URS_2023_01/071103000</t>
  </si>
  <si>
    <t>136</t>
  </si>
  <si>
    <t>072103001</t>
  </si>
  <si>
    <t>Projednání DIO a zajištění DIR komunikace II.a III. třídy</t>
  </si>
  <si>
    <t>-609203511</t>
  </si>
  <si>
    <t>https://podminky.urs.cz/item/CS_URS_2023_01/072103001</t>
  </si>
  <si>
    <t>VRN9</t>
  </si>
  <si>
    <t>Ostatní náklady</t>
  </si>
  <si>
    <t>137</t>
  </si>
  <si>
    <t>090001000</t>
  </si>
  <si>
    <t>Ostatní náklady - úklid komunikací po dobu výstavby</t>
  </si>
  <si>
    <t>-385660802</t>
  </si>
  <si>
    <t>https://podminky.urs.cz/item/CS_URS_2023_01/090001000</t>
  </si>
  <si>
    <t>138</t>
  </si>
  <si>
    <t>091003000</t>
  </si>
  <si>
    <t>Ostatní náklady bez rozlišení</t>
  </si>
  <si>
    <t>236712253</t>
  </si>
  <si>
    <t>https://podminky.urs.cz/item/CS_URS_2023_01/091003000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</si>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</sst>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4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251102" TargetMode="External" /><Relationship Id="rId2" Type="http://schemas.openxmlformats.org/officeDocument/2006/relationships/hyperlink" Target="https://podminky.urs.cz/item/CS_URS_2023_01/112155311" TargetMode="External" /><Relationship Id="rId3" Type="http://schemas.openxmlformats.org/officeDocument/2006/relationships/hyperlink" Target="https://podminky.urs.cz/item/CS_URS_2023_01/113154123" TargetMode="External" /><Relationship Id="rId4" Type="http://schemas.openxmlformats.org/officeDocument/2006/relationships/hyperlink" Target="https://podminky.urs.cz/item/CS_URS_2023_01/113107144" TargetMode="External" /><Relationship Id="rId5" Type="http://schemas.openxmlformats.org/officeDocument/2006/relationships/hyperlink" Target="https://podminky.urs.cz/item/CS_URS_2023_01/113154265" TargetMode="External" /><Relationship Id="rId6" Type="http://schemas.openxmlformats.org/officeDocument/2006/relationships/hyperlink" Target="https://podminky.urs.cz/item/CS_URS_2023_01/113107230" TargetMode="External" /><Relationship Id="rId7" Type="http://schemas.openxmlformats.org/officeDocument/2006/relationships/hyperlink" Target="https://podminky.urs.cz/item/CS_URS_2023_01/113106142" TargetMode="External" /><Relationship Id="rId8" Type="http://schemas.openxmlformats.org/officeDocument/2006/relationships/hyperlink" Target="https://podminky.urs.cz/item/CS_URS_2023_01/113107141" TargetMode="External" /><Relationship Id="rId9" Type="http://schemas.openxmlformats.org/officeDocument/2006/relationships/hyperlink" Target="https://podminky.urs.cz/item/CS_URS_2023_01/113107142" TargetMode="External" /><Relationship Id="rId10" Type="http://schemas.openxmlformats.org/officeDocument/2006/relationships/hyperlink" Target="https://podminky.urs.cz/item/CS_URS_2023_01/113201112" TargetMode="External" /><Relationship Id="rId11" Type="http://schemas.openxmlformats.org/officeDocument/2006/relationships/hyperlink" Target="https://podminky.urs.cz/item/CS_URS_2023_01/113204111" TargetMode="External" /><Relationship Id="rId12" Type="http://schemas.openxmlformats.org/officeDocument/2006/relationships/hyperlink" Target="https://podminky.urs.cz/item/CS_URS_2023_01/122252206" TargetMode="External" /><Relationship Id="rId13" Type="http://schemas.openxmlformats.org/officeDocument/2006/relationships/hyperlink" Target="https://podminky.urs.cz/item/CS_URS_2023_01/129001101" TargetMode="External" /><Relationship Id="rId14" Type="http://schemas.openxmlformats.org/officeDocument/2006/relationships/hyperlink" Target="https://podminky.urs.cz/item/CS_URS_2023_01/167151101" TargetMode="External" /><Relationship Id="rId15" Type="http://schemas.openxmlformats.org/officeDocument/2006/relationships/hyperlink" Target="https://podminky.urs.cz/item/CS_URS_2023_01/162351103" TargetMode="External" /><Relationship Id="rId16" Type="http://schemas.openxmlformats.org/officeDocument/2006/relationships/hyperlink" Target="https://podminky.urs.cz/item/CS_URS_2023_01/171152101" TargetMode="External" /><Relationship Id="rId17" Type="http://schemas.openxmlformats.org/officeDocument/2006/relationships/hyperlink" Target="https://podminky.urs.cz/item/CS_URS_2023_01/174151101" TargetMode="External" /><Relationship Id="rId18" Type="http://schemas.openxmlformats.org/officeDocument/2006/relationships/hyperlink" Target="https://podminky.urs.cz/item/CS_URS_2023_01/162751113" TargetMode="External" /><Relationship Id="rId19" Type="http://schemas.openxmlformats.org/officeDocument/2006/relationships/hyperlink" Target="https://podminky.urs.cz/item/CS_URS_2023_01/171251101" TargetMode="External" /><Relationship Id="rId20" Type="http://schemas.openxmlformats.org/officeDocument/2006/relationships/hyperlink" Target="https://podminky.urs.cz/item/CS_URS_2023_01/171201231" TargetMode="External" /><Relationship Id="rId21" Type="http://schemas.openxmlformats.org/officeDocument/2006/relationships/hyperlink" Target="https://podminky.urs.cz/item/CS_URS_2023_01/181252305" TargetMode="External" /><Relationship Id="rId22" Type="http://schemas.openxmlformats.org/officeDocument/2006/relationships/hyperlink" Target="https://podminky.urs.cz/item/CS_URS_2023_01/181351103" TargetMode="External" /><Relationship Id="rId23" Type="http://schemas.openxmlformats.org/officeDocument/2006/relationships/hyperlink" Target="https://podminky.urs.cz/item/CS_URS_2023_01/181411131" TargetMode="External" /><Relationship Id="rId24" Type="http://schemas.openxmlformats.org/officeDocument/2006/relationships/hyperlink" Target="https://podminky.urs.cz/item/CS_URS_2023_01/275313711" TargetMode="External" /><Relationship Id="rId25" Type="http://schemas.openxmlformats.org/officeDocument/2006/relationships/hyperlink" Target="https://podminky.urs.cz/item/CS_URS_2023_01/275351121" TargetMode="External" /><Relationship Id="rId26" Type="http://schemas.openxmlformats.org/officeDocument/2006/relationships/hyperlink" Target="https://podminky.urs.cz/item/CS_URS_2023_01/275351122" TargetMode="External" /><Relationship Id="rId27" Type="http://schemas.openxmlformats.org/officeDocument/2006/relationships/hyperlink" Target="https://podminky.urs.cz/item/CS_URS_2023_01/338171123" TargetMode="External" /><Relationship Id="rId28" Type="http://schemas.openxmlformats.org/officeDocument/2006/relationships/hyperlink" Target="https://podminky.urs.cz/item/CS_URS_2023_01/338171121" TargetMode="External" /><Relationship Id="rId29" Type="http://schemas.openxmlformats.org/officeDocument/2006/relationships/hyperlink" Target="https://podminky.urs.cz/item/CS_URS_2023_01/348101210" TargetMode="External" /><Relationship Id="rId30" Type="http://schemas.openxmlformats.org/officeDocument/2006/relationships/hyperlink" Target="https://podminky.urs.cz/item/CS_URS_2023_01/348101230" TargetMode="External" /><Relationship Id="rId31" Type="http://schemas.openxmlformats.org/officeDocument/2006/relationships/hyperlink" Target="https://podminky.urs.cz/item/CS_URS_2023_01/348121221" TargetMode="External" /><Relationship Id="rId32" Type="http://schemas.openxmlformats.org/officeDocument/2006/relationships/hyperlink" Target="https://podminky.urs.cz/item/CS_URS_2023_01/348171146" TargetMode="External" /><Relationship Id="rId33" Type="http://schemas.openxmlformats.org/officeDocument/2006/relationships/hyperlink" Target="https://podminky.urs.cz/item/CS_URS_2023_01/564251011" TargetMode="External" /><Relationship Id="rId34" Type="http://schemas.openxmlformats.org/officeDocument/2006/relationships/hyperlink" Target="https://podminky.urs.cz/item/CS_URS_2023_01/564851111" TargetMode="External" /><Relationship Id="rId35" Type="http://schemas.openxmlformats.org/officeDocument/2006/relationships/hyperlink" Target="https://podminky.urs.cz/item/CS_URS_2023_01/564861111" TargetMode="External" /><Relationship Id="rId36" Type="http://schemas.openxmlformats.org/officeDocument/2006/relationships/hyperlink" Target="https://podminky.urs.cz/item/CS_URS_2023_01/564861113" TargetMode="External" /><Relationship Id="rId37" Type="http://schemas.openxmlformats.org/officeDocument/2006/relationships/hyperlink" Target="https://podminky.urs.cz/item/CS_URS_2023_01/564871116" TargetMode="External" /><Relationship Id="rId38" Type="http://schemas.openxmlformats.org/officeDocument/2006/relationships/hyperlink" Target="https://podminky.urs.cz/item/CS_URS_2023_01/564920511" TargetMode="External" /><Relationship Id="rId39" Type="http://schemas.openxmlformats.org/officeDocument/2006/relationships/hyperlink" Target="https://podminky.urs.cz/item/CS_URS_2023_01/564952111" TargetMode="External" /><Relationship Id="rId40" Type="http://schemas.openxmlformats.org/officeDocument/2006/relationships/hyperlink" Target="https://podminky.urs.cz/item/CS_URS_2023_01/565145121" TargetMode="External" /><Relationship Id="rId41" Type="http://schemas.openxmlformats.org/officeDocument/2006/relationships/hyperlink" Target="https://podminky.urs.cz/item/CS_URS_2023_01/573111112" TargetMode="External" /><Relationship Id="rId42" Type="http://schemas.openxmlformats.org/officeDocument/2006/relationships/hyperlink" Target="https://podminky.urs.cz/item/CS_URS_2023_01/573111113" TargetMode="External" /><Relationship Id="rId43" Type="http://schemas.openxmlformats.org/officeDocument/2006/relationships/hyperlink" Target="https://podminky.urs.cz/item/CS_URS_2023_01/573231108" TargetMode="External" /><Relationship Id="rId44" Type="http://schemas.openxmlformats.org/officeDocument/2006/relationships/hyperlink" Target="https://podminky.urs.cz/item/CS_URS_2023_01/577133111" TargetMode="External" /><Relationship Id="rId45" Type="http://schemas.openxmlformats.org/officeDocument/2006/relationships/hyperlink" Target="https://podminky.urs.cz/item/CS_URS_2023_01/577134121" TargetMode="External" /><Relationship Id="rId46" Type="http://schemas.openxmlformats.org/officeDocument/2006/relationships/hyperlink" Target="https://podminky.urs.cz/item/CS_URS_2023_01/596211253" TargetMode="External" /><Relationship Id="rId47" Type="http://schemas.openxmlformats.org/officeDocument/2006/relationships/hyperlink" Target="https://podminky.urs.cz/item/CS_URS_2023_01/596212210" TargetMode="External" /><Relationship Id="rId48" Type="http://schemas.openxmlformats.org/officeDocument/2006/relationships/hyperlink" Target="https://podminky.urs.cz/item/CS_URS_2023_01/596412213" TargetMode="External" /><Relationship Id="rId49" Type="http://schemas.openxmlformats.org/officeDocument/2006/relationships/hyperlink" Target="https://podminky.urs.cz/item/CS_URS_2023_01/890211811" TargetMode="External" /><Relationship Id="rId50" Type="http://schemas.openxmlformats.org/officeDocument/2006/relationships/hyperlink" Target="https://podminky.urs.cz/item/CS_URS_2023_01/899201211" TargetMode="External" /><Relationship Id="rId51" Type="http://schemas.openxmlformats.org/officeDocument/2006/relationships/hyperlink" Target="https://podminky.urs.cz/item/CS_URS_2023_01/899131113" TargetMode="External" /><Relationship Id="rId52" Type="http://schemas.openxmlformats.org/officeDocument/2006/relationships/hyperlink" Target="https://podminky.urs.cz/item/CS_URS_2023_01/899331111" TargetMode="External" /><Relationship Id="rId53" Type="http://schemas.openxmlformats.org/officeDocument/2006/relationships/hyperlink" Target="https://podminky.urs.cz/item/CS_URS_2023_01/899202112" TargetMode="External" /><Relationship Id="rId54" Type="http://schemas.openxmlformats.org/officeDocument/2006/relationships/hyperlink" Target="https://podminky.urs.cz/item/CS_URS_2023_01/871315241" TargetMode="External" /><Relationship Id="rId55" Type="http://schemas.openxmlformats.org/officeDocument/2006/relationships/hyperlink" Target="https://podminky.urs.cz/item/CS_URS_2023_01/895941342" TargetMode="External" /><Relationship Id="rId56" Type="http://schemas.openxmlformats.org/officeDocument/2006/relationships/hyperlink" Target="https://podminky.urs.cz/item/CS_URS_2023_01/895941362" TargetMode="External" /><Relationship Id="rId57" Type="http://schemas.openxmlformats.org/officeDocument/2006/relationships/hyperlink" Target="https://podminky.urs.cz/item/CS_URS_2023_01/895941351" TargetMode="External" /><Relationship Id="rId58" Type="http://schemas.openxmlformats.org/officeDocument/2006/relationships/hyperlink" Target="https://podminky.urs.cz/item/CS_URS_2023_01/899204112" TargetMode="External" /><Relationship Id="rId59" Type="http://schemas.openxmlformats.org/officeDocument/2006/relationships/hyperlink" Target="https://podminky.urs.cz/item/CS_URS_2023_01/914111111" TargetMode="External" /><Relationship Id="rId60" Type="http://schemas.openxmlformats.org/officeDocument/2006/relationships/hyperlink" Target="https://podminky.urs.cz/item/CS_URS_2023_01/914511111" TargetMode="External" /><Relationship Id="rId61" Type="http://schemas.openxmlformats.org/officeDocument/2006/relationships/hyperlink" Target="https://podminky.urs.cz/item/CS_URS_2023_01/914531111" TargetMode="External" /><Relationship Id="rId62" Type="http://schemas.openxmlformats.org/officeDocument/2006/relationships/hyperlink" Target="https://podminky.urs.cz/item/CS_URS_2023_01/915211111" TargetMode="External" /><Relationship Id="rId63" Type="http://schemas.openxmlformats.org/officeDocument/2006/relationships/hyperlink" Target="https://podminky.urs.cz/item/CS_URS_2023_01/915231111" TargetMode="External" /><Relationship Id="rId64" Type="http://schemas.openxmlformats.org/officeDocument/2006/relationships/hyperlink" Target="https://podminky.urs.cz/item/CS_URS_2023_01/915231115" TargetMode="External" /><Relationship Id="rId65" Type="http://schemas.openxmlformats.org/officeDocument/2006/relationships/hyperlink" Target="https://podminky.urs.cz/item/CS_URS_2023_01/916131213" TargetMode="External" /><Relationship Id="rId66" Type="http://schemas.openxmlformats.org/officeDocument/2006/relationships/hyperlink" Target="https://podminky.urs.cz/item/CS_URS_2023_01/916331112" TargetMode="External" /><Relationship Id="rId67" Type="http://schemas.openxmlformats.org/officeDocument/2006/relationships/hyperlink" Target="https://podminky.urs.cz/item/CS_URS_2023_01/916991121" TargetMode="External" /><Relationship Id="rId68" Type="http://schemas.openxmlformats.org/officeDocument/2006/relationships/hyperlink" Target="https://podminky.urs.cz/item/CS_URS_2023_01/919721123" TargetMode="External" /><Relationship Id="rId69" Type="http://schemas.openxmlformats.org/officeDocument/2006/relationships/hyperlink" Target="https://podminky.urs.cz/item/CS_URS_2023_01/919726126" TargetMode="External" /><Relationship Id="rId70" Type="http://schemas.openxmlformats.org/officeDocument/2006/relationships/hyperlink" Target="https://podminky.urs.cz/item/CS_URS_2023_01/919732211" TargetMode="External" /><Relationship Id="rId71" Type="http://schemas.openxmlformats.org/officeDocument/2006/relationships/hyperlink" Target="https://podminky.urs.cz/item/CS_URS_2023_01/919735111" TargetMode="External" /><Relationship Id="rId72" Type="http://schemas.openxmlformats.org/officeDocument/2006/relationships/hyperlink" Target="https://podminky.urs.cz/item/CS_URS_2023_01/919735112" TargetMode="External" /><Relationship Id="rId73" Type="http://schemas.openxmlformats.org/officeDocument/2006/relationships/hyperlink" Target="https://podminky.urs.cz/item/CS_URS_2023_01/938908411" TargetMode="External" /><Relationship Id="rId74" Type="http://schemas.openxmlformats.org/officeDocument/2006/relationships/hyperlink" Target="https://podminky.urs.cz/item/CS_URS_2023_01/938909311" TargetMode="External" /><Relationship Id="rId75" Type="http://schemas.openxmlformats.org/officeDocument/2006/relationships/hyperlink" Target="https://podminky.urs.cz/item/CS_URS_2023_01/961044111" TargetMode="External" /><Relationship Id="rId76" Type="http://schemas.openxmlformats.org/officeDocument/2006/relationships/hyperlink" Target="https://podminky.urs.cz/item/CS_URS_2023_01/962042321" TargetMode="External" /><Relationship Id="rId77" Type="http://schemas.openxmlformats.org/officeDocument/2006/relationships/hyperlink" Target="https://podminky.urs.cz/item/CS_URS_2023_01/966006211" TargetMode="External" /><Relationship Id="rId78" Type="http://schemas.openxmlformats.org/officeDocument/2006/relationships/hyperlink" Target="https://podminky.urs.cz/item/CS_URS_2023_01/966071721" TargetMode="External" /><Relationship Id="rId79" Type="http://schemas.openxmlformats.org/officeDocument/2006/relationships/hyperlink" Target="https://podminky.urs.cz/item/CS_URS_2023_01/966072811" TargetMode="External" /><Relationship Id="rId80" Type="http://schemas.openxmlformats.org/officeDocument/2006/relationships/hyperlink" Target="https://podminky.urs.cz/item/CS_URS_2023_01/997221551" TargetMode="External" /><Relationship Id="rId81" Type="http://schemas.openxmlformats.org/officeDocument/2006/relationships/hyperlink" Target="https://podminky.urs.cz/item/CS_URS_2023_01/997221559" TargetMode="External" /><Relationship Id="rId82" Type="http://schemas.openxmlformats.org/officeDocument/2006/relationships/hyperlink" Target="https://podminky.urs.cz/item/CS_URS_2023_01/997221561" TargetMode="External" /><Relationship Id="rId83" Type="http://schemas.openxmlformats.org/officeDocument/2006/relationships/hyperlink" Target="https://podminky.urs.cz/item/CS_URS_2023_01/997221569" TargetMode="External" /><Relationship Id="rId84" Type="http://schemas.openxmlformats.org/officeDocument/2006/relationships/hyperlink" Target="https://podminky.urs.cz/item/CS_URS_2023_01/997221571" TargetMode="External" /><Relationship Id="rId85" Type="http://schemas.openxmlformats.org/officeDocument/2006/relationships/hyperlink" Target="https://podminky.urs.cz/item/CS_URS_2023_01/997221579" TargetMode="External" /><Relationship Id="rId86" Type="http://schemas.openxmlformats.org/officeDocument/2006/relationships/hyperlink" Target="https://podminky.urs.cz/item/CS_URS_2023_01/997221861" TargetMode="External" /><Relationship Id="rId87" Type="http://schemas.openxmlformats.org/officeDocument/2006/relationships/hyperlink" Target="https://podminky.urs.cz/item/CS_URS_2023_01/997221875" TargetMode="External" /><Relationship Id="rId88" Type="http://schemas.openxmlformats.org/officeDocument/2006/relationships/hyperlink" Target="https://podminky.urs.cz/item/CS_URS_2023_01/997013631" TargetMode="External" /><Relationship Id="rId89" Type="http://schemas.openxmlformats.org/officeDocument/2006/relationships/hyperlink" Target="https://podminky.urs.cz/item/CS_URS_2023_01/998225111" TargetMode="External" /><Relationship Id="rId90" Type="http://schemas.openxmlformats.org/officeDocument/2006/relationships/hyperlink" Target="https://podminky.urs.cz/item/CS_URS_2023_01/460791114" TargetMode="External" /><Relationship Id="rId91" Type="http://schemas.openxmlformats.org/officeDocument/2006/relationships/hyperlink" Target="https://podminky.urs.cz/item/CS_URS_2022_02/012103000" TargetMode="External" /><Relationship Id="rId92" Type="http://schemas.openxmlformats.org/officeDocument/2006/relationships/hyperlink" Target="https://podminky.urs.cz/item/CS_URS_2023_01/012203000" TargetMode="External" /><Relationship Id="rId93" Type="http://schemas.openxmlformats.org/officeDocument/2006/relationships/hyperlink" Target="https://podminky.urs.cz/item/CS_URS_2022_02/012303000" TargetMode="External" /><Relationship Id="rId94" Type="http://schemas.openxmlformats.org/officeDocument/2006/relationships/hyperlink" Target="https://podminky.urs.cz/item/CS_URS_2022_02/013254000" TargetMode="External" /><Relationship Id="rId95" Type="http://schemas.openxmlformats.org/officeDocument/2006/relationships/hyperlink" Target="https://podminky.urs.cz/item/CS_URS_2022_02/030001000" TargetMode="External" /><Relationship Id="rId96" Type="http://schemas.openxmlformats.org/officeDocument/2006/relationships/hyperlink" Target="https://podminky.urs.cz/item/CS_URS_2022_02/043154000" TargetMode="External" /><Relationship Id="rId97" Type="http://schemas.openxmlformats.org/officeDocument/2006/relationships/hyperlink" Target="https://podminky.urs.cz/item/CS_URS_2022_02/043194000" TargetMode="External" /><Relationship Id="rId98" Type="http://schemas.openxmlformats.org/officeDocument/2006/relationships/hyperlink" Target="https://podminky.urs.cz/item/CS_URS_2023_01/071103000" TargetMode="External" /><Relationship Id="rId99" Type="http://schemas.openxmlformats.org/officeDocument/2006/relationships/hyperlink" Target="https://podminky.urs.cz/item/CS_URS_2023_01/072103001" TargetMode="External" /><Relationship Id="rId100" Type="http://schemas.openxmlformats.org/officeDocument/2006/relationships/hyperlink" Target="https://podminky.urs.cz/item/CS_URS_2023_01/090001000" TargetMode="External" /><Relationship Id="rId101" Type="http://schemas.openxmlformats.org/officeDocument/2006/relationships/hyperlink" Target="https://podminky.urs.cz/item/CS_URS_2023_01/091003000" TargetMode="External" /><Relationship Id="rId10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8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2023004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Karlovy Vary, parkování v ulici Konečná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Karlovy Vary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17. 1. 2023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6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Statutární město Karlovy Vary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>DPT projekty Ostrov s.r.o.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6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71</v>
      </c>
      <c r="BT54" s="109" t="s">
        <v>72</v>
      </c>
      <c r="BU54" s="110" t="s">
        <v>73</v>
      </c>
      <c r="BV54" s="109" t="s">
        <v>74</v>
      </c>
      <c r="BW54" s="109" t="s">
        <v>5</v>
      </c>
      <c r="BX54" s="109" t="s">
        <v>75</v>
      </c>
      <c r="CL54" s="109" t="s">
        <v>19</v>
      </c>
    </row>
    <row r="55" spans="1:91" s="7" customFormat="1" ht="14.4" customHeight="1">
      <c r="A55" s="111" t="s">
        <v>76</v>
      </c>
      <c r="B55" s="112"/>
      <c r="C55" s="113"/>
      <c r="D55" s="114" t="s">
        <v>77</v>
      </c>
      <c r="E55" s="114"/>
      <c r="F55" s="114"/>
      <c r="G55" s="114"/>
      <c r="H55" s="114"/>
      <c r="I55" s="115"/>
      <c r="J55" s="114" t="s">
        <v>78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'SO 01 - Komunikace, parko...'!J30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79</v>
      </c>
      <c r="AR55" s="118"/>
      <c r="AS55" s="119">
        <v>0</v>
      </c>
      <c r="AT55" s="120">
        <f>ROUND(SUM(AV55:AW55),2)</f>
        <v>0</v>
      </c>
      <c r="AU55" s="121">
        <f>'SO 01 - Komunikace, parko...'!P99</f>
        <v>0</v>
      </c>
      <c r="AV55" s="120">
        <f>'SO 01 - Komunikace, parko...'!J33</f>
        <v>0</v>
      </c>
      <c r="AW55" s="120">
        <f>'SO 01 - Komunikace, parko...'!J34</f>
        <v>0</v>
      </c>
      <c r="AX55" s="120">
        <f>'SO 01 - Komunikace, parko...'!J35</f>
        <v>0</v>
      </c>
      <c r="AY55" s="120">
        <f>'SO 01 - Komunikace, parko...'!J36</f>
        <v>0</v>
      </c>
      <c r="AZ55" s="120">
        <f>'SO 01 - Komunikace, parko...'!F33</f>
        <v>0</v>
      </c>
      <c r="BA55" s="120">
        <f>'SO 01 - Komunikace, parko...'!F34</f>
        <v>0</v>
      </c>
      <c r="BB55" s="120">
        <f>'SO 01 - Komunikace, parko...'!F35</f>
        <v>0</v>
      </c>
      <c r="BC55" s="120">
        <f>'SO 01 - Komunikace, parko...'!F36</f>
        <v>0</v>
      </c>
      <c r="BD55" s="122">
        <f>'SO 01 - Komunikace, parko...'!F37</f>
        <v>0</v>
      </c>
      <c r="BE55" s="7"/>
      <c r="BT55" s="123" t="s">
        <v>80</v>
      </c>
      <c r="BV55" s="123" t="s">
        <v>74</v>
      </c>
      <c r="BW55" s="123" t="s">
        <v>81</v>
      </c>
      <c r="BX55" s="123" t="s">
        <v>5</v>
      </c>
      <c r="CL55" s="123" t="s">
        <v>19</v>
      </c>
      <c r="CM55" s="123" t="s">
        <v>82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SO 01 - Komunikace, park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99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81</v>
      </c>
    </row>
    <row r="3" spans="2:46" s="1" customFormat="1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20"/>
      <c r="AT3" s="17" t="s">
        <v>82</v>
      </c>
    </row>
    <row r="4" spans="2:46" s="1" customFormat="1" ht="24.95" customHeight="1">
      <c r="B4" s="20"/>
      <c r="D4" s="126" t="s">
        <v>83</v>
      </c>
      <c r="L4" s="20"/>
      <c r="M4" s="127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8" t="s">
        <v>16</v>
      </c>
      <c r="L6" s="20"/>
    </row>
    <row r="7" spans="2:12" s="1" customFormat="1" ht="14.4" customHeight="1">
      <c r="B7" s="20"/>
      <c r="E7" s="129" t="str">
        <f>'Rekapitulace stavby'!K6</f>
        <v>Karlovy Vary, parkování v ulici Konečná</v>
      </c>
      <c r="F7" s="128"/>
      <c r="G7" s="128"/>
      <c r="H7" s="128"/>
      <c r="L7" s="20"/>
    </row>
    <row r="8" spans="1:31" s="2" customFormat="1" ht="12" customHeight="1">
      <c r="A8" s="38"/>
      <c r="B8" s="44"/>
      <c r="C8" s="38"/>
      <c r="D8" s="128" t="s">
        <v>84</v>
      </c>
      <c r="E8" s="38"/>
      <c r="F8" s="38"/>
      <c r="G8" s="38"/>
      <c r="H8" s="38"/>
      <c r="I8" s="38"/>
      <c r="J8" s="38"/>
      <c r="K8" s="38"/>
      <c r="L8" s="130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1" t="s">
        <v>85</v>
      </c>
      <c r="F9" s="38"/>
      <c r="G9" s="38"/>
      <c r="H9" s="38"/>
      <c r="I9" s="38"/>
      <c r="J9" s="38"/>
      <c r="K9" s="38"/>
      <c r="L9" s="13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0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28" t="s">
        <v>18</v>
      </c>
      <c r="E11" s="38"/>
      <c r="F11" s="132" t="s">
        <v>19</v>
      </c>
      <c r="G11" s="38"/>
      <c r="H11" s="38"/>
      <c r="I11" s="128" t="s">
        <v>20</v>
      </c>
      <c r="J11" s="132" t="s">
        <v>19</v>
      </c>
      <c r="K11" s="38"/>
      <c r="L11" s="130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8" t="s">
        <v>21</v>
      </c>
      <c r="E12" s="38"/>
      <c r="F12" s="132" t="s">
        <v>22</v>
      </c>
      <c r="G12" s="38"/>
      <c r="H12" s="38"/>
      <c r="I12" s="128" t="s">
        <v>23</v>
      </c>
      <c r="J12" s="133" t="str">
        <f>'Rekapitulace stavby'!AN8</f>
        <v>17. 1. 2023</v>
      </c>
      <c r="K12" s="38"/>
      <c r="L12" s="13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28" t="s">
        <v>25</v>
      </c>
      <c r="E14" s="38"/>
      <c r="F14" s="38"/>
      <c r="G14" s="38"/>
      <c r="H14" s="38"/>
      <c r="I14" s="128" t="s">
        <v>26</v>
      </c>
      <c r="J14" s="132" t="s">
        <v>19</v>
      </c>
      <c r="K14" s="38"/>
      <c r="L14" s="130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2" t="s">
        <v>27</v>
      </c>
      <c r="F15" s="38"/>
      <c r="G15" s="38"/>
      <c r="H15" s="38"/>
      <c r="I15" s="128" t="s">
        <v>28</v>
      </c>
      <c r="J15" s="132" t="s">
        <v>19</v>
      </c>
      <c r="K15" s="38"/>
      <c r="L15" s="130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0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28" t="s">
        <v>29</v>
      </c>
      <c r="E17" s="38"/>
      <c r="F17" s="38"/>
      <c r="G17" s="38"/>
      <c r="H17" s="38"/>
      <c r="I17" s="128" t="s">
        <v>26</v>
      </c>
      <c r="J17" s="33" t="str">
        <f>'Rekapitulace stavby'!AN13</f>
        <v>Vyplň údaj</v>
      </c>
      <c r="K17" s="38"/>
      <c r="L17" s="130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2"/>
      <c r="G18" s="132"/>
      <c r="H18" s="132"/>
      <c r="I18" s="128" t="s">
        <v>28</v>
      </c>
      <c r="J18" s="33" t="str">
        <f>'Rekapitulace stavby'!AN14</f>
        <v>Vyplň údaj</v>
      </c>
      <c r="K18" s="38"/>
      <c r="L18" s="130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0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28" t="s">
        <v>31</v>
      </c>
      <c r="E20" s="38"/>
      <c r="F20" s="38"/>
      <c r="G20" s="38"/>
      <c r="H20" s="38"/>
      <c r="I20" s="128" t="s">
        <v>26</v>
      </c>
      <c r="J20" s="132" t="s">
        <v>19</v>
      </c>
      <c r="K20" s="38"/>
      <c r="L20" s="130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2" t="s">
        <v>32</v>
      </c>
      <c r="F21" s="38"/>
      <c r="G21" s="38"/>
      <c r="H21" s="38"/>
      <c r="I21" s="128" t="s">
        <v>28</v>
      </c>
      <c r="J21" s="132" t="s">
        <v>19</v>
      </c>
      <c r="K21" s="38"/>
      <c r="L21" s="130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0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28" t="s">
        <v>34</v>
      </c>
      <c r="E23" s="38"/>
      <c r="F23" s="38"/>
      <c r="G23" s="38"/>
      <c r="H23" s="38"/>
      <c r="I23" s="128" t="s">
        <v>26</v>
      </c>
      <c r="J23" s="132" t="str">
        <f>IF('Rekapitulace stavby'!AN19="","",'Rekapitulace stavby'!AN19)</f>
        <v/>
      </c>
      <c r="K23" s="38"/>
      <c r="L23" s="130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2" t="str">
        <f>IF('Rekapitulace stavby'!E20="","",'Rekapitulace stavby'!E20)</f>
        <v xml:space="preserve"> </v>
      </c>
      <c r="F24" s="38"/>
      <c r="G24" s="38"/>
      <c r="H24" s="38"/>
      <c r="I24" s="128" t="s">
        <v>28</v>
      </c>
      <c r="J24" s="132" t="str">
        <f>IF('Rekapitulace stavby'!AN20="","",'Rekapitulace stavby'!AN20)</f>
        <v/>
      </c>
      <c r="K24" s="38"/>
      <c r="L24" s="130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0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28" t="s">
        <v>36</v>
      </c>
      <c r="E26" s="38"/>
      <c r="F26" s="38"/>
      <c r="G26" s="38"/>
      <c r="H26" s="38"/>
      <c r="I26" s="38"/>
      <c r="J26" s="38"/>
      <c r="K26" s="38"/>
      <c r="L26" s="130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72" customHeight="1">
      <c r="A27" s="134"/>
      <c r="B27" s="135"/>
      <c r="C27" s="134"/>
      <c r="D27" s="134"/>
      <c r="E27" s="136" t="s">
        <v>37</v>
      </c>
      <c r="F27" s="136"/>
      <c r="G27" s="136"/>
      <c r="H27" s="136"/>
      <c r="I27" s="134"/>
      <c r="J27" s="134"/>
      <c r="K27" s="134"/>
      <c r="L27" s="137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0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8"/>
      <c r="E29" s="138"/>
      <c r="F29" s="138"/>
      <c r="G29" s="138"/>
      <c r="H29" s="138"/>
      <c r="I29" s="138"/>
      <c r="J29" s="138"/>
      <c r="K29" s="138"/>
      <c r="L29" s="130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39" t="s">
        <v>38</v>
      </c>
      <c r="E30" s="38"/>
      <c r="F30" s="38"/>
      <c r="G30" s="38"/>
      <c r="H30" s="38"/>
      <c r="I30" s="38"/>
      <c r="J30" s="140">
        <f>ROUND(J99,2)</f>
        <v>0</v>
      </c>
      <c r="K30" s="38"/>
      <c r="L30" s="130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38"/>
      <c r="E31" s="138"/>
      <c r="F31" s="138"/>
      <c r="G31" s="138"/>
      <c r="H31" s="138"/>
      <c r="I31" s="138"/>
      <c r="J31" s="138"/>
      <c r="K31" s="138"/>
      <c r="L31" s="130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1" t="s">
        <v>40</v>
      </c>
      <c r="G32" s="38"/>
      <c r="H32" s="38"/>
      <c r="I32" s="141" t="s">
        <v>39</v>
      </c>
      <c r="J32" s="141" t="s">
        <v>41</v>
      </c>
      <c r="K32" s="38"/>
      <c r="L32" s="130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2" t="s">
        <v>42</v>
      </c>
      <c r="E33" s="128" t="s">
        <v>43</v>
      </c>
      <c r="F33" s="143">
        <f>ROUND((SUM(BE99:BE698)),2)</f>
        <v>0</v>
      </c>
      <c r="G33" s="38"/>
      <c r="H33" s="38"/>
      <c r="I33" s="144">
        <v>0.21</v>
      </c>
      <c r="J33" s="143">
        <f>ROUND(((SUM(BE99:BE698))*I33),2)</f>
        <v>0</v>
      </c>
      <c r="K33" s="38"/>
      <c r="L33" s="130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28" t="s">
        <v>44</v>
      </c>
      <c r="F34" s="143">
        <f>ROUND((SUM(BF99:BF698)),2)</f>
        <v>0</v>
      </c>
      <c r="G34" s="38"/>
      <c r="H34" s="38"/>
      <c r="I34" s="144">
        <v>0.15</v>
      </c>
      <c r="J34" s="143">
        <f>ROUND(((SUM(BF99:BF698))*I34),2)</f>
        <v>0</v>
      </c>
      <c r="K34" s="38"/>
      <c r="L34" s="130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8" t="s">
        <v>45</v>
      </c>
      <c r="F35" s="143">
        <f>ROUND((SUM(BG99:BG698)),2)</f>
        <v>0</v>
      </c>
      <c r="G35" s="38"/>
      <c r="H35" s="38"/>
      <c r="I35" s="144">
        <v>0.21</v>
      </c>
      <c r="J35" s="143">
        <f>0</f>
        <v>0</v>
      </c>
      <c r="K35" s="38"/>
      <c r="L35" s="130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28" t="s">
        <v>46</v>
      </c>
      <c r="F36" s="143">
        <f>ROUND((SUM(BH99:BH698)),2)</f>
        <v>0</v>
      </c>
      <c r="G36" s="38"/>
      <c r="H36" s="38"/>
      <c r="I36" s="144">
        <v>0.15</v>
      </c>
      <c r="J36" s="143">
        <f>0</f>
        <v>0</v>
      </c>
      <c r="K36" s="38"/>
      <c r="L36" s="130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28" t="s">
        <v>47</v>
      </c>
      <c r="F37" s="143">
        <f>ROUND((SUM(BI99:BI698)),2)</f>
        <v>0</v>
      </c>
      <c r="G37" s="38"/>
      <c r="H37" s="38"/>
      <c r="I37" s="144">
        <v>0</v>
      </c>
      <c r="J37" s="143">
        <f>0</f>
        <v>0</v>
      </c>
      <c r="K37" s="38"/>
      <c r="L37" s="130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0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5"/>
      <c r="D39" s="146" t="s">
        <v>48</v>
      </c>
      <c r="E39" s="147"/>
      <c r="F39" s="147"/>
      <c r="G39" s="148" t="s">
        <v>49</v>
      </c>
      <c r="H39" s="149" t="s">
        <v>50</v>
      </c>
      <c r="I39" s="147"/>
      <c r="J39" s="150">
        <f>SUM(J30:J37)</f>
        <v>0</v>
      </c>
      <c r="K39" s="151"/>
      <c r="L39" s="130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30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4"/>
      <c r="C44" s="155"/>
      <c r="D44" s="155"/>
      <c r="E44" s="155"/>
      <c r="F44" s="155"/>
      <c r="G44" s="155"/>
      <c r="H44" s="155"/>
      <c r="I44" s="155"/>
      <c r="J44" s="155"/>
      <c r="K44" s="155"/>
      <c r="L44" s="130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86</v>
      </c>
      <c r="D45" s="40"/>
      <c r="E45" s="40"/>
      <c r="F45" s="40"/>
      <c r="G45" s="40"/>
      <c r="H45" s="40"/>
      <c r="I45" s="40"/>
      <c r="J45" s="40"/>
      <c r="K45" s="40"/>
      <c r="L45" s="130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0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0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56" t="str">
        <f>E7</f>
        <v>Karlovy Vary, parkování v ulici Konečná</v>
      </c>
      <c r="F48" s="32"/>
      <c r="G48" s="32"/>
      <c r="H48" s="32"/>
      <c r="I48" s="40"/>
      <c r="J48" s="40"/>
      <c r="K48" s="40"/>
      <c r="L48" s="130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84</v>
      </c>
      <c r="D49" s="40"/>
      <c r="E49" s="40"/>
      <c r="F49" s="40"/>
      <c r="G49" s="40"/>
      <c r="H49" s="40"/>
      <c r="I49" s="40"/>
      <c r="J49" s="40"/>
      <c r="K49" s="40"/>
      <c r="L49" s="130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SO 01 - Komunikace, parkovací stání a oplocení</v>
      </c>
      <c r="F50" s="40"/>
      <c r="G50" s="40"/>
      <c r="H50" s="40"/>
      <c r="I50" s="40"/>
      <c r="J50" s="40"/>
      <c r="K50" s="40"/>
      <c r="L50" s="130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0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Karlovy Vary</v>
      </c>
      <c r="G52" s="40"/>
      <c r="H52" s="40"/>
      <c r="I52" s="32" t="s">
        <v>23</v>
      </c>
      <c r="J52" s="72" t="str">
        <f>IF(J12="","",J12)</f>
        <v>17. 1. 2023</v>
      </c>
      <c r="K52" s="40"/>
      <c r="L52" s="130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0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6.4" customHeight="1">
      <c r="A54" s="38"/>
      <c r="B54" s="39"/>
      <c r="C54" s="32" t="s">
        <v>25</v>
      </c>
      <c r="D54" s="40"/>
      <c r="E54" s="40"/>
      <c r="F54" s="27" t="str">
        <f>E15</f>
        <v>Statutární město Karlovy Vary</v>
      </c>
      <c r="G54" s="40"/>
      <c r="H54" s="40"/>
      <c r="I54" s="32" t="s">
        <v>31</v>
      </c>
      <c r="J54" s="36" t="str">
        <f>E21</f>
        <v>DPT projekty Ostrov s.r.o.</v>
      </c>
      <c r="K54" s="40"/>
      <c r="L54" s="130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30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0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57" t="s">
        <v>87</v>
      </c>
      <c r="D57" s="158"/>
      <c r="E57" s="158"/>
      <c r="F57" s="158"/>
      <c r="G57" s="158"/>
      <c r="H57" s="158"/>
      <c r="I57" s="158"/>
      <c r="J57" s="159" t="s">
        <v>88</v>
      </c>
      <c r="K57" s="158"/>
      <c r="L57" s="130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0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0" t="s">
        <v>70</v>
      </c>
      <c r="D59" s="40"/>
      <c r="E59" s="40"/>
      <c r="F59" s="40"/>
      <c r="G59" s="40"/>
      <c r="H59" s="40"/>
      <c r="I59" s="40"/>
      <c r="J59" s="102">
        <f>J99</f>
        <v>0</v>
      </c>
      <c r="K59" s="40"/>
      <c r="L59" s="130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89</v>
      </c>
    </row>
    <row r="60" spans="1:31" s="9" customFormat="1" ht="24.95" customHeight="1">
      <c r="A60" s="9"/>
      <c r="B60" s="161"/>
      <c r="C60" s="162"/>
      <c r="D60" s="163" t="s">
        <v>90</v>
      </c>
      <c r="E60" s="164"/>
      <c r="F60" s="164"/>
      <c r="G60" s="164"/>
      <c r="H60" s="164"/>
      <c r="I60" s="164"/>
      <c r="J60" s="165">
        <f>J100</f>
        <v>0</v>
      </c>
      <c r="K60" s="162"/>
      <c r="L60" s="16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7"/>
      <c r="C61" s="168"/>
      <c r="D61" s="169" t="s">
        <v>91</v>
      </c>
      <c r="E61" s="170"/>
      <c r="F61" s="170"/>
      <c r="G61" s="170"/>
      <c r="H61" s="170"/>
      <c r="I61" s="170"/>
      <c r="J61" s="171">
        <f>J101</f>
        <v>0</v>
      </c>
      <c r="K61" s="168"/>
      <c r="L61" s="172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7"/>
      <c r="C62" s="168"/>
      <c r="D62" s="169" t="s">
        <v>92</v>
      </c>
      <c r="E62" s="170"/>
      <c r="F62" s="170"/>
      <c r="G62" s="170"/>
      <c r="H62" s="170"/>
      <c r="I62" s="170"/>
      <c r="J62" s="171">
        <f>J209</f>
        <v>0</v>
      </c>
      <c r="K62" s="168"/>
      <c r="L62" s="172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7"/>
      <c r="C63" s="168"/>
      <c r="D63" s="169" t="s">
        <v>93</v>
      </c>
      <c r="E63" s="170"/>
      <c r="F63" s="170"/>
      <c r="G63" s="170"/>
      <c r="H63" s="170"/>
      <c r="I63" s="170"/>
      <c r="J63" s="171">
        <f>J221</f>
        <v>0</v>
      </c>
      <c r="K63" s="168"/>
      <c r="L63" s="172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7"/>
      <c r="C64" s="168"/>
      <c r="D64" s="169" t="s">
        <v>94</v>
      </c>
      <c r="E64" s="170"/>
      <c r="F64" s="170"/>
      <c r="G64" s="170"/>
      <c r="H64" s="170"/>
      <c r="I64" s="170"/>
      <c r="J64" s="171">
        <f>J269</f>
        <v>0</v>
      </c>
      <c r="K64" s="168"/>
      <c r="L64" s="172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7"/>
      <c r="C65" s="168"/>
      <c r="D65" s="169" t="s">
        <v>95</v>
      </c>
      <c r="E65" s="170"/>
      <c r="F65" s="170"/>
      <c r="G65" s="170"/>
      <c r="H65" s="170"/>
      <c r="I65" s="170"/>
      <c r="J65" s="171">
        <f>J379</f>
        <v>0</v>
      </c>
      <c r="K65" s="168"/>
      <c r="L65" s="172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67"/>
      <c r="C66" s="168"/>
      <c r="D66" s="169" t="s">
        <v>96</v>
      </c>
      <c r="E66" s="170"/>
      <c r="F66" s="170"/>
      <c r="G66" s="170"/>
      <c r="H66" s="170"/>
      <c r="I66" s="170"/>
      <c r="J66" s="171">
        <f>J427</f>
        <v>0</v>
      </c>
      <c r="K66" s="168"/>
      <c r="L66" s="172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67"/>
      <c r="C67" s="168"/>
      <c r="D67" s="169" t="s">
        <v>97</v>
      </c>
      <c r="E67" s="170"/>
      <c r="F67" s="170"/>
      <c r="G67" s="170"/>
      <c r="H67" s="170"/>
      <c r="I67" s="170"/>
      <c r="J67" s="171">
        <f>J428</f>
        <v>0</v>
      </c>
      <c r="K67" s="168"/>
      <c r="L67" s="172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67"/>
      <c r="C68" s="168"/>
      <c r="D68" s="169" t="s">
        <v>98</v>
      </c>
      <c r="E68" s="170"/>
      <c r="F68" s="170"/>
      <c r="G68" s="170"/>
      <c r="H68" s="170"/>
      <c r="I68" s="170"/>
      <c r="J68" s="171">
        <f>J563</f>
        <v>0</v>
      </c>
      <c r="K68" s="168"/>
      <c r="L68" s="172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4.85" customHeight="1">
      <c r="A69" s="10"/>
      <c r="B69" s="167"/>
      <c r="C69" s="168"/>
      <c r="D69" s="169" t="s">
        <v>99</v>
      </c>
      <c r="E69" s="170"/>
      <c r="F69" s="170"/>
      <c r="G69" s="170"/>
      <c r="H69" s="170"/>
      <c r="I69" s="170"/>
      <c r="J69" s="171">
        <f>J577</f>
        <v>0</v>
      </c>
      <c r="K69" s="168"/>
      <c r="L69" s="172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67"/>
      <c r="C70" s="168"/>
      <c r="D70" s="169" t="s">
        <v>100</v>
      </c>
      <c r="E70" s="170"/>
      <c r="F70" s="170"/>
      <c r="G70" s="170"/>
      <c r="H70" s="170"/>
      <c r="I70" s="170"/>
      <c r="J70" s="171">
        <f>J598</f>
        <v>0</v>
      </c>
      <c r="K70" s="168"/>
      <c r="L70" s="172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67"/>
      <c r="C71" s="168"/>
      <c r="D71" s="169" t="s">
        <v>101</v>
      </c>
      <c r="E71" s="170"/>
      <c r="F71" s="170"/>
      <c r="G71" s="170"/>
      <c r="H71" s="170"/>
      <c r="I71" s="170"/>
      <c r="J71" s="171">
        <f>J648</f>
        <v>0</v>
      </c>
      <c r="K71" s="168"/>
      <c r="L71" s="172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61"/>
      <c r="C72" s="162"/>
      <c r="D72" s="163" t="s">
        <v>102</v>
      </c>
      <c r="E72" s="164"/>
      <c r="F72" s="164"/>
      <c r="G72" s="164"/>
      <c r="H72" s="164"/>
      <c r="I72" s="164"/>
      <c r="J72" s="165">
        <f>J652</f>
        <v>0</v>
      </c>
      <c r="K72" s="162"/>
      <c r="L72" s="166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67"/>
      <c r="C73" s="168"/>
      <c r="D73" s="169" t="s">
        <v>103</v>
      </c>
      <c r="E73" s="170"/>
      <c r="F73" s="170"/>
      <c r="G73" s="170"/>
      <c r="H73" s="170"/>
      <c r="I73" s="170"/>
      <c r="J73" s="171">
        <f>J653</f>
        <v>0</v>
      </c>
      <c r="K73" s="168"/>
      <c r="L73" s="172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9" customFormat="1" ht="24.95" customHeight="1">
      <c r="A74" s="9"/>
      <c r="B74" s="161"/>
      <c r="C74" s="162"/>
      <c r="D74" s="163" t="s">
        <v>104</v>
      </c>
      <c r="E74" s="164"/>
      <c r="F74" s="164"/>
      <c r="G74" s="164"/>
      <c r="H74" s="164"/>
      <c r="I74" s="164"/>
      <c r="J74" s="165">
        <f>J660</f>
        <v>0</v>
      </c>
      <c r="K74" s="162"/>
      <c r="L74" s="166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10" customFormat="1" ht="19.9" customHeight="1">
      <c r="A75" s="10"/>
      <c r="B75" s="167"/>
      <c r="C75" s="168"/>
      <c r="D75" s="169" t="s">
        <v>105</v>
      </c>
      <c r="E75" s="170"/>
      <c r="F75" s="170"/>
      <c r="G75" s="170"/>
      <c r="H75" s="170"/>
      <c r="I75" s="170"/>
      <c r="J75" s="171">
        <f>J661</f>
        <v>0</v>
      </c>
      <c r="K75" s="168"/>
      <c r="L75" s="172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67"/>
      <c r="C76" s="168"/>
      <c r="D76" s="169" t="s">
        <v>106</v>
      </c>
      <c r="E76" s="170"/>
      <c r="F76" s="170"/>
      <c r="G76" s="170"/>
      <c r="H76" s="170"/>
      <c r="I76" s="170"/>
      <c r="J76" s="171">
        <f>J674</f>
        <v>0</v>
      </c>
      <c r="K76" s="168"/>
      <c r="L76" s="172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4.85" customHeight="1">
      <c r="A77" s="10"/>
      <c r="B77" s="167"/>
      <c r="C77" s="168"/>
      <c r="D77" s="169" t="s">
        <v>107</v>
      </c>
      <c r="E77" s="170"/>
      <c r="F77" s="170"/>
      <c r="G77" s="170"/>
      <c r="H77" s="170"/>
      <c r="I77" s="170"/>
      <c r="J77" s="171">
        <f>J678</f>
        <v>0</v>
      </c>
      <c r="K77" s="168"/>
      <c r="L77" s="172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67"/>
      <c r="C78" s="168"/>
      <c r="D78" s="169" t="s">
        <v>108</v>
      </c>
      <c r="E78" s="170"/>
      <c r="F78" s="170"/>
      <c r="G78" s="170"/>
      <c r="H78" s="170"/>
      <c r="I78" s="170"/>
      <c r="J78" s="171">
        <f>J685</f>
        <v>0</v>
      </c>
      <c r="K78" s="168"/>
      <c r="L78" s="172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67"/>
      <c r="C79" s="168"/>
      <c r="D79" s="169" t="s">
        <v>109</v>
      </c>
      <c r="E79" s="170"/>
      <c r="F79" s="170"/>
      <c r="G79" s="170"/>
      <c r="H79" s="170"/>
      <c r="I79" s="170"/>
      <c r="J79" s="171">
        <f>J692</f>
        <v>0</v>
      </c>
      <c r="K79" s="168"/>
      <c r="L79" s="172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2" customFormat="1" ht="21.8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0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130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5" spans="1:31" s="2" customFormat="1" ht="6.95" customHeight="1">
      <c r="A85" s="38"/>
      <c r="B85" s="61"/>
      <c r="C85" s="62"/>
      <c r="D85" s="62"/>
      <c r="E85" s="62"/>
      <c r="F85" s="62"/>
      <c r="G85" s="62"/>
      <c r="H85" s="62"/>
      <c r="I85" s="62"/>
      <c r="J85" s="62"/>
      <c r="K85" s="62"/>
      <c r="L85" s="130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24.95" customHeight="1">
      <c r="A86" s="38"/>
      <c r="B86" s="39"/>
      <c r="C86" s="23" t="s">
        <v>110</v>
      </c>
      <c r="D86" s="40"/>
      <c r="E86" s="40"/>
      <c r="F86" s="40"/>
      <c r="G86" s="40"/>
      <c r="H86" s="40"/>
      <c r="I86" s="40"/>
      <c r="J86" s="40"/>
      <c r="K86" s="40"/>
      <c r="L86" s="130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30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16</v>
      </c>
      <c r="D88" s="40"/>
      <c r="E88" s="40"/>
      <c r="F88" s="40"/>
      <c r="G88" s="40"/>
      <c r="H88" s="40"/>
      <c r="I88" s="40"/>
      <c r="J88" s="40"/>
      <c r="K88" s="40"/>
      <c r="L88" s="130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4.4" customHeight="1">
      <c r="A89" s="38"/>
      <c r="B89" s="39"/>
      <c r="C89" s="40"/>
      <c r="D89" s="40"/>
      <c r="E89" s="156" t="str">
        <f>E7</f>
        <v>Karlovy Vary, parkování v ulici Konečná</v>
      </c>
      <c r="F89" s="32"/>
      <c r="G89" s="32"/>
      <c r="H89" s="32"/>
      <c r="I89" s="40"/>
      <c r="J89" s="40"/>
      <c r="K89" s="40"/>
      <c r="L89" s="130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84</v>
      </c>
      <c r="D90" s="40"/>
      <c r="E90" s="40"/>
      <c r="F90" s="40"/>
      <c r="G90" s="40"/>
      <c r="H90" s="40"/>
      <c r="I90" s="40"/>
      <c r="J90" s="40"/>
      <c r="K90" s="40"/>
      <c r="L90" s="130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6" customHeight="1">
      <c r="A91" s="38"/>
      <c r="B91" s="39"/>
      <c r="C91" s="40"/>
      <c r="D91" s="40"/>
      <c r="E91" s="69" t="str">
        <f>E9</f>
        <v>SO 01 - Komunikace, parkovací stání a oplocení</v>
      </c>
      <c r="F91" s="40"/>
      <c r="G91" s="40"/>
      <c r="H91" s="40"/>
      <c r="I91" s="40"/>
      <c r="J91" s="40"/>
      <c r="K91" s="40"/>
      <c r="L91" s="130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130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21</v>
      </c>
      <c r="D93" s="40"/>
      <c r="E93" s="40"/>
      <c r="F93" s="27" t="str">
        <f>F12</f>
        <v>Karlovy Vary</v>
      </c>
      <c r="G93" s="40"/>
      <c r="H93" s="40"/>
      <c r="I93" s="32" t="s">
        <v>23</v>
      </c>
      <c r="J93" s="72" t="str">
        <f>IF(J12="","",J12)</f>
        <v>17. 1. 2023</v>
      </c>
      <c r="K93" s="40"/>
      <c r="L93" s="130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130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26.4" customHeight="1">
      <c r="A95" s="38"/>
      <c r="B95" s="39"/>
      <c r="C95" s="32" t="s">
        <v>25</v>
      </c>
      <c r="D95" s="40"/>
      <c r="E95" s="40"/>
      <c r="F95" s="27" t="str">
        <f>E15</f>
        <v>Statutární město Karlovy Vary</v>
      </c>
      <c r="G95" s="40"/>
      <c r="H95" s="40"/>
      <c r="I95" s="32" t="s">
        <v>31</v>
      </c>
      <c r="J95" s="36" t="str">
        <f>E21</f>
        <v>DPT projekty Ostrov s.r.o.</v>
      </c>
      <c r="K95" s="40"/>
      <c r="L95" s="130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6" customHeight="1">
      <c r="A96" s="38"/>
      <c r="B96" s="39"/>
      <c r="C96" s="32" t="s">
        <v>29</v>
      </c>
      <c r="D96" s="40"/>
      <c r="E96" s="40"/>
      <c r="F96" s="27" t="str">
        <f>IF(E18="","",E18)</f>
        <v>Vyplň údaj</v>
      </c>
      <c r="G96" s="40"/>
      <c r="H96" s="40"/>
      <c r="I96" s="32" t="s">
        <v>34</v>
      </c>
      <c r="J96" s="36" t="str">
        <f>E24</f>
        <v xml:space="preserve"> </v>
      </c>
      <c r="K96" s="40"/>
      <c r="L96" s="130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130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11" customFormat="1" ht="29.25" customHeight="1">
      <c r="A98" s="173"/>
      <c r="B98" s="174"/>
      <c r="C98" s="175" t="s">
        <v>111</v>
      </c>
      <c r="D98" s="176" t="s">
        <v>57</v>
      </c>
      <c r="E98" s="176" t="s">
        <v>53</v>
      </c>
      <c r="F98" s="176" t="s">
        <v>54</v>
      </c>
      <c r="G98" s="176" t="s">
        <v>112</v>
      </c>
      <c r="H98" s="176" t="s">
        <v>113</v>
      </c>
      <c r="I98" s="176" t="s">
        <v>114</v>
      </c>
      <c r="J98" s="176" t="s">
        <v>88</v>
      </c>
      <c r="K98" s="177" t="s">
        <v>115</v>
      </c>
      <c r="L98" s="178"/>
      <c r="M98" s="92" t="s">
        <v>19</v>
      </c>
      <c r="N98" s="93" t="s">
        <v>42</v>
      </c>
      <c r="O98" s="93" t="s">
        <v>116</v>
      </c>
      <c r="P98" s="93" t="s">
        <v>117</v>
      </c>
      <c r="Q98" s="93" t="s">
        <v>118</v>
      </c>
      <c r="R98" s="93" t="s">
        <v>119</v>
      </c>
      <c r="S98" s="93" t="s">
        <v>120</v>
      </c>
      <c r="T98" s="94" t="s">
        <v>121</v>
      </c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</row>
    <row r="99" spans="1:63" s="2" customFormat="1" ht="22.8" customHeight="1">
      <c r="A99" s="38"/>
      <c r="B99" s="39"/>
      <c r="C99" s="99" t="s">
        <v>122</v>
      </c>
      <c r="D99" s="40"/>
      <c r="E99" s="40"/>
      <c r="F99" s="40"/>
      <c r="G99" s="40"/>
      <c r="H99" s="40"/>
      <c r="I99" s="40"/>
      <c r="J99" s="179">
        <f>BK99</f>
        <v>0</v>
      </c>
      <c r="K99" s="40"/>
      <c r="L99" s="44"/>
      <c r="M99" s="95"/>
      <c r="N99" s="180"/>
      <c r="O99" s="96"/>
      <c r="P99" s="181">
        <f>P100+P652+P660</f>
        <v>0</v>
      </c>
      <c r="Q99" s="96"/>
      <c r="R99" s="181">
        <f>R100+R652+R660</f>
        <v>534.0926648</v>
      </c>
      <c r="S99" s="96"/>
      <c r="T99" s="182">
        <f>T100+T652+T660</f>
        <v>1165.0145199999997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71</v>
      </c>
      <c r="AU99" s="17" t="s">
        <v>89</v>
      </c>
      <c r="BK99" s="183">
        <f>BK100+BK652+BK660</f>
        <v>0</v>
      </c>
    </row>
    <row r="100" spans="1:63" s="12" customFormat="1" ht="25.9" customHeight="1">
      <c r="A100" s="12"/>
      <c r="B100" s="184"/>
      <c r="C100" s="185"/>
      <c r="D100" s="186" t="s">
        <v>71</v>
      </c>
      <c r="E100" s="187" t="s">
        <v>123</v>
      </c>
      <c r="F100" s="187" t="s">
        <v>124</v>
      </c>
      <c r="G100" s="185"/>
      <c r="H100" s="185"/>
      <c r="I100" s="188"/>
      <c r="J100" s="189">
        <f>BK100</f>
        <v>0</v>
      </c>
      <c r="K100" s="185"/>
      <c r="L100" s="190"/>
      <c r="M100" s="191"/>
      <c r="N100" s="192"/>
      <c r="O100" s="192"/>
      <c r="P100" s="193">
        <f>P101+P209+P221+P269+P379+P427+P598+P648</f>
        <v>0</v>
      </c>
      <c r="Q100" s="192"/>
      <c r="R100" s="193">
        <f>R101+R209+R221+R269+R379+R427+R598+R648</f>
        <v>533.7697898</v>
      </c>
      <c r="S100" s="192"/>
      <c r="T100" s="194">
        <f>T101+T209+T221+T269+T379+T427+T598+T648</f>
        <v>1165.0145199999997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95" t="s">
        <v>80</v>
      </c>
      <c r="AT100" s="196" t="s">
        <v>71</v>
      </c>
      <c r="AU100" s="196" t="s">
        <v>72</v>
      </c>
      <c r="AY100" s="195" t="s">
        <v>125</v>
      </c>
      <c r="BK100" s="197">
        <f>BK101+BK209+BK221+BK269+BK379+BK427+BK598+BK648</f>
        <v>0</v>
      </c>
    </row>
    <row r="101" spans="1:63" s="12" customFormat="1" ht="22.8" customHeight="1">
      <c r="A101" s="12"/>
      <c r="B101" s="184"/>
      <c r="C101" s="185"/>
      <c r="D101" s="186" t="s">
        <v>71</v>
      </c>
      <c r="E101" s="198" t="s">
        <v>80</v>
      </c>
      <c r="F101" s="198" t="s">
        <v>126</v>
      </c>
      <c r="G101" s="185"/>
      <c r="H101" s="185"/>
      <c r="I101" s="188"/>
      <c r="J101" s="199">
        <f>BK101</f>
        <v>0</v>
      </c>
      <c r="K101" s="185"/>
      <c r="L101" s="190"/>
      <c r="M101" s="191"/>
      <c r="N101" s="192"/>
      <c r="O101" s="192"/>
      <c r="P101" s="193">
        <f>SUM(P102:P208)</f>
        <v>0</v>
      </c>
      <c r="Q101" s="192"/>
      <c r="R101" s="193">
        <f>SUM(R102:R208)</f>
        <v>92.0637</v>
      </c>
      <c r="S101" s="192"/>
      <c r="T101" s="194">
        <f>SUM(T102:T208)</f>
        <v>1036.947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95" t="s">
        <v>80</v>
      </c>
      <c r="AT101" s="196" t="s">
        <v>71</v>
      </c>
      <c r="AU101" s="196" t="s">
        <v>80</v>
      </c>
      <c r="AY101" s="195" t="s">
        <v>125</v>
      </c>
      <c r="BK101" s="197">
        <f>SUM(BK102:BK208)</f>
        <v>0</v>
      </c>
    </row>
    <row r="102" spans="1:65" s="2" customFormat="1" ht="34.8" customHeight="1">
      <c r="A102" s="38"/>
      <c r="B102" s="39"/>
      <c r="C102" s="200" t="s">
        <v>80</v>
      </c>
      <c r="D102" s="200" t="s">
        <v>127</v>
      </c>
      <c r="E102" s="201" t="s">
        <v>128</v>
      </c>
      <c r="F102" s="202" t="s">
        <v>129</v>
      </c>
      <c r="G102" s="203" t="s">
        <v>130</v>
      </c>
      <c r="H102" s="204">
        <v>150</v>
      </c>
      <c r="I102" s="205"/>
      <c r="J102" s="206">
        <f>ROUND(I102*H102,2)</f>
        <v>0</v>
      </c>
      <c r="K102" s="202" t="s">
        <v>131</v>
      </c>
      <c r="L102" s="44"/>
      <c r="M102" s="207" t="s">
        <v>19</v>
      </c>
      <c r="N102" s="208" t="s">
        <v>43</v>
      </c>
      <c r="O102" s="84"/>
      <c r="P102" s="209">
        <f>O102*H102</f>
        <v>0</v>
      </c>
      <c r="Q102" s="209">
        <v>0</v>
      </c>
      <c r="R102" s="209">
        <f>Q102*H102</f>
        <v>0</v>
      </c>
      <c r="S102" s="209">
        <v>0</v>
      </c>
      <c r="T102" s="210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1" t="s">
        <v>132</v>
      </c>
      <c r="AT102" s="211" t="s">
        <v>127</v>
      </c>
      <c r="AU102" s="211" t="s">
        <v>82</v>
      </c>
      <c r="AY102" s="17" t="s">
        <v>125</v>
      </c>
      <c r="BE102" s="212">
        <f>IF(N102="základní",J102,0)</f>
        <v>0</v>
      </c>
      <c r="BF102" s="212">
        <f>IF(N102="snížená",J102,0)</f>
        <v>0</v>
      </c>
      <c r="BG102" s="212">
        <f>IF(N102="zákl. přenesená",J102,0)</f>
        <v>0</v>
      </c>
      <c r="BH102" s="212">
        <f>IF(N102="sníž. přenesená",J102,0)</f>
        <v>0</v>
      </c>
      <c r="BI102" s="212">
        <f>IF(N102="nulová",J102,0)</f>
        <v>0</v>
      </c>
      <c r="BJ102" s="17" t="s">
        <v>80</v>
      </c>
      <c r="BK102" s="212">
        <f>ROUND(I102*H102,2)</f>
        <v>0</v>
      </c>
      <c r="BL102" s="17" t="s">
        <v>132</v>
      </c>
      <c r="BM102" s="211" t="s">
        <v>133</v>
      </c>
    </row>
    <row r="103" spans="1:47" s="2" customFormat="1" ht="12">
      <c r="A103" s="38"/>
      <c r="B103" s="39"/>
      <c r="C103" s="40"/>
      <c r="D103" s="213" t="s">
        <v>134</v>
      </c>
      <c r="E103" s="40"/>
      <c r="F103" s="214" t="s">
        <v>135</v>
      </c>
      <c r="G103" s="40"/>
      <c r="H103" s="40"/>
      <c r="I103" s="215"/>
      <c r="J103" s="40"/>
      <c r="K103" s="40"/>
      <c r="L103" s="44"/>
      <c r="M103" s="216"/>
      <c r="N103" s="217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134</v>
      </c>
      <c r="AU103" s="17" t="s">
        <v>82</v>
      </c>
    </row>
    <row r="104" spans="1:47" s="2" customFormat="1" ht="12">
      <c r="A104" s="38"/>
      <c r="B104" s="39"/>
      <c r="C104" s="40"/>
      <c r="D104" s="218" t="s">
        <v>136</v>
      </c>
      <c r="E104" s="40"/>
      <c r="F104" s="219" t="s">
        <v>137</v>
      </c>
      <c r="G104" s="40"/>
      <c r="H104" s="40"/>
      <c r="I104" s="215"/>
      <c r="J104" s="40"/>
      <c r="K104" s="40"/>
      <c r="L104" s="44"/>
      <c r="M104" s="216"/>
      <c r="N104" s="217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136</v>
      </c>
      <c r="AU104" s="17" t="s">
        <v>82</v>
      </c>
    </row>
    <row r="105" spans="1:51" s="13" customFormat="1" ht="12">
      <c r="A105" s="13"/>
      <c r="B105" s="220"/>
      <c r="C105" s="221"/>
      <c r="D105" s="213" t="s">
        <v>138</v>
      </c>
      <c r="E105" s="222" t="s">
        <v>19</v>
      </c>
      <c r="F105" s="223" t="s">
        <v>139</v>
      </c>
      <c r="G105" s="221"/>
      <c r="H105" s="224">
        <v>150</v>
      </c>
      <c r="I105" s="225"/>
      <c r="J105" s="221"/>
      <c r="K105" s="221"/>
      <c r="L105" s="226"/>
      <c r="M105" s="227"/>
      <c r="N105" s="228"/>
      <c r="O105" s="228"/>
      <c r="P105" s="228"/>
      <c r="Q105" s="228"/>
      <c r="R105" s="228"/>
      <c r="S105" s="228"/>
      <c r="T105" s="229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0" t="s">
        <v>138</v>
      </c>
      <c r="AU105" s="230" t="s">
        <v>82</v>
      </c>
      <c r="AV105" s="13" t="s">
        <v>82</v>
      </c>
      <c r="AW105" s="13" t="s">
        <v>33</v>
      </c>
      <c r="AX105" s="13" t="s">
        <v>72</v>
      </c>
      <c r="AY105" s="230" t="s">
        <v>125</v>
      </c>
    </row>
    <row r="106" spans="1:65" s="2" customFormat="1" ht="22.2" customHeight="1">
      <c r="A106" s="38"/>
      <c r="B106" s="39"/>
      <c r="C106" s="200" t="s">
        <v>82</v>
      </c>
      <c r="D106" s="200" t="s">
        <v>127</v>
      </c>
      <c r="E106" s="201" t="s">
        <v>140</v>
      </c>
      <c r="F106" s="202" t="s">
        <v>141</v>
      </c>
      <c r="G106" s="203" t="s">
        <v>130</v>
      </c>
      <c r="H106" s="204">
        <v>150</v>
      </c>
      <c r="I106" s="205"/>
      <c r="J106" s="206">
        <f>ROUND(I106*H106,2)</f>
        <v>0</v>
      </c>
      <c r="K106" s="202" t="s">
        <v>131</v>
      </c>
      <c r="L106" s="44"/>
      <c r="M106" s="207" t="s">
        <v>19</v>
      </c>
      <c r="N106" s="208" t="s">
        <v>43</v>
      </c>
      <c r="O106" s="84"/>
      <c r="P106" s="209">
        <f>O106*H106</f>
        <v>0</v>
      </c>
      <c r="Q106" s="209">
        <v>0</v>
      </c>
      <c r="R106" s="209">
        <f>Q106*H106</f>
        <v>0</v>
      </c>
      <c r="S106" s="209">
        <v>0</v>
      </c>
      <c r="T106" s="210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1" t="s">
        <v>132</v>
      </c>
      <c r="AT106" s="211" t="s">
        <v>127</v>
      </c>
      <c r="AU106" s="211" t="s">
        <v>82</v>
      </c>
      <c r="AY106" s="17" t="s">
        <v>125</v>
      </c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17" t="s">
        <v>80</v>
      </c>
      <c r="BK106" s="212">
        <f>ROUND(I106*H106,2)</f>
        <v>0</v>
      </c>
      <c r="BL106" s="17" t="s">
        <v>132</v>
      </c>
      <c r="BM106" s="211" t="s">
        <v>142</v>
      </c>
    </row>
    <row r="107" spans="1:47" s="2" customFormat="1" ht="12">
      <c r="A107" s="38"/>
      <c r="B107" s="39"/>
      <c r="C107" s="40"/>
      <c r="D107" s="213" t="s">
        <v>134</v>
      </c>
      <c r="E107" s="40"/>
      <c r="F107" s="214" t="s">
        <v>143</v>
      </c>
      <c r="G107" s="40"/>
      <c r="H107" s="40"/>
      <c r="I107" s="215"/>
      <c r="J107" s="40"/>
      <c r="K107" s="40"/>
      <c r="L107" s="44"/>
      <c r="M107" s="216"/>
      <c r="N107" s="217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134</v>
      </c>
      <c r="AU107" s="17" t="s">
        <v>82</v>
      </c>
    </row>
    <row r="108" spans="1:47" s="2" customFormat="1" ht="12">
      <c r="A108" s="38"/>
      <c r="B108" s="39"/>
      <c r="C108" s="40"/>
      <c r="D108" s="218" t="s">
        <v>136</v>
      </c>
      <c r="E108" s="40"/>
      <c r="F108" s="219" t="s">
        <v>144</v>
      </c>
      <c r="G108" s="40"/>
      <c r="H108" s="40"/>
      <c r="I108" s="215"/>
      <c r="J108" s="40"/>
      <c r="K108" s="40"/>
      <c r="L108" s="44"/>
      <c r="M108" s="216"/>
      <c r="N108" s="217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136</v>
      </c>
      <c r="AU108" s="17" t="s">
        <v>82</v>
      </c>
    </row>
    <row r="109" spans="1:65" s="2" customFormat="1" ht="22.2" customHeight="1">
      <c r="A109" s="38"/>
      <c r="B109" s="39"/>
      <c r="C109" s="200" t="s">
        <v>145</v>
      </c>
      <c r="D109" s="200" t="s">
        <v>127</v>
      </c>
      <c r="E109" s="201" t="s">
        <v>146</v>
      </c>
      <c r="F109" s="202" t="s">
        <v>147</v>
      </c>
      <c r="G109" s="203" t="s">
        <v>130</v>
      </c>
      <c r="H109" s="204">
        <v>210</v>
      </c>
      <c r="I109" s="205"/>
      <c r="J109" s="206">
        <f>ROUND(I109*H109,2)</f>
        <v>0</v>
      </c>
      <c r="K109" s="202" t="s">
        <v>19</v>
      </c>
      <c r="L109" s="44"/>
      <c r="M109" s="207" t="s">
        <v>19</v>
      </c>
      <c r="N109" s="208" t="s">
        <v>43</v>
      </c>
      <c r="O109" s="84"/>
      <c r="P109" s="209">
        <f>O109*H109</f>
        <v>0</v>
      </c>
      <c r="Q109" s="209">
        <v>0</v>
      </c>
      <c r="R109" s="209">
        <f>Q109*H109</f>
        <v>0</v>
      </c>
      <c r="S109" s="209">
        <v>0.24</v>
      </c>
      <c r="T109" s="210">
        <f>S109*H109</f>
        <v>50.4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1" t="s">
        <v>132</v>
      </c>
      <c r="AT109" s="211" t="s">
        <v>127</v>
      </c>
      <c r="AU109" s="211" t="s">
        <v>82</v>
      </c>
      <c r="AY109" s="17" t="s">
        <v>125</v>
      </c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17" t="s">
        <v>80</v>
      </c>
      <c r="BK109" s="212">
        <f>ROUND(I109*H109,2)</f>
        <v>0</v>
      </c>
      <c r="BL109" s="17" t="s">
        <v>132</v>
      </c>
      <c r="BM109" s="211" t="s">
        <v>148</v>
      </c>
    </row>
    <row r="110" spans="1:47" s="2" customFormat="1" ht="12">
      <c r="A110" s="38"/>
      <c r="B110" s="39"/>
      <c r="C110" s="40"/>
      <c r="D110" s="213" t="s">
        <v>134</v>
      </c>
      <c r="E110" s="40"/>
      <c r="F110" s="214" t="s">
        <v>149</v>
      </c>
      <c r="G110" s="40"/>
      <c r="H110" s="40"/>
      <c r="I110" s="215"/>
      <c r="J110" s="40"/>
      <c r="K110" s="40"/>
      <c r="L110" s="44"/>
      <c r="M110" s="216"/>
      <c r="N110" s="217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134</v>
      </c>
      <c r="AU110" s="17" t="s">
        <v>82</v>
      </c>
    </row>
    <row r="111" spans="1:51" s="13" customFormat="1" ht="12">
      <c r="A111" s="13"/>
      <c r="B111" s="220"/>
      <c r="C111" s="221"/>
      <c r="D111" s="213" t="s">
        <v>138</v>
      </c>
      <c r="E111" s="222" t="s">
        <v>19</v>
      </c>
      <c r="F111" s="223" t="s">
        <v>150</v>
      </c>
      <c r="G111" s="221"/>
      <c r="H111" s="224">
        <v>210</v>
      </c>
      <c r="I111" s="225"/>
      <c r="J111" s="221"/>
      <c r="K111" s="221"/>
      <c r="L111" s="226"/>
      <c r="M111" s="227"/>
      <c r="N111" s="228"/>
      <c r="O111" s="228"/>
      <c r="P111" s="228"/>
      <c r="Q111" s="228"/>
      <c r="R111" s="228"/>
      <c r="S111" s="228"/>
      <c r="T111" s="229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0" t="s">
        <v>138</v>
      </c>
      <c r="AU111" s="230" t="s">
        <v>82</v>
      </c>
      <c r="AV111" s="13" t="s">
        <v>82</v>
      </c>
      <c r="AW111" s="13" t="s">
        <v>33</v>
      </c>
      <c r="AX111" s="13" t="s">
        <v>72</v>
      </c>
      <c r="AY111" s="230" t="s">
        <v>125</v>
      </c>
    </row>
    <row r="112" spans="1:65" s="2" customFormat="1" ht="22.2" customHeight="1">
      <c r="A112" s="38"/>
      <c r="B112" s="39"/>
      <c r="C112" s="200" t="s">
        <v>132</v>
      </c>
      <c r="D112" s="200" t="s">
        <v>127</v>
      </c>
      <c r="E112" s="201" t="s">
        <v>151</v>
      </c>
      <c r="F112" s="202" t="s">
        <v>152</v>
      </c>
      <c r="G112" s="203" t="s">
        <v>130</v>
      </c>
      <c r="H112" s="204">
        <v>880</v>
      </c>
      <c r="I112" s="205"/>
      <c r="J112" s="206">
        <f>ROUND(I112*H112,2)</f>
        <v>0</v>
      </c>
      <c r="K112" s="202" t="s">
        <v>19</v>
      </c>
      <c r="L112" s="44"/>
      <c r="M112" s="207" t="s">
        <v>19</v>
      </c>
      <c r="N112" s="208" t="s">
        <v>43</v>
      </c>
      <c r="O112" s="84"/>
      <c r="P112" s="209">
        <f>O112*H112</f>
        <v>0</v>
      </c>
      <c r="Q112" s="209">
        <v>0</v>
      </c>
      <c r="R112" s="209">
        <f>Q112*H112</f>
        <v>0</v>
      </c>
      <c r="S112" s="209">
        <v>0.325</v>
      </c>
      <c r="T112" s="210">
        <f>S112*H112</f>
        <v>286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1" t="s">
        <v>132</v>
      </c>
      <c r="AT112" s="211" t="s">
        <v>127</v>
      </c>
      <c r="AU112" s="211" t="s">
        <v>82</v>
      </c>
      <c r="AY112" s="17" t="s">
        <v>125</v>
      </c>
      <c r="BE112" s="212">
        <f>IF(N112="základní",J112,0)</f>
        <v>0</v>
      </c>
      <c r="BF112" s="212">
        <f>IF(N112="snížená",J112,0)</f>
        <v>0</v>
      </c>
      <c r="BG112" s="212">
        <f>IF(N112="zákl. přenesená",J112,0)</f>
        <v>0</v>
      </c>
      <c r="BH112" s="212">
        <f>IF(N112="sníž. přenesená",J112,0)</f>
        <v>0</v>
      </c>
      <c r="BI112" s="212">
        <f>IF(N112="nulová",J112,0)</f>
        <v>0</v>
      </c>
      <c r="BJ112" s="17" t="s">
        <v>80</v>
      </c>
      <c r="BK112" s="212">
        <f>ROUND(I112*H112,2)</f>
        <v>0</v>
      </c>
      <c r="BL112" s="17" t="s">
        <v>132</v>
      </c>
      <c r="BM112" s="211" t="s">
        <v>153</v>
      </c>
    </row>
    <row r="113" spans="1:47" s="2" customFormat="1" ht="12">
      <c r="A113" s="38"/>
      <c r="B113" s="39"/>
      <c r="C113" s="40"/>
      <c r="D113" s="213" t="s">
        <v>134</v>
      </c>
      <c r="E113" s="40"/>
      <c r="F113" s="214" t="s">
        <v>154</v>
      </c>
      <c r="G113" s="40"/>
      <c r="H113" s="40"/>
      <c r="I113" s="215"/>
      <c r="J113" s="40"/>
      <c r="K113" s="40"/>
      <c r="L113" s="44"/>
      <c r="M113" s="216"/>
      <c r="N113" s="217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134</v>
      </c>
      <c r="AU113" s="17" t="s">
        <v>82</v>
      </c>
    </row>
    <row r="114" spans="1:51" s="13" customFormat="1" ht="12">
      <c r="A114" s="13"/>
      <c r="B114" s="220"/>
      <c r="C114" s="221"/>
      <c r="D114" s="213" t="s">
        <v>138</v>
      </c>
      <c r="E114" s="222" t="s">
        <v>19</v>
      </c>
      <c r="F114" s="223" t="s">
        <v>155</v>
      </c>
      <c r="G114" s="221"/>
      <c r="H114" s="224">
        <v>880</v>
      </c>
      <c r="I114" s="225"/>
      <c r="J114" s="221"/>
      <c r="K114" s="221"/>
      <c r="L114" s="226"/>
      <c r="M114" s="227"/>
      <c r="N114" s="228"/>
      <c r="O114" s="228"/>
      <c r="P114" s="228"/>
      <c r="Q114" s="228"/>
      <c r="R114" s="228"/>
      <c r="S114" s="228"/>
      <c r="T114" s="229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0" t="s">
        <v>138</v>
      </c>
      <c r="AU114" s="230" t="s">
        <v>82</v>
      </c>
      <c r="AV114" s="13" t="s">
        <v>82</v>
      </c>
      <c r="AW114" s="13" t="s">
        <v>33</v>
      </c>
      <c r="AX114" s="13" t="s">
        <v>72</v>
      </c>
      <c r="AY114" s="230" t="s">
        <v>125</v>
      </c>
    </row>
    <row r="115" spans="1:65" s="2" customFormat="1" ht="30" customHeight="1">
      <c r="A115" s="38"/>
      <c r="B115" s="39"/>
      <c r="C115" s="200" t="s">
        <v>156</v>
      </c>
      <c r="D115" s="200" t="s">
        <v>127</v>
      </c>
      <c r="E115" s="201" t="s">
        <v>157</v>
      </c>
      <c r="F115" s="202" t="s">
        <v>158</v>
      </c>
      <c r="G115" s="203" t="s">
        <v>130</v>
      </c>
      <c r="H115" s="204">
        <v>210</v>
      </c>
      <c r="I115" s="205"/>
      <c r="J115" s="206">
        <f>ROUND(I115*H115,2)</f>
        <v>0</v>
      </c>
      <c r="K115" s="202" t="s">
        <v>131</v>
      </c>
      <c r="L115" s="44"/>
      <c r="M115" s="207" t="s">
        <v>19</v>
      </c>
      <c r="N115" s="208" t="s">
        <v>43</v>
      </c>
      <c r="O115" s="84"/>
      <c r="P115" s="209">
        <f>O115*H115</f>
        <v>0</v>
      </c>
      <c r="Q115" s="209">
        <v>5E-05</v>
      </c>
      <c r="R115" s="209">
        <f>Q115*H115</f>
        <v>0.0105</v>
      </c>
      <c r="S115" s="209">
        <v>0.115</v>
      </c>
      <c r="T115" s="210">
        <f>S115*H115</f>
        <v>24.150000000000002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1" t="s">
        <v>132</v>
      </c>
      <c r="AT115" s="211" t="s">
        <v>127</v>
      </c>
      <c r="AU115" s="211" t="s">
        <v>82</v>
      </c>
      <c r="AY115" s="17" t="s">
        <v>125</v>
      </c>
      <c r="BE115" s="212">
        <f>IF(N115="základní",J115,0)</f>
        <v>0</v>
      </c>
      <c r="BF115" s="212">
        <f>IF(N115="snížená",J115,0)</f>
        <v>0</v>
      </c>
      <c r="BG115" s="212">
        <f>IF(N115="zákl. přenesená",J115,0)</f>
        <v>0</v>
      </c>
      <c r="BH115" s="212">
        <f>IF(N115="sníž. přenesená",J115,0)</f>
        <v>0</v>
      </c>
      <c r="BI115" s="212">
        <f>IF(N115="nulová",J115,0)</f>
        <v>0</v>
      </c>
      <c r="BJ115" s="17" t="s">
        <v>80</v>
      </c>
      <c r="BK115" s="212">
        <f>ROUND(I115*H115,2)</f>
        <v>0</v>
      </c>
      <c r="BL115" s="17" t="s">
        <v>132</v>
      </c>
      <c r="BM115" s="211" t="s">
        <v>159</v>
      </c>
    </row>
    <row r="116" spans="1:47" s="2" customFormat="1" ht="12">
      <c r="A116" s="38"/>
      <c r="B116" s="39"/>
      <c r="C116" s="40"/>
      <c r="D116" s="213" t="s">
        <v>134</v>
      </c>
      <c r="E116" s="40"/>
      <c r="F116" s="214" t="s">
        <v>160</v>
      </c>
      <c r="G116" s="40"/>
      <c r="H116" s="40"/>
      <c r="I116" s="215"/>
      <c r="J116" s="40"/>
      <c r="K116" s="40"/>
      <c r="L116" s="44"/>
      <c r="M116" s="216"/>
      <c r="N116" s="217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134</v>
      </c>
      <c r="AU116" s="17" t="s">
        <v>82</v>
      </c>
    </row>
    <row r="117" spans="1:47" s="2" customFormat="1" ht="12">
      <c r="A117" s="38"/>
      <c r="B117" s="39"/>
      <c r="C117" s="40"/>
      <c r="D117" s="218" t="s">
        <v>136</v>
      </c>
      <c r="E117" s="40"/>
      <c r="F117" s="219" t="s">
        <v>161</v>
      </c>
      <c r="G117" s="40"/>
      <c r="H117" s="40"/>
      <c r="I117" s="215"/>
      <c r="J117" s="40"/>
      <c r="K117" s="40"/>
      <c r="L117" s="44"/>
      <c r="M117" s="216"/>
      <c r="N117" s="217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136</v>
      </c>
      <c r="AU117" s="17" t="s">
        <v>82</v>
      </c>
    </row>
    <row r="118" spans="1:51" s="13" customFormat="1" ht="12">
      <c r="A118" s="13"/>
      <c r="B118" s="220"/>
      <c r="C118" s="221"/>
      <c r="D118" s="213" t="s">
        <v>138</v>
      </c>
      <c r="E118" s="222" t="s">
        <v>19</v>
      </c>
      <c r="F118" s="223" t="s">
        <v>162</v>
      </c>
      <c r="G118" s="221"/>
      <c r="H118" s="224">
        <v>210</v>
      </c>
      <c r="I118" s="225"/>
      <c r="J118" s="221"/>
      <c r="K118" s="221"/>
      <c r="L118" s="226"/>
      <c r="M118" s="227"/>
      <c r="N118" s="228"/>
      <c r="O118" s="228"/>
      <c r="P118" s="228"/>
      <c r="Q118" s="228"/>
      <c r="R118" s="228"/>
      <c r="S118" s="228"/>
      <c r="T118" s="229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0" t="s">
        <v>138</v>
      </c>
      <c r="AU118" s="230" t="s">
        <v>82</v>
      </c>
      <c r="AV118" s="13" t="s">
        <v>82</v>
      </c>
      <c r="AW118" s="13" t="s">
        <v>33</v>
      </c>
      <c r="AX118" s="13" t="s">
        <v>72</v>
      </c>
      <c r="AY118" s="230" t="s">
        <v>125</v>
      </c>
    </row>
    <row r="119" spans="1:65" s="2" customFormat="1" ht="22.2" customHeight="1">
      <c r="A119" s="38"/>
      <c r="B119" s="39"/>
      <c r="C119" s="200" t="s">
        <v>163</v>
      </c>
      <c r="D119" s="200" t="s">
        <v>127</v>
      </c>
      <c r="E119" s="201" t="s">
        <v>164</v>
      </c>
      <c r="F119" s="202" t="s">
        <v>165</v>
      </c>
      <c r="G119" s="203" t="s">
        <v>130</v>
      </c>
      <c r="H119" s="204">
        <v>70</v>
      </c>
      <c r="I119" s="205"/>
      <c r="J119" s="206">
        <f>ROUND(I119*H119,2)</f>
        <v>0</v>
      </c>
      <c r="K119" s="202" t="s">
        <v>131</v>
      </c>
      <c r="L119" s="44"/>
      <c r="M119" s="207" t="s">
        <v>19</v>
      </c>
      <c r="N119" s="208" t="s">
        <v>43</v>
      </c>
      <c r="O119" s="84"/>
      <c r="P119" s="209">
        <f>O119*H119</f>
        <v>0</v>
      </c>
      <c r="Q119" s="209">
        <v>0</v>
      </c>
      <c r="R119" s="209">
        <f>Q119*H119</f>
        <v>0</v>
      </c>
      <c r="S119" s="209">
        <v>0.45</v>
      </c>
      <c r="T119" s="210">
        <f>S119*H119</f>
        <v>31.5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1" t="s">
        <v>132</v>
      </c>
      <c r="AT119" s="211" t="s">
        <v>127</v>
      </c>
      <c r="AU119" s="211" t="s">
        <v>82</v>
      </c>
      <c r="AY119" s="17" t="s">
        <v>125</v>
      </c>
      <c r="BE119" s="212">
        <f>IF(N119="základní",J119,0)</f>
        <v>0</v>
      </c>
      <c r="BF119" s="212">
        <f>IF(N119="snížená",J119,0)</f>
        <v>0</v>
      </c>
      <c r="BG119" s="212">
        <f>IF(N119="zákl. přenesená",J119,0)</f>
        <v>0</v>
      </c>
      <c r="BH119" s="212">
        <f>IF(N119="sníž. přenesená",J119,0)</f>
        <v>0</v>
      </c>
      <c r="BI119" s="212">
        <f>IF(N119="nulová",J119,0)</f>
        <v>0</v>
      </c>
      <c r="BJ119" s="17" t="s">
        <v>80</v>
      </c>
      <c r="BK119" s="212">
        <f>ROUND(I119*H119,2)</f>
        <v>0</v>
      </c>
      <c r="BL119" s="17" t="s">
        <v>132</v>
      </c>
      <c r="BM119" s="211" t="s">
        <v>166</v>
      </c>
    </row>
    <row r="120" spans="1:47" s="2" customFormat="1" ht="12">
      <c r="A120" s="38"/>
      <c r="B120" s="39"/>
      <c r="C120" s="40"/>
      <c r="D120" s="213" t="s">
        <v>134</v>
      </c>
      <c r="E120" s="40"/>
      <c r="F120" s="214" t="s">
        <v>167</v>
      </c>
      <c r="G120" s="40"/>
      <c r="H120" s="40"/>
      <c r="I120" s="215"/>
      <c r="J120" s="40"/>
      <c r="K120" s="40"/>
      <c r="L120" s="44"/>
      <c r="M120" s="216"/>
      <c r="N120" s="217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134</v>
      </c>
      <c r="AU120" s="17" t="s">
        <v>82</v>
      </c>
    </row>
    <row r="121" spans="1:47" s="2" customFormat="1" ht="12">
      <c r="A121" s="38"/>
      <c r="B121" s="39"/>
      <c r="C121" s="40"/>
      <c r="D121" s="218" t="s">
        <v>136</v>
      </c>
      <c r="E121" s="40"/>
      <c r="F121" s="219" t="s">
        <v>168</v>
      </c>
      <c r="G121" s="40"/>
      <c r="H121" s="40"/>
      <c r="I121" s="215"/>
      <c r="J121" s="40"/>
      <c r="K121" s="40"/>
      <c r="L121" s="44"/>
      <c r="M121" s="216"/>
      <c r="N121" s="217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136</v>
      </c>
      <c r="AU121" s="17" t="s">
        <v>82</v>
      </c>
    </row>
    <row r="122" spans="1:51" s="13" customFormat="1" ht="12">
      <c r="A122" s="13"/>
      <c r="B122" s="220"/>
      <c r="C122" s="221"/>
      <c r="D122" s="213" t="s">
        <v>138</v>
      </c>
      <c r="E122" s="222" t="s">
        <v>19</v>
      </c>
      <c r="F122" s="223" t="s">
        <v>169</v>
      </c>
      <c r="G122" s="221"/>
      <c r="H122" s="224">
        <v>70</v>
      </c>
      <c r="I122" s="225"/>
      <c r="J122" s="221"/>
      <c r="K122" s="221"/>
      <c r="L122" s="226"/>
      <c r="M122" s="227"/>
      <c r="N122" s="228"/>
      <c r="O122" s="228"/>
      <c r="P122" s="228"/>
      <c r="Q122" s="228"/>
      <c r="R122" s="228"/>
      <c r="S122" s="228"/>
      <c r="T122" s="229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0" t="s">
        <v>138</v>
      </c>
      <c r="AU122" s="230" t="s">
        <v>82</v>
      </c>
      <c r="AV122" s="13" t="s">
        <v>82</v>
      </c>
      <c r="AW122" s="13" t="s">
        <v>33</v>
      </c>
      <c r="AX122" s="13" t="s">
        <v>72</v>
      </c>
      <c r="AY122" s="230" t="s">
        <v>125</v>
      </c>
    </row>
    <row r="123" spans="1:65" s="2" customFormat="1" ht="30" customHeight="1">
      <c r="A123" s="38"/>
      <c r="B123" s="39"/>
      <c r="C123" s="200" t="s">
        <v>170</v>
      </c>
      <c r="D123" s="200" t="s">
        <v>127</v>
      </c>
      <c r="E123" s="201" t="s">
        <v>171</v>
      </c>
      <c r="F123" s="202" t="s">
        <v>172</v>
      </c>
      <c r="G123" s="203" t="s">
        <v>130</v>
      </c>
      <c r="H123" s="204">
        <v>810</v>
      </c>
      <c r="I123" s="205"/>
      <c r="J123" s="206">
        <f>ROUND(I123*H123,2)</f>
        <v>0</v>
      </c>
      <c r="K123" s="202" t="s">
        <v>131</v>
      </c>
      <c r="L123" s="44"/>
      <c r="M123" s="207" t="s">
        <v>19</v>
      </c>
      <c r="N123" s="208" t="s">
        <v>43</v>
      </c>
      <c r="O123" s="84"/>
      <c r="P123" s="209">
        <f>O123*H123</f>
        <v>0</v>
      </c>
      <c r="Q123" s="209">
        <v>0.0003</v>
      </c>
      <c r="R123" s="209">
        <f>Q123*H123</f>
        <v>0.24299999999999997</v>
      </c>
      <c r="S123" s="209">
        <v>0.46</v>
      </c>
      <c r="T123" s="210">
        <f>S123*H123</f>
        <v>372.6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1" t="s">
        <v>132</v>
      </c>
      <c r="AT123" s="211" t="s">
        <v>127</v>
      </c>
      <c r="AU123" s="211" t="s">
        <v>82</v>
      </c>
      <c r="AY123" s="17" t="s">
        <v>125</v>
      </c>
      <c r="BE123" s="212">
        <f>IF(N123="základní",J123,0)</f>
        <v>0</v>
      </c>
      <c r="BF123" s="212">
        <f>IF(N123="snížená",J123,0)</f>
        <v>0</v>
      </c>
      <c r="BG123" s="212">
        <f>IF(N123="zákl. přenesená",J123,0)</f>
        <v>0</v>
      </c>
      <c r="BH123" s="212">
        <f>IF(N123="sníž. přenesená",J123,0)</f>
        <v>0</v>
      </c>
      <c r="BI123" s="212">
        <f>IF(N123="nulová",J123,0)</f>
        <v>0</v>
      </c>
      <c r="BJ123" s="17" t="s">
        <v>80</v>
      </c>
      <c r="BK123" s="212">
        <f>ROUND(I123*H123,2)</f>
        <v>0</v>
      </c>
      <c r="BL123" s="17" t="s">
        <v>132</v>
      </c>
      <c r="BM123" s="211" t="s">
        <v>173</v>
      </c>
    </row>
    <row r="124" spans="1:47" s="2" customFormat="1" ht="12">
      <c r="A124" s="38"/>
      <c r="B124" s="39"/>
      <c r="C124" s="40"/>
      <c r="D124" s="213" t="s">
        <v>134</v>
      </c>
      <c r="E124" s="40"/>
      <c r="F124" s="214" t="s">
        <v>174</v>
      </c>
      <c r="G124" s="40"/>
      <c r="H124" s="40"/>
      <c r="I124" s="215"/>
      <c r="J124" s="40"/>
      <c r="K124" s="40"/>
      <c r="L124" s="44"/>
      <c r="M124" s="216"/>
      <c r="N124" s="217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134</v>
      </c>
      <c r="AU124" s="17" t="s">
        <v>82</v>
      </c>
    </row>
    <row r="125" spans="1:47" s="2" customFormat="1" ht="12">
      <c r="A125" s="38"/>
      <c r="B125" s="39"/>
      <c r="C125" s="40"/>
      <c r="D125" s="218" t="s">
        <v>136</v>
      </c>
      <c r="E125" s="40"/>
      <c r="F125" s="219" t="s">
        <v>175</v>
      </c>
      <c r="G125" s="40"/>
      <c r="H125" s="40"/>
      <c r="I125" s="215"/>
      <c r="J125" s="40"/>
      <c r="K125" s="40"/>
      <c r="L125" s="44"/>
      <c r="M125" s="216"/>
      <c r="N125" s="217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136</v>
      </c>
      <c r="AU125" s="17" t="s">
        <v>82</v>
      </c>
    </row>
    <row r="126" spans="1:51" s="13" customFormat="1" ht="12">
      <c r="A126" s="13"/>
      <c r="B126" s="220"/>
      <c r="C126" s="221"/>
      <c r="D126" s="213" t="s">
        <v>138</v>
      </c>
      <c r="E126" s="222" t="s">
        <v>19</v>
      </c>
      <c r="F126" s="223" t="s">
        <v>176</v>
      </c>
      <c r="G126" s="221"/>
      <c r="H126" s="224">
        <v>810</v>
      </c>
      <c r="I126" s="225"/>
      <c r="J126" s="221"/>
      <c r="K126" s="221"/>
      <c r="L126" s="226"/>
      <c r="M126" s="227"/>
      <c r="N126" s="228"/>
      <c r="O126" s="228"/>
      <c r="P126" s="228"/>
      <c r="Q126" s="228"/>
      <c r="R126" s="228"/>
      <c r="S126" s="228"/>
      <c r="T126" s="229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0" t="s">
        <v>138</v>
      </c>
      <c r="AU126" s="230" t="s">
        <v>82</v>
      </c>
      <c r="AV126" s="13" t="s">
        <v>82</v>
      </c>
      <c r="AW126" s="13" t="s">
        <v>33</v>
      </c>
      <c r="AX126" s="13" t="s">
        <v>72</v>
      </c>
      <c r="AY126" s="230" t="s">
        <v>125</v>
      </c>
    </row>
    <row r="127" spans="1:65" s="2" customFormat="1" ht="22.2" customHeight="1">
      <c r="A127" s="38"/>
      <c r="B127" s="39"/>
      <c r="C127" s="200" t="s">
        <v>177</v>
      </c>
      <c r="D127" s="200" t="s">
        <v>127</v>
      </c>
      <c r="E127" s="201" t="s">
        <v>178</v>
      </c>
      <c r="F127" s="202" t="s">
        <v>179</v>
      </c>
      <c r="G127" s="203" t="s">
        <v>130</v>
      </c>
      <c r="H127" s="204">
        <v>395</v>
      </c>
      <c r="I127" s="205"/>
      <c r="J127" s="206">
        <f>ROUND(I127*H127,2)</f>
        <v>0</v>
      </c>
      <c r="K127" s="202" t="s">
        <v>131</v>
      </c>
      <c r="L127" s="44"/>
      <c r="M127" s="207" t="s">
        <v>19</v>
      </c>
      <c r="N127" s="208" t="s">
        <v>43</v>
      </c>
      <c r="O127" s="84"/>
      <c r="P127" s="209">
        <f>O127*H127</f>
        <v>0</v>
      </c>
      <c r="Q127" s="209">
        <v>0</v>
      </c>
      <c r="R127" s="209">
        <f>Q127*H127</f>
        <v>0</v>
      </c>
      <c r="S127" s="209">
        <v>0.24</v>
      </c>
      <c r="T127" s="210">
        <f>S127*H127</f>
        <v>94.8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1" t="s">
        <v>132</v>
      </c>
      <c r="AT127" s="211" t="s">
        <v>127</v>
      </c>
      <c r="AU127" s="211" t="s">
        <v>82</v>
      </c>
      <c r="AY127" s="17" t="s">
        <v>125</v>
      </c>
      <c r="BE127" s="212">
        <f>IF(N127="základní",J127,0)</f>
        <v>0</v>
      </c>
      <c r="BF127" s="212">
        <f>IF(N127="snížená",J127,0)</f>
        <v>0</v>
      </c>
      <c r="BG127" s="212">
        <f>IF(N127="zákl. přenesená",J127,0)</f>
        <v>0</v>
      </c>
      <c r="BH127" s="212">
        <f>IF(N127="sníž. přenesená",J127,0)</f>
        <v>0</v>
      </c>
      <c r="BI127" s="212">
        <f>IF(N127="nulová",J127,0)</f>
        <v>0</v>
      </c>
      <c r="BJ127" s="17" t="s">
        <v>80</v>
      </c>
      <c r="BK127" s="212">
        <f>ROUND(I127*H127,2)</f>
        <v>0</v>
      </c>
      <c r="BL127" s="17" t="s">
        <v>132</v>
      </c>
      <c r="BM127" s="211" t="s">
        <v>180</v>
      </c>
    </row>
    <row r="128" spans="1:47" s="2" customFormat="1" ht="12">
      <c r="A128" s="38"/>
      <c r="B128" s="39"/>
      <c r="C128" s="40"/>
      <c r="D128" s="213" t="s">
        <v>134</v>
      </c>
      <c r="E128" s="40"/>
      <c r="F128" s="214" t="s">
        <v>181</v>
      </c>
      <c r="G128" s="40"/>
      <c r="H128" s="40"/>
      <c r="I128" s="215"/>
      <c r="J128" s="40"/>
      <c r="K128" s="40"/>
      <c r="L128" s="44"/>
      <c r="M128" s="216"/>
      <c r="N128" s="217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134</v>
      </c>
      <c r="AU128" s="17" t="s">
        <v>82</v>
      </c>
    </row>
    <row r="129" spans="1:47" s="2" customFormat="1" ht="12">
      <c r="A129" s="38"/>
      <c r="B129" s="39"/>
      <c r="C129" s="40"/>
      <c r="D129" s="218" t="s">
        <v>136</v>
      </c>
      <c r="E129" s="40"/>
      <c r="F129" s="219" t="s">
        <v>182</v>
      </c>
      <c r="G129" s="40"/>
      <c r="H129" s="40"/>
      <c r="I129" s="215"/>
      <c r="J129" s="40"/>
      <c r="K129" s="40"/>
      <c r="L129" s="44"/>
      <c r="M129" s="216"/>
      <c r="N129" s="217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136</v>
      </c>
      <c r="AU129" s="17" t="s">
        <v>82</v>
      </c>
    </row>
    <row r="130" spans="1:51" s="13" customFormat="1" ht="12">
      <c r="A130" s="13"/>
      <c r="B130" s="220"/>
      <c r="C130" s="221"/>
      <c r="D130" s="213" t="s">
        <v>138</v>
      </c>
      <c r="E130" s="222" t="s">
        <v>19</v>
      </c>
      <c r="F130" s="223" t="s">
        <v>183</v>
      </c>
      <c r="G130" s="221"/>
      <c r="H130" s="224">
        <v>395</v>
      </c>
      <c r="I130" s="225"/>
      <c r="J130" s="221"/>
      <c r="K130" s="221"/>
      <c r="L130" s="226"/>
      <c r="M130" s="227"/>
      <c r="N130" s="228"/>
      <c r="O130" s="228"/>
      <c r="P130" s="228"/>
      <c r="Q130" s="228"/>
      <c r="R130" s="228"/>
      <c r="S130" s="228"/>
      <c r="T130" s="22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0" t="s">
        <v>138</v>
      </c>
      <c r="AU130" s="230" t="s">
        <v>82</v>
      </c>
      <c r="AV130" s="13" t="s">
        <v>82</v>
      </c>
      <c r="AW130" s="13" t="s">
        <v>33</v>
      </c>
      <c r="AX130" s="13" t="s">
        <v>72</v>
      </c>
      <c r="AY130" s="230" t="s">
        <v>125</v>
      </c>
    </row>
    <row r="131" spans="1:65" s="2" customFormat="1" ht="30" customHeight="1">
      <c r="A131" s="38"/>
      <c r="B131" s="39"/>
      <c r="C131" s="200" t="s">
        <v>184</v>
      </c>
      <c r="D131" s="200" t="s">
        <v>127</v>
      </c>
      <c r="E131" s="201" t="s">
        <v>185</v>
      </c>
      <c r="F131" s="202" t="s">
        <v>186</v>
      </c>
      <c r="G131" s="203" t="s">
        <v>130</v>
      </c>
      <c r="H131" s="204">
        <v>395</v>
      </c>
      <c r="I131" s="205"/>
      <c r="J131" s="206">
        <f>ROUND(I131*H131,2)</f>
        <v>0</v>
      </c>
      <c r="K131" s="202" t="s">
        <v>131</v>
      </c>
      <c r="L131" s="44"/>
      <c r="M131" s="207" t="s">
        <v>19</v>
      </c>
      <c r="N131" s="208" t="s">
        <v>43</v>
      </c>
      <c r="O131" s="84"/>
      <c r="P131" s="209">
        <f>O131*H131</f>
        <v>0</v>
      </c>
      <c r="Q131" s="209">
        <v>0</v>
      </c>
      <c r="R131" s="209">
        <f>Q131*H131</f>
        <v>0</v>
      </c>
      <c r="S131" s="209">
        <v>0.255</v>
      </c>
      <c r="T131" s="210">
        <f>S131*H131</f>
        <v>100.72500000000001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1" t="s">
        <v>132</v>
      </c>
      <c r="AT131" s="211" t="s">
        <v>127</v>
      </c>
      <c r="AU131" s="211" t="s">
        <v>82</v>
      </c>
      <c r="AY131" s="17" t="s">
        <v>125</v>
      </c>
      <c r="BE131" s="212">
        <f>IF(N131="základní",J131,0)</f>
        <v>0</v>
      </c>
      <c r="BF131" s="212">
        <f>IF(N131="snížená",J131,0)</f>
        <v>0</v>
      </c>
      <c r="BG131" s="212">
        <f>IF(N131="zákl. přenesená",J131,0)</f>
        <v>0</v>
      </c>
      <c r="BH131" s="212">
        <f>IF(N131="sníž. přenesená",J131,0)</f>
        <v>0</v>
      </c>
      <c r="BI131" s="212">
        <f>IF(N131="nulová",J131,0)</f>
        <v>0</v>
      </c>
      <c r="BJ131" s="17" t="s">
        <v>80</v>
      </c>
      <c r="BK131" s="212">
        <f>ROUND(I131*H131,2)</f>
        <v>0</v>
      </c>
      <c r="BL131" s="17" t="s">
        <v>132</v>
      </c>
      <c r="BM131" s="211" t="s">
        <v>187</v>
      </c>
    </row>
    <row r="132" spans="1:47" s="2" customFormat="1" ht="12">
      <c r="A132" s="38"/>
      <c r="B132" s="39"/>
      <c r="C132" s="40"/>
      <c r="D132" s="213" t="s">
        <v>134</v>
      </c>
      <c r="E132" s="40"/>
      <c r="F132" s="214" t="s">
        <v>188</v>
      </c>
      <c r="G132" s="40"/>
      <c r="H132" s="40"/>
      <c r="I132" s="215"/>
      <c r="J132" s="40"/>
      <c r="K132" s="40"/>
      <c r="L132" s="44"/>
      <c r="M132" s="216"/>
      <c r="N132" s="217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134</v>
      </c>
      <c r="AU132" s="17" t="s">
        <v>82</v>
      </c>
    </row>
    <row r="133" spans="1:47" s="2" customFormat="1" ht="12">
      <c r="A133" s="38"/>
      <c r="B133" s="39"/>
      <c r="C133" s="40"/>
      <c r="D133" s="218" t="s">
        <v>136</v>
      </c>
      <c r="E133" s="40"/>
      <c r="F133" s="219" t="s">
        <v>189</v>
      </c>
      <c r="G133" s="40"/>
      <c r="H133" s="40"/>
      <c r="I133" s="215"/>
      <c r="J133" s="40"/>
      <c r="K133" s="40"/>
      <c r="L133" s="44"/>
      <c r="M133" s="216"/>
      <c r="N133" s="217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136</v>
      </c>
      <c r="AU133" s="17" t="s">
        <v>82</v>
      </c>
    </row>
    <row r="134" spans="1:51" s="13" customFormat="1" ht="12">
      <c r="A134" s="13"/>
      <c r="B134" s="220"/>
      <c r="C134" s="221"/>
      <c r="D134" s="213" t="s">
        <v>138</v>
      </c>
      <c r="E134" s="222" t="s">
        <v>19</v>
      </c>
      <c r="F134" s="223" t="s">
        <v>190</v>
      </c>
      <c r="G134" s="221"/>
      <c r="H134" s="224">
        <v>395</v>
      </c>
      <c r="I134" s="225"/>
      <c r="J134" s="221"/>
      <c r="K134" s="221"/>
      <c r="L134" s="226"/>
      <c r="M134" s="227"/>
      <c r="N134" s="228"/>
      <c r="O134" s="228"/>
      <c r="P134" s="228"/>
      <c r="Q134" s="228"/>
      <c r="R134" s="228"/>
      <c r="S134" s="228"/>
      <c r="T134" s="22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0" t="s">
        <v>138</v>
      </c>
      <c r="AU134" s="230" t="s">
        <v>82</v>
      </c>
      <c r="AV134" s="13" t="s">
        <v>82</v>
      </c>
      <c r="AW134" s="13" t="s">
        <v>33</v>
      </c>
      <c r="AX134" s="13" t="s">
        <v>72</v>
      </c>
      <c r="AY134" s="230" t="s">
        <v>125</v>
      </c>
    </row>
    <row r="135" spans="1:65" s="2" customFormat="1" ht="14.4" customHeight="1">
      <c r="A135" s="38"/>
      <c r="B135" s="39"/>
      <c r="C135" s="200" t="s">
        <v>191</v>
      </c>
      <c r="D135" s="200" t="s">
        <v>127</v>
      </c>
      <c r="E135" s="201" t="s">
        <v>192</v>
      </c>
      <c r="F135" s="202" t="s">
        <v>193</v>
      </c>
      <c r="G135" s="203" t="s">
        <v>130</v>
      </c>
      <c r="H135" s="204">
        <v>4</v>
      </c>
      <c r="I135" s="205"/>
      <c r="J135" s="206">
        <f>ROUND(I135*H135,2)</f>
        <v>0</v>
      </c>
      <c r="K135" s="202" t="s">
        <v>131</v>
      </c>
      <c r="L135" s="44"/>
      <c r="M135" s="207" t="s">
        <v>19</v>
      </c>
      <c r="N135" s="208" t="s">
        <v>43</v>
      </c>
      <c r="O135" s="84"/>
      <c r="P135" s="209">
        <f>O135*H135</f>
        <v>0</v>
      </c>
      <c r="Q135" s="209">
        <v>0</v>
      </c>
      <c r="R135" s="209">
        <f>Q135*H135</f>
        <v>0</v>
      </c>
      <c r="S135" s="209">
        <v>0.098</v>
      </c>
      <c r="T135" s="210">
        <f>S135*H135</f>
        <v>0.392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1" t="s">
        <v>132</v>
      </c>
      <c r="AT135" s="211" t="s">
        <v>127</v>
      </c>
      <c r="AU135" s="211" t="s">
        <v>82</v>
      </c>
      <c r="AY135" s="17" t="s">
        <v>125</v>
      </c>
      <c r="BE135" s="212">
        <f>IF(N135="základní",J135,0)</f>
        <v>0</v>
      </c>
      <c r="BF135" s="212">
        <f>IF(N135="snížená",J135,0)</f>
        <v>0</v>
      </c>
      <c r="BG135" s="212">
        <f>IF(N135="zákl. přenesená",J135,0)</f>
        <v>0</v>
      </c>
      <c r="BH135" s="212">
        <f>IF(N135="sníž. přenesená",J135,0)</f>
        <v>0</v>
      </c>
      <c r="BI135" s="212">
        <f>IF(N135="nulová",J135,0)</f>
        <v>0</v>
      </c>
      <c r="BJ135" s="17" t="s">
        <v>80</v>
      </c>
      <c r="BK135" s="212">
        <f>ROUND(I135*H135,2)</f>
        <v>0</v>
      </c>
      <c r="BL135" s="17" t="s">
        <v>132</v>
      </c>
      <c r="BM135" s="211" t="s">
        <v>194</v>
      </c>
    </row>
    <row r="136" spans="1:47" s="2" customFormat="1" ht="12">
      <c r="A136" s="38"/>
      <c r="B136" s="39"/>
      <c r="C136" s="40"/>
      <c r="D136" s="213" t="s">
        <v>134</v>
      </c>
      <c r="E136" s="40"/>
      <c r="F136" s="214" t="s">
        <v>195</v>
      </c>
      <c r="G136" s="40"/>
      <c r="H136" s="40"/>
      <c r="I136" s="215"/>
      <c r="J136" s="40"/>
      <c r="K136" s="40"/>
      <c r="L136" s="44"/>
      <c r="M136" s="216"/>
      <c r="N136" s="217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134</v>
      </c>
      <c r="AU136" s="17" t="s">
        <v>82</v>
      </c>
    </row>
    <row r="137" spans="1:47" s="2" customFormat="1" ht="12">
      <c r="A137" s="38"/>
      <c r="B137" s="39"/>
      <c r="C137" s="40"/>
      <c r="D137" s="218" t="s">
        <v>136</v>
      </c>
      <c r="E137" s="40"/>
      <c r="F137" s="219" t="s">
        <v>196</v>
      </c>
      <c r="G137" s="40"/>
      <c r="H137" s="40"/>
      <c r="I137" s="215"/>
      <c r="J137" s="40"/>
      <c r="K137" s="40"/>
      <c r="L137" s="44"/>
      <c r="M137" s="216"/>
      <c r="N137" s="217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136</v>
      </c>
      <c r="AU137" s="17" t="s">
        <v>82</v>
      </c>
    </row>
    <row r="138" spans="1:51" s="13" customFormat="1" ht="12">
      <c r="A138" s="13"/>
      <c r="B138" s="220"/>
      <c r="C138" s="221"/>
      <c r="D138" s="213" t="s">
        <v>138</v>
      </c>
      <c r="E138" s="222" t="s">
        <v>19</v>
      </c>
      <c r="F138" s="223" t="s">
        <v>197</v>
      </c>
      <c r="G138" s="221"/>
      <c r="H138" s="224">
        <v>4</v>
      </c>
      <c r="I138" s="225"/>
      <c r="J138" s="221"/>
      <c r="K138" s="221"/>
      <c r="L138" s="226"/>
      <c r="M138" s="227"/>
      <c r="N138" s="228"/>
      <c r="O138" s="228"/>
      <c r="P138" s="228"/>
      <c r="Q138" s="228"/>
      <c r="R138" s="228"/>
      <c r="S138" s="228"/>
      <c r="T138" s="22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0" t="s">
        <v>138</v>
      </c>
      <c r="AU138" s="230" t="s">
        <v>82</v>
      </c>
      <c r="AV138" s="13" t="s">
        <v>82</v>
      </c>
      <c r="AW138" s="13" t="s">
        <v>33</v>
      </c>
      <c r="AX138" s="13" t="s">
        <v>72</v>
      </c>
      <c r="AY138" s="230" t="s">
        <v>125</v>
      </c>
    </row>
    <row r="139" spans="1:65" s="2" customFormat="1" ht="22.2" customHeight="1">
      <c r="A139" s="38"/>
      <c r="B139" s="39"/>
      <c r="C139" s="200" t="s">
        <v>198</v>
      </c>
      <c r="D139" s="200" t="s">
        <v>127</v>
      </c>
      <c r="E139" s="201" t="s">
        <v>199</v>
      </c>
      <c r="F139" s="202" t="s">
        <v>200</v>
      </c>
      <c r="G139" s="203" t="s">
        <v>130</v>
      </c>
      <c r="H139" s="204">
        <v>4</v>
      </c>
      <c r="I139" s="205"/>
      <c r="J139" s="206">
        <f>ROUND(I139*H139,2)</f>
        <v>0</v>
      </c>
      <c r="K139" s="202" t="s">
        <v>131</v>
      </c>
      <c r="L139" s="44"/>
      <c r="M139" s="207" t="s">
        <v>19</v>
      </c>
      <c r="N139" s="208" t="s">
        <v>43</v>
      </c>
      <c r="O139" s="84"/>
      <c r="P139" s="209">
        <f>O139*H139</f>
        <v>0</v>
      </c>
      <c r="Q139" s="209">
        <v>0</v>
      </c>
      <c r="R139" s="209">
        <f>Q139*H139</f>
        <v>0</v>
      </c>
      <c r="S139" s="209">
        <v>0.22</v>
      </c>
      <c r="T139" s="210">
        <f>S139*H139</f>
        <v>0.88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11" t="s">
        <v>132</v>
      </c>
      <c r="AT139" s="211" t="s">
        <v>127</v>
      </c>
      <c r="AU139" s="211" t="s">
        <v>82</v>
      </c>
      <c r="AY139" s="17" t="s">
        <v>125</v>
      </c>
      <c r="BE139" s="212">
        <f>IF(N139="základní",J139,0)</f>
        <v>0</v>
      </c>
      <c r="BF139" s="212">
        <f>IF(N139="snížená",J139,0)</f>
        <v>0</v>
      </c>
      <c r="BG139" s="212">
        <f>IF(N139="zákl. přenesená",J139,0)</f>
        <v>0</v>
      </c>
      <c r="BH139" s="212">
        <f>IF(N139="sníž. přenesená",J139,0)</f>
        <v>0</v>
      </c>
      <c r="BI139" s="212">
        <f>IF(N139="nulová",J139,0)</f>
        <v>0</v>
      </c>
      <c r="BJ139" s="17" t="s">
        <v>80</v>
      </c>
      <c r="BK139" s="212">
        <f>ROUND(I139*H139,2)</f>
        <v>0</v>
      </c>
      <c r="BL139" s="17" t="s">
        <v>132</v>
      </c>
      <c r="BM139" s="211" t="s">
        <v>201</v>
      </c>
    </row>
    <row r="140" spans="1:47" s="2" customFormat="1" ht="12">
      <c r="A140" s="38"/>
      <c r="B140" s="39"/>
      <c r="C140" s="40"/>
      <c r="D140" s="213" t="s">
        <v>134</v>
      </c>
      <c r="E140" s="40"/>
      <c r="F140" s="214" t="s">
        <v>202</v>
      </c>
      <c r="G140" s="40"/>
      <c r="H140" s="40"/>
      <c r="I140" s="215"/>
      <c r="J140" s="40"/>
      <c r="K140" s="40"/>
      <c r="L140" s="44"/>
      <c r="M140" s="216"/>
      <c r="N140" s="217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134</v>
      </c>
      <c r="AU140" s="17" t="s">
        <v>82</v>
      </c>
    </row>
    <row r="141" spans="1:47" s="2" customFormat="1" ht="12">
      <c r="A141" s="38"/>
      <c r="B141" s="39"/>
      <c r="C141" s="40"/>
      <c r="D141" s="218" t="s">
        <v>136</v>
      </c>
      <c r="E141" s="40"/>
      <c r="F141" s="219" t="s">
        <v>203</v>
      </c>
      <c r="G141" s="40"/>
      <c r="H141" s="40"/>
      <c r="I141" s="215"/>
      <c r="J141" s="40"/>
      <c r="K141" s="40"/>
      <c r="L141" s="44"/>
      <c r="M141" s="216"/>
      <c r="N141" s="217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136</v>
      </c>
      <c r="AU141" s="17" t="s">
        <v>82</v>
      </c>
    </row>
    <row r="142" spans="1:65" s="2" customFormat="1" ht="14.4" customHeight="1">
      <c r="A142" s="38"/>
      <c r="B142" s="39"/>
      <c r="C142" s="200" t="s">
        <v>204</v>
      </c>
      <c r="D142" s="200" t="s">
        <v>127</v>
      </c>
      <c r="E142" s="201" t="s">
        <v>205</v>
      </c>
      <c r="F142" s="202" t="s">
        <v>206</v>
      </c>
      <c r="G142" s="203" t="s">
        <v>207</v>
      </c>
      <c r="H142" s="204">
        <v>230</v>
      </c>
      <c r="I142" s="205"/>
      <c r="J142" s="206">
        <f>ROUND(I142*H142,2)</f>
        <v>0</v>
      </c>
      <c r="K142" s="202" t="s">
        <v>131</v>
      </c>
      <c r="L142" s="44"/>
      <c r="M142" s="207" t="s">
        <v>19</v>
      </c>
      <c r="N142" s="208" t="s">
        <v>43</v>
      </c>
      <c r="O142" s="84"/>
      <c r="P142" s="209">
        <f>O142*H142</f>
        <v>0</v>
      </c>
      <c r="Q142" s="209">
        <v>0</v>
      </c>
      <c r="R142" s="209">
        <f>Q142*H142</f>
        <v>0</v>
      </c>
      <c r="S142" s="209">
        <v>0.29</v>
      </c>
      <c r="T142" s="210">
        <f>S142*H142</f>
        <v>66.69999999999999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11" t="s">
        <v>132</v>
      </c>
      <c r="AT142" s="211" t="s">
        <v>127</v>
      </c>
      <c r="AU142" s="211" t="s">
        <v>82</v>
      </c>
      <c r="AY142" s="17" t="s">
        <v>125</v>
      </c>
      <c r="BE142" s="212">
        <f>IF(N142="základní",J142,0)</f>
        <v>0</v>
      </c>
      <c r="BF142" s="212">
        <f>IF(N142="snížená",J142,0)</f>
        <v>0</v>
      </c>
      <c r="BG142" s="212">
        <f>IF(N142="zákl. přenesená",J142,0)</f>
        <v>0</v>
      </c>
      <c r="BH142" s="212">
        <f>IF(N142="sníž. přenesená",J142,0)</f>
        <v>0</v>
      </c>
      <c r="BI142" s="212">
        <f>IF(N142="nulová",J142,0)</f>
        <v>0</v>
      </c>
      <c r="BJ142" s="17" t="s">
        <v>80</v>
      </c>
      <c r="BK142" s="212">
        <f>ROUND(I142*H142,2)</f>
        <v>0</v>
      </c>
      <c r="BL142" s="17" t="s">
        <v>132</v>
      </c>
      <c r="BM142" s="211" t="s">
        <v>208</v>
      </c>
    </row>
    <row r="143" spans="1:47" s="2" customFormat="1" ht="12">
      <c r="A143" s="38"/>
      <c r="B143" s="39"/>
      <c r="C143" s="40"/>
      <c r="D143" s="213" t="s">
        <v>134</v>
      </c>
      <c r="E143" s="40"/>
      <c r="F143" s="214" t="s">
        <v>209</v>
      </c>
      <c r="G143" s="40"/>
      <c r="H143" s="40"/>
      <c r="I143" s="215"/>
      <c r="J143" s="40"/>
      <c r="K143" s="40"/>
      <c r="L143" s="44"/>
      <c r="M143" s="216"/>
      <c r="N143" s="217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134</v>
      </c>
      <c r="AU143" s="17" t="s">
        <v>82</v>
      </c>
    </row>
    <row r="144" spans="1:47" s="2" customFormat="1" ht="12">
      <c r="A144" s="38"/>
      <c r="B144" s="39"/>
      <c r="C144" s="40"/>
      <c r="D144" s="218" t="s">
        <v>136</v>
      </c>
      <c r="E144" s="40"/>
      <c r="F144" s="219" t="s">
        <v>210</v>
      </c>
      <c r="G144" s="40"/>
      <c r="H144" s="40"/>
      <c r="I144" s="215"/>
      <c r="J144" s="40"/>
      <c r="K144" s="40"/>
      <c r="L144" s="44"/>
      <c r="M144" s="216"/>
      <c r="N144" s="217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136</v>
      </c>
      <c r="AU144" s="17" t="s">
        <v>82</v>
      </c>
    </row>
    <row r="145" spans="1:51" s="13" customFormat="1" ht="12">
      <c r="A145" s="13"/>
      <c r="B145" s="220"/>
      <c r="C145" s="221"/>
      <c r="D145" s="213" t="s">
        <v>138</v>
      </c>
      <c r="E145" s="222" t="s">
        <v>19</v>
      </c>
      <c r="F145" s="223" t="s">
        <v>211</v>
      </c>
      <c r="G145" s="221"/>
      <c r="H145" s="224">
        <v>230</v>
      </c>
      <c r="I145" s="225"/>
      <c r="J145" s="221"/>
      <c r="K145" s="221"/>
      <c r="L145" s="226"/>
      <c r="M145" s="227"/>
      <c r="N145" s="228"/>
      <c r="O145" s="228"/>
      <c r="P145" s="228"/>
      <c r="Q145" s="228"/>
      <c r="R145" s="228"/>
      <c r="S145" s="228"/>
      <c r="T145" s="22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0" t="s">
        <v>138</v>
      </c>
      <c r="AU145" s="230" t="s">
        <v>82</v>
      </c>
      <c r="AV145" s="13" t="s">
        <v>82</v>
      </c>
      <c r="AW145" s="13" t="s">
        <v>33</v>
      </c>
      <c r="AX145" s="13" t="s">
        <v>72</v>
      </c>
      <c r="AY145" s="230" t="s">
        <v>125</v>
      </c>
    </row>
    <row r="146" spans="1:65" s="2" customFormat="1" ht="14.4" customHeight="1">
      <c r="A146" s="38"/>
      <c r="B146" s="39"/>
      <c r="C146" s="200" t="s">
        <v>212</v>
      </c>
      <c r="D146" s="200" t="s">
        <v>127</v>
      </c>
      <c r="E146" s="201" t="s">
        <v>213</v>
      </c>
      <c r="F146" s="202" t="s">
        <v>214</v>
      </c>
      <c r="G146" s="203" t="s">
        <v>207</v>
      </c>
      <c r="H146" s="204">
        <v>220</v>
      </c>
      <c r="I146" s="205"/>
      <c r="J146" s="206">
        <f>ROUND(I146*H146,2)</f>
        <v>0</v>
      </c>
      <c r="K146" s="202" t="s">
        <v>131</v>
      </c>
      <c r="L146" s="44"/>
      <c r="M146" s="207" t="s">
        <v>19</v>
      </c>
      <c r="N146" s="208" t="s">
        <v>43</v>
      </c>
      <c r="O146" s="84"/>
      <c r="P146" s="209">
        <f>O146*H146</f>
        <v>0</v>
      </c>
      <c r="Q146" s="209">
        <v>0</v>
      </c>
      <c r="R146" s="209">
        <f>Q146*H146</f>
        <v>0</v>
      </c>
      <c r="S146" s="209">
        <v>0.04</v>
      </c>
      <c r="T146" s="210">
        <f>S146*H146</f>
        <v>8.8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11" t="s">
        <v>132</v>
      </c>
      <c r="AT146" s="211" t="s">
        <v>127</v>
      </c>
      <c r="AU146" s="211" t="s">
        <v>82</v>
      </c>
      <c r="AY146" s="17" t="s">
        <v>125</v>
      </c>
      <c r="BE146" s="212">
        <f>IF(N146="základní",J146,0)</f>
        <v>0</v>
      </c>
      <c r="BF146" s="212">
        <f>IF(N146="snížená",J146,0)</f>
        <v>0</v>
      </c>
      <c r="BG146" s="212">
        <f>IF(N146="zákl. přenesená",J146,0)</f>
        <v>0</v>
      </c>
      <c r="BH146" s="212">
        <f>IF(N146="sníž. přenesená",J146,0)</f>
        <v>0</v>
      </c>
      <c r="BI146" s="212">
        <f>IF(N146="nulová",J146,0)</f>
        <v>0</v>
      </c>
      <c r="BJ146" s="17" t="s">
        <v>80</v>
      </c>
      <c r="BK146" s="212">
        <f>ROUND(I146*H146,2)</f>
        <v>0</v>
      </c>
      <c r="BL146" s="17" t="s">
        <v>132</v>
      </c>
      <c r="BM146" s="211" t="s">
        <v>215</v>
      </c>
    </row>
    <row r="147" spans="1:47" s="2" customFormat="1" ht="12">
      <c r="A147" s="38"/>
      <c r="B147" s="39"/>
      <c r="C147" s="40"/>
      <c r="D147" s="213" t="s">
        <v>134</v>
      </c>
      <c r="E147" s="40"/>
      <c r="F147" s="214" t="s">
        <v>216</v>
      </c>
      <c r="G147" s="40"/>
      <c r="H147" s="40"/>
      <c r="I147" s="215"/>
      <c r="J147" s="40"/>
      <c r="K147" s="40"/>
      <c r="L147" s="44"/>
      <c r="M147" s="216"/>
      <c r="N147" s="217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134</v>
      </c>
      <c r="AU147" s="17" t="s">
        <v>82</v>
      </c>
    </row>
    <row r="148" spans="1:47" s="2" customFormat="1" ht="12">
      <c r="A148" s="38"/>
      <c r="B148" s="39"/>
      <c r="C148" s="40"/>
      <c r="D148" s="218" t="s">
        <v>136</v>
      </c>
      <c r="E148" s="40"/>
      <c r="F148" s="219" t="s">
        <v>217</v>
      </c>
      <c r="G148" s="40"/>
      <c r="H148" s="40"/>
      <c r="I148" s="215"/>
      <c r="J148" s="40"/>
      <c r="K148" s="40"/>
      <c r="L148" s="44"/>
      <c r="M148" s="216"/>
      <c r="N148" s="217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136</v>
      </c>
      <c r="AU148" s="17" t="s">
        <v>82</v>
      </c>
    </row>
    <row r="149" spans="1:51" s="13" customFormat="1" ht="12">
      <c r="A149" s="13"/>
      <c r="B149" s="220"/>
      <c r="C149" s="221"/>
      <c r="D149" s="213" t="s">
        <v>138</v>
      </c>
      <c r="E149" s="222" t="s">
        <v>19</v>
      </c>
      <c r="F149" s="223" t="s">
        <v>218</v>
      </c>
      <c r="G149" s="221"/>
      <c r="H149" s="224">
        <v>220</v>
      </c>
      <c r="I149" s="225"/>
      <c r="J149" s="221"/>
      <c r="K149" s="221"/>
      <c r="L149" s="226"/>
      <c r="M149" s="227"/>
      <c r="N149" s="228"/>
      <c r="O149" s="228"/>
      <c r="P149" s="228"/>
      <c r="Q149" s="228"/>
      <c r="R149" s="228"/>
      <c r="S149" s="228"/>
      <c r="T149" s="22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0" t="s">
        <v>138</v>
      </c>
      <c r="AU149" s="230" t="s">
        <v>82</v>
      </c>
      <c r="AV149" s="13" t="s">
        <v>82</v>
      </c>
      <c r="AW149" s="13" t="s">
        <v>33</v>
      </c>
      <c r="AX149" s="13" t="s">
        <v>72</v>
      </c>
      <c r="AY149" s="230" t="s">
        <v>125</v>
      </c>
    </row>
    <row r="150" spans="1:65" s="2" customFormat="1" ht="34.8" customHeight="1">
      <c r="A150" s="38"/>
      <c r="B150" s="39"/>
      <c r="C150" s="200" t="s">
        <v>219</v>
      </c>
      <c r="D150" s="200" t="s">
        <v>127</v>
      </c>
      <c r="E150" s="201" t="s">
        <v>220</v>
      </c>
      <c r="F150" s="202" t="s">
        <v>221</v>
      </c>
      <c r="G150" s="203" t="s">
        <v>222</v>
      </c>
      <c r="H150" s="204">
        <v>1810</v>
      </c>
      <c r="I150" s="205"/>
      <c r="J150" s="206">
        <f>ROUND(I150*H150,2)</f>
        <v>0</v>
      </c>
      <c r="K150" s="202" t="s">
        <v>131</v>
      </c>
      <c r="L150" s="44"/>
      <c r="M150" s="207" t="s">
        <v>19</v>
      </c>
      <c r="N150" s="208" t="s">
        <v>43</v>
      </c>
      <c r="O150" s="84"/>
      <c r="P150" s="209">
        <f>O150*H150</f>
        <v>0</v>
      </c>
      <c r="Q150" s="209">
        <v>0</v>
      </c>
      <c r="R150" s="209">
        <f>Q150*H150</f>
        <v>0</v>
      </c>
      <c r="S150" s="209">
        <v>0</v>
      </c>
      <c r="T150" s="21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11" t="s">
        <v>132</v>
      </c>
      <c r="AT150" s="211" t="s">
        <v>127</v>
      </c>
      <c r="AU150" s="211" t="s">
        <v>82</v>
      </c>
      <c r="AY150" s="17" t="s">
        <v>125</v>
      </c>
      <c r="BE150" s="212">
        <f>IF(N150="základní",J150,0)</f>
        <v>0</v>
      </c>
      <c r="BF150" s="212">
        <f>IF(N150="snížená",J150,0)</f>
        <v>0</v>
      </c>
      <c r="BG150" s="212">
        <f>IF(N150="zákl. přenesená",J150,0)</f>
        <v>0</v>
      </c>
      <c r="BH150" s="212">
        <f>IF(N150="sníž. přenesená",J150,0)</f>
        <v>0</v>
      </c>
      <c r="BI150" s="212">
        <f>IF(N150="nulová",J150,0)</f>
        <v>0</v>
      </c>
      <c r="BJ150" s="17" t="s">
        <v>80</v>
      </c>
      <c r="BK150" s="212">
        <f>ROUND(I150*H150,2)</f>
        <v>0</v>
      </c>
      <c r="BL150" s="17" t="s">
        <v>132</v>
      </c>
      <c r="BM150" s="211" t="s">
        <v>223</v>
      </c>
    </row>
    <row r="151" spans="1:47" s="2" customFormat="1" ht="12">
      <c r="A151" s="38"/>
      <c r="B151" s="39"/>
      <c r="C151" s="40"/>
      <c r="D151" s="213" t="s">
        <v>134</v>
      </c>
      <c r="E151" s="40"/>
      <c r="F151" s="214" t="s">
        <v>224</v>
      </c>
      <c r="G151" s="40"/>
      <c r="H151" s="40"/>
      <c r="I151" s="215"/>
      <c r="J151" s="40"/>
      <c r="K151" s="40"/>
      <c r="L151" s="44"/>
      <c r="M151" s="216"/>
      <c r="N151" s="217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134</v>
      </c>
      <c r="AU151" s="17" t="s">
        <v>82</v>
      </c>
    </row>
    <row r="152" spans="1:47" s="2" customFormat="1" ht="12">
      <c r="A152" s="38"/>
      <c r="B152" s="39"/>
      <c r="C152" s="40"/>
      <c r="D152" s="218" t="s">
        <v>136</v>
      </c>
      <c r="E152" s="40"/>
      <c r="F152" s="219" t="s">
        <v>225</v>
      </c>
      <c r="G152" s="40"/>
      <c r="H152" s="40"/>
      <c r="I152" s="215"/>
      <c r="J152" s="40"/>
      <c r="K152" s="40"/>
      <c r="L152" s="44"/>
      <c r="M152" s="216"/>
      <c r="N152" s="217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136</v>
      </c>
      <c r="AU152" s="17" t="s">
        <v>82</v>
      </c>
    </row>
    <row r="153" spans="1:51" s="13" customFormat="1" ht="12">
      <c r="A153" s="13"/>
      <c r="B153" s="220"/>
      <c r="C153" s="221"/>
      <c r="D153" s="213" t="s">
        <v>138</v>
      </c>
      <c r="E153" s="222" t="s">
        <v>19</v>
      </c>
      <c r="F153" s="223" t="s">
        <v>226</v>
      </c>
      <c r="G153" s="221"/>
      <c r="H153" s="224">
        <v>1130</v>
      </c>
      <c r="I153" s="225"/>
      <c r="J153" s="221"/>
      <c r="K153" s="221"/>
      <c r="L153" s="226"/>
      <c r="M153" s="227"/>
      <c r="N153" s="228"/>
      <c r="O153" s="228"/>
      <c r="P153" s="228"/>
      <c r="Q153" s="228"/>
      <c r="R153" s="228"/>
      <c r="S153" s="228"/>
      <c r="T153" s="22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0" t="s">
        <v>138</v>
      </c>
      <c r="AU153" s="230" t="s">
        <v>82</v>
      </c>
      <c r="AV153" s="13" t="s">
        <v>82</v>
      </c>
      <c r="AW153" s="13" t="s">
        <v>33</v>
      </c>
      <c r="AX153" s="13" t="s">
        <v>72</v>
      </c>
      <c r="AY153" s="230" t="s">
        <v>125</v>
      </c>
    </row>
    <row r="154" spans="1:51" s="13" customFormat="1" ht="12">
      <c r="A154" s="13"/>
      <c r="B154" s="220"/>
      <c r="C154" s="221"/>
      <c r="D154" s="213" t="s">
        <v>138</v>
      </c>
      <c r="E154" s="222" t="s">
        <v>19</v>
      </c>
      <c r="F154" s="223" t="s">
        <v>227</v>
      </c>
      <c r="G154" s="221"/>
      <c r="H154" s="224">
        <v>680</v>
      </c>
      <c r="I154" s="225"/>
      <c r="J154" s="221"/>
      <c r="K154" s="221"/>
      <c r="L154" s="226"/>
      <c r="M154" s="227"/>
      <c r="N154" s="228"/>
      <c r="O154" s="228"/>
      <c r="P154" s="228"/>
      <c r="Q154" s="228"/>
      <c r="R154" s="228"/>
      <c r="S154" s="228"/>
      <c r="T154" s="22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0" t="s">
        <v>138</v>
      </c>
      <c r="AU154" s="230" t="s">
        <v>82</v>
      </c>
      <c r="AV154" s="13" t="s">
        <v>82</v>
      </c>
      <c r="AW154" s="13" t="s">
        <v>33</v>
      </c>
      <c r="AX154" s="13" t="s">
        <v>72</v>
      </c>
      <c r="AY154" s="230" t="s">
        <v>125</v>
      </c>
    </row>
    <row r="155" spans="1:65" s="2" customFormat="1" ht="22.2" customHeight="1">
      <c r="A155" s="38"/>
      <c r="B155" s="39"/>
      <c r="C155" s="200" t="s">
        <v>8</v>
      </c>
      <c r="D155" s="200" t="s">
        <v>127</v>
      </c>
      <c r="E155" s="201" t="s">
        <v>228</v>
      </c>
      <c r="F155" s="202" t="s">
        <v>229</v>
      </c>
      <c r="G155" s="203" t="s">
        <v>222</v>
      </c>
      <c r="H155" s="204">
        <v>129.49</v>
      </c>
      <c r="I155" s="205"/>
      <c r="J155" s="206">
        <f>ROUND(I155*H155,2)</f>
        <v>0</v>
      </c>
      <c r="K155" s="202" t="s">
        <v>131</v>
      </c>
      <c r="L155" s="44"/>
      <c r="M155" s="207" t="s">
        <v>19</v>
      </c>
      <c r="N155" s="208" t="s">
        <v>43</v>
      </c>
      <c r="O155" s="84"/>
      <c r="P155" s="209">
        <f>O155*H155</f>
        <v>0</v>
      </c>
      <c r="Q155" s="209">
        <v>0</v>
      </c>
      <c r="R155" s="209">
        <f>Q155*H155</f>
        <v>0</v>
      </c>
      <c r="S155" s="209">
        <v>0</v>
      </c>
      <c r="T155" s="21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11" t="s">
        <v>132</v>
      </c>
      <c r="AT155" s="211" t="s">
        <v>127</v>
      </c>
      <c r="AU155" s="211" t="s">
        <v>82</v>
      </c>
      <c r="AY155" s="17" t="s">
        <v>125</v>
      </c>
      <c r="BE155" s="212">
        <f>IF(N155="základní",J155,0)</f>
        <v>0</v>
      </c>
      <c r="BF155" s="212">
        <f>IF(N155="snížená",J155,0)</f>
        <v>0</v>
      </c>
      <c r="BG155" s="212">
        <f>IF(N155="zákl. přenesená",J155,0)</f>
        <v>0</v>
      </c>
      <c r="BH155" s="212">
        <f>IF(N155="sníž. přenesená",J155,0)</f>
        <v>0</v>
      </c>
      <c r="BI155" s="212">
        <f>IF(N155="nulová",J155,0)</f>
        <v>0</v>
      </c>
      <c r="BJ155" s="17" t="s">
        <v>80</v>
      </c>
      <c r="BK155" s="212">
        <f>ROUND(I155*H155,2)</f>
        <v>0</v>
      </c>
      <c r="BL155" s="17" t="s">
        <v>132</v>
      </c>
      <c r="BM155" s="211" t="s">
        <v>230</v>
      </c>
    </row>
    <row r="156" spans="1:47" s="2" customFormat="1" ht="12">
      <c r="A156" s="38"/>
      <c r="B156" s="39"/>
      <c r="C156" s="40"/>
      <c r="D156" s="213" t="s">
        <v>134</v>
      </c>
      <c r="E156" s="40"/>
      <c r="F156" s="214" t="s">
        <v>231</v>
      </c>
      <c r="G156" s="40"/>
      <c r="H156" s="40"/>
      <c r="I156" s="215"/>
      <c r="J156" s="40"/>
      <c r="K156" s="40"/>
      <c r="L156" s="44"/>
      <c r="M156" s="216"/>
      <c r="N156" s="217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134</v>
      </c>
      <c r="AU156" s="17" t="s">
        <v>82</v>
      </c>
    </row>
    <row r="157" spans="1:47" s="2" customFormat="1" ht="12">
      <c r="A157" s="38"/>
      <c r="B157" s="39"/>
      <c r="C157" s="40"/>
      <c r="D157" s="218" t="s">
        <v>136</v>
      </c>
      <c r="E157" s="40"/>
      <c r="F157" s="219" t="s">
        <v>232</v>
      </c>
      <c r="G157" s="40"/>
      <c r="H157" s="40"/>
      <c r="I157" s="215"/>
      <c r="J157" s="40"/>
      <c r="K157" s="40"/>
      <c r="L157" s="44"/>
      <c r="M157" s="216"/>
      <c r="N157" s="217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136</v>
      </c>
      <c r="AU157" s="17" t="s">
        <v>82</v>
      </c>
    </row>
    <row r="158" spans="1:51" s="13" customFormat="1" ht="12">
      <c r="A158" s="13"/>
      <c r="B158" s="220"/>
      <c r="C158" s="221"/>
      <c r="D158" s="213" t="s">
        <v>138</v>
      </c>
      <c r="E158" s="222" t="s">
        <v>19</v>
      </c>
      <c r="F158" s="223" t="s">
        <v>233</v>
      </c>
      <c r="G158" s="221"/>
      <c r="H158" s="224">
        <v>129.49</v>
      </c>
      <c r="I158" s="225"/>
      <c r="J158" s="221"/>
      <c r="K158" s="221"/>
      <c r="L158" s="226"/>
      <c r="M158" s="227"/>
      <c r="N158" s="228"/>
      <c r="O158" s="228"/>
      <c r="P158" s="228"/>
      <c r="Q158" s="228"/>
      <c r="R158" s="228"/>
      <c r="S158" s="228"/>
      <c r="T158" s="22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0" t="s">
        <v>138</v>
      </c>
      <c r="AU158" s="230" t="s">
        <v>82</v>
      </c>
      <c r="AV158" s="13" t="s">
        <v>82</v>
      </c>
      <c r="AW158" s="13" t="s">
        <v>33</v>
      </c>
      <c r="AX158" s="13" t="s">
        <v>72</v>
      </c>
      <c r="AY158" s="230" t="s">
        <v>125</v>
      </c>
    </row>
    <row r="159" spans="1:65" s="2" customFormat="1" ht="22.2" customHeight="1">
      <c r="A159" s="38"/>
      <c r="B159" s="39"/>
      <c r="C159" s="200" t="s">
        <v>234</v>
      </c>
      <c r="D159" s="200" t="s">
        <v>127</v>
      </c>
      <c r="E159" s="201" t="s">
        <v>235</v>
      </c>
      <c r="F159" s="202" t="s">
        <v>236</v>
      </c>
      <c r="G159" s="203" t="s">
        <v>222</v>
      </c>
      <c r="H159" s="204">
        <v>45.56</v>
      </c>
      <c r="I159" s="205"/>
      <c r="J159" s="206">
        <f>ROUND(I159*H159,2)</f>
        <v>0</v>
      </c>
      <c r="K159" s="202" t="s">
        <v>131</v>
      </c>
      <c r="L159" s="44"/>
      <c r="M159" s="207" t="s">
        <v>19</v>
      </c>
      <c r="N159" s="208" t="s">
        <v>43</v>
      </c>
      <c r="O159" s="84"/>
      <c r="P159" s="209">
        <f>O159*H159</f>
        <v>0</v>
      </c>
      <c r="Q159" s="209">
        <v>0</v>
      </c>
      <c r="R159" s="209">
        <f>Q159*H159</f>
        <v>0</v>
      </c>
      <c r="S159" s="209">
        <v>0</v>
      </c>
      <c r="T159" s="21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11" t="s">
        <v>132</v>
      </c>
      <c r="AT159" s="211" t="s">
        <v>127</v>
      </c>
      <c r="AU159" s="211" t="s">
        <v>82</v>
      </c>
      <c r="AY159" s="17" t="s">
        <v>125</v>
      </c>
      <c r="BE159" s="212">
        <f>IF(N159="základní",J159,0)</f>
        <v>0</v>
      </c>
      <c r="BF159" s="212">
        <f>IF(N159="snížená",J159,0)</f>
        <v>0</v>
      </c>
      <c r="BG159" s="212">
        <f>IF(N159="zákl. přenesená",J159,0)</f>
        <v>0</v>
      </c>
      <c r="BH159" s="212">
        <f>IF(N159="sníž. přenesená",J159,0)</f>
        <v>0</v>
      </c>
      <c r="BI159" s="212">
        <f>IF(N159="nulová",J159,0)</f>
        <v>0</v>
      </c>
      <c r="BJ159" s="17" t="s">
        <v>80</v>
      </c>
      <c r="BK159" s="212">
        <f>ROUND(I159*H159,2)</f>
        <v>0</v>
      </c>
      <c r="BL159" s="17" t="s">
        <v>132</v>
      </c>
      <c r="BM159" s="211" t="s">
        <v>237</v>
      </c>
    </row>
    <row r="160" spans="1:47" s="2" customFormat="1" ht="12">
      <c r="A160" s="38"/>
      <c r="B160" s="39"/>
      <c r="C160" s="40"/>
      <c r="D160" s="213" t="s">
        <v>134</v>
      </c>
      <c r="E160" s="40"/>
      <c r="F160" s="214" t="s">
        <v>238</v>
      </c>
      <c r="G160" s="40"/>
      <c r="H160" s="40"/>
      <c r="I160" s="215"/>
      <c r="J160" s="40"/>
      <c r="K160" s="40"/>
      <c r="L160" s="44"/>
      <c r="M160" s="216"/>
      <c r="N160" s="217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134</v>
      </c>
      <c r="AU160" s="17" t="s">
        <v>82</v>
      </c>
    </row>
    <row r="161" spans="1:47" s="2" customFormat="1" ht="12">
      <c r="A161" s="38"/>
      <c r="B161" s="39"/>
      <c r="C161" s="40"/>
      <c r="D161" s="218" t="s">
        <v>136</v>
      </c>
      <c r="E161" s="40"/>
      <c r="F161" s="219" t="s">
        <v>239</v>
      </c>
      <c r="G161" s="40"/>
      <c r="H161" s="40"/>
      <c r="I161" s="215"/>
      <c r="J161" s="40"/>
      <c r="K161" s="40"/>
      <c r="L161" s="44"/>
      <c r="M161" s="216"/>
      <c r="N161" s="217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136</v>
      </c>
      <c r="AU161" s="17" t="s">
        <v>82</v>
      </c>
    </row>
    <row r="162" spans="1:51" s="13" customFormat="1" ht="12">
      <c r="A162" s="13"/>
      <c r="B162" s="220"/>
      <c r="C162" s="221"/>
      <c r="D162" s="213" t="s">
        <v>138</v>
      </c>
      <c r="E162" s="222" t="s">
        <v>19</v>
      </c>
      <c r="F162" s="223" t="s">
        <v>240</v>
      </c>
      <c r="G162" s="221"/>
      <c r="H162" s="224">
        <v>20</v>
      </c>
      <c r="I162" s="225"/>
      <c r="J162" s="221"/>
      <c r="K162" s="221"/>
      <c r="L162" s="226"/>
      <c r="M162" s="227"/>
      <c r="N162" s="228"/>
      <c r="O162" s="228"/>
      <c r="P162" s="228"/>
      <c r="Q162" s="228"/>
      <c r="R162" s="228"/>
      <c r="S162" s="228"/>
      <c r="T162" s="22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0" t="s">
        <v>138</v>
      </c>
      <c r="AU162" s="230" t="s">
        <v>82</v>
      </c>
      <c r="AV162" s="13" t="s">
        <v>82</v>
      </c>
      <c r="AW162" s="13" t="s">
        <v>33</v>
      </c>
      <c r="AX162" s="13" t="s">
        <v>72</v>
      </c>
      <c r="AY162" s="230" t="s">
        <v>125</v>
      </c>
    </row>
    <row r="163" spans="1:51" s="13" customFormat="1" ht="12">
      <c r="A163" s="13"/>
      <c r="B163" s="220"/>
      <c r="C163" s="221"/>
      <c r="D163" s="213" t="s">
        <v>138</v>
      </c>
      <c r="E163" s="222" t="s">
        <v>19</v>
      </c>
      <c r="F163" s="223" t="s">
        <v>241</v>
      </c>
      <c r="G163" s="221"/>
      <c r="H163" s="224">
        <v>25.56</v>
      </c>
      <c r="I163" s="225"/>
      <c r="J163" s="221"/>
      <c r="K163" s="221"/>
      <c r="L163" s="226"/>
      <c r="M163" s="227"/>
      <c r="N163" s="228"/>
      <c r="O163" s="228"/>
      <c r="P163" s="228"/>
      <c r="Q163" s="228"/>
      <c r="R163" s="228"/>
      <c r="S163" s="228"/>
      <c r="T163" s="22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0" t="s">
        <v>138</v>
      </c>
      <c r="AU163" s="230" t="s">
        <v>82</v>
      </c>
      <c r="AV163" s="13" t="s">
        <v>82</v>
      </c>
      <c r="AW163" s="13" t="s">
        <v>33</v>
      </c>
      <c r="AX163" s="13" t="s">
        <v>72</v>
      </c>
      <c r="AY163" s="230" t="s">
        <v>125</v>
      </c>
    </row>
    <row r="164" spans="1:65" s="2" customFormat="1" ht="34.8" customHeight="1">
      <c r="A164" s="38"/>
      <c r="B164" s="39"/>
      <c r="C164" s="200" t="s">
        <v>242</v>
      </c>
      <c r="D164" s="200" t="s">
        <v>127</v>
      </c>
      <c r="E164" s="201" t="s">
        <v>243</v>
      </c>
      <c r="F164" s="202" t="s">
        <v>244</v>
      </c>
      <c r="G164" s="203" t="s">
        <v>222</v>
      </c>
      <c r="H164" s="204">
        <v>91.12</v>
      </c>
      <c r="I164" s="205"/>
      <c r="J164" s="206">
        <f>ROUND(I164*H164,2)</f>
        <v>0</v>
      </c>
      <c r="K164" s="202" t="s">
        <v>131</v>
      </c>
      <c r="L164" s="44"/>
      <c r="M164" s="207" t="s">
        <v>19</v>
      </c>
      <c r="N164" s="208" t="s">
        <v>43</v>
      </c>
      <c r="O164" s="84"/>
      <c r="P164" s="209">
        <f>O164*H164</f>
        <v>0</v>
      </c>
      <c r="Q164" s="209">
        <v>0</v>
      </c>
      <c r="R164" s="209">
        <f>Q164*H164</f>
        <v>0</v>
      </c>
      <c r="S164" s="209">
        <v>0</v>
      </c>
      <c r="T164" s="21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11" t="s">
        <v>132</v>
      </c>
      <c r="AT164" s="211" t="s">
        <v>127</v>
      </c>
      <c r="AU164" s="211" t="s">
        <v>82</v>
      </c>
      <c r="AY164" s="17" t="s">
        <v>125</v>
      </c>
      <c r="BE164" s="212">
        <f>IF(N164="základní",J164,0)</f>
        <v>0</v>
      </c>
      <c r="BF164" s="212">
        <f>IF(N164="snížená",J164,0)</f>
        <v>0</v>
      </c>
      <c r="BG164" s="212">
        <f>IF(N164="zákl. přenesená",J164,0)</f>
        <v>0</v>
      </c>
      <c r="BH164" s="212">
        <f>IF(N164="sníž. přenesená",J164,0)</f>
        <v>0</v>
      </c>
      <c r="BI164" s="212">
        <f>IF(N164="nulová",J164,0)</f>
        <v>0</v>
      </c>
      <c r="BJ164" s="17" t="s">
        <v>80</v>
      </c>
      <c r="BK164" s="212">
        <f>ROUND(I164*H164,2)</f>
        <v>0</v>
      </c>
      <c r="BL164" s="17" t="s">
        <v>132</v>
      </c>
      <c r="BM164" s="211" t="s">
        <v>245</v>
      </c>
    </row>
    <row r="165" spans="1:47" s="2" customFormat="1" ht="12">
      <c r="A165" s="38"/>
      <c r="B165" s="39"/>
      <c r="C165" s="40"/>
      <c r="D165" s="213" t="s">
        <v>134</v>
      </c>
      <c r="E165" s="40"/>
      <c r="F165" s="214" t="s">
        <v>246</v>
      </c>
      <c r="G165" s="40"/>
      <c r="H165" s="40"/>
      <c r="I165" s="215"/>
      <c r="J165" s="40"/>
      <c r="K165" s="40"/>
      <c r="L165" s="44"/>
      <c r="M165" s="216"/>
      <c r="N165" s="217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134</v>
      </c>
      <c r="AU165" s="17" t="s">
        <v>82</v>
      </c>
    </row>
    <row r="166" spans="1:47" s="2" customFormat="1" ht="12">
      <c r="A166" s="38"/>
      <c r="B166" s="39"/>
      <c r="C166" s="40"/>
      <c r="D166" s="218" t="s">
        <v>136</v>
      </c>
      <c r="E166" s="40"/>
      <c r="F166" s="219" t="s">
        <v>247</v>
      </c>
      <c r="G166" s="40"/>
      <c r="H166" s="40"/>
      <c r="I166" s="215"/>
      <c r="J166" s="40"/>
      <c r="K166" s="40"/>
      <c r="L166" s="44"/>
      <c r="M166" s="216"/>
      <c r="N166" s="217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136</v>
      </c>
      <c r="AU166" s="17" t="s">
        <v>82</v>
      </c>
    </row>
    <row r="167" spans="1:51" s="13" customFormat="1" ht="12">
      <c r="A167" s="13"/>
      <c r="B167" s="220"/>
      <c r="C167" s="221"/>
      <c r="D167" s="213" t="s">
        <v>138</v>
      </c>
      <c r="E167" s="222" t="s">
        <v>19</v>
      </c>
      <c r="F167" s="223" t="s">
        <v>248</v>
      </c>
      <c r="G167" s="221"/>
      <c r="H167" s="224">
        <v>40</v>
      </c>
      <c r="I167" s="225"/>
      <c r="J167" s="221"/>
      <c r="K167" s="221"/>
      <c r="L167" s="226"/>
      <c r="M167" s="227"/>
      <c r="N167" s="228"/>
      <c r="O167" s="228"/>
      <c r="P167" s="228"/>
      <c r="Q167" s="228"/>
      <c r="R167" s="228"/>
      <c r="S167" s="228"/>
      <c r="T167" s="22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0" t="s">
        <v>138</v>
      </c>
      <c r="AU167" s="230" t="s">
        <v>82</v>
      </c>
      <c r="AV167" s="13" t="s">
        <v>82</v>
      </c>
      <c r="AW167" s="13" t="s">
        <v>33</v>
      </c>
      <c r="AX167" s="13" t="s">
        <v>72</v>
      </c>
      <c r="AY167" s="230" t="s">
        <v>125</v>
      </c>
    </row>
    <row r="168" spans="1:51" s="13" customFormat="1" ht="12">
      <c r="A168" s="13"/>
      <c r="B168" s="220"/>
      <c r="C168" s="221"/>
      <c r="D168" s="213" t="s">
        <v>138</v>
      </c>
      <c r="E168" s="222" t="s">
        <v>19</v>
      </c>
      <c r="F168" s="223" t="s">
        <v>249</v>
      </c>
      <c r="G168" s="221"/>
      <c r="H168" s="224">
        <v>51.12</v>
      </c>
      <c r="I168" s="225"/>
      <c r="J168" s="221"/>
      <c r="K168" s="221"/>
      <c r="L168" s="226"/>
      <c r="M168" s="227"/>
      <c r="N168" s="228"/>
      <c r="O168" s="228"/>
      <c r="P168" s="228"/>
      <c r="Q168" s="228"/>
      <c r="R168" s="228"/>
      <c r="S168" s="228"/>
      <c r="T168" s="22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0" t="s">
        <v>138</v>
      </c>
      <c r="AU168" s="230" t="s">
        <v>82</v>
      </c>
      <c r="AV168" s="13" t="s">
        <v>82</v>
      </c>
      <c r="AW168" s="13" t="s">
        <v>33</v>
      </c>
      <c r="AX168" s="13" t="s">
        <v>72</v>
      </c>
      <c r="AY168" s="230" t="s">
        <v>125</v>
      </c>
    </row>
    <row r="169" spans="1:65" s="2" customFormat="1" ht="22.2" customHeight="1">
      <c r="A169" s="38"/>
      <c r="B169" s="39"/>
      <c r="C169" s="200" t="s">
        <v>250</v>
      </c>
      <c r="D169" s="200" t="s">
        <v>127</v>
      </c>
      <c r="E169" s="201" t="s">
        <v>251</v>
      </c>
      <c r="F169" s="202" t="s">
        <v>252</v>
      </c>
      <c r="G169" s="203" t="s">
        <v>222</v>
      </c>
      <c r="H169" s="204">
        <v>20</v>
      </c>
      <c r="I169" s="205"/>
      <c r="J169" s="206">
        <f>ROUND(I169*H169,2)</f>
        <v>0</v>
      </c>
      <c r="K169" s="202" t="s">
        <v>131</v>
      </c>
      <c r="L169" s="44"/>
      <c r="M169" s="207" t="s">
        <v>19</v>
      </c>
      <c r="N169" s="208" t="s">
        <v>43</v>
      </c>
      <c r="O169" s="84"/>
      <c r="P169" s="209">
        <f>O169*H169</f>
        <v>0</v>
      </c>
      <c r="Q169" s="209">
        <v>0</v>
      </c>
      <c r="R169" s="209">
        <f>Q169*H169</f>
        <v>0</v>
      </c>
      <c r="S169" s="209">
        <v>0</v>
      </c>
      <c r="T169" s="21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11" t="s">
        <v>132</v>
      </c>
      <c r="AT169" s="211" t="s">
        <v>127</v>
      </c>
      <c r="AU169" s="211" t="s">
        <v>82</v>
      </c>
      <c r="AY169" s="17" t="s">
        <v>125</v>
      </c>
      <c r="BE169" s="212">
        <f>IF(N169="základní",J169,0)</f>
        <v>0</v>
      </c>
      <c r="BF169" s="212">
        <f>IF(N169="snížená",J169,0)</f>
        <v>0</v>
      </c>
      <c r="BG169" s="212">
        <f>IF(N169="zákl. přenesená",J169,0)</f>
        <v>0</v>
      </c>
      <c r="BH169" s="212">
        <f>IF(N169="sníž. přenesená",J169,0)</f>
        <v>0</v>
      </c>
      <c r="BI169" s="212">
        <f>IF(N169="nulová",J169,0)</f>
        <v>0</v>
      </c>
      <c r="BJ169" s="17" t="s">
        <v>80</v>
      </c>
      <c r="BK169" s="212">
        <f>ROUND(I169*H169,2)</f>
        <v>0</v>
      </c>
      <c r="BL169" s="17" t="s">
        <v>132</v>
      </c>
      <c r="BM169" s="211" t="s">
        <v>253</v>
      </c>
    </row>
    <row r="170" spans="1:47" s="2" customFormat="1" ht="12">
      <c r="A170" s="38"/>
      <c r="B170" s="39"/>
      <c r="C170" s="40"/>
      <c r="D170" s="213" t="s">
        <v>134</v>
      </c>
      <c r="E170" s="40"/>
      <c r="F170" s="214" t="s">
        <v>254</v>
      </c>
      <c r="G170" s="40"/>
      <c r="H170" s="40"/>
      <c r="I170" s="215"/>
      <c r="J170" s="40"/>
      <c r="K170" s="40"/>
      <c r="L170" s="44"/>
      <c r="M170" s="216"/>
      <c r="N170" s="217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134</v>
      </c>
      <c r="AU170" s="17" t="s">
        <v>82</v>
      </c>
    </row>
    <row r="171" spans="1:47" s="2" customFormat="1" ht="12">
      <c r="A171" s="38"/>
      <c r="B171" s="39"/>
      <c r="C171" s="40"/>
      <c r="D171" s="218" t="s">
        <v>136</v>
      </c>
      <c r="E171" s="40"/>
      <c r="F171" s="219" t="s">
        <v>255</v>
      </c>
      <c r="G171" s="40"/>
      <c r="H171" s="40"/>
      <c r="I171" s="215"/>
      <c r="J171" s="40"/>
      <c r="K171" s="40"/>
      <c r="L171" s="44"/>
      <c r="M171" s="216"/>
      <c r="N171" s="217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136</v>
      </c>
      <c r="AU171" s="17" t="s">
        <v>82</v>
      </c>
    </row>
    <row r="172" spans="1:51" s="13" customFormat="1" ht="12">
      <c r="A172" s="13"/>
      <c r="B172" s="220"/>
      <c r="C172" s="221"/>
      <c r="D172" s="213" t="s">
        <v>138</v>
      </c>
      <c r="E172" s="222" t="s">
        <v>19</v>
      </c>
      <c r="F172" s="223" t="s">
        <v>256</v>
      </c>
      <c r="G172" s="221"/>
      <c r="H172" s="224">
        <v>20</v>
      </c>
      <c r="I172" s="225"/>
      <c r="J172" s="221"/>
      <c r="K172" s="221"/>
      <c r="L172" s="226"/>
      <c r="M172" s="227"/>
      <c r="N172" s="228"/>
      <c r="O172" s="228"/>
      <c r="P172" s="228"/>
      <c r="Q172" s="228"/>
      <c r="R172" s="228"/>
      <c r="S172" s="228"/>
      <c r="T172" s="22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0" t="s">
        <v>138</v>
      </c>
      <c r="AU172" s="230" t="s">
        <v>82</v>
      </c>
      <c r="AV172" s="13" t="s">
        <v>82</v>
      </c>
      <c r="AW172" s="13" t="s">
        <v>33</v>
      </c>
      <c r="AX172" s="13" t="s">
        <v>72</v>
      </c>
      <c r="AY172" s="230" t="s">
        <v>125</v>
      </c>
    </row>
    <row r="173" spans="1:65" s="2" customFormat="1" ht="22.2" customHeight="1">
      <c r="A173" s="38"/>
      <c r="B173" s="39"/>
      <c r="C173" s="200" t="s">
        <v>257</v>
      </c>
      <c r="D173" s="200" t="s">
        <v>127</v>
      </c>
      <c r="E173" s="201" t="s">
        <v>258</v>
      </c>
      <c r="F173" s="202" t="s">
        <v>259</v>
      </c>
      <c r="G173" s="203" t="s">
        <v>222</v>
      </c>
      <c r="H173" s="204">
        <v>25.56</v>
      </c>
      <c r="I173" s="205"/>
      <c r="J173" s="206">
        <f>ROUND(I173*H173,2)</f>
        <v>0</v>
      </c>
      <c r="K173" s="202" t="s">
        <v>131</v>
      </c>
      <c r="L173" s="44"/>
      <c r="M173" s="207" t="s">
        <v>19</v>
      </c>
      <c r="N173" s="208" t="s">
        <v>43</v>
      </c>
      <c r="O173" s="84"/>
      <c r="P173" s="209">
        <f>O173*H173</f>
        <v>0</v>
      </c>
      <c r="Q173" s="209">
        <v>0</v>
      </c>
      <c r="R173" s="209">
        <f>Q173*H173</f>
        <v>0</v>
      </c>
      <c r="S173" s="209">
        <v>0</v>
      </c>
      <c r="T173" s="21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11" t="s">
        <v>132</v>
      </c>
      <c r="AT173" s="211" t="s">
        <v>127</v>
      </c>
      <c r="AU173" s="211" t="s">
        <v>82</v>
      </c>
      <c r="AY173" s="17" t="s">
        <v>125</v>
      </c>
      <c r="BE173" s="212">
        <f>IF(N173="základní",J173,0)</f>
        <v>0</v>
      </c>
      <c r="BF173" s="212">
        <f>IF(N173="snížená",J173,0)</f>
        <v>0</v>
      </c>
      <c r="BG173" s="212">
        <f>IF(N173="zákl. přenesená",J173,0)</f>
        <v>0</v>
      </c>
      <c r="BH173" s="212">
        <f>IF(N173="sníž. přenesená",J173,0)</f>
        <v>0</v>
      </c>
      <c r="BI173" s="212">
        <f>IF(N173="nulová",J173,0)</f>
        <v>0</v>
      </c>
      <c r="BJ173" s="17" t="s">
        <v>80</v>
      </c>
      <c r="BK173" s="212">
        <f>ROUND(I173*H173,2)</f>
        <v>0</v>
      </c>
      <c r="BL173" s="17" t="s">
        <v>132</v>
      </c>
      <c r="BM173" s="211" t="s">
        <v>260</v>
      </c>
    </row>
    <row r="174" spans="1:47" s="2" customFormat="1" ht="12">
      <c r="A174" s="38"/>
      <c r="B174" s="39"/>
      <c r="C174" s="40"/>
      <c r="D174" s="213" t="s">
        <v>134</v>
      </c>
      <c r="E174" s="40"/>
      <c r="F174" s="214" t="s">
        <v>261</v>
      </c>
      <c r="G174" s="40"/>
      <c r="H174" s="40"/>
      <c r="I174" s="215"/>
      <c r="J174" s="40"/>
      <c r="K174" s="40"/>
      <c r="L174" s="44"/>
      <c r="M174" s="216"/>
      <c r="N174" s="217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134</v>
      </c>
      <c r="AU174" s="17" t="s">
        <v>82</v>
      </c>
    </row>
    <row r="175" spans="1:47" s="2" customFormat="1" ht="12">
      <c r="A175" s="38"/>
      <c r="B175" s="39"/>
      <c r="C175" s="40"/>
      <c r="D175" s="218" t="s">
        <v>136</v>
      </c>
      <c r="E175" s="40"/>
      <c r="F175" s="219" t="s">
        <v>262</v>
      </c>
      <c r="G175" s="40"/>
      <c r="H175" s="40"/>
      <c r="I175" s="215"/>
      <c r="J175" s="40"/>
      <c r="K175" s="40"/>
      <c r="L175" s="44"/>
      <c r="M175" s="216"/>
      <c r="N175" s="217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136</v>
      </c>
      <c r="AU175" s="17" t="s">
        <v>82</v>
      </c>
    </row>
    <row r="176" spans="1:51" s="13" customFormat="1" ht="12">
      <c r="A176" s="13"/>
      <c r="B176" s="220"/>
      <c r="C176" s="221"/>
      <c r="D176" s="213" t="s">
        <v>138</v>
      </c>
      <c r="E176" s="222" t="s">
        <v>19</v>
      </c>
      <c r="F176" s="223" t="s">
        <v>263</v>
      </c>
      <c r="G176" s="221"/>
      <c r="H176" s="224">
        <v>28.8</v>
      </c>
      <c r="I176" s="225"/>
      <c r="J176" s="221"/>
      <c r="K176" s="221"/>
      <c r="L176" s="226"/>
      <c r="M176" s="227"/>
      <c r="N176" s="228"/>
      <c r="O176" s="228"/>
      <c r="P176" s="228"/>
      <c r="Q176" s="228"/>
      <c r="R176" s="228"/>
      <c r="S176" s="228"/>
      <c r="T176" s="22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0" t="s">
        <v>138</v>
      </c>
      <c r="AU176" s="230" t="s">
        <v>82</v>
      </c>
      <c r="AV176" s="13" t="s">
        <v>82</v>
      </c>
      <c r="AW176" s="13" t="s">
        <v>33</v>
      </c>
      <c r="AX176" s="13" t="s">
        <v>72</v>
      </c>
      <c r="AY176" s="230" t="s">
        <v>125</v>
      </c>
    </row>
    <row r="177" spans="1:51" s="13" customFormat="1" ht="12">
      <c r="A177" s="13"/>
      <c r="B177" s="220"/>
      <c r="C177" s="221"/>
      <c r="D177" s="213" t="s">
        <v>138</v>
      </c>
      <c r="E177" s="222" t="s">
        <v>19</v>
      </c>
      <c r="F177" s="223" t="s">
        <v>264</v>
      </c>
      <c r="G177" s="221"/>
      <c r="H177" s="224">
        <v>-3.24</v>
      </c>
      <c r="I177" s="225"/>
      <c r="J177" s="221"/>
      <c r="K177" s="221"/>
      <c r="L177" s="226"/>
      <c r="M177" s="227"/>
      <c r="N177" s="228"/>
      <c r="O177" s="228"/>
      <c r="P177" s="228"/>
      <c r="Q177" s="228"/>
      <c r="R177" s="228"/>
      <c r="S177" s="228"/>
      <c r="T177" s="22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0" t="s">
        <v>138</v>
      </c>
      <c r="AU177" s="230" t="s">
        <v>82</v>
      </c>
      <c r="AV177" s="13" t="s">
        <v>82</v>
      </c>
      <c r="AW177" s="13" t="s">
        <v>33</v>
      </c>
      <c r="AX177" s="13" t="s">
        <v>72</v>
      </c>
      <c r="AY177" s="230" t="s">
        <v>125</v>
      </c>
    </row>
    <row r="178" spans="1:65" s="2" customFormat="1" ht="34.8" customHeight="1">
      <c r="A178" s="38"/>
      <c r="B178" s="39"/>
      <c r="C178" s="200" t="s">
        <v>265</v>
      </c>
      <c r="D178" s="200" t="s">
        <v>127</v>
      </c>
      <c r="E178" s="201" t="s">
        <v>266</v>
      </c>
      <c r="F178" s="202" t="s">
        <v>267</v>
      </c>
      <c r="G178" s="203" t="s">
        <v>222</v>
      </c>
      <c r="H178" s="204">
        <v>1764.44</v>
      </c>
      <c r="I178" s="205"/>
      <c r="J178" s="206">
        <f>ROUND(I178*H178,2)</f>
        <v>0</v>
      </c>
      <c r="K178" s="202" t="s">
        <v>131</v>
      </c>
      <c r="L178" s="44"/>
      <c r="M178" s="207" t="s">
        <v>19</v>
      </c>
      <c r="N178" s="208" t="s">
        <v>43</v>
      </c>
      <c r="O178" s="84"/>
      <c r="P178" s="209">
        <f>O178*H178</f>
        <v>0</v>
      </c>
      <c r="Q178" s="209">
        <v>0</v>
      </c>
      <c r="R178" s="209">
        <f>Q178*H178</f>
        <v>0</v>
      </c>
      <c r="S178" s="209">
        <v>0</v>
      </c>
      <c r="T178" s="21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11" t="s">
        <v>132</v>
      </c>
      <c r="AT178" s="211" t="s">
        <v>127</v>
      </c>
      <c r="AU178" s="211" t="s">
        <v>82</v>
      </c>
      <c r="AY178" s="17" t="s">
        <v>125</v>
      </c>
      <c r="BE178" s="212">
        <f>IF(N178="základní",J178,0)</f>
        <v>0</v>
      </c>
      <c r="BF178" s="212">
        <f>IF(N178="snížená",J178,0)</f>
        <v>0</v>
      </c>
      <c r="BG178" s="212">
        <f>IF(N178="zákl. přenesená",J178,0)</f>
        <v>0</v>
      </c>
      <c r="BH178" s="212">
        <f>IF(N178="sníž. přenesená",J178,0)</f>
        <v>0</v>
      </c>
      <c r="BI178" s="212">
        <f>IF(N178="nulová",J178,0)</f>
        <v>0</v>
      </c>
      <c r="BJ178" s="17" t="s">
        <v>80</v>
      </c>
      <c r="BK178" s="212">
        <f>ROUND(I178*H178,2)</f>
        <v>0</v>
      </c>
      <c r="BL178" s="17" t="s">
        <v>132</v>
      </c>
      <c r="BM178" s="211" t="s">
        <v>268</v>
      </c>
    </row>
    <row r="179" spans="1:47" s="2" customFormat="1" ht="12">
      <c r="A179" s="38"/>
      <c r="B179" s="39"/>
      <c r="C179" s="40"/>
      <c r="D179" s="213" t="s">
        <v>134</v>
      </c>
      <c r="E179" s="40"/>
      <c r="F179" s="214" t="s">
        <v>269</v>
      </c>
      <c r="G179" s="40"/>
      <c r="H179" s="40"/>
      <c r="I179" s="215"/>
      <c r="J179" s="40"/>
      <c r="K179" s="40"/>
      <c r="L179" s="44"/>
      <c r="M179" s="216"/>
      <c r="N179" s="217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134</v>
      </c>
      <c r="AU179" s="17" t="s">
        <v>82</v>
      </c>
    </row>
    <row r="180" spans="1:47" s="2" customFormat="1" ht="12">
      <c r="A180" s="38"/>
      <c r="B180" s="39"/>
      <c r="C180" s="40"/>
      <c r="D180" s="218" t="s">
        <v>136</v>
      </c>
      <c r="E180" s="40"/>
      <c r="F180" s="219" t="s">
        <v>270</v>
      </c>
      <c r="G180" s="40"/>
      <c r="H180" s="40"/>
      <c r="I180" s="215"/>
      <c r="J180" s="40"/>
      <c r="K180" s="40"/>
      <c r="L180" s="44"/>
      <c r="M180" s="216"/>
      <c r="N180" s="217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136</v>
      </c>
      <c r="AU180" s="17" t="s">
        <v>82</v>
      </c>
    </row>
    <row r="181" spans="1:51" s="13" customFormat="1" ht="12">
      <c r="A181" s="13"/>
      <c r="B181" s="220"/>
      <c r="C181" s="221"/>
      <c r="D181" s="213" t="s">
        <v>138</v>
      </c>
      <c r="E181" s="222" t="s">
        <v>19</v>
      </c>
      <c r="F181" s="223" t="s">
        <v>227</v>
      </c>
      <c r="G181" s="221"/>
      <c r="H181" s="224">
        <v>680</v>
      </c>
      <c r="I181" s="225"/>
      <c r="J181" s="221"/>
      <c r="K181" s="221"/>
      <c r="L181" s="226"/>
      <c r="M181" s="227"/>
      <c r="N181" s="228"/>
      <c r="O181" s="228"/>
      <c r="P181" s="228"/>
      <c r="Q181" s="228"/>
      <c r="R181" s="228"/>
      <c r="S181" s="228"/>
      <c r="T181" s="22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0" t="s">
        <v>138</v>
      </c>
      <c r="AU181" s="230" t="s">
        <v>82</v>
      </c>
      <c r="AV181" s="13" t="s">
        <v>82</v>
      </c>
      <c r="AW181" s="13" t="s">
        <v>33</v>
      </c>
      <c r="AX181" s="13" t="s">
        <v>72</v>
      </c>
      <c r="AY181" s="230" t="s">
        <v>125</v>
      </c>
    </row>
    <row r="182" spans="1:51" s="13" customFormat="1" ht="12">
      <c r="A182" s="13"/>
      <c r="B182" s="220"/>
      <c r="C182" s="221"/>
      <c r="D182" s="213" t="s">
        <v>138</v>
      </c>
      <c r="E182" s="222" t="s">
        <v>19</v>
      </c>
      <c r="F182" s="223" t="s">
        <v>226</v>
      </c>
      <c r="G182" s="221"/>
      <c r="H182" s="224">
        <v>1130</v>
      </c>
      <c r="I182" s="225"/>
      <c r="J182" s="221"/>
      <c r="K182" s="221"/>
      <c r="L182" s="226"/>
      <c r="M182" s="227"/>
      <c r="N182" s="228"/>
      <c r="O182" s="228"/>
      <c r="P182" s="228"/>
      <c r="Q182" s="228"/>
      <c r="R182" s="228"/>
      <c r="S182" s="228"/>
      <c r="T182" s="22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0" t="s">
        <v>138</v>
      </c>
      <c r="AU182" s="230" t="s">
        <v>82</v>
      </c>
      <c r="AV182" s="13" t="s">
        <v>82</v>
      </c>
      <c r="AW182" s="13" t="s">
        <v>33</v>
      </c>
      <c r="AX182" s="13" t="s">
        <v>72</v>
      </c>
      <c r="AY182" s="230" t="s">
        <v>125</v>
      </c>
    </row>
    <row r="183" spans="1:51" s="13" customFormat="1" ht="12">
      <c r="A183" s="13"/>
      <c r="B183" s="220"/>
      <c r="C183" s="221"/>
      <c r="D183" s="213" t="s">
        <v>138</v>
      </c>
      <c r="E183" s="222" t="s">
        <v>19</v>
      </c>
      <c r="F183" s="223" t="s">
        <v>271</v>
      </c>
      <c r="G183" s="221"/>
      <c r="H183" s="224">
        <v>-20</v>
      </c>
      <c r="I183" s="225"/>
      <c r="J183" s="221"/>
      <c r="K183" s="221"/>
      <c r="L183" s="226"/>
      <c r="M183" s="227"/>
      <c r="N183" s="228"/>
      <c r="O183" s="228"/>
      <c r="P183" s="228"/>
      <c r="Q183" s="228"/>
      <c r="R183" s="228"/>
      <c r="S183" s="228"/>
      <c r="T183" s="22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0" t="s">
        <v>138</v>
      </c>
      <c r="AU183" s="230" t="s">
        <v>82</v>
      </c>
      <c r="AV183" s="13" t="s">
        <v>82</v>
      </c>
      <c r="AW183" s="13" t="s">
        <v>33</v>
      </c>
      <c r="AX183" s="13" t="s">
        <v>72</v>
      </c>
      <c r="AY183" s="230" t="s">
        <v>125</v>
      </c>
    </row>
    <row r="184" spans="1:51" s="13" customFormat="1" ht="12">
      <c r="A184" s="13"/>
      <c r="B184" s="220"/>
      <c r="C184" s="221"/>
      <c r="D184" s="213" t="s">
        <v>138</v>
      </c>
      <c r="E184" s="222" t="s">
        <v>19</v>
      </c>
      <c r="F184" s="223" t="s">
        <v>272</v>
      </c>
      <c r="G184" s="221"/>
      <c r="H184" s="224">
        <v>-25.56</v>
      </c>
      <c r="I184" s="225"/>
      <c r="J184" s="221"/>
      <c r="K184" s="221"/>
      <c r="L184" s="226"/>
      <c r="M184" s="227"/>
      <c r="N184" s="228"/>
      <c r="O184" s="228"/>
      <c r="P184" s="228"/>
      <c r="Q184" s="228"/>
      <c r="R184" s="228"/>
      <c r="S184" s="228"/>
      <c r="T184" s="22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0" t="s">
        <v>138</v>
      </c>
      <c r="AU184" s="230" t="s">
        <v>82</v>
      </c>
      <c r="AV184" s="13" t="s">
        <v>82</v>
      </c>
      <c r="AW184" s="13" t="s">
        <v>33</v>
      </c>
      <c r="AX184" s="13" t="s">
        <v>72</v>
      </c>
      <c r="AY184" s="230" t="s">
        <v>125</v>
      </c>
    </row>
    <row r="185" spans="1:65" s="2" customFormat="1" ht="14.4" customHeight="1">
      <c r="A185" s="38"/>
      <c r="B185" s="39"/>
      <c r="C185" s="200" t="s">
        <v>7</v>
      </c>
      <c r="D185" s="200" t="s">
        <v>127</v>
      </c>
      <c r="E185" s="201" t="s">
        <v>273</v>
      </c>
      <c r="F185" s="202" t="s">
        <v>274</v>
      </c>
      <c r="G185" s="203" t="s">
        <v>222</v>
      </c>
      <c r="H185" s="204">
        <v>1764.44</v>
      </c>
      <c r="I185" s="205"/>
      <c r="J185" s="206">
        <f>ROUND(I185*H185,2)</f>
        <v>0</v>
      </c>
      <c r="K185" s="202" t="s">
        <v>131</v>
      </c>
      <c r="L185" s="44"/>
      <c r="M185" s="207" t="s">
        <v>19</v>
      </c>
      <c r="N185" s="208" t="s">
        <v>43</v>
      </c>
      <c r="O185" s="84"/>
      <c r="P185" s="209">
        <f>O185*H185</f>
        <v>0</v>
      </c>
      <c r="Q185" s="209">
        <v>0</v>
      </c>
      <c r="R185" s="209">
        <f>Q185*H185</f>
        <v>0</v>
      </c>
      <c r="S185" s="209">
        <v>0</v>
      </c>
      <c r="T185" s="21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11" t="s">
        <v>132</v>
      </c>
      <c r="AT185" s="211" t="s">
        <v>127</v>
      </c>
      <c r="AU185" s="211" t="s">
        <v>82</v>
      </c>
      <c r="AY185" s="17" t="s">
        <v>125</v>
      </c>
      <c r="BE185" s="212">
        <f>IF(N185="základní",J185,0)</f>
        <v>0</v>
      </c>
      <c r="BF185" s="212">
        <f>IF(N185="snížená",J185,0)</f>
        <v>0</v>
      </c>
      <c r="BG185" s="212">
        <f>IF(N185="zákl. přenesená",J185,0)</f>
        <v>0</v>
      </c>
      <c r="BH185" s="212">
        <f>IF(N185="sníž. přenesená",J185,0)</f>
        <v>0</v>
      </c>
      <c r="BI185" s="212">
        <f>IF(N185="nulová",J185,0)</f>
        <v>0</v>
      </c>
      <c r="BJ185" s="17" t="s">
        <v>80</v>
      </c>
      <c r="BK185" s="212">
        <f>ROUND(I185*H185,2)</f>
        <v>0</v>
      </c>
      <c r="BL185" s="17" t="s">
        <v>132</v>
      </c>
      <c r="BM185" s="211" t="s">
        <v>275</v>
      </c>
    </row>
    <row r="186" spans="1:47" s="2" customFormat="1" ht="12">
      <c r="A186" s="38"/>
      <c r="B186" s="39"/>
      <c r="C186" s="40"/>
      <c r="D186" s="213" t="s">
        <v>134</v>
      </c>
      <c r="E186" s="40"/>
      <c r="F186" s="214" t="s">
        <v>276</v>
      </c>
      <c r="G186" s="40"/>
      <c r="H186" s="40"/>
      <c r="I186" s="215"/>
      <c r="J186" s="40"/>
      <c r="K186" s="40"/>
      <c r="L186" s="44"/>
      <c r="M186" s="216"/>
      <c r="N186" s="217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134</v>
      </c>
      <c r="AU186" s="17" t="s">
        <v>82</v>
      </c>
    </row>
    <row r="187" spans="1:47" s="2" customFormat="1" ht="12">
      <c r="A187" s="38"/>
      <c r="B187" s="39"/>
      <c r="C187" s="40"/>
      <c r="D187" s="218" t="s">
        <v>136</v>
      </c>
      <c r="E187" s="40"/>
      <c r="F187" s="219" t="s">
        <v>277</v>
      </c>
      <c r="G187" s="40"/>
      <c r="H187" s="40"/>
      <c r="I187" s="215"/>
      <c r="J187" s="40"/>
      <c r="K187" s="40"/>
      <c r="L187" s="44"/>
      <c r="M187" s="216"/>
      <c r="N187" s="217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136</v>
      </c>
      <c r="AU187" s="17" t="s">
        <v>82</v>
      </c>
    </row>
    <row r="188" spans="1:65" s="2" customFormat="1" ht="30" customHeight="1">
      <c r="A188" s="38"/>
      <c r="B188" s="39"/>
      <c r="C188" s="200" t="s">
        <v>278</v>
      </c>
      <c r="D188" s="200" t="s">
        <v>127</v>
      </c>
      <c r="E188" s="201" t="s">
        <v>279</v>
      </c>
      <c r="F188" s="202" t="s">
        <v>280</v>
      </c>
      <c r="G188" s="203" t="s">
        <v>281</v>
      </c>
      <c r="H188" s="204">
        <v>3175.992</v>
      </c>
      <c r="I188" s="205"/>
      <c r="J188" s="206">
        <f>ROUND(I188*H188,2)</f>
        <v>0</v>
      </c>
      <c r="K188" s="202" t="s">
        <v>131</v>
      </c>
      <c r="L188" s="44"/>
      <c r="M188" s="207" t="s">
        <v>19</v>
      </c>
      <c r="N188" s="208" t="s">
        <v>43</v>
      </c>
      <c r="O188" s="84"/>
      <c r="P188" s="209">
        <f>O188*H188</f>
        <v>0</v>
      </c>
      <c r="Q188" s="209">
        <v>0</v>
      </c>
      <c r="R188" s="209">
        <f>Q188*H188</f>
        <v>0</v>
      </c>
      <c r="S188" s="209">
        <v>0</v>
      </c>
      <c r="T188" s="21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11" t="s">
        <v>132</v>
      </c>
      <c r="AT188" s="211" t="s">
        <v>127</v>
      </c>
      <c r="AU188" s="211" t="s">
        <v>82</v>
      </c>
      <c r="AY188" s="17" t="s">
        <v>125</v>
      </c>
      <c r="BE188" s="212">
        <f>IF(N188="základní",J188,0)</f>
        <v>0</v>
      </c>
      <c r="BF188" s="212">
        <f>IF(N188="snížená",J188,0)</f>
        <v>0</v>
      </c>
      <c r="BG188" s="212">
        <f>IF(N188="zákl. přenesená",J188,0)</f>
        <v>0</v>
      </c>
      <c r="BH188" s="212">
        <f>IF(N188="sníž. přenesená",J188,0)</f>
        <v>0</v>
      </c>
      <c r="BI188" s="212">
        <f>IF(N188="nulová",J188,0)</f>
        <v>0</v>
      </c>
      <c r="BJ188" s="17" t="s">
        <v>80</v>
      </c>
      <c r="BK188" s="212">
        <f>ROUND(I188*H188,2)</f>
        <v>0</v>
      </c>
      <c r="BL188" s="17" t="s">
        <v>132</v>
      </c>
      <c r="BM188" s="211" t="s">
        <v>282</v>
      </c>
    </row>
    <row r="189" spans="1:47" s="2" customFormat="1" ht="12">
      <c r="A189" s="38"/>
      <c r="B189" s="39"/>
      <c r="C189" s="40"/>
      <c r="D189" s="213" t="s">
        <v>134</v>
      </c>
      <c r="E189" s="40"/>
      <c r="F189" s="214" t="s">
        <v>283</v>
      </c>
      <c r="G189" s="40"/>
      <c r="H189" s="40"/>
      <c r="I189" s="215"/>
      <c r="J189" s="40"/>
      <c r="K189" s="40"/>
      <c r="L189" s="44"/>
      <c r="M189" s="216"/>
      <c r="N189" s="217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134</v>
      </c>
      <c r="AU189" s="17" t="s">
        <v>82</v>
      </c>
    </row>
    <row r="190" spans="1:47" s="2" customFormat="1" ht="12">
      <c r="A190" s="38"/>
      <c r="B190" s="39"/>
      <c r="C190" s="40"/>
      <c r="D190" s="218" t="s">
        <v>136</v>
      </c>
      <c r="E190" s="40"/>
      <c r="F190" s="219" t="s">
        <v>284</v>
      </c>
      <c r="G190" s="40"/>
      <c r="H190" s="40"/>
      <c r="I190" s="215"/>
      <c r="J190" s="40"/>
      <c r="K190" s="40"/>
      <c r="L190" s="44"/>
      <c r="M190" s="216"/>
      <c r="N190" s="217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136</v>
      </c>
      <c r="AU190" s="17" t="s">
        <v>82</v>
      </c>
    </row>
    <row r="191" spans="1:51" s="13" customFormat="1" ht="12">
      <c r="A191" s="13"/>
      <c r="B191" s="220"/>
      <c r="C191" s="221"/>
      <c r="D191" s="213" t="s">
        <v>138</v>
      </c>
      <c r="E191" s="221"/>
      <c r="F191" s="223" t="s">
        <v>285</v>
      </c>
      <c r="G191" s="221"/>
      <c r="H191" s="224">
        <v>3175.992</v>
      </c>
      <c r="I191" s="225"/>
      <c r="J191" s="221"/>
      <c r="K191" s="221"/>
      <c r="L191" s="226"/>
      <c r="M191" s="227"/>
      <c r="N191" s="228"/>
      <c r="O191" s="228"/>
      <c r="P191" s="228"/>
      <c r="Q191" s="228"/>
      <c r="R191" s="228"/>
      <c r="S191" s="228"/>
      <c r="T191" s="22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0" t="s">
        <v>138</v>
      </c>
      <c r="AU191" s="230" t="s">
        <v>82</v>
      </c>
      <c r="AV191" s="13" t="s">
        <v>82</v>
      </c>
      <c r="AW191" s="13" t="s">
        <v>4</v>
      </c>
      <c r="AX191" s="13" t="s">
        <v>80</v>
      </c>
      <c r="AY191" s="230" t="s">
        <v>125</v>
      </c>
    </row>
    <row r="192" spans="1:65" s="2" customFormat="1" ht="22.2" customHeight="1">
      <c r="A192" s="38"/>
      <c r="B192" s="39"/>
      <c r="C192" s="200" t="s">
        <v>286</v>
      </c>
      <c r="D192" s="200" t="s">
        <v>127</v>
      </c>
      <c r="E192" s="201" t="s">
        <v>287</v>
      </c>
      <c r="F192" s="202" t="s">
        <v>288</v>
      </c>
      <c r="G192" s="203" t="s">
        <v>130</v>
      </c>
      <c r="H192" s="204">
        <v>2240</v>
      </c>
      <c r="I192" s="205"/>
      <c r="J192" s="206">
        <f>ROUND(I192*H192,2)</f>
        <v>0</v>
      </c>
      <c r="K192" s="202" t="s">
        <v>131</v>
      </c>
      <c r="L192" s="44"/>
      <c r="M192" s="207" t="s">
        <v>19</v>
      </c>
      <c r="N192" s="208" t="s">
        <v>43</v>
      </c>
      <c r="O192" s="84"/>
      <c r="P192" s="209">
        <f>O192*H192</f>
        <v>0</v>
      </c>
      <c r="Q192" s="209">
        <v>0</v>
      </c>
      <c r="R192" s="209">
        <f>Q192*H192</f>
        <v>0</v>
      </c>
      <c r="S192" s="209">
        <v>0</v>
      </c>
      <c r="T192" s="21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11" t="s">
        <v>132</v>
      </c>
      <c r="AT192" s="211" t="s">
        <v>127</v>
      </c>
      <c r="AU192" s="211" t="s">
        <v>82</v>
      </c>
      <c r="AY192" s="17" t="s">
        <v>125</v>
      </c>
      <c r="BE192" s="212">
        <f>IF(N192="základní",J192,0)</f>
        <v>0</v>
      </c>
      <c r="BF192" s="212">
        <f>IF(N192="snížená",J192,0)</f>
        <v>0</v>
      </c>
      <c r="BG192" s="212">
        <f>IF(N192="zákl. přenesená",J192,0)</f>
        <v>0</v>
      </c>
      <c r="BH192" s="212">
        <f>IF(N192="sníž. přenesená",J192,0)</f>
        <v>0</v>
      </c>
      <c r="BI192" s="212">
        <f>IF(N192="nulová",J192,0)</f>
        <v>0</v>
      </c>
      <c r="BJ192" s="17" t="s">
        <v>80</v>
      </c>
      <c r="BK192" s="212">
        <f>ROUND(I192*H192,2)</f>
        <v>0</v>
      </c>
      <c r="BL192" s="17" t="s">
        <v>132</v>
      </c>
      <c r="BM192" s="211" t="s">
        <v>289</v>
      </c>
    </row>
    <row r="193" spans="1:47" s="2" customFormat="1" ht="12">
      <c r="A193" s="38"/>
      <c r="B193" s="39"/>
      <c r="C193" s="40"/>
      <c r="D193" s="213" t="s">
        <v>134</v>
      </c>
      <c r="E193" s="40"/>
      <c r="F193" s="214" t="s">
        <v>290</v>
      </c>
      <c r="G193" s="40"/>
      <c r="H193" s="40"/>
      <c r="I193" s="215"/>
      <c r="J193" s="40"/>
      <c r="K193" s="40"/>
      <c r="L193" s="44"/>
      <c r="M193" s="216"/>
      <c r="N193" s="217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134</v>
      </c>
      <c r="AU193" s="17" t="s">
        <v>82</v>
      </c>
    </row>
    <row r="194" spans="1:47" s="2" customFormat="1" ht="12">
      <c r="A194" s="38"/>
      <c r="B194" s="39"/>
      <c r="C194" s="40"/>
      <c r="D194" s="218" t="s">
        <v>136</v>
      </c>
      <c r="E194" s="40"/>
      <c r="F194" s="219" t="s">
        <v>291</v>
      </c>
      <c r="G194" s="40"/>
      <c r="H194" s="40"/>
      <c r="I194" s="215"/>
      <c r="J194" s="40"/>
      <c r="K194" s="40"/>
      <c r="L194" s="44"/>
      <c r="M194" s="216"/>
      <c r="N194" s="217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136</v>
      </c>
      <c r="AU194" s="17" t="s">
        <v>82</v>
      </c>
    </row>
    <row r="195" spans="1:51" s="13" customFormat="1" ht="12">
      <c r="A195" s="13"/>
      <c r="B195" s="220"/>
      <c r="C195" s="221"/>
      <c r="D195" s="213" t="s">
        <v>138</v>
      </c>
      <c r="E195" s="222" t="s">
        <v>19</v>
      </c>
      <c r="F195" s="223" t="s">
        <v>292</v>
      </c>
      <c r="G195" s="221"/>
      <c r="H195" s="224">
        <v>2240</v>
      </c>
      <c r="I195" s="225"/>
      <c r="J195" s="221"/>
      <c r="K195" s="221"/>
      <c r="L195" s="226"/>
      <c r="M195" s="227"/>
      <c r="N195" s="228"/>
      <c r="O195" s="228"/>
      <c r="P195" s="228"/>
      <c r="Q195" s="228"/>
      <c r="R195" s="228"/>
      <c r="S195" s="228"/>
      <c r="T195" s="22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0" t="s">
        <v>138</v>
      </c>
      <c r="AU195" s="230" t="s">
        <v>82</v>
      </c>
      <c r="AV195" s="13" t="s">
        <v>82</v>
      </c>
      <c r="AW195" s="13" t="s">
        <v>33</v>
      </c>
      <c r="AX195" s="13" t="s">
        <v>72</v>
      </c>
      <c r="AY195" s="230" t="s">
        <v>125</v>
      </c>
    </row>
    <row r="196" spans="1:65" s="2" customFormat="1" ht="30" customHeight="1">
      <c r="A196" s="38"/>
      <c r="B196" s="39"/>
      <c r="C196" s="200" t="s">
        <v>293</v>
      </c>
      <c r="D196" s="200" t="s">
        <v>127</v>
      </c>
      <c r="E196" s="201" t="s">
        <v>294</v>
      </c>
      <c r="F196" s="202" t="s">
        <v>295</v>
      </c>
      <c r="G196" s="203" t="s">
        <v>130</v>
      </c>
      <c r="H196" s="204">
        <v>510</v>
      </c>
      <c r="I196" s="205"/>
      <c r="J196" s="206">
        <f>ROUND(I196*H196,2)</f>
        <v>0</v>
      </c>
      <c r="K196" s="202" t="s">
        <v>131</v>
      </c>
      <c r="L196" s="44"/>
      <c r="M196" s="207" t="s">
        <v>19</v>
      </c>
      <c r="N196" s="208" t="s">
        <v>43</v>
      </c>
      <c r="O196" s="84"/>
      <c r="P196" s="209">
        <f>O196*H196</f>
        <v>0</v>
      </c>
      <c r="Q196" s="209">
        <v>0</v>
      </c>
      <c r="R196" s="209">
        <f>Q196*H196</f>
        <v>0</v>
      </c>
      <c r="S196" s="209">
        <v>0</v>
      </c>
      <c r="T196" s="21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11" t="s">
        <v>132</v>
      </c>
      <c r="AT196" s="211" t="s">
        <v>127</v>
      </c>
      <c r="AU196" s="211" t="s">
        <v>82</v>
      </c>
      <c r="AY196" s="17" t="s">
        <v>125</v>
      </c>
      <c r="BE196" s="212">
        <f>IF(N196="základní",J196,0)</f>
        <v>0</v>
      </c>
      <c r="BF196" s="212">
        <f>IF(N196="snížená",J196,0)</f>
        <v>0</v>
      </c>
      <c r="BG196" s="212">
        <f>IF(N196="zákl. přenesená",J196,0)</f>
        <v>0</v>
      </c>
      <c r="BH196" s="212">
        <f>IF(N196="sníž. přenesená",J196,0)</f>
        <v>0</v>
      </c>
      <c r="BI196" s="212">
        <f>IF(N196="nulová",J196,0)</f>
        <v>0</v>
      </c>
      <c r="BJ196" s="17" t="s">
        <v>80</v>
      </c>
      <c r="BK196" s="212">
        <f>ROUND(I196*H196,2)</f>
        <v>0</v>
      </c>
      <c r="BL196" s="17" t="s">
        <v>132</v>
      </c>
      <c r="BM196" s="211" t="s">
        <v>296</v>
      </c>
    </row>
    <row r="197" spans="1:47" s="2" customFormat="1" ht="12">
      <c r="A197" s="38"/>
      <c r="B197" s="39"/>
      <c r="C197" s="40"/>
      <c r="D197" s="213" t="s">
        <v>134</v>
      </c>
      <c r="E197" s="40"/>
      <c r="F197" s="214" t="s">
        <v>297</v>
      </c>
      <c r="G197" s="40"/>
      <c r="H197" s="40"/>
      <c r="I197" s="215"/>
      <c r="J197" s="40"/>
      <c r="K197" s="40"/>
      <c r="L197" s="44"/>
      <c r="M197" s="216"/>
      <c r="N197" s="217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134</v>
      </c>
      <c r="AU197" s="17" t="s">
        <v>82</v>
      </c>
    </row>
    <row r="198" spans="1:47" s="2" customFormat="1" ht="12">
      <c r="A198" s="38"/>
      <c r="B198" s="39"/>
      <c r="C198" s="40"/>
      <c r="D198" s="218" t="s">
        <v>136</v>
      </c>
      <c r="E198" s="40"/>
      <c r="F198" s="219" t="s">
        <v>298</v>
      </c>
      <c r="G198" s="40"/>
      <c r="H198" s="40"/>
      <c r="I198" s="215"/>
      <c r="J198" s="40"/>
      <c r="K198" s="40"/>
      <c r="L198" s="44"/>
      <c r="M198" s="216"/>
      <c r="N198" s="217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136</v>
      </c>
      <c r="AU198" s="17" t="s">
        <v>82</v>
      </c>
    </row>
    <row r="199" spans="1:51" s="13" customFormat="1" ht="12">
      <c r="A199" s="13"/>
      <c r="B199" s="220"/>
      <c r="C199" s="221"/>
      <c r="D199" s="213" t="s">
        <v>138</v>
      </c>
      <c r="E199" s="222" t="s">
        <v>19</v>
      </c>
      <c r="F199" s="223" t="s">
        <v>299</v>
      </c>
      <c r="G199" s="221"/>
      <c r="H199" s="224">
        <v>510</v>
      </c>
      <c r="I199" s="225"/>
      <c r="J199" s="221"/>
      <c r="K199" s="221"/>
      <c r="L199" s="226"/>
      <c r="M199" s="227"/>
      <c r="N199" s="228"/>
      <c r="O199" s="228"/>
      <c r="P199" s="228"/>
      <c r="Q199" s="228"/>
      <c r="R199" s="228"/>
      <c r="S199" s="228"/>
      <c r="T199" s="22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0" t="s">
        <v>138</v>
      </c>
      <c r="AU199" s="230" t="s">
        <v>82</v>
      </c>
      <c r="AV199" s="13" t="s">
        <v>82</v>
      </c>
      <c r="AW199" s="13" t="s">
        <v>33</v>
      </c>
      <c r="AX199" s="13" t="s">
        <v>72</v>
      </c>
      <c r="AY199" s="230" t="s">
        <v>125</v>
      </c>
    </row>
    <row r="200" spans="1:65" s="2" customFormat="1" ht="14.4" customHeight="1">
      <c r="A200" s="38"/>
      <c r="B200" s="39"/>
      <c r="C200" s="231" t="s">
        <v>300</v>
      </c>
      <c r="D200" s="231" t="s">
        <v>301</v>
      </c>
      <c r="E200" s="232" t="s">
        <v>302</v>
      </c>
      <c r="F200" s="233" t="s">
        <v>303</v>
      </c>
      <c r="G200" s="234" t="s">
        <v>281</v>
      </c>
      <c r="H200" s="235">
        <v>91.8</v>
      </c>
      <c r="I200" s="236"/>
      <c r="J200" s="237">
        <f>ROUND(I200*H200,2)</f>
        <v>0</v>
      </c>
      <c r="K200" s="233" t="s">
        <v>131</v>
      </c>
      <c r="L200" s="238"/>
      <c r="M200" s="239" t="s">
        <v>19</v>
      </c>
      <c r="N200" s="240" t="s">
        <v>43</v>
      </c>
      <c r="O200" s="84"/>
      <c r="P200" s="209">
        <f>O200*H200</f>
        <v>0</v>
      </c>
      <c r="Q200" s="209">
        <v>1</v>
      </c>
      <c r="R200" s="209">
        <f>Q200*H200</f>
        <v>91.8</v>
      </c>
      <c r="S200" s="209">
        <v>0</v>
      </c>
      <c r="T200" s="21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11" t="s">
        <v>177</v>
      </c>
      <c r="AT200" s="211" t="s">
        <v>301</v>
      </c>
      <c r="AU200" s="211" t="s">
        <v>82</v>
      </c>
      <c r="AY200" s="17" t="s">
        <v>125</v>
      </c>
      <c r="BE200" s="212">
        <f>IF(N200="základní",J200,0)</f>
        <v>0</v>
      </c>
      <c r="BF200" s="212">
        <f>IF(N200="snížená",J200,0)</f>
        <v>0</v>
      </c>
      <c r="BG200" s="212">
        <f>IF(N200="zákl. přenesená",J200,0)</f>
        <v>0</v>
      </c>
      <c r="BH200" s="212">
        <f>IF(N200="sníž. přenesená",J200,0)</f>
        <v>0</v>
      </c>
      <c r="BI200" s="212">
        <f>IF(N200="nulová",J200,0)</f>
        <v>0</v>
      </c>
      <c r="BJ200" s="17" t="s">
        <v>80</v>
      </c>
      <c r="BK200" s="212">
        <f>ROUND(I200*H200,2)</f>
        <v>0</v>
      </c>
      <c r="BL200" s="17" t="s">
        <v>132</v>
      </c>
      <c r="BM200" s="211" t="s">
        <v>304</v>
      </c>
    </row>
    <row r="201" spans="1:47" s="2" customFormat="1" ht="12">
      <c r="A201" s="38"/>
      <c r="B201" s="39"/>
      <c r="C201" s="40"/>
      <c r="D201" s="213" t="s">
        <v>134</v>
      </c>
      <c r="E201" s="40"/>
      <c r="F201" s="214" t="s">
        <v>303</v>
      </c>
      <c r="G201" s="40"/>
      <c r="H201" s="40"/>
      <c r="I201" s="215"/>
      <c r="J201" s="40"/>
      <c r="K201" s="40"/>
      <c r="L201" s="44"/>
      <c r="M201" s="216"/>
      <c r="N201" s="217"/>
      <c r="O201" s="84"/>
      <c r="P201" s="84"/>
      <c r="Q201" s="84"/>
      <c r="R201" s="84"/>
      <c r="S201" s="84"/>
      <c r="T201" s="85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134</v>
      </c>
      <c r="AU201" s="17" t="s">
        <v>82</v>
      </c>
    </row>
    <row r="202" spans="1:51" s="13" customFormat="1" ht="12">
      <c r="A202" s="13"/>
      <c r="B202" s="220"/>
      <c r="C202" s="221"/>
      <c r="D202" s="213" t="s">
        <v>138</v>
      </c>
      <c r="E202" s="222" t="s">
        <v>19</v>
      </c>
      <c r="F202" s="223" t="s">
        <v>305</v>
      </c>
      <c r="G202" s="221"/>
      <c r="H202" s="224">
        <v>91.8</v>
      </c>
      <c r="I202" s="225"/>
      <c r="J202" s="221"/>
      <c r="K202" s="221"/>
      <c r="L202" s="226"/>
      <c r="M202" s="227"/>
      <c r="N202" s="228"/>
      <c r="O202" s="228"/>
      <c r="P202" s="228"/>
      <c r="Q202" s="228"/>
      <c r="R202" s="228"/>
      <c r="S202" s="228"/>
      <c r="T202" s="22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0" t="s">
        <v>138</v>
      </c>
      <c r="AU202" s="230" t="s">
        <v>82</v>
      </c>
      <c r="AV202" s="13" t="s">
        <v>82</v>
      </c>
      <c r="AW202" s="13" t="s">
        <v>33</v>
      </c>
      <c r="AX202" s="13" t="s">
        <v>72</v>
      </c>
      <c r="AY202" s="230" t="s">
        <v>125</v>
      </c>
    </row>
    <row r="203" spans="1:65" s="2" customFormat="1" ht="22.2" customHeight="1">
      <c r="A203" s="38"/>
      <c r="B203" s="39"/>
      <c r="C203" s="200" t="s">
        <v>306</v>
      </c>
      <c r="D203" s="200" t="s">
        <v>127</v>
      </c>
      <c r="E203" s="201" t="s">
        <v>307</v>
      </c>
      <c r="F203" s="202" t="s">
        <v>308</v>
      </c>
      <c r="G203" s="203" t="s">
        <v>130</v>
      </c>
      <c r="H203" s="204">
        <v>510</v>
      </c>
      <c r="I203" s="205"/>
      <c r="J203" s="206">
        <f>ROUND(I203*H203,2)</f>
        <v>0</v>
      </c>
      <c r="K203" s="202" t="s">
        <v>131</v>
      </c>
      <c r="L203" s="44"/>
      <c r="M203" s="207" t="s">
        <v>19</v>
      </c>
      <c r="N203" s="208" t="s">
        <v>43</v>
      </c>
      <c r="O203" s="84"/>
      <c r="P203" s="209">
        <f>O203*H203</f>
        <v>0</v>
      </c>
      <c r="Q203" s="209">
        <v>0</v>
      </c>
      <c r="R203" s="209">
        <f>Q203*H203</f>
        <v>0</v>
      </c>
      <c r="S203" s="209">
        <v>0</v>
      </c>
      <c r="T203" s="21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11" t="s">
        <v>132</v>
      </c>
      <c r="AT203" s="211" t="s">
        <v>127</v>
      </c>
      <c r="AU203" s="211" t="s">
        <v>82</v>
      </c>
      <c r="AY203" s="17" t="s">
        <v>125</v>
      </c>
      <c r="BE203" s="212">
        <f>IF(N203="základní",J203,0)</f>
        <v>0</v>
      </c>
      <c r="BF203" s="212">
        <f>IF(N203="snížená",J203,0)</f>
        <v>0</v>
      </c>
      <c r="BG203" s="212">
        <f>IF(N203="zákl. přenesená",J203,0)</f>
        <v>0</v>
      </c>
      <c r="BH203" s="212">
        <f>IF(N203="sníž. přenesená",J203,0)</f>
        <v>0</v>
      </c>
      <c r="BI203" s="212">
        <f>IF(N203="nulová",J203,0)</f>
        <v>0</v>
      </c>
      <c r="BJ203" s="17" t="s">
        <v>80</v>
      </c>
      <c r="BK203" s="212">
        <f>ROUND(I203*H203,2)</f>
        <v>0</v>
      </c>
      <c r="BL203" s="17" t="s">
        <v>132</v>
      </c>
      <c r="BM203" s="211" t="s">
        <v>309</v>
      </c>
    </row>
    <row r="204" spans="1:47" s="2" customFormat="1" ht="12">
      <c r="A204" s="38"/>
      <c r="B204" s="39"/>
      <c r="C204" s="40"/>
      <c r="D204" s="213" t="s">
        <v>134</v>
      </c>
      <c r="E204" s="40"/>
      <c r="F204" s="214" t="s">
        <v>310</v>
      </c>
      <c r="G204" s="40"/>
      <c r="H204" s="40"/>
      <c r="I204" s="215"/>
      <c r="J204" s="40"/>
      <c r="K204" s="40"/>
      <c r="L204" s="44"/>
      <c r="M204" s="216"/>
      <c r="N204" s="217"/>
      <c r="O204" s="84"/>
      <c r="P204" s="84"/>
      <c r="Q204" s="84"/>
      <c r="R204" s="84"/>
      <c r="S204" s="84"/>
      <c r="T204" s="85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134</v>
      </c>
      <c r="AU204" s="17" t="s">
        <v>82</v>
      </c>
    </row>
    <row r="205" spans="1:47" s="2" customFormat="1" ht="12">
      <c r="A205" s="38"/>
      <c r="B205" s="39"/>
      <c r="C205" s="40"/>
      <c r="D205" s="218" t="s">
        <v>136</v>
      </c>
      <c r="E205" s="40"/>
      <c r="F205" s="219" t="s">
        <v>311</v>
      </c>
      <c r="G205" s="40"/>
      <c r="H205" s="40"/>
      <c r="I205" s="215"/>
      <c r="J205" s="40"/>
      <c r="K205" s="40"/>
      <c r="L205" s="44"/>
      <c r="M205" s="216"/>
      <c r="N205" s="217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136</v>
      </c>
      <c r="AU205" s="17" t="s">
        <v>82</v>
      </c>
    </row>
    <row r="206" spans="1:65" s="2" customFormat="1" ht="14.4" customHeight="1">
      <c r="A206" s="38"/>
      <c r="B206" s="39"/>
      <c r="C206" s="231" t="s">
        <v>312</v>
      </c>
      <c r="D206" s="231" t="s">
        <v>301</v>
      </c>
      <c r="E206" s="232" t="s">
        <v>313</v>
      </c>
      <c r="F206" s="233" t="s">
        <v>314</v>
      </c>
      <c r="G206" s="234" t="s">
        <v>315</v>
      </c>
      <c r="H206" s="235">
        <v>10.2</v>
      </c>
      <c r="I206" s="236"/>
      <c r="J206" s="237">
        <f>ROUND(I206*H206,2)</f>
        <v>0</v>
      </c>
      <c r="K206" s="233" t="s">
        <v>131</v>
      </c>
      <c r="L206" s="238"/>
      <c r="M206" s="239" t="s">
        <v>19</v>
      </c>
      <c r="N206" s="240" t="s">
        <v>43</v>
      </c>
      <c r="O206" s="84"/>
      <c r="P206" s="209">
        <f>O206*H206</f>
        <v>0</v>
      </c>
      <c r="Q206" s="209">
        <v>0.001</v>
      </c>
      <c r="R206" s="209">
        <f>Q206*H206</f>
        <v>0.010199999999999999</v>
      </c>
      <c r="S206" s="209">
        <v>0</v>
      </c>
      <c r="T206" s="210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11" t="s">
        <v>177</v>
      </c>
      <c r="AT206" s="211" t="s">
        <v>301</v>
      </c>
      <c r="AU206" s="211" t="s">
        <v>82</v>
      </c>
      <c r="AY206" s="17" t="s">
        <v>125</v>
      </c>
      <c r="BE206" s="212">
        <f>IF(N206="základní",J206,0)</f>
        <v>0</v>
      </c>
      <c r="BF206" s="212">
        <f>IF(N206="snížená",J206,0)</f>
        <v>0</v>
      </c>
      <c r="BG206" s="212">
        <f>IF(N206="zákl. přenesená",J206,0)</f>
        <v>0</v>
      </c>
      <c r="BH206" s="212">
        <f>IF(N206="sníž. přenesená",J206,0)</f>
        <v>0</v>
      </c>
      <c r="BI206" s="212">
        <f>IF(N206="nulová",J206,0)</f>
        <v>0</v>
      </c>
      <c r="BJ206" s="17" t="s">
        <v>80</v>
      </c>
      <c r="BK206" s="212">
        <f>ROUND(I206*H206,2)</f>
        <v>0</v>
      </c>
      <c r="BL206" s="17" t="s">
        <v>132</v>
      </c>
      <c r="BM206" s="211" t="s">
        <v>316</v>
      </c>
    </row>
    <row r="207" spans="1:47" s="2" customFormat="1" ht="12">
      <c r="A207" s="38"/>
      <c r="B207" s="39"/>
      <c r="C207" s="40"/>
      <c r="D207" s="213" t="s">
        <v>134</v>
      </c>
      <c r="E207" s="40"/>
      <c r="F207" s="214" t="s">
        <v>314</v>
      </c>
      <c r="G207" s="40"/>
      <c r="H207" s="40"/>
      <c r="I207" s="215"/>
      <c r="J207" s="40"/>
      <c r="K207" s="40"/>
      <c r="L207" s="44"/>
      <c r="M207" s="216"/>
      <c r="N207" s="217"/>
      <c r="O207" s="84"/>
      <c r="P207" s="84"/>
      <c r="Q207" s="84"/>
      <c r="R207" s="84"/>
      <c r="S207" s="84"/>
      <c r="T207" s="85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134</v>
      </c>
      <c r="AU207" s="17" t="s">
        <v>82</v>
      </c>
    </row>
    <row r="208" spans="1:51" s="13" customFormat="1" ht="12">
      <c r="A208" s="13"/>
      <c r="B208" s="220"/>
      <c r="C208" s="221"/>
      <c r="D208" s="213" t="s">
        <v>138</v>
      </c>
      <c r="E208" s="221"/>
      <c r="F208" s="223" t="s">
        <v>317</v>
      </c>
      <c r="G208" s="221"/>
      <c r="H208" s="224">
        <v>10.2</v>
      </c>
      <c r="I208" s="225"/>
      <c r="J208" s="221"/>
      <c r="K208" s="221"/>
      <c r="L208" s="226"/>
      <c r="M208" s="227"/>
      <c r="N208" s="228"/>
      <c r="O208" s="228"/>
      <c r="P208" s="228"/>
      <c r="Q208" s="228"/>
      <c r="R208" s="228"/>
      <c r="S208" s="228"/>
      <c r="T208" s="22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0" t="s">
        <v>138</v>
      </c>
      <c r="AU208" s="230" t="s">
        <v>82</v>
      </c>
      <c r="AV208" s="13" t="s">
        <v>82</v>
      </c>
      <c r="AW208" s="13" t="s">
        <v>4</v>
      </c>
      <c r="AX208" s="13" t="s">
        <v>80</v>
      </c>
      <c r="AY208" s="230" t="s">
        <v>125</v>
      </c>
    </row>
    <row r="209" spans="1:63" s="12" customFormat="1" ht="22.8" customHeight="1">
      <c r="A209" s="12"/>
      <c r="B209" s="184"/>
      <c r="C209" s="185"/>
      <c r="D209" s="186" t="s">
        <v>71</v>
      </c>
      <c r="E209" s="198" t="s">
        <v>82</v>
      </c>
      <c r="F209" s="198" t="s">
        <v>318</v>
      </c>
      <c r="G209" s="185"/>
      <c r="H209" s="185"/>
      <c r="I209" s="188"/>
      <c r="J209" s="199">
        <f>BK209</f>
        <v>0</v>
      </c>
      <c r="K209" s="185"/>
      <c r="L209" s="190"/>
      <c r="M209" s="191"/>
      <c r="N209" s="192"/>
      <c r="O209" s="192"/>
      <c r="P209" s="193">
        <f>SUM(P210:P220)</f>
        <v>0</v>
      </c>
      <c r="Q209" s="192"/>
      <c r="R209" s="193">
        <f>SUM(R210:R220)</f>
        <v>1.5137939999999999</v>
      </c>
      <c r="S209" s="192"/>
      <c r="T209" s="194">
        <f>SUM(T210:T220)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195" t="s">
        <v>80</v>
      </c>
      <c r="AT209" s="196" t="s">
        <v>71</v>
      </c>
      <c r="AU209" s="196" t="s">
        <v>80</v>
      </c>
      <c r="AY209" s="195" t="s">
        <v>125</v>
      </c>
      <c r="BK209" s="197">
        <f>SUM(BK210:BK220)</f>
        <v>0</v>
      </c>
    </row>
    <row r="210" spans="1:65" s="2" customFormat="1" ht="14.4" customHeight="1">
      <c r="A210" s="38"/>
      <c r="B210" s="39"/>
      <c r="C210" s="200" t="s">
        <v>319</v>
      </c>
      <c r="D210" s="200" t="s">
        <v>127</v>
      </c>
      <c r="E210" s="201" t="s">
        <v>320</v>
      </c>
      <c r="F210" s="202" t="s">
        <v>321</v>
      </c>
      <c r="G210" s="203" t="s">
        <v>222</v>
      </c>
      <c r="H210" s="204">
        <v>0.6</v>
      </c>
      <c r="I210" s="205"/>
      <c r="J210" s="206">
        <f>ROUND(I210*H210,2)</f>
        <v>0</v>
      </c>
      <c r="K210" s="202" t="s">
        <v>131</v>
      </c>
      <c r="L210" s="44"/>
      <c r="M210" s="207" t="s">
        <v>19</v>
      </c>
      <c r="N210" s="208" t="s">
        <v>43</v>
      </c>
      <c r="O210" s="84"/>
      <c r="P210" s="209">
        <f>O210*H210</f>
        <v>0</v>
      </c>
      <c r="Q210" s="209">
        <v>2.50187</v>
      </c>
      <c r="R210" s="209">
        <f>Q210*H210</f>
        <v>1.5011219999999998</v>
      </c>
      <c r="S210" s="209">
        <v>0</v>
      </c>
      <c r="T210" s="210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11" t="s">
        <v>132</v>
      </c>
      <c r="AT210" s="211" t="s">
        <v>127</v>
      </c>
      <c r="AU210" s="211" t="s">
        <v>82</v>
      </c>
      <c r="AY210" s="17" t="s">
        <v>125</v>
      </c>
      <c r="BE210" s="212">
        <f>IF(N210="základní",J210,0)</f>
        <v>0</v>
      </c>
      <c r="BF210" s="212">
        <f>IF(N210="snížená",J210,0)</f>
        <v>0</v>
      </c>
      <c r="BG210" s="212">
        <f>IF(N210="zákl. přenesená",J210,0)</f>
        <v>0</v>
      </c>
      <c r="BH210" s="212">
        <f>IF(N210="sníž. přenesená",J210,0)</f>
        <v>0</v>
      </c>
      <c r="BI210" s="212">
        <f>IF(N210="nulová",J210,0)</f>
        <v>0</v>
      </c>
      <c r="BJ210" s="17" t="s">
        <v>80</v>
      </c>
      <c r="BK210" s="212">
        <f>ROUND(I210*H210,2)</f>
        <v>0</v>
      </c>
      <c r="BL210" s="17" t="s">
        <v>132</v>
      </c>
      <c r="BM210" s="211" t="s">
        <v>322</v>
      </c>
    </row>
    <row r="211" spans="1:47" s="2" customFormat="1" ht="12">
      <c r="A211" s="38"/>
      <c r="B211" s="39"/>
      <c r="C211" s="40"/>
      <c r="D211" s="213" t="s">
        <v>134</v>
      </c>
      <c r="E211" s="40"/>
      <c r="F211" s="214" t="s">
        <v>323</v>
      </c>
      <c r="G211" s="40"/>
      <c r="H211" s="40"/>
      <c r="I211" s="215"/>
      <c r="J211" s="40"/>
      <c r="K211" s="40"/>
      <c r="L211" s="44"/>
      <c r="M211" s="216"/>
      <c r="N211" s="217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134</v>
      </c>
      <c r="AU211" s="17" t="s">
        <v>82</v>
      </c>
    </row>
    <row r="212" spans="1:47" s="2" customFormat="1" ht="12">
      <c r="A212" s="38"/>
      <c r="B212" s="39"/>
      <c r="C212" s="40"/>
      <c r="D212" s="218" t="s">
        <v>136</v>
      </c>
      <c r="E212" s="40"/>
      <c r="F212" s="219" t="s">
        <v>324</v>
      </c>
      <c r="G212" s="40"/>
      <c r="H212" s="40"/>
      <c r="I212" s="215"/>
      <c r="J212" s="40"/>
      <c r="K212" s="40"/>
      <c r="L212" s="44"/>
      <c r="M212" s="216"/>
      <c r="N212" s="217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136</v>
      </c>
      <c r="AU212" s="17" t="s">
        <v>82</v>
      </c>
    </row>
    <row r="213" spans="1:51" s="13" customFormat="1" ht="12">
      <c r="A213" s="13"/>
      <c r="B213" s="220"/>
      <c r="C213" s="221"/>
      <c r="D213" s="213" t="s">
        <v>138</v>
      </c>
      <c r="E213" s="222" t="s">
        <v>19</v>
      </c>
      <c r="F213" s="223" t="s">
        <v>325</v>
      </c>
      <c r="G213" s="221"/>
      <c r="H213" s="224">
        <v>0.6</v>
      </c>
      <c r="I213" s="225"/>
      <c r="J213" s="221"/>
      <c r="K213" s="221"/>
      <c r="L213" s="226"/>
      <c r="M213" s="227"/>
      <c r="N213" s="228"/>
      <c r="O213" s="228"/>
      <c r="P213" s="228"/>
      <c r="Q213" s="228"/>
      <c r="R213" s="228"/>
      <c r="S213" s="228"/>
      <c r="T213" s="22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0" t="s">
        <v>138</v>
      </c>
      <c r="AU213" s="230" t="s">
        <v>82</v>
      </c>
      <c r="AV213" s="13" t="s">
        <v>82</v>
      </c>
      <c r="AW213" s="13" t="s">
        <v>33</v>
      </c>
      <c r="AX213" s="13" t="s">
        <v>72</v>
      </c>
      <c r="AY213" s="230" t="s">
        <v>125</v>
      </c>
    </row>
    <row r="214" spans="1:65" s="2" customFormat="1" ht="14.4" customHeight="1">
      <c r="A214" s="38"/>
      <c r="B214" s="39"/>
      <c r="C214" s="200" t="s">
        <v>326</v>
      </c>
      <c r="D214" s="200" t="s">
        <v>127</v>
      </c>
      <c r="E214" s="201" t="s">
        <v>327</v>
      </c>
      <c r="F214" s="202" t="s">
        <v>328</v>
      </c>
      <c r="G214" s="203" t="s">
        <v>130</v>
      </c>
      <c r="H214" s="204">
        <v>4.8</v>
      </c>
      <c r="I214" s="205"/>
      <c r="J214" s="206">
        <f>ROUND(I214*H214,2)</f>
        <v>0</v>
      </c>
      <c r="K214" s="202" t="s">
        <v>131</v>
      </c>
      <c r="L214" s="44"/>
      <c r="M214" s="207" t="s">
        <v>19</v>
      </c>
      <c r="N214" s="208" t="s">
        <v>43</v>
      </c>
      <c r="O214" s="84"/>
      <c r="P214" s="209">
        <f>O214*H214</f>
        <v>0</v>
      </c>
      <c r="Q214" s="209">
        <v>0.00264</v>
      </c>
      <c r="R214" s="209">
        <f>Q214*H214</f>
        <v>0.012672</v>
      </c>
      <c r="S214" s="209">
        <v>0</v>
      </c>
      <c r="T214" s="210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11" t="s">
        <v>132</v>
      </c>
      <c r="AT214" s="211" t="s">
        <v>127</v>
      </c>
      <c r="AU214" s="211" t="s">
        <v>82</v>
      </c>
      <c r="AY214" s="17" t="s">
        <v>125</v>
      </c>
      <c r="BE214" s="212">
        <f>IF(N214="základní",J214,0)</f>
        <v>0</v>
      </c>
      <c r="BF214" s="212">
        <f>IF(N214="snížená",J214,0)</f>
        <v>0</v>
      </c>
      <c r="BG214" s="212">
        <f>IF(N214="zákl. přenesená",J214,0)</f>
        <v>0</v>
      </c>
      <c r="BH214" s="212">
        <f>IF(N214="sníž. přenesená",J214,0)</f>
        <v>0</v>
      </c>
      <c r="BI214" s="212">
        <f>IF(N214="nulová",J214,0)</f>
        <v>0</v>
      </c>
      <c r="BJ214" s="17" t="s">
        <v>80</v>
      </c>
      <c r="BK214" s="212">
        <f>ROUND(I214*H214,2)</f>
        <v>0</v>
      </c>
      <c r="BL214" s="17" t="s">
        <v>132</v>
      </c>
      <c r="BM214" s="211" t="s">
        <v>329</v>
      </c>
    </row>
    <row r="215" spans="1:47" s="2" customFormat="1" ht="12">
      <c r="A215" s="38"/>
      <c r="B215" s="39"/>
      <c r="C215" s="40"/>
      <c r="D215" s="213" t="s">
        <v>134</v>
      </c>
      <c r="E215" s="40"/>
      <c r="F215" s="214" t="s">
        <v>330</v>
      </c>
      <c r="G215" s="40"/>
      <c r="H215" s="40"/>
      <c r="I215" s="215"/>
      <c r="J215" s="40"/>
      <c r="K215" s="40"/>
      <c r="L215" s="44"/>
      <c r="M215" s="216"/>
      <c r="N215" s="217"/>
      <c r="O215" s="84"/>
      <c r="P215" s="84"/>
      <c r="Q215" s="84"/>
      <c r="R215" s="84"/>
      <c r="S215" s="84"/>
      <c r="T215" s="85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134</v>
      </c>
      <c r="AU215" s="17" t="s">
        <v>82</v>
      </c>
    </row>
    <row r="216" spans="1:47" s="2" customFormat="1" ht="12">
      <c r="A216" s="38"/>
      <c r="B216" s="39"/>
      <c r="C216" s="40"/>
      <c r="D216" s="218" t="s">
        <v>136</v>
      </c>
      <c r="E216" s="40"/>
      <c r="F216" s="219" t="s">
        <v>331</v>
      </c>
      <c r="G216" s="40"/>
      <c r="H216" s="40"/>
      <c r="I216" s="215"/>
      <c r="J216" s="40"/>
      <c r="K216" s="40"/>
      <c r="L216" s="44"/>
      <c r="M216" s="216"/>
      <c r="N216" s="217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136</v>
      </c>
      <c r="AU216" s="17" t="s">
        <v>82</v>
      </c>
    </row>
    <row r="217" spans="1:51" s="13" customFormat="1" ht="12">
      <c r="A217" s="13"/>
      <c r="B217" s="220"/>
      <c r="C217" s="221"/>
      <c r="D217" s="213" t="s">
        <v>138</v>
      </c>
      <c r="E217" s="222" t="s">
        <v>19</v>
      </c>
      <c r="F217" s="223" t="s">
        <v>332</v>
      </c>
      <c r="G217" s="221"/>
      <c r="H217" s="224">
        <v>4.8</v>
      </c>
      <c r="I217" s="225"/>
      <c r="J217" s="221"/>
      <c r="K217" s="221"/>
      <c r="L217" s="226"/>
      <c r="M217" s="227"/>
      <c r="N217" s="228"/>
      <c r="O217" s="228"/>
      <c r="P217" s="228"/>
      <c r="Q217" s="228"/>
      <c r="R217" s="228"/>
      <c r="S217" s="228"/>
      <c r="T217" s="22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0" t="s">
        <v>138</v>
      </c>
      <c r="AU217" s="230" t="s">
        <v>82</v>
      </c>
      <c r="AV217" s="13" t="s">
        <v>82</v>
      </c>
      <c r="AW217" s="13" t="s">
        <v>33</v>
      </c>
      <c r="AX217" s="13" t="s">
        <v>72</v>
      </c>
      <c r="AY217" s="230" t="s">
        <v>125</v>
      </c>
    </row>
    <row r="218" spans="1:65" s="2" customFormat="1" ht="14.4" customHeight="1">
      <c r="A218" s="38"/>
      <c r="B218" s="39"/>
      <c r="C218" s="200" t="s">
        <v>333</v>
      </c>
      <c r="D218" s="200" t="s">
        <v>127</v>
      </c>
      <c r="E218" s="201" t="s">
        <v>334</v>
      </c>
      <c r="F218" s="202" t="s">
        <v>335</v>
      </c>
      <c r="G218" s="203" t="s">
        <v>130</v>
      </c>
      <c r="H218" s="204">
        <v>4.8</v>
      </c>
      <c r="I218" s="205"/>
      <c r="J218" s="206">
        <f>ROUND(I218*H218,2)</f>
        <v>0</v>
      </c>
      <c r="K218" s="202" t="s">
        <v>131</v>
      </c>
      <c r="L218" s="44"/>
      <c r="M218" s="207" t="s">
        <v>19</v>
      </c>
      <c r="N218" s="208" t="s">
        <v>43</v>
      </c>
      <c r="O218" s="84"/>
      <c r="P218" s="209">
        <f>O218*H218</f>
        <v>0</v>
      </c>
      <c r="Q218" s="209">
        <v>0</v>
      </c>
      <c r="R218" s="209">
        <f>Q218*H218</f>
        <v>0</v>
      </c>
      <c r="S218" s="209">
        <v>0</v>
      </c>
      <c r="T218" s="210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11" t="s">
        <v>132</v>
      </c>
      <c r="AT218" s="211" t="s">
        <v>127</v>
      </c>
      <c r="AU218" s="211" t="s">
        <v>82</v>
      </c>
      <c r="AY218" s="17" t="s">
        <v>125</v>
      </c>
      <c r="BE218" s="212">
        <f>IF(N218="základní",J218,0)</f>
        <v>0</v>
      </c>
      <c r="BF218" s="212">
        <f>IF(N218="snížená",J218,0)</f>
        <v>0</v>
      </c>
      <c r="BG218" s="212">
        <f>IF(N218="zákl. přenesená",J218,0)</f>
        <v>0</v>
      </c>
      <c r="BH218" s="212">
        <f>IF(N218="sníž. přenesená",J218,0)</f>
        <v>0</v>
      </c>
      <c r="BI218" s="212">
        <f>IF(N218="nulová",J218,0)</f>
        <v>0</v>
      </c>
      <c r="BJ218" s="17" t="s">
        <v>80</v>
      </c>
      <c r="BK218" s="212">
        <f>ROUND(I218*H218,2)</f>
        <v>0</v>
      </c>
      <c r="BL218" s="17" t="s">
        <v>132</v>
      </c>
      <c r="BM218" s="211" t="s">
        <v>336</v>
      </c>
    </row>
    <row r="219" spans="1:47" s="2" customFormat="1" ht="12">
      <c r="A219" s="38"/>
      <c r="B219" s="39"/>
      <c r="C219" s="40"/>
      <c r="D219" s="213" t="s">
        <v>134</v>
      </c>
      <c r="E219" s="40"/>
      <c r="F219" s="214" t="s">
        <v>337</v>
      </c>
      <c r="G219" s="40"/>
      <c r="H219" s="40"/>
      <c r="I219" s="215"/>
      <c r="J219" s="40"/>
      <c r="K219" s="40"/>
      <c r="L219" s="44"/>
      <c r="M219" s="216"/>
      <c r="N219" s="217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134</v>
      </c>
      <c r="AU219" s="17" t="s">
        <v>82</v>
      </c>
    </row>
    <row r="220" spans="1:47" s="2" customFormat="1" ht="12">
      <c r="A220" s="38"/>
      <c r="B220" s="39"/>
      <c r="C220" s="40"/>
      <c r="D220" s="218" t="s">
        <v>136</v>
      </c>
      <c r="E220" s="40"/>
      <c r="F220" s="219" t="s">
        <v>338</v>
      </c>
      <c r="G220" s="40"/>
      <c r="H220" s="40"/>
      <c r="I220" s="215"/>
      <c r="J220" s="40"/>
      <c r="K220" s="40"/>
      <c r="L220" s="44"/>
      <c r="M220" s="216"/>
      <c r="N220" s="217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136</v>
      </c>
      <c r="AU220" s="17" t="s">
        <v>82</v>
      </c>
    </row>
    <row r="221" spans="1:63" s="12" customFormat="1" ht="22.8" customHeight="1">
      <c r="A221" s="12"/>
      <c r="B221" s="184"/>
      <c r="C221" s="185"/>
      <c r="D221" s="186" t="s">
        <v>71</v>
      </c>
      <c r="E221" s="198" t="s">
        <v>145</v>
      </c>
      <c r="F221" s="198" t="s">
        <v>339</v>
      </c>
      <c r="G221" s="185"/>
      <c r="H221" s="185"/>
      <c r="I221" s="188"/>
      <c r="J221" s="199">
        <f>BK221</f>
        <v>0</v>
      </c>
      <c r="K221" s="185"/>
      <c r="L221" s="190"/>
      <c r="M221" s="191"/>
      <c r="N221" s="192"/>
      <c r="O221" s="192"/>
      <c r="P221" s="193">
        <f>SUM(P222:P268)</f>
        <v>0</v>
      </c>
      <c r="Q221" s="192"/>
      <c r="R221" s="193">
        <f>SUM(R222:R268)</f>
        <v>13.271239999999999</v>
      </c>
      <c r="S221" s="192"/>
      <c r="T221" s="194">
        <f>SUM(T222:T268)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195" t="s">
        <v>80</v>
      </c>
      <c r="AT221" s="196" t="s">
        <v>71</v>
      </c>
      <c r="AU221" s="196" t="s">
        <v>80</v>
      </c>
      <c r="AY221" s="195" t="s">
        <v>125</v>
      </c>
      <c r="BK221" s="197">
        <f>SUM(BK222:BK268)</f>
        <v>0</v>
      </c>
    </row>
    <row r="222" spans="1:65" s="2" customFormat="1" ht="22.2" customHeight="1">
      <c r="A222" s="38"/>
      <c r="B222" s="39"/>
      <c r="C222" s="200" t="s">
        <v>340</v>
      </c>
      <c r="D222" s="200" t="s">
        <v>127</v>
      </c>
      <c r="E222" s="201" t="s">
        <v>341</v>
      </c>
      <c r="F222" s="202" t="s">
        <v>342</v>
      </c>
      <c r="G222" s="203" t="s">
        <v>343</v>
      </c>
      <c r="H222" s="204">
        <v>42</v>
      </c>
      <c r="I222" s="205"/>
      <c r="J222" s="206">
        <f>ROUND(I222*H222,2)</f>
        <v>0</v>
      </c>
      <c r="K222" s="202" t="s">
        <v>131</v>
      </c>
      <c r="L222" s="44"/>
      <c r="M222" s="207" t="s">
        <v>19</v>
      </c>
      <c r="N222" s="208" t="s">
        <v>43</v>
      </c>
      <c r="O222" s="84"/>
      <c r="P222" s="209">
        <f>O222*H222</f>
        <v>0</v>
      </c>
      <c r="Q222" s="209">
        <v>0.17489</v>
      </c>
      <c r="R222" s="209">
        <f>Q222*H222</f>
        <v>7.34538</v>
      </c>
      <c r="S222" s="209">
        <v>0</v>
      </c>
      <c r="T222" s="210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11" t="s">
        <v>132</v>
      </c>
      <c r="AT222" s="211" t="s">
        <v>127</v>
      </c>
      <c r="AU222" s="211" t="s">
        <v>82</v>
      </c>
      <c r="AY222" s="17" t="s">
        <v>125</v>
      </c>
      <c r="BE222" s="212">
        <f>IF(N222="základní",J222,0)</f>
        <v>0</v>
      </c>
      <c r="BF222" s="212">
        <f>IF(N222="snížená",J222,0)</f>
        <v>0</v>
      </c>
      <c r="BG222" s="212">
        <f>IF(N222="zákl. přenesená",J222,0)</f>
        <v>0</v>
      </c>
      <c r="BH222" s="212">
        <f>IF(N222="sníž. přenesená",J222,0)</f>
        <v>0</v>
      </c>
      <c r="BI222" s="212">
        <f>IF(N222="nulová",J222,0)</f>
        <v>0</v>
      </c>
      <c r="BJ222" s="17" t="s">
        <v>80</v>
      </c>
      <c r="BK222" s="212">
        <f>ROUND(I222*H222,2)</f>
        <v>0</v>
      </c>
      <c r="BL222" s="17" t="s">
        <v>132</v>
      </c>
      <c r="BM222" s="211" t="s">
        <v>344</v>
      </c>
    </row>
    <row r="223" spans="1:47" s="2" customFormat="1" ht="12">
      <c r="A223" s="38"/>
      <c r="B223" s="39"/>
      <c r="C223" s="40"/>
      <c r="D223" s="213" t="s">
        <v>134</v>
      </c>
      <c r="E223" s="40"/>
      <c r="F223" s="214" t="s">
        <v>345</v>
      </c>
      <c r="G223" s="40"/>
      <c r="H223" s="40"/>
      <c r="I223" s="215"/>
      <c r="J223" s="40"/>
      <c r="K223" s="40"/>
      <c r="L223" s="44"/>
      <c r="M223" s="216"/>
      <c r="N223" s="217"/>
      <c r="O223" s="84"/>
      <c r="P223" s="84"/>
      <c r="Q223" s="84"/>
      <c r="R223" s="84"/>
      <c r="S223" s="84"/>
      <c r="T223" s="85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134</v>
      </c>
      <c r="AU223" s="17" t="s">
        <v>82</v>
      </c>
    </row>
    <row r="224" spans="1:47" s="2" customFormat="1" ht="12">
      <c r="A224" s="38"/>
      <c r="B224" s="39"/>
      <c r="C224" s="40"/>
      <c r="D224" s="218" t="s">
        <v>136</v>
      </c>
      <c r="E224" s="40"/>
      <c r="F224" s="219" t="s">
        <v>346</v>
      </c>
      <c r="G224" s="40"/>
      <c r="H224" s="40"/>
      <c r="I224" s="215"/>
      <c r="J224" s="40"/>
      <c r="K224" s="40"/>
      <c r="L224" s="44"/>
      <c r="M224" s="216"/>
      <c r="N224" s="217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136</v>
      </c>
      <c r="AU224" s="17" t="s">
        <v>82</v>
      </c>
    </row>
    <row r="225" spans="1:51" s="14" customFormat="1" ht="12">
      <c r="A225" s="14"/>
      <c r="B225" s="241"/>
      <c r="C225" s="242"/>
      <c r="D225" s="213" t="s">
        <v>138</v>
      </c>
      <c r="E225" s="243" t="s">
        <v>19</v>
      </c>
      <c r="F225" s="244" t="s">
        <v>347</v>
      </c>
      <c r="G225" s="242"/>
      <c r="H225" s="243" t="s">
        <v>19</v>
      </c>
      <c r="I225" s="245"/>
      <c r="J225" s="242"/>
      <c r="K225" s="242"/>
      <c r="L225" s="246"/>
      <c r="M225" s="247"/>
      <c r="N225" s="248"/>
      <c r="O225" s="248"/>
      <c r="P225" s="248"/>
      <c r="Q225" s="248"/>
      <c r="R225" s="248"/>
      <c r="S225" s="248"/>
      <c r="T225" s="24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0" t="s">
        <v>138</v>
      </c>
      <c r="AU225" s="250" t="s">
        <v>82</v>
      </c>
      <c r="AV225" s="14" t="s">
        <v>80</v>
      </c>
      <c r="AW225" s="14" t="s">
        <v>33</v>
      </c>
      <c r="AX225" s="14" t="s">
        <v>72</v>
      </c>
      <c r="AY225" s="250" t="s">
        <v>125</v>
      </c>
    </row>
    <row r="226" spans="1:51" s="13" customFormat="1" ht="12">
      <c r="A226" s="13"/>
      <c r="B226" s="220"/>
      <c r="C226" s="221"/>
      <c r="D226" s="213" t="s">
        <v>138</v>
      </c>
      <c r="E226" s="222" t="s">
        <v>19</v>
      </c>
      <c r="F226" s="223" t="s">
        <v>348</v>
      </c>
      <c r="G226" s="221"/>
      <c r="H226" s="224">
        <v>42</v>
      </c>
      <c r="I226" s="225"/>
      <c r="J226" s="221"/>
      <c r="K226" s="221"/>
      <c r="L226" s="226"/>
      <c r="M226" s="227"/>
      <c r="N226" s="228"/>
      <c r="O226" s="228"/>
      <c r="P226" s="228"/>
      <c r="Q226" s="228"/>
      <c r="R226" s="228"/>
      <c r="S226" s="228"/>
      <c r="T226" s="22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0" t="s">
        <v>138</v>
      </c>
      <c r="AU226" s="230" t="s">
        <v>82</v>
      </c>
      <c r="AV226" s="13" t="s">
        <v>82</v>
      </c>
      <c r="AW226" s="13" t="s">
        <v>33</v>
      </c>
      <c r="AX226" s="13" t="s">
        <v>72</v>
      </c>
      <c r="AY226" s="230" t="s">
        <v>125</v>
      </c>
    </row>
    <row r="227" spans="1:65" s="2" customFormat="1" ht="22.2" customHeight="1">
      <c r="A227" s="38"/>
      <c r="B227" s="39"/>
      <c r="C227" s="200" t="s">
        <v>349</v>
      </c>
      <c r="D227" s="200" t="s">
        <v>127</v>
      </c>
      <c r="E227" s="201" t="s">
        <v>350</v>
      </c>
      <c r="F227" s="202" t="s">
        <v>351</v>
      </c>
      <c r="G227" s="203" t="s">
        <v>343</v>
      </c>
      <c r="H227" s="204">
        <v>3</v>
      </c>
      <c r="I227" s="205"/>
      <c r="J227" s="206">
        <f>ROUND(I227*H227,2)</f>
        <v>0</v>
      </c>
      <c r="K227" s="202" t="s">
        <v>131</v>
      </c>
      <c r="L227" s="44"/>
      <c r="M227" s="207" t="s">
        <v>19</v>
      </c>
      <c r="N227" s="208" t="s">
        <v>43</v>
      </c>
      <c r="O227" s="84"/>
      <c r="P227" s="209">
        <f>O227*H227</f>
        <v>0</v>
      </c>
      <c r="Q227" s="209">
        <v>0.00702</v>
      </c>
      <c r="R227" s="209">
        <f>Q227*H227</f>
        <v>0.021060000000000002</v>
      </c>
      <c r="S227" s="209">
        <v>0</v>
      </c>
      <c r="T227" s="210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11" t="s">
        <v>132</v>
      </c>
      <c r="AT227" s="211" t="s">
        <v>127</v>
      </c>
      <c r="AU227" s="211" t="s">
        <v>82</v>
      </c>
      <c r="AY227" s="17" t="s">
        <v>125</v>
      </c>
      <c r="BE227" s="212">
        <f>IF(N227="základní",J227,0)</f>
        <v>0</v>
      </c>
      <c r="BF227" s="212">
        <f>IF(N227="snížená",J227,0)</f>
        <v>0</v>
      </c>
      <c r="BG227" s="212">
        <f>IF(N227="zákl. přenesená",J227,0)</f>
        <v>0</v>
      </c>
      <c r="BH227" s="212">
        <f>IF(N227="sníž. přenesená",J227,0)</f>
        <v>0</v>
      </c>
      <c r="BI227" s="212">
        <f>IF(N227="nulová",J227,0)</f>
        <v>0</v>
      </c>
      <c r="BJ227" s="17" t="s">
        <v>80</v>
      </c>
      <c r="BK227" s="212">
        <f>ROUND(I227*H227,2)</f>
        <v>0</v>
      </c>
      <c r="BL227" s="17" t="s">
        <v>132</v>
      </c>
      <c r="BM227" s="211" t="s">
        <v>352</v>
      </c>
    </row>
    <row r="228" spans="1:47" s="2" customFormat="1" ht="12">
      <c r="A228" s="38"/>
      <c r="B228" s="39"/>
      <c r="C228" s="40"/>
      <c r="D228" s="213" t="s">
        <v>134</v>
      </c>
      <c r="E228" s="40"/>
      <c r="F228" s="214" t="s">
        <v>353</v>
      </c>
      <c r="G228" s="40"/>
      <c r="H228" s="40"/>
      <c r="I228" s="215"/>
      <c r="J228" s="40"/>
      <c r="K228" s="40"/>
      <c r="L228" s="44"/>
      <c r="M228" s="216"/>
      <c r="N228" s="217"/>
      <c r="O228" s="84"/>
      <c r="P228" s="84"/>
      <c r="Q228" s="84"/>
      <c r="R228" s="84"/>
      <c r="S228" s="84"/>
      <c r="T228" s="85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134</v>
      </c>
      <c r="AU228" s="17" t="s">
        <v>82</v>
      </c>
    </row>
    <row r="229" spans="1:47" s="2" customFormat="1" ht="12">
      <c r="A229" s="38"/>
      <c r="B229" s="39"/>
      <c r="C229" s="40"/>
      <c r="D229" s="218" t="s">
        <v>136</v>
      </c>
      <c r="E229" s="40"/>
      <c r="F229" s="219" t="s">
        <v>354</v>
      </c>
      <c r="G229" s="40"/>
      <c r="H229" s="40"/>
      <c r="I229" s="215"/>
      <c r="J229" s="40"/>
      <c r="K229" s="40"/>
      <c r="L229" s="44"/>
      <c r="M229" s="216"/>
      <c r="N229" s="217"/>
      <c r="O229" s="84"/>
      <c r="P229" s="84"/>
      <c r="Q229" s="84"/>
      <c r="R229" s="84"/>
      <c r="S229" s="84"/>
      <c r="T229" s="85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136</v>
      </c>
      <c r="AU229" s="17" t="s">
        <v>82</v>
      </c>
    </row>
    <row r="230" spans="1:51" s="13" customFormat="1" ht="12">
      <c r="A230" s="13"/>
      <c r="B230" s="220"/>
      <c r="C230" s="221"/>
      <c r="D230" s="213" t="s">
        <v>138</v>
      </c>
      <c r="E230" s="222" t="s">
        <v>19</v>
      </c>
      <c r="F230" s="223" t="s">
        <v>355</v>
      </c>
      <c r="G230" s="221"/>
      <c r="H230" s="224">
        <v>3</v>
      </c>
      <c r="I230" s="225"/>
      <c r="J230" s="221"/>
      <c r="K230" s="221"/>
      <c r="L230" s="226"/>
      <c r="M230" s="227"/>
      <c r="N230" s="228"/>
      <c r="O230" s="228"/>
      <c r="P230" s="228"/>
      <c r="Q230" s="228"/>
      <c r="R230" s="228"/>
      <c r="S230" s="228"/>
      <c r="T230" s="22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0" t="s">
        <v>138</v>
      </c>
      <c r="AU230" s="230" t="s">
        <v>82</v>
      </c>
      <c r="AV230" s="13" t="s">
        <v>82</v>
      </c>
      <c r="AW230" s="13" t="s">
        <v>33</v>
      </c>
      <c r="AX230" s="13" t="s">
        <v>72</v>
      </c>
      <c r="AY230" s="230" t="s">
        <v>125</v>
      </c>
    </row>
    <row r="231" spans="1:65" s="2" customFormat="1" ht="30" customHeight="1">
      <c r="A231" s="38"/>
      <c r="B231" s="39"/>
      <c r="C231" s="231" t="s">
        <v>356</v>
      </c>
      <c r="D231" s="231" t="s">
        <v>301</v>
      </c>
      <c r="E231" s="232" t="s">
        <v>357</v>
      </c>
      <c r="F231" s="233" t="s">
        <v>358</v>
      </c>
      <c r="G231" s="234" t="s">
        <v>343</v>
      </c>
      <c r="H231" s="235">
        <v>45</v>
      </c>
      <c r="I231" s="236"/>
      <c r="J231" s="237">
        <f>ROUND(I231*H231,2)</f>
        <v>0</v>
      </c>
      <c r="K231" s="233" t="s">
        <v>19</v>
      </c>
      <c r="L231" s="238"/>
      <c r="M231" s="239" t="s">
        <v>19</v>
      </c>
      <c r="N231" s="240" t="s">
        <v>43</v>
      </c>
      <c r="O231" s="84"/>
      <c r="P231" s="209">
        <f>O231*H231</f>
        <v>0</v>
      </c>
      <c r="Q231" s="209">
        <v>0.0053</v>
      </c>
      <c r="R231" s="209">
        <f>Q231*H231</f>
        <v>0.2385</v>
      </c>
      <c r="S231" s="209">
        <v>0</v>
      </c>
      <c r="T231" s="210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11" t="s">
        <v>177</v>
      </c>
      <c r="AT231" s="211" t="s">
        <v>301</v>
      </c>
      <c r="AU231" s="211" t="s">
        <v>82</v>
      </c>
      <c r="AY231" s="17" t="s">
        <v>125</v>
      </c>
      <c r="BE231" s="212">
        <f>IF(N231="základní",J231,0)</f>
        <v>0</v>
      </c>
      <c r="BF231" s="212">
        <f>IF(N231="snížená",J231,0)</f>
        <v>0</v>
      </c>
      <c r="BG231" s="212">
        <f>IF(N231="zákl. přenesená",J231,0)</f>
        <v>0</v>
      </c>
      <c r="BH231" s="212">
        <f>IF(N231="sníž. přenesená",J231,0)</f>
        <v>0</v>
      </c>
      <c r="BI231" s="212">
        <f>IF(N231="nulová",J231,0)</f>
        <v>0</v>
      </c>
      <c r="BJ231" s="17" t="s">
        <v>80</v>
      </c>
      <c r="BK231" s="212">
        <f>ROUND(I231*H231,2)</f>
        <v>0</v>
      </c>
      <c r="BL231" s="17" t="s">
        <v>132</v>
      </c>
      <c r="BM231" s="211" t="s">
        <v>359</v>
      </c>
    </row>
    <row r="232" spans="1:47" s="2" customFormat="1" ht="12">
      <c r="A232" s="38"/>
      <c r="B232" s="39"/>
      <c r="C232" s="40"/>
      <c r="D232" s="213" t="s">
        <v>134</v>
      </c>
      <c r="E232" s="40"/>
      <c r="F232" s="214" t="s">
        <v>358</v>
      </c>
      <c r="G232" s="40"/>
      <c r="H232" s="40"/>
      <c r="I232" s="215"/>
      <c r="J232" s="40"/>
      <c r="K232" s="40"/>
      <c r="L232" s="44"/>
      <c r="M232" s="216"/>
      <c r="N232" s="217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134</v>
      </c>
      <c r="AU232" s="17" t="s">
        <v>82</v>
      </c>
    </row>
    <row r="233" spans="1:47" s="2" customFormat="1" ht="12">
      <c r="A233" s="38"/>
      <c r="B233" s="39"/>
      <c r="C233" s="40"/>
      <c r="D233" s="213" t="s">
        <v>360</v>
      </c>
      <c r="E233" s="40"/>
      <c r="F233" s="251" t="s">
        <v>361</v>
      </c>
      <c r="G233" s="40"/>
      <c r="H233" s="40"/>
      <c r="I233" s="215"/>
      <c r="J233" s="40"/>
      <c r="K233" s="40"/>
      <c r="L233" s="44"/>
      <c r="M233" s="216"/>
      <c r="N233" s="217"/>
      <c r="O233" s="84"/>
      <c r="P233" s="84"/>
      <c r="Q233" s="84"/>
      <c r="R233" s="84"/>
      <c r="S233" s="84"/>
      <c r="T233" s="85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360</v>
      </c>
      <c r="AU233" s="17" t="s">
        <v>82</v>
      </c>
    </row>
    <row r="234" spans="1:51" s="13" customFormat="1" ht="12">
      <c r="A234" s="13"/>
      <c r="B234" s="220"/>
      <c r="C234" s="221"/>
      <c r="D234" s="213" t="s">
        <v>138</v>
      </c>
      <c r="E234" s="222" t="s">
        <v>19</v>
      </c>
      <c r="F234" s="223" t="s">
        <v>362</v>
      </c>
      <c r="G234" s="221"/>
      <c r="H234" s="224">
        <v>42</v>
      </c>
      <c r="I234" s="225"/>
      <c r="J234" s="221"/>
      <c r="K234" s="221"/>
      <c r="L234" s="226"/>
      <c r="M234" s="227"/>
      <c r="N234" s="228"/>
      <c r="O234" s="228"/>
      <c r="P234" s="228"/>
      <c r="Q234" s="228"/>
      <c r="R234" s="228"/>
      <c r="S234" s="228"/>
      <c r="T234" s="22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0" t="s">
        <v>138</v>
      </c>
      <c r="AU234" s="230" t="s">
        <v>82</v>
      </c>
      <c r="AV234" s="13" t="s">
        <v>82</v>
      </c>
      <c r="AW234" s="13" t="s">
        <v>33</v>
      </c>
      <c r="AX234" s="13" t="s">
        <v>72</v>
      </c>
      <c r="AY234" s="230" t="s">
        <v>125</v>
      </c>
    </row>
    <row r="235" spans="1:51" s="13" customFormat="1" ht="12">
      <c r="A235" s="13"/>
      <c r="B235" s="220"/>
      <c r="C235" s="221"/>
      <c r="D235" s="213" t="s">
        <v>138</v>
      </c>
      <c r="E235" s="222" t="s">
        <v>19</v>
      </c>
      <c r="F235" s="223" t="s">
        <v>355</v>
      </c>
      <c r="G235" s="221"/>
      <c r="H235" s="224">
        <v>3</v>
      </c>
      <c r="I235" s="225"/>
      <c r="J235" s="221"/>
      <c r="K235" s="221"/>
      <c r="L235" s="226"/>
      <c r="M235" s="227"/>
      <c r="N235" s="228"/>
      <c r="O235" s="228"/>
      <c r="P235" s="228"/>
      <c r="Q235" s="228"/>
      <c r="R235" s="228"/>
      <c r="S235" s="228"/>
      <c r="T235" s="22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0" t="s">
        <v>138</v>
      </c>
      <c r="AU235" s="230" t="s">
        <v>82</v>
      </c>
      <c r="AV235" s="13" t="s">
        <v>82</v>
      </c>
      <c r="AW235" s="13" t="s">
        <v>33</v>
      </c>
      <c r="AX235" s="13" t="s">
        <v>72</v>
      </c>
      <c r="AY235" s="230" t="s">
        <v>125</v>
      </c>
    </row>
    <row r="236" spans="1:65" s="2" customFormat="1" ht="22.2" customHeight="1">
      <c r="A236" s="38"/>
      <c r="B236" s="39"/>
      <c r="C236" s="200" t="s">
        <v>363</v>
      </c>
      <c r="D236" s="200" t="s">
        <v>127</v>
      </c>
      <c r="E236" s="201" t="s">
        <v>364</v>
      </c>
      <c r="F236" s="202" t="s">
        <v>365</v>
      </c>
      <c r="G236" s="203" t="s">
        <v>343</v>
      </c>
      <c r="H236" s="204">
        <v>1</v>
      </c>
      <c r="I236" s="205"/>
      <c r="J236" s="206">
        <f>ROUND(I236*H236,2)</f>
        <v>0</v>
      </c>
      <c r="K236" s="202" t="s">
        <v>131</v>
      </c>
      <c r="L236" s="44"/>
      <c r="M236" s="207" t="s">
        <v>19</v>
      </c>
      <c r="N236" s="208" t="s">
        <v>43</v>
      </c>
      <c r="O236" s="84"/>
      <c r="P236" s="209">
        <f>O236*H236</f>
        <v>0</v>
      </c>
      <c r="Q236" s="209">
        <v>0</v>
      </c>
      <c r="R236" s="209">
        <f>Q236*H236</f>
        <v>0</v>
      </c>
      <c r="S236" s="209">
        <v>0</v>
      </c>
      <c r="T236" s="210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11" t="s">
        <v>132</v>
      </c>
      <c r="AT236" s="211" t="s">
        <v>127</v>
      </c>
      <c r="AU236" s="211" t="s">
        <v>82</v>
      </c>
      <c r="AY236" s="17" t="s">
        <v>125</v>
      </c>
      <c r="BE236" s="212">
        <f>IF(N236="základní",J236,0)</f>
        <v>0</v>
      </c>
      <c r="BF236" s="212">
        <f>IF(N236="snížená",J236,0)</f>
        <v>0</v>
      </c>
      <c r="BG236" s="212">
        <f>IF(N236="zákl. přenesená",J236,0)</f>
        <v>0</v>
      </c>
      <c r="BH236" s="212">
        <f>IF(N236="sníž. přenesená",J236,0)</f>
        <v>0</v>
      </c>
      <c r="BI236" s="212">
        <f>IF(N236="nulová",J236,0)</f>
        <v>0</v>
      </c>
      <c r="BJ236" s="17" t="s">
        <v>80</v>
      </c>
      <c r="BK236" s="212">
        <f>ROUND(I236*H236,2)</f>
        <v>0</v>
      </c>
      <c r="BL236" s="17" t="s">
        <v>132</v>
      </c>
      <c r="BM236" s="211" t="s">
        <v>366</v>
      </c>
    </row>
    <row r="237" spans="1:47" s="2" customFormat="1" ht="12">
      <c r="A237" s="38"/>
      <c r="B237" s="39"/>
      <c r="C237" s="40"/>
      <c r="D237" s="213" t="s">
        <v>134</v>
      </c>
      <c r="E237" s="40"/>
      <c r="F237" s="214" t="s">
        <v>367</v>
      </c>
      <c r="G237" s="40"/>
      <c r="H237" s="40"/>
      <c r="I237" s="215"/>
      <c r="J237" s="40"/>
      <c r="K237" s="40"/>
      <c r="L237" s="44"/>
      <c r="M237" s="216"/>
      <c r="N237" s="217"/>
      <c r="O237" s="84"/>
      <c r="P237" s="84"/>
      <c r="Q237" s="84"/>
      <c r="R237" s="84"/>
      <c r="S237" s="84"/>
      <c r="T237" s="85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134</v>
      </c>
      <c r="AU237" s="17" t="s">
        <v>82</v>
      </c>
    </row>
    <row r="238" spans="1:47" s="2" customFormat="1" ht="12">
      <c r="A238" s="38"/>
      <c r="B238" s="39"/>
      <c r="C238" s="40"/>
      <c r="D238" s="218" t="s">
        <v>136</v>
      </c>
      <c r="E238" s="40"/>
      <c r="F238" s="219" t="s">
        <v>368</v>
      </c>
      <c r="G238" s="40"/>
      <c r="H238" s="40"/>
      <c r="I238" s="215"/>
      <c r="J238" s="40"/>
      <c r="K238" s="40"/>
      <c r="L238" s="44"/>
      <c r="M238" s="216"/>
      <c r="N238" s="217"/>
      <c r="O238" s="84"/>
      <c r="P238" s="84"/>
      <c r="Q238" s="84"/>
      <c r="R238" s="84"/>
      <c r="S238" s="84"/>
      <c r="T238" s="85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136</v>
      </c>
      <c r="AU238" s="17" t="s">
        <v>82</v>
      </c>
    </row>
    <row r="239" spans="1:65" s="2" customFormat="1" ht="22.2" customHeight="1">
      <c r="A239" s="38"/>
      <c r="B239" s="39"/>
      <c r="C239" s="231" t="s">
        <v>369</v>
      </c>
      <c r="D239" s="231" t="s">
        <v>301</v>
      </c>
      <c r="E239" s="232" t="s">
        <v>370</v>
      </c>
      <c r="F239" s="233" t="s">
        <v>371</v>
      </c>
      <c r="G239" s="234" t="s">
        <v>343</v>
      </c>
      <c r="H239" s="235">
        <v>1</v>
      </c>
      <c r="I239" s="236"/>
      <c r="J239" s="237">
        <f>ROUND(I239*H239,2)</f>
        <v>0</v>
      </c>
      <c r="K239" s="233" t="s">
        <v>19</v>
      </c>
      <c r="L239" s="238"/>
      <c r="M239" s="239" t="s">
        <v>19</v>
      </c>
      <c r="N239" s="240" t="s">
        <v>43</v>
      </c>
      <c r="O239" s="84"/>
      <c r="P239" s="209">
        <f>O239*H239</f>
        <v>0</v>
      </c>
      <c r="Q239" s="209">
        <v>0</v>
      </c>
      <c r="R239" s="209">
        <f>Q239*H239</f>
        <v>0</v>
      </c>
      <c r="S239" s="209">
        <v>0</v>
      </c>
      <c r="T239" s="210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11" t="s">
        <v>177</v>
      </c>
      <c r="AT239" s="211" t="s">
        <v>301</v>
      </c>
      <c r="AU239" s="211" t="s">
        <v>82</v>
      </c>
      <c r="AY239" s="17" t="s">
        <v>125</v>
      </c>
      <c r="BE239" s="212">
        <f>IF(N239="základní",J239,0)</f>
        <v>0</v>
      </c>
      <c r="BF239" s="212">
        <f>IF(N239="snížená",J239,0)</f>
        <v>0</v>
      </c>
      <c r="BG239" s="212">
        <f>IF(N239="zákl. přenesená",J239,0)</f>
        <v>0</v>
      </c>
      <c r="BH239" s="212">
        <f>IF(N239="sníž. přenesená",J239,0)</f>
        <v>0</v>
      </c>
      <c r="BI239" s="212">
        <f>IF(N239="nulová",J239,0)</f>
        <v>0</v>
      </c>
      <c r="BJ239" s="17" t="s">
        <v>80</v>
      </c>
      <c r="BK239" s="212">
        <f>ROUND(I239*H239,2)</f>
        <v>0</v>
      </c>
      <c r="BL239" s="17" t="s">
        <v>132</v>
      </c>
      <c r="BM239" s="211" t="s">
        <v>372</v>
      </c>
    </row>
    <row r="240" spans="1:47" s="2" customFormat="1" ht="12">
      <c r="A240" s="38"/>
      <c r="B240" s="39"/>
      <c r="C240" s="40"/>
      <c r="D240" s="213" t="s">
        <v>134</v>
      </c>
      <c r="E240" s="40"/>
      <c r="F240" s="214" t="s">
        <v>371</v>
      </c>
      <c r="G240" s="40"/>
      <c r="H240" s="40"/>
      <c r="I240" s="215"/>
      <c r="J240" s="40"/>
      <c r="K240" s="40"/>
      <c r="L240" s="44"/>
      <c r="M240" s="216"/>
      <c r="N240" s="217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134</v>
      </c>
      <c r="AU240" s="17" t="s">
        <v>82</v>
      </c>
    </row>
    <row r="241" spans="1:47" s="2" customFormat="1" ht="12">
      <c r="A241" s="38"/>
      <c r="B241" s="39"/>
      <c r="C241" s="40"/>
      <c r="D241" s="213" t="s">
        <v>360</v>
      </c>
      <c r="E241" s="40"/>
      <c r="F241" s="251" t="s">
        <v>373</v>
      </c>
      <c r="G241" s="40"/>
      <c r="H241" s="40"/>
      <c r="I241" s="215"/>
      <c r="J241" s="40"/>
      <c r="K241" s="40"/>
      <c r="L241" s="44"/>
      <c r="M241" s="216"/>
      <c r="N241" s="217"/>
      <c r="O241" s="84"/>
      <c r="P241" s="84"/>
      <c r="Q241" s="84"/>
      <c r="R241" s="84"/>
      <c r="S241" s="84"/>
      <c r="T241" s="85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360</v>
      </c>
      <c r="AU241" s="17" t="s">
        <v>82</v>
      </c>
    </row>
    <row r="242" spans="1:65" s="2" customFormat="1" ht="22.2" customHeight="1">
      <c r="A242" s="38"/>
      <c r="B242" s="39"/>
      <c r="C242" s="200" t="s">
        <v>374</v>
      </c>
      <c r="D242" s="200" t="s">
        <v>127</v>
      </c>
      <c r="E242" s="201" t="s">
        <v>375</v>
      </c>
      <c r="F242" s="202" t="s">
        <v>376</v>
      </c>
      <c r="G242" s="203" t="s">
        <v>343</v>
      </c>
      <c r="H242" s="204">
        <v>1</v>
      </c>
      <c r="I242" s="205"/>
      <c r="J242" s="206">
        <f>ROUND(I242*H242,2)</f>
        <v>0</v>
      </c>
      <c r="K242" s="202" t="s">
        <v>131</v>
      </c>
      <c r="L242" s="44"/>
      <c r="M242" s="207" t="s">
        <v>19</v>
      </c>
      <c r="N242" s="208" t="s">
        <v>43</v>
      </c>
      <c r="O242" s="84"/>
      <c r="P242" s="209">
        <f>O242*H242</f>
        <v>0</v>
      </c>
      <c r="Q242" s="209">
        <v>0</v>
      </c>
      <c r="R242" s="209">
        <f>Q242*H242</f>
        <v>0</v>
      </c>
      <c r="S242" s="209">
        <v>0</v>
      </c>
      <c r="T242" s="210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11" t="s">
        <v>132</v>
      </c>
      <c r="AT242" s="211" t="s">
        <v>127</v>
      </c>
      <c r="AU242" s="211" t="s">
        <v>82</v>
      </c>
      <c r="AY242" s="17" t="s">
        <v>125</v>
      </c>
      <c r="BE242" s="212">
        <f>IF(N242="základní",J242,0)</f>
        <v>0</v>
      </c>
      <c r="BF242" s="212">
        <f>IF(N242="snížená",J242,0)</f>
        <v>0</v>
      </c>
      <c r="BG242" s="212">
        <f>IF(N242="zákl. přenesená",J242,0)</f>
        <v>0</v>
      </c>
      <c r="BH242" s="212">
        <f>IF(N242="sníž. přenesená",J242,0)</f>
        <v>0</v>
      </c>
      <c r="BI242" s="212">
        <f>IF(N242="nulová",J242,0)</f>
        <v>0</v>
      </c>
      <c r="BJ242" s="17" t="s">
        <v>80</v>
      </c>
      <c r="BK242" s="212">
        <f>ROUND(I242*H242,2)</f>
        <v>0</v>
      </c>
      <c r="BL242" s="17" t="s">
        <v>132</v>
      </c>
      <c r="BM242" s="211" t="s">
        <v>377</v>
      </c>
    </row>
    <row r="243" spans="1:47" s="2" customFormat="1" ht="12">
      <c r="A243" s="38"/>
      <c r="B243" s="39"/>
      <c r="C243" s="40"/>
      <c r="D243" s="213" t="s">
        <v>134</v>
      </c>
      <c r="E243" s="40"/>
      <c r="F243" s="214" t="s">
        <v>378</v>
      </c>
      <c r="G243" s="40"/>
      <c r="H243" s="40"/>
      <c r="I243" s="215"/>
      <c r="J243" s="40"/>
      <c r="K243" s="40"/>
      <c r="L243" s="44"/>
      <c r="M243" s="216"/>
      <c r="N243" s="217"/>
      <c r="O243" s="84"/>
      <c r="P243" s="84"/>
      <c r="Q243" s="84"/>
      <c r="R243" s="84"/>
      <c r="S243" s="84"/>
      <c r="T243" s="85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134</v>
      </c>
      <c r="AU243" s="17" t="s">
        <v>82</v>
      </c>
    </row>
    <row r="244" spans="1:47" s="2" customFormat="1" ht="12">
      <c r="A244" s="38"/>
      <c r="B244" s="39"/>
      <c r="C244" s="40"/>
      <c r="D244" s="218" t="s">
        <v>136</v>
      </c>
      <c r="E244" s="40"/>
      <c r="F244" s="219" t="s">
        <v>379</v>
      </c>
      <c r="G244" s="40"/>
      <c r="H244" s="40"/>
      <c r="I244" s="215"/>
      <c r="J244" s="40"/>
      <c r="K244" s="40"/>
      <c r="L244" s="44"/>
      <c r="M244" s="216"/>
      <c r="N244" s="217"/>
      <c r="O244" s="84"/>
      <c r="P244" s="84"/>
      <c r="Q244" s="84"/>
      <c r="R244" s="84"/>
      <c r="S244" s="84"/>
      <c r="T244" s="85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136</v>
      </c>
      <c r="AU244" s="17" t="s">
        <v>82</v>
      </c>
    </row>
    <row r="245" spans="1:65" s="2" customFormat="1" ht="22.2" customHeight="1">
      <c r="A245" s="38"/>
      <c r="B245" s="39"/>
      <c r="C245" s="231" t="s">
        <v>380</v>
      </c>
      <c r="D245" s="231" t="s">
        <v>301</v>
      </c>
      <c r="E245" s="232" t="s">
        <v>381</v>
      </c>
      <c r="F245" s="233" t="s">
        <v>382</v>
      </c>
      <c r="G245" s="234" t="s">
        <v>343</v>
      </c>
      <c r="H245" s="235">
        <v>1</v>
      </c>
      <c r="I245" s="236"/>
      <c r="J245" s="237">
        <f>ROUND(I245*H245,2)</f>
        <v>0</v>
      </c>
      <c r="K245" s="233" t="s">
        <v>19</v>
      </c>
      <c r="L245" s="238"/>
      <c r="M245" s="239" t="s">
        <v>19</v>
      </c>
      <c r="N245" s="240" t="s">
        <v>43</v>
      </c>
      <c r="O245" s="84"/>
      <c r="P245" s="209">
        <f>O245*H245</f>
        <v>0</v>
      </c>
      <c r="Q245" s="209">
        <v>0</v>
      </c>
      <c r="R245" s="209">
        <f>Q245*H245</f>
        <v>0</v>
      </c>
      <c r="S245" s="209">
        <v>0</v>
      </c>
      <c r="T245" s="210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11" t="s">
        <v>177</v>
      </c>
      <c r="AT245" s="211" t="s">
        <v>301</v>
      </c>
      <c r="AU245" s="211" t="s">
        <v>82</v>
      </c>
      <c r="AY245" s="17" t="s">
        <v>125</v>
      </c>
      <c r="BE245" s="212">
        <f>IF(N245="základní",J245,0)</f>
        <v>0</v>
      </c>
      <c r="BF245" s="212">
        <f>IF(N245="snížená",J245,0)</f>
        <v>0</v>
      </c>
      <c r="BG245" s="212">
        <f>IF(N245="zákl. přenesená",J245,0)</f>
        <v>0</v>
      </c>
      <c r="BH245" s="212">
        <f>IF(N245="sníž. přenesená",J245,0)</f>
        <v>0</v>
      </c>
      <c r="BI245" s="212">
        <f>IF(N245="nulová",J245,0)</f>
        <v>0</v>
      </c>
      <c r="BJ245" s="17" t="s">
        <v>80</v>
      </c>
      <c r="BK245" s="212">
        <f>ROUND(I245*H245,2)</f>
        <v>0</v>
      </c>
      <c r="BL245" s="17" t="s">
        <v>132</v>
      </c>
      <c r="BM245" s="211" t="s">
        <v>383</v>
      </c>
    </row>
    <row r="246" spans="1:47" s="2" customFormat="1" ht="12">
      <c r="A246" s="38"/>
      <c r="B246" s="39"/>
      <c r="C246" s="40"/>
      <c r="D246" s="213" t="s">
        <v>134</v>
      </c>
      <c r="E246" s="40"/>
      <c r="F246" s="214" t="s">
        <v>382</v>
      </c>
      <c r="G246" s="40"/>
      <c r="H246" s="40"/>
      <c r="I246" s="215"/>
      <c r="J246" s="40"/>
      <c r="K246" s="40"/>
      <c r="L246" s="44"/>
      <c r="M246" s="216"/>
      <c r="N246" s="217"/>
      <c r="O246" s="84"/>
      <c r="P246" s="84"/>
      <c r="Q246" s="84"/>
      <c r="R246" s="84"/>
      <c r="S246" s="84"/>
      <c r="T246" s="8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134</v>
      </c>
      <c r="AU246" s="17" t="s">
        <v>82</v>
      </c>
    </row>
    <row r="247" spans="1:47" s="2" customFormat="1" ht="12">
      <c r="A247" s="38"/>
      <c r="B247" s="39"/>
      <c r="C247" s="40"/>
      <c r="D247" s="213" t="s">
        <v>360</v>
      </c>
      <c r="E247" s="40"/>
      <c r="F247" s="251" t="s">
        <v>373</v>
      </c>
      <c r="G247" s="40"/>
      <c r="H247" s="40"/>
      <c r="I247" s="215"/>
      <c r="J247" s="40"/>
      <c r="K247" s="40"/>
      <c r="L247" s="44"/>
      <c r="M247" s="216"/>
      <c r="N247" s="217"/>
      <c r="O247" s="84"/>
      <c r="P247" s="84"/>
      <c r="Q247" s="84"/>
      <c r="R247" s="84"/>
      <c r="S247" s="84"/>
      <c r="T247" s="85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360</v>
      </c>
      <c r="AU247" s="17" t="s">
        <v>82</v>
      </c>
    </row>
    <row r="248" spans="1:65" s="2" customFormat="1" ht="14.4" customHeight="1">
      <c r="A248" s="38"/>
      <c r="B248" s="39"/>
      <c r="C248" s="231" t="s">
        <v>384</v>
      </c>
      <c r="D248" s="231" t="s">
        <v>301</v>
      </c>
      <c r="E248" s="232" t="s">
        <v>385</v>
      </c>
      <c r="F248" s="233" t="s">
        <v>386</v>
      </c>
      <c r="G248" s="234" t="s">
        <v>343</v>
      </c>
      <c r="H248" s="235">
        <v>2</v>
      </c>
      <c r="I248" s="236"/>
      <c r="J248" s="237">
        <f>ROUND(I248*H248,2)</f>
        <v>0</v>
      </c>
      <c r="K248" s="233" t="s">
        <v>131</v>
      </c>
      <c r="L248" s="238"/>
      <c r="M248" s="239" t="s">
        <v>19</v>
      </c>
      <c r="N248" s="240" t="s">
        <v>43</v>
      </c>
      <c r="O248" s="84"/>
      <c r="P248" s="209">
        <f>O248*H248</f>
        <v>0</v>
      </c>
      <c r="Q248" s="209">
        <v>0.0022</v>
      </c>
      <c r="R248" s="209">
        <f>Q248*H248</f>
        <v>0.0044</v>
      </c>
      <c r="S248" s="209">
        <v>0</v>
      </c>
      <c r="T248" s="210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11" t="s">
        <v>177</v>
      </c>
      <c r="AT248" s="211" t="s">
        <v>301</v>
      </c>
      <c r="AU248" s="211" t="s">
        <v>82</v>
      </c>
      <c r="AY248" s="17" t="s">
        <v>125</v>
      </c>
      <c r="BE248" s="212">
        <f>IF(N248="základní",J248,0)</f>
        <v>0</v>
      </c>
      <c r="BF248" s="212">
        <f>IF(N248="snížená",J248,0)</f>
        <v>0</v>
      </c>
      <c r="BG248" s="212">
        <f>IF(N248="zákl. přenesená",J248,0)</f>
        <v>0</v>
      </c>
      <c r="BH248" s="212">
        <f>IF(N248="sníž. přenesená",J248,0)</f>
        <v>0</v>
      </c>
      <c r="BI248" s="212">
        <f>IF(N248="nulová",J248,0)</f>
        <v>0</v>
      </c>
      <c r="BJ248" s="17" t="s">
        <v>80</v>
      </c>
      <c r="BK248" s="212">
        <f>ROUND(I248*H248,2)</f>
        <v>0</v>
      </c>
      <c r="BL248" s="17" t="s">
        <v>132</v>
      </c>
      <c r="BM248" s="211" t="s">
        <v>387</v>
      </c>
    </row>
    <row r="249" spans="1:47" s="2" customFormat="1" ht="12">
      <c r="A249" s="38"/>
      <c r="B249" s="39"/>
      <c r="C249" s="40"/>
      <c r="D249" s="213" t="s">
        <v>134</v>
      </c>
      <c r="E249" s="40"/>
      <c r="F249" s="214" t="s">
        <v>386</v>
      </c>
      <c r="G249" s="40"/>
      <c r="H249" s="40"/>
      <c r="I249" s="215"/>
      <c r="J249" s="40"/>
      <c r="K249" s="40"/>
      <c r="L249" s="44"/>
      <c r="M249" s="216"/>
      <c r="N249" s="217"/>
      <c r="O249" s="84"/>
      <c r="P249" s="84"/>
      <c r="Q249" s="84"/>
      <c r="R249" s="84"/>
      <c r="S249" s="84"/>
      <c r="T249" s="85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134</v>
      </c>
      <c r="AU249" s="17" t="s">
        <v>82</v>
      </c>
    </row>
    <row r="250" spans="1:65" s="2" customFormat="1" ht="14.4" customHeight="1">
      <c r="A250" s="38"/>
      <c r="B250" s="39"/>
      <c r="C250" s="231" t="s">
        <v>388</v>
      </c>
      <c r="D250" s="231" t="s">
        <v>301</v>
      </c>
      <c r="E250" s="232" t="s">
        <v>389</v>
      </c>
      <c r="F250" s="233" t="s">
        <v>390</v>
      </c>
      <c r="G250" s="234" t="s">
        <v>343</v>
      </c>
      <c r="H250" s="235">
        <v>2</v>
      </c>
      <c r="I250" s="236"/>
      <c r="J250" s="237">
        <f>ROUND(I250*H250,2)</f>
        <v>0</v>
      </c>
      <c r="K250" s="233" t="s">
        <v>131</v>
      </c>
      <c r="L250" s="238"/>
      <c r="M250" s="239" t="s">
        <v>19</v>
      </c>
      <c r="N250" s="240" t="s">
        <v>43</v>
      </c>
      <c r="O250" s="84"/>
      <c r="P250" s="209">
        <f>O250*H250</f>
        <v>0</v>
      </c>
      <c r="Q250" s="209">
        <v>0.00015</v>
      </c>
      <c r="R250" s="209">
        <f>Q250*H250</f>
        <v>0.0003</v>
      </c>
      <c r="S250" s="209">
        <v>0</v>
      </c>
      <c r="T250" s="210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11" t="s">
        <v>177</v>
      </c>
      <c r="AT250" s="211" t="s">
        <v>301</v>
      </c>
      <c r="AU250" s="211" t="s">
        <v>82</v>
      </c>
      <c r="AY250" s="17" t="s">
        <v>125</v>
      </c>
      <c r="BE250" s="212">
        <f>IF(N250="základní",J250,0)</f>
        <v>0</v>
      </c>
      <c r="BF250" s="212">
        <f>IF(N250="snížená",J250,0)</f>
        <v>0</v>
      </c>
      <c r="BG250" s="212">
        <f>IF(N250="zákl. přenesená",J250,0)</f>
        <v>0</v>
      </c>
      <c r="BH250" s="212">
        <f>IF(N250="sníž. přenesená",J250,0)</f>
        <v>0</v>
      </c>
      <c r="BI250" s="212">
        <f>IF(N250="nulová",J250,0)</f>
        <v>0</v>
      </c>
      <c r="BJ250" s="17" t="s">
        <v>80</v>
      </c>
      <c r="BK250" s="212">
        <f>ROUND(I250*H250,2)</f>
        <v>0</v>
      </c>
      <c r="BL250" s="17" t="s">
        <v>132</v>
      </c>
      <c r="BM250" s="211" t="s">
        <v>391</v>
      </c>
    </row>
    <row r="251" spans="1:47" s="2" customFormat="1" ht="12">
      <c r="A251" s="38"/>
      <c r="B251" s="39"/>
      <c r="C251" s="40"/>
      <c r="D251" s="213" t="s">
        <v>134</v>
      </c>
      <c r="E251" s="40"/>
      <c r="F251" s="214" t="s">
        <v>390</v>
      </c>
      <c r="G251" s="40"/>
      <c r="H251" s="40"/>
      <c r="I251" s="215"/>
      <c r="J251" s="40"/>
      <c r="K251" s="40"/>
      <c r="L251" s="44"/>
      <c r="M251" s="216"/>
      <c r="N251" s="217"/>
      <c r="O251" s="84"/>
      <c r="P251" s="84"/>
      <c r="Q251" s="84"/>
      <c r="R251" s="84"/>
      <c r="S251" s="84"/>
      <c r="T251" s="85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134</v>
      </c>
      <c r="AU251" s="17" t="s">
        <v>82</v>
      </c>
    </row>
    <row r="252" spans="1:65" s="2" customFormat="1" ht="22.2" customHeight="1">
      <c r="A252" s="38"/>
      <c r="B252" s="39"/>
      <c r="C252" s="200" t="s">
        <v>392</v>
      </c>
      <c r="D252" s="200" t="s">
        <v>127</v>
      </c>
      <c r="E252" s="201" t="s">
        <v>393</v>
      </c>
      <c r="F252" s="202" t="s">
        <v>394</v>
      </c>
      <c r="G252" s="203" t="s">
        <v>343</v>
      </c>
      <c r="H252" s="204">
        <v>42</v>
      </c>
      <c r="I252" s="205"/>
      <c r="J252" s="206">
        <f>ROUND(I252*H252,2)</f>
        <v>0</v>
      </c>
      <c r="K252" s="202" t="s">
        <v>131</v>
      </c>
      <c r="L252" s="44"/>
      <c r="M252" s="207" t="s">
        <v>19</v>
      </c>
      <c r="N252" s="208" t="s">
        <v>43</v>
      </c>
      <c r="O252" s="84"/>
      <c r="P252" s="209">
        <f>O252*H252</f>
        <v>0</v>
      </c>
      <c r="Q252" s="209">
        <v>0.0012</v>
      </c>
      <c r="R252" s="209">
        <f>Q252*H252</f>
        <v>0.05039999999999999</v>
      </c>
      <c r="S252" s="209">
        <v>0</v>
      </c>
      <c r="T252" s="210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11" t="s">
        <v>132</v>
      </c>
      <c r="AT252" s="211" t="s">
        <v>127</v>
      </c>
      <c r="AU252" s="211" t="s">
        <v>82</v>
      </c>
      <c r="AY252" s="17" t="s">
        <v>125</v>
      </c>
      <c r="BE252" s="212">
        <f>IF(N252="základní",J252,0)</f>
        <v>0</v>
      </c>
      <c r="BF252" s="212">
        <f>IF(N252="snížená",J252,0)</f>
        <v>0</v>
      </c>
      <c r="BG252" s="212">
        <f>IF(N252="zákl. přenesená",J252,0)</f>
        <v>0</v>
      </c>
      <c r="BH252" s="212">
        <f>IF(N252="sníž. přenesená",J252,0)</f>
        <v>0</v>
      </c>
      <c r="BI252" s="212">
        <f>IF(N252="nulová",J252,0)</f>
        <v>0</v>
      </c>
      <c r="BJ252" s="17" t="s">
        <v>80</v>
      </c>
      <c r="BK252" s="212">
        <f>ROUND(I252*H252,2)</f>
        <v>0</v>
      </c>
      <c r="BL252" s="17" t="s">
        <v>132</v>
      </c>
      <c r="BM252" s="211" t="s">
        <v>395</v>
      </c>
    </row>
    <row r="253" spans="1:47" s="2" customFormat="1" ht="12">
      <c r="A253" s="38"/>
      <c r="B253" s="39"/>
      <c r="C253" s="40"/>
      <c r="D253" s="213" t="s">
        <v>134</v>
      </c>
      <c r="E253" s="40"/>
      <c r="F253" s="214" t="s">
        <v>396</v>
      </c>
      <c r="G253" s="40"/>
      <c r="H253" s="40"/>
      <c r="I253" s="215"/>
      <c r="J253" s="40"/>
      <c r="K253" s="40"/>
      <c r="L253" s="44"/>
      <c r="M253" s="216"/>
      <c r="N253" s="217"/>
      <c r="O253" s="84"/>
      <c r="P253" s="84"/>
      <c r="Q253" s="84"/>
      <c r="R253" s="84"/>
      <c r="S253" s="84"/>
      <c r="T253" s="85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134</v>
      </c>
      <c r="AU253" s="17" t="s">
        <v>82</v>
      </c>
    </row>
    <row r="254" spans="1:47" s="2" customFormat="1" ht="12">
      <c r="A254" s="38"/>
      <c r="B254" s="39"/>
      <c r="C254" s="40"/>
      <c r="D254" s="218" t="s">
        <v>136</v>
      </c>
      <c r="E254" s="40"/>
      <c r="F254" s="219" t="s">
        <v>397</v>
      </c>
      <c r="G254" s="40"/>
      <c r="H254" s="40"/>
      <c r="I254" s="215"/>
      <c r="J254" s="40"/>
      <c r="K254" s="40"/>
      <c r="L254" s="44"/>
      <c r="M254" s="216"/>
      <c r="N254" s="217"/>
      <c r="O254" s="84"/>
      <c r="P254" s="84"/>
      <c r="Q254" s="84"/>
      <c r="R254" s="84"/>
      <c r="S254" s="84"/>
      <c r="T254" s="8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136</v>
      </c>
      <c r="AU254" s="17" t="s">
        <v>82</v>
      </c>
    </row>
    <row r="255" spans="1:51" s="13" customFormat="1" ht="12">
      <c r="A255" s="13"/>
      <c r="B255" s="220"/>
      <c r="C255" s="221"/>
      <c r="D255" s="213" t="s">
        <v>138</v>
      </c>
      <c r="E255" s="222" t="s">
        <v>19</v>
      </c>
      <c r="F255" s="223" t="s">
        <v>398</v>
      </c>
      <c r="G255" s="221"/>
      <c r="H255" s="224">
        <v>42</v>
      </c>
      <c r="I255" s="225"/>
      <c r="J255" s="221"/>
      <c r="K255" s="221"/>
      <c r="L255" s="226"/>
      <c r="M255" s="227"/>
      <c r="N255" s="228"/>
      <c r="O255" s="228"/>
      <c r="P255" s="228"/>
      <c r="Q255" s="228"/>
      <c r="R255" s="228"/>
      <c r="S255" s="228"/>
      <c r="T255" s="22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0" t="s">
        <v>138</v>
      </c>
      <c r="AU255" s="230" t="s">
        <v>82</v>
      </c>
      <c r="AV255" s="13" t="s">
        <v>82</v>
      </c>
      <c r="AW255" s="13" t="s">
        <v>33</v>
      </c>
      <c r="AX255" s="13" t="s">
        <v>72</v>
      </c>
      <c r="AY255" s="230" t="s">
        <v>125</v>
      </c>
    </row>
    <row r="256" spans="1:65" s="2" customFormat="1" ht="14.4" customHeight="1">
      <c r="A256" s="38"/>
      <c r="B256" s="39"/>
      <c r="C256" s="231" t="s">
        <v>399</v>
      </c>
      <c r="D256" s="231" t="s">
        <v>301</v>
      </c>
      <c r="E256" s="232" t="s">
        <v>400</v>
      </c>
      <c r="F256" s="233" t="s">
        <v>401</v>
      </c>
      <c r="G256" s="234" t="s">
        <v>343</v>
      </c>
      <c r="H256" s="235">
        <v>42</v>
      </c>
      <c r="I256" s="236"/>
      <c r="J256" s="237">
        <f>ROUND(I256*H256,2)</f>
        <v>0</v>
      </c>
      <c r="K256" s="233" t="s">
        <v>19</v>
      </c>
      <c r="L256" s="238"/>
      <c r="M256" s="239" t="s">
        <v>19</v>
      </c>
      <c r="N256" s="240" t="s">
        <v>43</v>
      </c>
      <c r="O256" s="84"/>
      <c r="P256" s="209">
        <f>O256*H256</f>
        <v>0</v>
      </c>
      <c r="Q256" s="209">
        <v>0.096</v>
      </c>
      <c r="R256" s="209">
        <f>Q256*H256</f>
        <v>4.032</v>
      </c>
      <c r="S256" s="209">
        <v>0</v>
      </c>
      <c r="T256" s="210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11" t="s">
        <v>177</v>
      </c>
      <c r="AT256" s="211" t="s">
        <v>301</v>
      </c>
      <c r="AU256" s="211" t="s">
        <v>82</v>
      </c>
      <c r="AY256" s="17" t="s">
        <v>125</v>
      </c>
      <c r="BE256" s="212">
        <f>IF(N256="základní",J256,0)</f>
        <v>0</v>
      </c>
      <c r="BF256" s="212">
        <f>IF(N256="snížená",J256,0)</f>
        <v>0</v>
      </c>
      <c r="BG256" s="212">
        <f>IF(N256="zákl. přenesená",J256,0)</f>
        <v>0</v>
      </c>
      <c r="BH256" s="212">
        <f>IF(N256="sníž. přenesená",J256,0)</f>
        <v>0</v>
      </c>
      <c r="BI256" s="212">
        <f>IF(N256="nulová",J256,0)</f>
        <v>0</v>
      </c>
      <c r="BJ256" s="17" t="s">
        <v>80</v>
      </c>
      <c r="BK256" s="212">
        <f>ROUND(I256*H256,2)</f>
        <v>0</v>
      </c>
      <c r="BL256" s="17" t="s">
        <v>132</v>
      </c>
      <c r="BM256" s="211" t="s">
        <v>402</v>
      </c>
    </row>
    <row r="257" spans="1:47" s="2" customFormat="1" ht="12">
      <c r="A257" s="38"/>
      <c r="B257" s="39"/>
      <c r="C257" s="40"/>
      <c r="D257" s="213" t="s">
        <v>134</v>
      </c>
      <c r="E257" s="40"/>
      <c r="F257" s="214" t="s">
        <v>401</v>
      </c>
      <c r="G257" s="40"/>
      <c r="H257" s="40"/>
      <c r="I257" s="215"/>
      <c r="J257" s="40"/>
      <c r="K257" s="40"/>
      <c r="L257" s="44"/>
      <c r="M257" s="216"/>
      <c r="N257" s="217"/>
      <c r="O257" s="84"/>
      <c r="P257" s="84"/>
      <c r="Q257" s="84"/>
      <c r="R257" s="84"/>
      <c r="S257" s="84"/>
      <c r="T257" s="85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134</v>
      </c>
      <c r="AU257" s="17" t="s">
        <v>82</v>
      </c>
    </row>
    <row r="258" spans="1:47" s="2" customFormat="1" ht="12">
      <c r="A258" s="38"/>
      <c r="B258" s="39"/>
      <c r="C258" s="40"/>
      <c r="D258" s="213" t="s">
        <v>360</v>
      </c>
      <c r="E258" s="40"/>
      <c r="F258" s="251" t="s">
        <v>373</v>
      </c>
      <c r="G258" s="40"/>
      <c r="H258" s="40"/>
      <c r="I258" s="215"/>
      <c r="J258" s="40"/>
      <c r="K258" s="40"/>
      <c r="L258" s="44"/>
      <c r="M258" s="216"/>
      <c r="N258" s="217"/>
      <c r="O258" s="84"/>
      <c r="P258" s="84"/>
      <c r="Q258" s="84"/>
      <c r="R258" s="84"/>
      <c r="S258" s="84"/>
      <c r="T258" s="85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360</v>
      </c>
      <c r="AU258" s="17" t="s">
        <v>82</v>
      </c>
    </row>
    <row r="259" spans="1:65" s="2" customFormat="1" ht="22.2" customHeight="1">
      <c r="A259" s="38"/>
      <c r="B259" s="39"/>
      <c r="C259" s="200" t="s">
        <v>362</v>
      </c>
      <c r="D259" s="200" t="s">
        <v>127</v>
      </c>
      <c r="E259" s="201" t="s">
        <v>403</v>
      </c>
      <c r="F259" s="202" t="s">
        <v>404</v>
      </c>
      <c r="G259" s="203" t="s">
        <v>207</v>
      </c>
      <c r="H259" s="204">
        <v>104.8</v>
      </c>
      <c r="I259" s="205"/>
      <c r="J259" s="206">
        <f>ROUND(I259*H259,2)</f>
        <v>0</v>
      </c>
      <c r="K259" s="202" t="s">
        <v>131</v>
      </c>
      <c r="L259" s="44"/>
      <c r="M259" s="207" t="s">
        <v>19</v>
      </c>
      <c r="N259" s="208" t="s">
        <v>43</v>
      </c>
      <c r="O259" s="84"/>
      <c r="P259" s="209">
        <f>O259*H259</f>
        <v>0</v>
      </c>
      <c r="Q259" s="209">
        <v>0</v>
      </c>
      <c r="R259" s="209">
        <f>Q259*H259</f>
        <v>0</v>
      </c>
      <c r="S259" s="209">
        <v>0</v>
      </c>
      <c r="T259" s="210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11" t="s">
        <v>132</v>
      </c>
      <c r="AT259" s="211" t="s">
        <v>127</v>
      </c>
      <c r="AU259" s="211" t="s">
        <v>82</v>
      </c>
      <c r="AY259" s="17" t="s">
        <v>125</v>
      </c>
      <c r="BE259" s="212">
        <f>IF(N259="základní",J259,0)</f>
        <v>0</v>
      </c>
      <c r="BF259" s="212">
        <f>IF(N259="snížená",J259,0)</f>
        <v>0</v>
      </c>
      <c r="BG259" s="212">
        <f>IF(N259="zákl. přenesená",J259,0)</f>
        <v>0</v>
      </c>
      <c r="BH259" s="212">
        <f>IF(N259="sníž. přenesená",J259,0)</f>
        <v>0</v>
      </c>
      <c r="BI259" s="212">
        <f>IF(N259="nulová",J259,0)</f>
        <v>0</v>
      </c>
      <c r="BJ259" s="17" t="s">
        <v>80</v>
      </c>
      <c r="BK259" s="212">
        <f>ROUND(I259*H259,2)</f>
        <v>0</v>
      </c>
      <c r="BL259" s="17" t="s">
        <v>132</v>
      </c>
      <c r="BM259" s="211" t="s">
        <v>405</v>
      </c>
    </row>
    <row r="260" spans="1:47" s="2" customFormat="1" ht="12">
      <c r="A260" s="38"/>
      <c r="B260" s="39"/>
      <c r="C260" s="40"/>
      <c r="D260" s="213" t="s">
        <v>134</v>
      </c>
      <c r="E260" s="40"/>
      <c r="F260" s="214" t="s">
        <v>406</v>
      </c>
      <c r="G260" s="40"/>
      <c r="H260" s="40"/>
      <c r="I260" s="215"/>
      <c r="J260" s="40"/>
      <c r="K260" s="40"/>
      <c r="L260" s="44"/>
      <c r="M260" s="216"/>
      <c r="N260" s="217"/>
      <c r="O260" s="84"/>
      <c r="P260" s="84"/>
      <c r="Q260" s="84"/>
      <c r="R260" s="84"/>
      <c r="S260" s="84"/>
      <c r="T260" s="85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134</v>
      </c>
      <c r="AU260" s="17" t="s">
        <v>82</v>
      </c>
    </row>
    <row r="261" spans="1:47" s="2" customFormat="1" ht="12">
      <c r="A261" s="38"/>
      <c r="B261" s="39"/>
      <c r="C261" s="40"/>
      <c r="D261" s="218" t="s">
        <v>136</v>
      </c>
      <c r="E261" s="40"/>
      <c r="F261" s="219" t="s">
        <v>407</v>
      </c>
      <c r="G261" s="40"/>
      <c r="H261" s="40"/>
      <c r="I261" s="215"/>
      <c r="J261" s="40"/>
      <c r="K261" s="40"/>
      <c r="L261" s="44"/>
      <c r="M261" s="216"/>
      <c r="N261" s="217"/>
      <c r="O261" s="84"/>
      <c r="P261" s="84"/>
      <c r="Q261" s="84"/>
      <c r="R261" s="84"/>
      <c r="S261" s="84"/>
      <c r="T261" s="85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136</v>
      </c>
      <c r="AU261" s="17" t="s">
        <v>82</v>
      </c>
    </row>
    <row r="262" spans="1:51" s="13" customFormat="1" ht="12">
      <c r="A262" s="13"/>
      <c r="B262" s="220"/>
      <c r="C262" s="221"/>
      <c r="D262" s="213" t="s">
        <v>138</v>
      </c>
      <c r="E262" s="222" t="s">
        <v>19</v>
      </c>
      <c r="F262" s="223" t="s">
        <v>408</v>
      </c>
      <c r="G262" s="221"/>
      <c r="H262" s="224">
        <v>109</v>
      </c>
      <c r="I262" s="225"/>
      <c r="J262" s="221"/>
      <c r="K262" s="221"/>
      <c r="L262" s="226"/>
      <c r="M262" s="227"/>
      <c r="N262" s="228"/>
      <c r="O262" s="228"/>
      <c r="P262" s="228"/>
      <c r="Q262" s="228"/>
      <c r="R262" s="228"/>
      <c r="S262" s="228"/>
      <c r="T262" s="22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0" t="s">
        <v>138</v>
      </c>
      <c r="AU262" s="230" t="s">
        <v>82</v>
      </c>
      <c r="AV262" s="13" t="s">
        <v>82</v>
      </c>
      <c r="AW262" s="13" t="s">
        <v>33</v>
      </c>
      <c r="AX262" s="13" t="s">
        <v>72</v>
      </c>
      <c r="AY262" s="230" t="s">
        <v>125</v>
      </c>
    </row>
    <row r="263" spans="1:51" s="13" customFormat="1" ht="12">
      <c r="A263" s="13"/>
      <c r="B263" s="220"/>
      <c r="C263" s="221"/>
      <c r="D263" s="213" t="s">
        <v>138</v>
      </c>
      <c r="E263" s="222" t="s">
        <v>19</v>
      </c>
      <c r="F263" s="223" t="s">
        <v>409</v>
      </c>
      <c r="G263" s="221"/>
      <c r="H263" s="224">
        <v>-1.15</v>
      </c>
      <c r="I263" s="225"/>
      <c r="J263" s="221"/>
      <c r="K263" s="221"/>
      <c r="L263" s="226"/>
      <c r="M263" s="227"/>
      <c r="N263" s="228"/>
      <c r="O263" s="228"/>
      <c r="P263" s="228"/>
      <c r="Q263" s="228"/>
      <c r="R263" s="228"/>
      <c r="S263" s="228"/>
      <c r="T263" s="229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0" t="s">
        <v>138</v>
      </c>
      <c r="AU263" s="230" t="s">
        <v>82</v>
      </c>
      <c r="AV263" s="13" t="s">
        <v>82</v>
      </c>
      <c r="AW263" s="13" t="s">
        <v>33</v>
      </c>
      <c r="AX263" s="13" t="s">
        <v>72</v>
      </c>
      <c r="AY263" s="230" t="s">
        <v>125</v>
      </c>
    </row>
    <row r="264" spans="1:51" s="13" customFormat="1" ht="12">
      <c r="A264" s="13"/>
      <c r="B264" s="220"/>
      <c r="C264" s="221"/>
      <c r="D264" s="213" t="s">
        <v>138</v>
      </c>
      <c r="E264" s="222" t="s">
        <v>19</v>
      </c>
      <c r="F264" s="223" t="s">
        <v>410</v>
      </c>
      <c r="G264" s="221"/>
      <c r="H264" s="224">
        <v>-3.05</v>
      </c>
      <c r="I264" s="225"/>
      <c r="J264" s="221"/>
      <c r="K264" s="221"/>
      <c r="L264" s="226"/>
      <c r="M264" s="227"/>
      <c r="N264" s="228"/>
      <c r="O264" s="228"/>
      <c r="P264" s="228"/>
      <c r="Q264" s="228"/>
      <c r="R264" s="228"/>
      <c r="S264" s="228"/>
      <c r="T264" s="229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0" t="s">
        <v>138</v>
      </c>
      <c r="AU264" s="230" t="s">
        <v>82</v>
      </c>
      <c r="AV264" s="13" t="s">
        <v>82</v>
      </c>
      <c r="AW264" s="13" t="s">
        <v>33</v>
      </c>
      <c r="AX264" s="13" t="s">
        <v>72</v>
      </c>
      <c r="AY264" s="230" t="s">
        <v>125</v>
      </c>
    </row>
    <row r="265" spans="1:65" s="2" customFormat="1" ht="40.2" customHeight="1">
      <c r="A265" s="38"/>
      <c r="B265" s="39"/>
      <c r="C265" s="231" t="s">
        <v>411</v>
      </c>
      <c r="D265" s="231" t="s">
        <v>301</v>
      </c>
      <c r="E265" s="232" t="s">
        <v>412</v>
      </c>
      <c r="F265" s="233" t="s">
        <v>413</v>
      </c>
      <c r="G265" s="234" t="s">
        <v>343</v>
      </c>
      <c r="H265" s="235">
        <v>42</v>
      </c>
      <c r="I265" s="236"/>
      <c r="J265" s="237">
        <f>ROUND(I265*H265,2)</f>
        <v>0</v>
      </c>
      <c r="K265" s="233" t="s">
        <v>131</v>
      </c>
      <c r="L265" s="238"/>
      <c r="M265" s="239" t="s">
        <v>19</v>
      </c>
      <c r="N265" s="240" t="s">
        <v>43</v>
      </c>
      <c r="O265" s="84"/>
      <c r="P265" s="209">
        <f>O265*H265</f>
        <v>0</v>
      </c>
      <c r="Q265" s="209">
        <v>0.0376</v>
      </c>
      <c r="R265" s="209">
        <f>Q265*H265</f>
        <v>1.5792000000000002</v>
      </c>
      <c r="S265" s="209">
        <v>0</v>
      </c>
      <c r="T265" s="210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11" t="s">
        <v>177</v>
      </c>
      <c r="AT265" s="211" t="s">
        <v>301</v>
      </c>
      <c r="AU265" s="211" t="s">
        <v>82</v>
      </c>
      <c r="AY265" s="17" t="s">
        <v>125</v>
      </c>
      <c r="BE265" s="212">
        <f>IF(N265="základní",J265,0)</f>
        <v>0</v>
      </c>
      <c r="BF265" s="212">
        <f>IF(N265="snížená",J265,0)</f>
        <v>0</v>
      </c>
      <c r="BG265" s="212">
        <f>IF(N265="zákl. přenesená",J265,0)</f>
        <v>0</v>
      </c>
      <c r="BH265" s="212">
        <f>IF(N265="sníž. přenesená",J265,0)</f>
        <v>0</v>
      </c>
      <c r="BI265" s="212">
        <f>IF(N265="nulová",J265,0)</f>
        <v>0</v>
      </c>
      <c r="BJ265" s="17" t="s">
        <v>80</v>
      </c>
      <c r="BK265" s="212">
        <f>ROUND(I265*H265,2)</f>
        <v>0</v>
      </c>
      <c r="BL265" s="17" t="s">
        <v>132</v>
      </c>
      <c r="BM265" s="211" t="s">
        <v>414</v>
      </c>
    </row>
    <row r="266" spans="1:47" s="2" customFormat="1" ht="12">
      <c r="A266" s="38"/>
      <c r="B266" s="39"/>
      <c r="C266" s="40"/>
      <c r="D266" s="213" t="s">
        <v>134</v>
      </c>
      <c r="E266" s="40"/>
      <c r="F266" s="214" t="s">
        <v>413</v>
      </c>
      <c r="G266" s="40"/>
      <c r="H266" s="40"/>
      <c r="I266" s="215"/>
      <c r="J266" s="40"/>
      <c r="K266" s="40"/>
      <c r="L266" s="44"/>
      <c r="M266" s="216"/>
      <c r="N266" s="217"/>
      <c r="O266" s="84"/>
      <c r="P266" s="84"/>
      <c r="Q266" s="84"/>
      <c r="R266" s="84"/>
      <c r="S266" s="84"/>
      <c r="T266" s="85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134</v>
      </c>
      <c r="AU266" s="17" t="s">
        <v>82</v>
      </c>
    </row>
    <row r="267" spans="1:47" s="2" customFormat="1" ht="12">
      <c r="A267" s="38"/>
      <c r="B267" s="39"/>
      <c r="C267" s="40"/>
      <c r="D267" s="213" t="s">
        <v>360</v>
      </c>
      <c r="E267" s="40"/>
      <c r="F267" s="251" t="s">
        <v>373</v>
      </c>
      <c r="G267" s="40"/>
      <c r="H267" s="40"/>
      <c r="I267" s="215"/>
      <c r="J267" s="40"/>
      <c r="K267" s="40"/>
      <c r="L267" s="44"/>
      <c r="M267" s="216"/>
      <c r="N267" s="217"/>
      <c r="O267" s="84"/>
      <c r="P267" s="84"/>
      <c r="Q267" s="84"/>
      <c r="R267" s="84"/>
      <c r="S267" s="84"/>
      <c r="T267" s="85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360</v>
      </c>
      <c r="AU267" s="17" t="s">
        <v>82</v>
      </c>
    </row>
    <row r="268" spans="1:51" s="13" customFormat="1" ht="12">
      <c r="A268" s="13"/>
      <c r="B268" s="220"/>
      <c r="C268" s="221"/>
      <c r="D268" s="213" t="s">
        <v>138</v>
      </c>
      <c r="E268" s="222" t="s">
        <v>19</v>
      </c>
      <c r="F268" s="223" t="s">
        <v>415</v>
      </c>
      <c r="G268" s="221"/>
      <c r="H268" s="224">
        <v>42</v>
      </c>
      <c r="I268" s="225"/>
      <c r="J268" s="221"/>
      <c r="K268" s="221"/>
      <c r="L268" s="226"/>
      <c r="M268" s="227"/>
      <c r="N268" s="228"/>
      <c r="O268" s="228"/>
      <c r="P268" s="228"/>
      <c r="Q268" s="228"/>
      <c r="R268" s="228"/>
      <c r="S268" s="228"/>
      <c r="T268" s="229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0" t="s">
        <v>138</v>
      </c>
      <c r="AU268" s="230" t="s">
        <v>82</v>
      </c>
      <c r="AV268" s="13" t="s">
        <v>82</v>
      </c>
      <c r="AW268" s="13" t="s">
        <v>33</v>
      </c>
      <c r="AX268" s="13" t="s">
        <v>72</v>
      </c>
      <c r="AY268" s="230" t="s">
        <v>125</v>
      </c>
    </row>
    <row r="269" spans="1:63" s="12" customFormat="1" ht="22.8" customHeight="1">
      <c r="A269" s="12"/>
      <c r="B269" s="184"/>
      <c r="C269" s="185"/>
      <c r="D269" s="186" t="s">
        <v>71</v>
      </c>
      <c r="E269" s="198" t="s">
        <v>156</v>
      </c>
      <c r="F269" s="198" t="s">
        <v>416</v>
      </c>
      <c r="G269" s="185"/>
      <c r="H269" s="185"/>
      <c r="I269" s="188"/>
      <c r="J269" s="199">
        <f>BK269</f>
        <v>0</v>
      </c>
      <c r="K269" s="185"/>
      <c r="L269" s="190"/>
      <c r="M269" s="191"/>
      <c r="N269" s="192"/>
      <c r="O269" s="192"/>
      <c r="P269" s="193">
        <f>SUM(P270:P378)</f>
        <v>0</v>
      </c>
      <c r="Q269" s="192"/>
      <c r="R269" s="193">
        <f>SUM(R270:R378)</f>
        <v>214.91998999999998</v>
      </c>
      <c r="S269" s="192"/>
      <c r="T269" s="194">
        <f>SUM(T270:T378)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195" t="s">
        <v>80</v>
      </c>
      <c r="AT269" s="196" t="s">
        <v>71</v>
      </c>
      <c r="AU269" s="196" t="s">
        <v>80</v>
      </c>
      <c r="AY269" s="195" t="s">
        <v>125</v>
      </c>
      <c r="BK269" s="197">
        <f>SUM(BK270:BK378)</f>
        <v>0</v>
      </c>
    </row>
    <row r="270" spans="1:65" s="2" customFormat="1" ht="22.2" customHeight="1">
      <c r="A270" s="38"/>
      <c r="B270" s="39"/>
      <c r="C270" s="200" t="s">
        <v>417</v>
      </c>
      <c r="D270" s="200" t="s">
        <v>127</v>
      </c>
      <c r="E270" s="201" t="s">
        <v>418</v>
      </c>
      <c r="F270" s="202" t="s">
        <v>419</v>
      </c>
      <c r="G270" s="203" t="s">
        <v>130</v>
      </c>
      <c r="H270" s="204">
        <v>109</v>
      </c>
      <c r="I270" s="205"/>
      <c r="J270" s="206">
        <f>ROUND(I270*H270,2)</f>
        <v>0</v>
      </c>
      <c r="K270" s="202" t="s">
        <v>131</v>
      </c>
      <c r="L270" s="44"/>
      <c r="M270" s="207" t="s">
        <v>19</v>
      </c>
      <c r="N270" s="208" t="s">
        <v>43</v>
      </c>
      <c r="O270" s="84"/>
      <c r="P270" s="209">
        <f>O270*H270</f>
        <v>0</v>
      </c>
      <c r="Q270" s="209">
        <v>0</v>
      </c>
      <c r="R270" s="209">
        <f>Q270*H270</f>
        <v>0</v>
      </c>
      <c r="S270" s="209">
        <v>0</v>
      </c>
      <c r="T270" s="210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11" t="s">
        <v>132</v>
      </c>
      <c r="AT270" s="211" t="s">
        <v>127</v>
      </c>
      <c r="AU270" s="211" t="s">
        <v>82</v>
      </c>
      <c r="AY270" s="17" t="s">
        <v>125</v>
      </c>
      <c r="BE270" s="212">
        <f>IF(N270="základní",J270,0)</f>
        <v>0</v>
      </c>
      <c r="BF270" s="212">
        <f>IF(N270="snížená",J270,0)</f>
        <v>0</v>
      </c>
      <c r="BG270" s="212">
        <f>IF(N270="zákl. přenesená",J270,0)</f>
        <v>0</v>
      </c>
      <c r="BH270" s="212">
        <f>IF(N270="sníž. přenesená",J270,0)</f>
        <v>0</v>
      </c>
      <c r="BI270" s="212">
        <f>IF(N270="nulová",J270,0)</f>
        <v>0</v>
      </c>
      <c r="BJ270" s="17" t="s">
        <v>80</v>
      </c>
      <c r="BK270" s="212">
        <f>ROUND(I270*H270,2)</f>
        <v>0</v>
      </c>
      <c r="BL270" s="17" t="s">
        <v>132</v>
      </c>
      <c r="BM270" s="211" t="s">
        <v>420</v>
      </c>
    </row>
    <row r="271" spans="1:47" s="2" customFormat="1" ht="12">
      <c r="A271" s="38"/>
      <c r="B271" s="39"/>
      <c r="C271" s="40"/>
      <c r="D271" s="213" t="s">
        <v>134</v>
      </c>
      <c r="E271" s="40"/>
      <c r="F271" s="214" t="s">
        <v>421</v>
      </c>
      <c r="G271" s="40"/>
      <c r="H271" s="40"/>
      <c r="I271" s="215"/>
      <c r="J271" s="40"/>
      <c r="K271" s="40"/>
      <c r="L271" s="44"/>
      <c r="M271" s="216"/>
      <c r="N271" s="217"/>
      <c r="O271" s="84"/>
      <c r="P271" s="84"/>
      <c r="Q271" s="84"/>
      <c r="R271" s="84"/>
      <c r="S271" s="84"/>
      <c r="T271" s="85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134</v>
      </c>
      <c r="AU271" s="17" t="s">
        <v>82</v>
      </c>
    </row>
    <row r="272" spans="1:47" s="2" customFormat="1" ht="12">
      <c r="A272" s="38"/>
      <c r="B272" s="39"/>
      <c r="C272" s="40"/>
      <c r="D272" s="218" t="s">
        <v>136</v>
      </c>
      <c r="E272" s="40"/>
      <c r="F272" s="219" t="s">
        <v>422</v>
      </c>
      <c r="G272" s="40"/>
      <c r="H272" s="40"/>
      <c r="I272" s="215"/>
      <c r="J272" s="40"/>
      <c r="K272" s="40"/>
      <c r="L272" s="44"/>
      <c r="M272" s="216"/>
      <c r="N272" s="217"/>
      <c r="O272" s="84"/>
      <c r="P272" s="84"/>
      <c r="Q272" s="84"/>
      <c r="R272" s="84"/>
      <c r="S272" s="84"/>
      <c r="T272" s="85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136</v>
      </c>
      <c r="AU272" s="17" t="s">
        <v>82</v>
      </c>
    </row>
    <row r="273" spans="1:51" s="13" customFormat="1" ht="12">
      <c r="A273" s="13"/>
      <c r="B273" s="220"/>
      <c r="C273" s="221"/>
      <c r="D273" s="213" t="s">
        <v>138</v>
      </c>
      <c r="E273" s="222" t="s">
        <v>19</v>
      </c>
      <c r="F273" s="223" t="s">
        <v>423</v>
      </c>
      <c r="G273" s="221"/>
      <c r="H273" s="224">
        <v>105</v>
      </c>
      <c r="I273" s="225"/>
      <c r="J273" s="221"/>
      <c r="K273" s="221"/>
      <c r="L273" s="226"/>
      <c r="M273" s="227"/>
      <c r="N273" s="228"/>
      <c r="O273" s="228"/>
      <c r="P273" s="228"/>
      <c r="Q273" s="228"/>
      <c r="R273" s="228"/>
      <c r="S273" s="228"/>
      <c r="T273" s="22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0" t="s">
        <v>138</v>
      </c>
      <c r="AU273" s="230" t="s">
        <v>82</v>
      </c>
      <c r="AV273" s="13" t="s">
        <v>82</v>
      </c>
      <c r="AW273" s="13" t="s">
        <v>33</v>
      </c>
      <c r="AX273" s="13" t="s">
        <v>72</v>
      </c>
      <c r="AY273" s="230" t="s">
        <v>125</v>
      </c>
    </row>
    <row r="274" spans="1:51" s="13" customFormat="1" ht="12">
      <c r="A274" s="13"/>
      <c r="B274" s="220"/>
      <c r="C274" s="221"/>
      <c r="D274" s="213" t="s">
        <v>138</v>
      </c>
      <c r="E274" s="222" t="s">
        <v>19</v>
      </c>
      <c r="F274" s="223" t="s">
        <v>424</v>
      </c>
      <c r="G274" s="221"/>
      <c r="H274" s="224">
        <v>4</v>
      </c>
      <c r="I274" s="225"/>
      <c r="J274" s="221"/>
      <c r="K274" s="221"/>
      <c r="L274" s="226"/>
      <c r="M274" s="227"/>
      <c r="N274" s="228"/>
      <c r="O274" s="228"/>
      <c r="P274" s="228"/>
      <c r="Q274" s="228"/>
      <c r="R274" s="228"/>
      <c r="S274" s="228"/>
      <c r="T274" s="229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0" t="s">
        <v>138</v>
      </c>
      <c r="AU274" s="230" t="s">
        <v>82</v>
      </c>
      <c r="AV274" s="13" t="s">
        <v>82</v>
      </c>
      <c r="AW274" s="13" t="s">
        <v>33</v>
      </c>
      <c r="AX274" s="13" t="s">
        <v>72</v>
      </c>
      <c r="AY274" s="230" t="s">
        <v>125</v>
      </c>
    </row>
    <row r="275" spans="1:65" s="2" customFormat="1" ht="19.8" customHeight="1">
      <c r="A275" s="38"/>
      <c r="B275" s="39"/>
      <c r="C275" s="200" t="s">
        <v>425</v>
      </c>
      <c r="D275" s="200" t="s">
        <v>127</v>
      </c>
      <c r="E275" s="201" t="s">
        <v>426</v>
      </c>
      <c r="F275" s="202" t="s">
        <v>427</v>
      </c>
      <c r="G275" s="203" t="s">
        <v>130</v>
      </c>
      <c r="H275" s="204">
        <v>65</v>
      </c>
      <c r="I275" s="205"/>
      <c r="J275" s="206">
        <f>ROUND(I275*H275,2)</f>
        <v>0</v>
      </c>
      <c r="K275" s="202" t="s">
        <v>131</v>
      </c>
      <c r="L275" s="44"/>
      <c r="M275" s="207" t="s">
        <v>19</v>
      </c>
      <c r="N275" s="208" t="s">
        <v>43</v>
      </c>
      <c r="O275" s="84"/>
      <c r="P275" s="209">
        <f>O275*H275</f>
        <v>0</v>
      </c>
      <c r="Q275" s="209">
        <v>0</v>
      </c>
      <c r="R275" s="209">
        <f>Q275*H275</f>
        <v>0</v>
      </c>
      <c r="S275" s="209">
        <v>0</v>
      </c>
      <c r="T275" s="210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11" t="s">
        <v>132</v>
      </c>
      <c r="AT275" s="211" t="s">
        <v>127</v>
      </c>
      <c r="AU275" s="211" t="s">
        <v>82</v>
      </c>
      <c r="AY275" s="17" t="s">
        <v>125</v>
      </c>
      <c r="BE275" s="212">
        <f>IF(N275="základní",J275,0)</f>
        <v>0</v>
      </c>
      <c r="BF275" s="212">
        <f>IF(N275="snížená",J275,0)</f>
        <v>0</v>
      </c>
      <c r="BG275" s="212">
        <f>IF(N275="zákl. přenesená",J275,0)</f>
        <v>0</v>
      </c>
      <c r="BH275" s="212">
        <f>IF(N275="sníž. přenesená",J275,0)</f>
        <v>0</v>
      </c>
      <c r="BI275" s="212">
        <f>IF(N275="nulová",J275,0)</f>
        <v>0</v>
      </c>
      <c r="BJ275" s="17" t="s">
        <v>80</v>
      </c>
      <c r="BK275" s="212">
        <f>ROUND(I275*H275,2)</f>
        <v>0</v>
      </c>
      <c r="BL275" s="17" t="s">
        <v>132</v>
      </c>
      <c r="BM275" s="211" t="s">
        <v>428</v>
      </c>
    </row>
    <row r="276" spans="1:47" s="2" customFormat="1" ht="12">
      <c r="A276" s="38"/>
      <c r="B276" s="39"/>
      <c r="C276" s="40"/>
      <c r="D276" s="213" t="s">
        <v>134</v>
      </c>
      <c r="E276" s="40"/>
      <c r="F276" s="214" t="s">
        <v>429</v>
      </c>
      <c r="G276" s="40"/>
      <c r="H276" s="40"/>
      <c r="I276" s="215"/>
      <c r="J276" s="40"/>
      <c r="K276" s="40"/>
      <c r="L276" s="44"/>
      <c r="M276" s="216"/>
      <c r="N276" s="217"/>
      <c r="O276" s="84"/>
      <c r="P276" s="84"/>
      <c r="Q276" s="84"/>
      <c r="R276" s="84"/>
      <c r="S276" s="84"/>
      <c r="T276" s="85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7" t="s">
        <v>134</v>
      </c>
      <c r="AU276" s="17" t="s">
        <v>82</v>
      </c>
    </row>
    <row r="277" spans="1:47" s="2" customFormat="1" ht="12">
      <c r="A277" s="38"/>
      <c r="B277" s="39"/>
      <c r="C277" s="40"/>
      <c r="D277" s="218" t="s">
        <v>136</v>
      </c>
      <c r="E277" s="40"/>
      <c r="F277" s="219" t="s">
        <v>430</v>
      </c>
      <c r="G277" s="40"/>
      <c r="H277" s="40"/>
      <c r="I277" s="215"/>
      <c r="J277" s="40"/>
      <c r="K277" s="40"/>
      <c r="L277" s="44"/>
      <c r="M277" s="216"/>
      <c r="N277" s="217"/>
      <c r="O277" s="84"/>
      <c r="P277" s="84"/>
      <c r="Q277" s="84"/>
      <c r="R277" s="84"/>
      <c r="S277" s="84"/>
      <c r="T277" s="85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136</v>
      </c>
      <c r="AU277" s="17" t="s">
        <v>82</v>
      </c>
    </row>
    <row r="278" spans="1:51" s="13" customFormat="1" ht="12">
      <c r="A278" s="13"/>
      <c r="B278" s="220"/>
      <c r="C278" s="221"/>
      <c r="D278" s="213" t="s">
        <v>138</v>
      </c>
      <c r="E278" s="222" t="s">
        <v>19</v>
      </c>
      <c r="F278" s="223" t="s">
        <v>431</v>
      </c>
      <c r="G278" s="221"/>
      <c r="H278" s="224">
        <v>65</v>
      </c>
      <c r="I278" s="225"/>
      <c r="J278" s="221"/>
      <c r="K278" s="221"/>
      <c r="L278" s="226"/>
      <c r="M278" s="227"/>
      <c r="N278" s="228"/>
      <c r="O278" s="228"/>
      <c r="P278" s="228"/>
      <c r="Q278" s="228"/>
      <c r="R278" s="228"/>
      <c r="S278" s="228"/>
      <c r="T278" s="229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0" t="s">
        <v>138</v>
      </c>
      <c r="AU278" s="230" t="s">
        <v>82</v>
      </c>
      <c r="AV278" s="13" t="s">
        <v>82</v>
      </c>
      <c r="AW278" s="13" t="s">
        <v>33</v>
      </c>
      <c r="AX278" s="13" t="s">
        <v>72</v>
      </c>
      <c r="AY278" s="230" t="s">
        <v>125</v>
      </c>
    </row>
    <row r="279" spans="1:65" s="2" customFormat="1" ht="19.8" customHeight="1">
      <c r="A279" s="38"/>
      <c r="B279" s="39"/>
      <c r="C279" s="200" t="s">
        <v>432</v>
      </c>
      <c r="D279" s="200" t="s">
        <v>127</v>
      </c>
      <c r="E279" s="201" t="s">
        <v>433</v>
      </c>
      <c r="F279" s="202" t="s">
        <v>434</v>
      </c>
      <c r="G279" s="203" t="s">
        <v>130</v>
      </c>
      <c r="H279" s="204">
        <v>784</v>
      </c>
      <c r="I279" s="205"/>
      <c r="J279" s="206">
        <f>ROUND(I279*H279,2)</f>
        <v>0</v>
      </c>
      <c r="K279" s="202" t="s">
        <v>131</v>
      </c>
      <c r="L279" s="44"/>
      <c r="M279" s="207" t="s">
        <v>19</v>
      </c>
      <c r="N279" s="208" t="s">
        <v>43</v>
      </c>
      <c r="O279" s="84"/>
      <c r="P279" s="209">
        <f>O279*H279</f>
        <v>0</v>
      </c>
      <c r="Q279" s="209">
        <v>0</v>
      </c>
      <c r="R279" s="209">
        <f>Q279*H279</f>
        <v>0</v>
      </c>
      <c r="S279" s="209">
        <v>0</v>
      </c>
      <c r="T279" s="210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11" t="s">
        <v>132</v>
      </c>
      <c r="AT279" s="211" t="s">
        <v>127</v>
      </c>
      <c r="AU279" s="211" t="s">
        <v>82</v>
      </c>
      <c r="AY279" s="17" t="s">
        <v>125</v>
      </c>
      <c r="BE279" s="212">
        <f>IF(N279="základní",J279,0)</f>
        <v>0</v>
      </c>
      <c r="BF279" s="212">
        <f>IF(N279="snížená",J279,0)</f>
        <v>0</v>
      </c>
      <c r="BG279" s="212">
        <f>IF(N279="zákl. přenesená",J279,0)</f>
        <v>0</v>
      </c>
      <c r="BH279" s="212">
        <f>IF(N279="sníž. přenesená",J279,0)</f>
        <v>0</v>
      </c>
      <c r="BI279" s="212">
        <f>IF(N279="nulová",J279,0)</f>
        <v>0</v>
      </c>
      <c r="BJ279" s="17" t="s">
        <v>80</v>
      </c>
      <c r="BK279" s="212">
        <f>ROUND(I279*H279,2)</f>
        <v>0</v>
      </c>
      <c r="BL279" s="17" t="s">
        <v>132</v>
      </c>
      <c r="BM279" s="211" t="s">
        <v>435</v>
      </c>
    </row>
    <row r="280" spans="1:47" s="2" customFormat="1" ht="12">
      <c r="A280" s="38"/>
      <c r="B280" s="39"/>
      <c r="C280" s="40"/>
      <c r="D280" s="213" t="s">
        <v>134</v>
      </c>
      <c r="E280" s="40"/>
      <c r="F280" s="214" t="s">
        <v>436</v>
      </c>
      <c r="G280" s="40"/>
      <c r="H280" s="40"/>
      <c r="I280" s="215"/>
      <c r="J280" s="40"/>
      <c r="K280" s="40"/>
      <c r="L280" s="44"/>
      <c r="M280" s="216"/>
      <c r="N280" s="217"/>
      <c r="O280" s="84"/>
      <c r="P280" s="84"/>
      <c r="Q280" s="84"/>
      <c r="R280" s="84"/>
      <c r="S280" s="84"/>
      <c r="T280" s="85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134</v>
      </c>
      <c r="AU280" s="17" t="s">
        <v>82</v>
      </c>
    </row>
    <row r="281" spans="1:47" s="2" customFormat="1" ht="12">
      <c r="A281" s="38"/>
      <c r="B281" s="39"/>
      <c r="C281" s="40"/>
      <c r="D281" s="218" t="s">
        <v>136</v>
      </c>
      <c r="E281" s="40"/>
      <c r="F281" s="219" t="s">
        <v>437</v>
      </c>
      <c r="G281" s="40"/>
      <c r="H281" s="40"/>
      <c r="I281" s="215"/>
      <c r="J281" s="40"/>
      <c r="K281" s="40"/>
      <c r="L281" s="44"/>
      <c r="M281" s="216"/>
      <c r="N281" s="217"/>
      <c r="O281" s="84"/>
      <c r="P281" s="84"/>
      <c r="Q281" s="84"/>
      <c r="R281" s="84"/>
      <c r="S281" s="84"/>
      <c r="T281" s="85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136</v>
      </c>
      <c r="AU281" s="17" t="s">
        <v>82</v>
      </c>
    </row>
    <row r="282" spans="1:51" s="13" customFormat="1" ht="12">
      <c r="A282" s="13"/>
      <c r="B282" s="220"/>
      <c r="C282" s="221"/>
      <c r="D282" s="213" t="s">
        <v>138</v>
      </c>
      <c r="E282" s="222" t="s">
        <v>19</v>
      </c>
      <c r="F282" s="223" t="s">
        <v>438</v>
      </c>
      <c r="G282" s="221"/>
      <c r="H282" s="224">
        <v>720</v>
      </c>
      <c r="I282" s="225"/>
      <c r="J282" s="221"/>
      <c r="K282" s="221"/>
      <c r="L282" s="226"/>
      <c r="M282" s="227"/>
      <c r="N282" s="228"/>
      <c r="O282" s="228"/>
      <c r="P282" s="228"/>
      <c r="Q282" s="228"/>
      <c r="R282" s="228"/>
      <c r="S282" s="228"/>
      <c r="T282" s="229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0" t="s">
        <v>138</v>
      </c>
      <c r="AU282" s="230" t="s">
        <v>82</v>
      </c>
      <c r="AV282" s="13" t="s">
        <v>82</v>
      </c>
      <c r="AW282" s="13" t="s">
        <v>33</v>
      </c>
      <c r="AX282" s="13" t="s">
        <v>72</v>
      </c>
      <c r="AY282" s="230" t="s">
        <v>125</v>
      </c>
    </row>
    <row r="283" spans="1:51" s="13" customFormat="1" ht="12">
      <c r="A283" s="13"/>
      <c r="B283" s="220"/>
      <c r="C283" s="221"/>
      <c r="D283" s="213" t="s">
        <v>138</v>
      </c>
      <c r="E283" s="222" t="s">
        <v>19</v>
      </c>
      <c r="F283" s="223" t="s">
        <v>439</v>
      </c>
      <c r="G283" s="221"/>
      <c r="H283" s="224">
        <v>45</v>
      </c>
      <c r="I283" s="225"/>
      <c r="J283" s="221"/>
      <c r="K283" s="221"/>
      <c r="L283" s="226"/>
      <c r="M283" s="227"/>
      <c r="N283" s="228"/>
      <c r="O283" s="228"/>
      <c r="P283" s="228"/>
      <c r="Q283" s="228"/>
      <c r="R283" s="228"/>
      <c r="S283" s="228"/>
      <c r="T283" s="229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0" t="s">
        <v>138</v>
      </c>
      <c r="AU283" s="230" t="s">
        <v>82</v>
      </c>
      <c r="AV283" s="13" t="s">
        <v>82</v>
      </c>
      <c r="AW283" s="13" t="s">
        <v>33</v>
      </c>
      <c r="AX283" s="13" t="s">
        <v>72</v>
      </c>
      <c r="AY283" s="230" t="s">
        <v>125</v>
      </c>
    </row>
    <row r="284" spans="1:51" s="13" customFormat="1" ht="12">
      <c r="A284" s="13"/>
      <c r="B284" s="220"/>
      <c r="C284" s="221"/>
      <c r="D284" s="213" t="s">
        <v>138</v>
      </c>
      <c r="E284" s="222" t="s">
        <v>19</v>
      </c>
      <c r="F284" s="223" t="s">
        <v>440</v>
      </c>
      <c r="G284" s="221"/>
      <c r="H284" s="224">
        <v>15</v>
      </c>
      <c r="I284" s="225"/>
      <c r="J284" s="221"/>
      <c r="K284" s="221"/>
      <c r="L284" s="226"/>
      <c r="M284" s="227"/>
      <c r="N284" s="228"/>
      <c r="O284" s="228"/>
      <c r="P284" s="228"/>
      <c r="Q284" s="228"/>
      <c r="R284" s="228"/>
      <c r="S284" s="228"/>
      <c r="T284" s="229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0" t="s">
        <v>138</v>
      </c>
      <c r="AU284" s="230" t="s">
        <v>82</v>
      </c>
      <c r="AV284" s="13" t="s">
        <v>82</v>
      </c>
      <c r="AW284" s="13" t="s">
        <v>33</v>
      </c>
      <c r="AX284" s="13" t="s">
        <v>72</v>
      </c>
      <c r="AY284" s="230" t="s">
        <v>125</v>
      </c>
    </row>
    <row r="285" spans="1:51" s="13" customFormat="1" ht="12">
      <c r="A285" s="13"/>
      <c r="B285" s="220"/>
      <c r="C285" s="221"/>
      <c r="D285" s="213" t="s">
        <v>138</v>
      </c>
      <c r="E285" s="222" t="s">
        <v>19</v>
      </c>
      <c r="F285" s="223" t="s">
        <v>441</v>
      </c>
      <c r="G285" s="221"/>
      <c r="H285" s="224">
        <v>4</v>
      </c>
      <c r="I285" s="225"/>
      <c r="J285" s="221"/>
      <c r="K285" s="221"/>
      <c r="L285" s="226"/>
      <c r="M285" s="227"/>
      <c r="N285" s="228"/>
      <c r="O285" s="228"/>
      <c r="P285" s="228"/>
      <c r="Q285" s="228"/>
      <c r="R285" s="228"/>
      <c r="S285" s="228"/>
      <c r="T285" s="229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0" t="s">
        <v>138</v>
      </c>
      <c r="AU285" s="230" t="s">
        <v>82</v>
      </c>
      <c r="AV285" s="13" t="s">
        <v>82</v>
      </c>
      <c r="AW285" s="13" t="s">
        <v>33</v>
      </c>
      <c r="AX285" s="13" t="s">
        <v>72</v>
      </c>
      <c r="AY285" s="230" t="s">
        <v>125</v>
      </c>
    </row>
    <row r="286" spans="1:65" s="2" customFormat="1" ht="19.8" customHeight="1">
      <c r="A286" s="38"/>
      <c r="B286" s="39"/>
      <c r="C286" s="200" t="s">
        <v>442</v>
      </c>
      <c r="D286" s="200" t="s">
        <v>127</v>
      </c>
      <c r="E286" s="201" t="s">
        <v>443</v>
      </c>
      <c r="F286" s="202" t="s">
        <v>444</v>
      </c>
      <c r="G286" s="203" t="s">
        <v>130</v>
      </c>
      <c r="H286" s="204">
        <v>1270</v>
      </c>
      <c r="I286" s="205"/>
      <c r="J286" s="206">
        <f>ROUND(I286*H286,2)</f>
        <v>0</v>
      </c>
      <c r="K286" s="202" t="s">
        <v>131</v>
      </c>
      <c r="L286" s="44"/>
      <c r="M286" s="207" t="s">
        <v>19</v>
      </c>
      <c r="N286" s="208" t="s">
        <v>43</v>
      </c>
      <c r="O286" s="84"/>
      <c r="P286" s="209">
        <f>O286*H286</f>
        <v>0</v>
      </c>
      <c r="Q286" s="209">
        <v>0</v>
      </c>
      <c r="R286" s="209">
        <f>Q286*H286</f>
        <v>0</v>
      </c>
      <c r="S286" s="209">
        <v>0</v>
      </c>
      <c r="T286" s="210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11" t="s">
        <v>132</v>
      </c>
      <c r="AT286" s="211" t="s">
        <v>127</v>
      </c>
      <c r="AU286" s="211" t="s">
        <v>82</v>
      </c>
      <c r="AY286" s="17" t="s">
        <v>125</v>
      </c>
      <c r="BE286" s="212">
        <f>IF(N286="základní",J286,0)</f>
        <v>0</v>
      </c>
      <c r="BF286" s="212">
        <f>IF(N286="snížená",J286,0)</f>
        <v>0</v>
      </c>
      <c r="BG286" s="212">
        <f>IF(N286="zákl. přenesená",J286,0)</f>
        <v>0</v>
      </c>
      <c r="BH286" s="212">
        <f>IF(N286="sníž. přenesená",J286,0)</f>
        <v>0</v>
      </c>
      <c r="BI286" s="212">
        <f>IF(N286="nulová",J286,0)</f>
        <v>0</v>
      </c>
      <c r="BJ286" s="17" t="s">
        <v>80</v>
      </c>
      <c r="BK286" s="212">
        <f>ROUND(I286*H286,2)</f>
        <v>0</v>
      </c>
      <c r="BL286" s="17" t="s">
        <v>132</v>
      </c>
      <c r="BM286" s="211" t="s">
        <v>445</v>
      </c>
    </row>
    <row r="287" spans="1:47" s="2" customFormat="1" ht="12">
      <c r="A287" s="38"/>
      <c r="B287" s="39"/>
      <c r="C287" s="40"/>
      <c r="D287" s="213" t="s">
        <v>134</v>
      </c>
      <c r="E287" s="40"/>
      <c r="F287" s="214" t="s">
        <v>446</v>
      </c>
      <c r="G287" s="40"/>
      <c r="H287" s="40"/>
      <c r="I287" s="215"/>
      <c r="J287" s="40"/>
      <c r="K287" s="40"/>
      <c r="L287" s="44"/>
      <c r="M287" s="216"/>
      <c r="N287" s="217"/>
      <c r="O287" s="84"/>
      <c r="P287" s="84"/>
      <c r="Q287" s="84"/>
      <c r="R287" s="84"/>
      <c r="S287" s="84"/>
      <c r="T287" s="85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134</v>
      </c>
      <c r="AU287" s="17" t="s">
        <v>82</v>
      </c>
    </row>
    <row r="288" spans="1:47" s="2" customFormat="1" ht="12">
      <c r="A288" s="38"/>
      <c r="B288" s="39"/>
      <c r="C288" s="40"/>
      <c r="D288" s="218" t="s">
        <v>136</v>
      </c>
      <c r="E288" s="40"/>
      <c r="F288" s="219" t="s">
        <v>447</v>
      </c>
      <c r="G288" s="40"/>
      <c r="H288" s="40"/>
      <c r="I288" s="215"/>
      <c r="J288" s="40"/>
      <c r="K288" s="40"/>
      <c r="L288" s="44"/>
      <c r="M288" s="216"/>
      <c r="N288" s="217"/>
      <c r="O288" s="84"/>
      <c r="P288" s="84"/>
      <c r="Q288" s="84"/>
      <c r="R288" s="84"/>
      <c r="S288" s="84"/>
      <c r="T288" s="85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136</v>
      </c>
      <c r="AU288" s="17" t="s">
        <v>82</v>
      </c>
    </row>
    <row r="289" spans="1:51" s="13" customFormat="1" ht="12">
      <c r="A289" s="13"/>
      <c r="B289" s="220"/>
      <c r="C289" s="221"/>
      <c r="D289" s="213" t="s">
        <v>138</v>
      </c>
      <c r="E289" s="222" t="s">
        <v>19</v>
      </c>
      <c r="F289" s="223" t="s">
        <v>448</v>
      </c>
      <c r="G289" s="221"/>
      <c r="H289" s="224">
        <v>1250</v>
      </c>
      <c r="I289" s="225"/>
      <c r="J289" s="221"/>
      <c r="K289" s="221"/>
      <c r="L289" s="226"/>
      <c r="M289" s="227"/>
      <c r="N289" s="228"/>
      <c r="O289" s="228"/>
      <c r="P289" s="228"/>
      <c r="Q289" s="228"/>
      <c r="R289" s="228"/>
      <c r="S289" s="228"/>
      <c r="T289" s="229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0" t="s">
        <v>138</v>
      </c>
      <c r="AU289" s="230" t="s">
        <v>82</v>
      </c>
      <c r="AV289" s="13" t="s">
        <v>82</v>
      </c>
      <c r="AW289" s="13" t="s">
        <v>33</v>
      </c>
      <c r="AX289" s="13" t="s">
        <v>72</v>
      </c>
      <c r="AY289" s="230" t="s">
        <v>125</v>
      </c>
    </row>
    <row r="290" spans="1:51" s="13" customFormat="1" ht="12">
      <c r="A290" s="13"/>
      <c r="B290" s="220"/>
      <c r="C290" s="221"/>
      <c r="D290" s="213" t="s">
        <v>138</v>
      </c>
      <c r="E290" s="222" t="s">
        <v>19</v>
      </c>
      <c r="F290" s="223" t="s">
        <v>449</v>
      </c>
      <c r="G290" s="221"/>
      <c r="H290" s="224">
        <v>20</v>
      </c>
      <c r="I290" s="225"/>
      <c r="J290" s="221"/>
      <c r="K290" s="221"/>
      <c r="L290" s="226"/>
      <c r="M290" s="227"/>
      <c r="N290" s="228"/>
      <c r="O290" s="228"/>
      <c r="P290" s="228"/>
      <c r="Q290" s="228"/>
      <c r="R290" s="228"/>
      <c r="S290" s="228"/>
      <c r="T290" s="229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0" t="s">
        <v>138</v>
      </c>
      <c r="AU290" s="230" t="s">
        <v>82</v>
      </c>
      <c r="AV290" s="13" t="s">
        <v>82</v>
      </c>
      <c r="AW290" s="13" t="s">
        <v>33</v>
      </c>
      <c r="AX290" s="13" t="s">
        <v>72</v>
      </c>
      <c r="AY290" s="230" t="s">
        <v>125</v>
      </c>
    </row>
    <row r="291" spans="1:65" s="2" customFormat="1" ht="19.8" customHeight="1">
      <c r="A291" s="38"/>
      <c r="B291" s="39"/>
      <c r="C291" s="200" t="s">
        <v>450</v>
      </c>
      <c r="D291" s="200" t="s">
        <v>127</v>
      </c>
      <c r="E291" s="201" t="s">
        <v>451</v>
      </c>
      <c r="F291" s="202" t="s">
        <v>452</v>
      </c>
      <c r="G291" s="203" t="s">
        <v>130</v>
      </c>
      <c r="H291" s="204">
        <v>2240</v>
      </c>
      <c r="I291" s="205"/>
      <c r="J291" s="206">
        <f>ROUND(I291*H291,2)</f>
        <v>0</v>
      </c>
      <c r="K291" s="202" t="s">
        <v>131</v>
      </c>
      <c r="L291" s="44"/>
      <c r="M291" s="207" t="s">
        <v>19</v>
      </c>
      <c r="N291" s="208" t="s">
        <v>43</v>
      </c>
      <c r="O291" s="84"/>
      <c r="P291" s="209">
        <f>O291*H291</f>
        <v>0</v>
      </c>
      <c r="Q291" s="209">
        <v>0</v>
      </c>
      <c r="R291" s="209">
        <f>Q291*H291</f>
        <v>0</v>
      </c>
      <c r="S291" s="209">
        <v>0</v>
      </c>
      <c r="T291" s="210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11" t="s">
        <v>132</v>
      </c>
      <c r="AT291" s="211" t="s">
        <v>127</v>
      </c>
      <c r="AU291" s="211" t="s">
        <v>82</v>
      </c>
      <c r="AY291" s="17" t="s">
        <v>125</v>
      </c>
      <c r="BE291" s="212">
        <f>IF(N291="základní",J291,0)</f>
        <v>0</v>
      </c>
      <c r="BF291" s="212">
        <f>IF(N291="snížená",J291,0)</f>
        <v>0</v>
      </c>
      <c r="BG291" s="212">
        <f>IF(N291="zákl. přenesená",J291,0)</f>
        <v>0</v>
      </c>
      <c r="BH291" s="212">
        <f>IF(N291="sníž. přenesená",J291,0)</f>
        <v>0</v>
      </c>
      <c r="BI291" s="212">
        <f>IF(N291="nulová",J291,0)</f>
        <v>0</v>
      </c>
      <c r="BJ291" s="17" t="s">
        <v>80</v>
      </c>
      <c r="BK291" s="212">
        <f>ROUND(I291*H291,2)</f>
        <v>0</v>
      </c>
      <c r="BL291" s="17" t="s">
        <v>132</v>
      </c>
      <c r="BM291" s="211" t="s">
        <v>453</v>
      </c>
    </row>
    <row r="292" spans="1:47" s="2" customFormat="1" ht="12">
      <c r="A292" s="38"/>
      <c r="B292" s="39"/>
      <c r="C292" s="40"/>
      <c r="D292" s="213" t="s">
        <v>134</v>
      </c>
      <c r="E292" s="40"/>
      <c r="F292" s="214" t="s">
        <v>454</v>
      </c>
      <c r="G292" s="40"/>
      <c r="H292" s="40"/>
      <c r="I292" s="215"/>
      <c r="J292" s="40"/>
      <c r="K292" s="40"/>
      <c r="L292" s="44"/>
      <c r="M292" s="216"/>
      <c r="N292" s="217"/>
      <c r="O292" s="84"/>
      <c r="P292" s="84"/>
      <c r="Q292" s="84"/>
      <c r="R292" s="84"/>
      <c r="S292" s="84"/>
      <c r="T292" s="85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7" t="s">
        <v>134</v>
      </c>
      <c r="AU292" s="17" t="s">
        <v>82</v>
      </c>
    </row>
    <row r="293" spans="1:47" s="2" customFormat="1" ht="12">
      <c r="A293" s="38"/>
      <c r="B293" s="39"/>
      <c r="C293" s="40"/>
      <c r="D293" s="218" t="s">
        <v>136</v>
      </c>
      <c r="E293" s="40"/>
      <c r="F293" s="219" t="s">
        <v>455</v>
      </c>
      <c r="G293" s="40"/>
      <c r="H293" s="40"/>
      <c r="I293" s="215"/>
      <c r="J293" s="40"/>
      <c r="K293" s="40"/>
      <c r="L293" s="44"/>
      <c r="M293" s="216"/>
      <c r="N293" s="217"/>
      <c r="O293" s="84"/>
      <c r="P293" s="84"/>
      <c r="Q293" s="84"/>
      <c r="R293" s="84"/>
      <c r="S293" s="84"/>
      <c r="T293" s="85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136</v>
      </c>
      <c r="AU293" s="17" t="s">
        <v>82</v>
      </c>
    </row>
    <row r="294" spans="1:51" s="13" customFormat="1" ht="12">
      <c r="A294" s="13"/>
      <c r="B294" s="220"/>
      <c r="C294" s="221"/>
      <c r="D294" s="213" t="s">
        <v>138</v>
      </c>
      <c r="E294" s="222" t="s">
        <v>19</v>
      </c>
      <c r="F294" s="223" t="s">
        <v>456</v>
      </c>
      <c r="G294" s="221"/>
      <c r="H294" s="224">
        <v>2240</v>
      </c>
      <c r="I294" s="225"/>
      <c r="J294" s="221"/>
      <c r="K294" s="221"/>
      <c r="L294" s="226"/>
      <c r="M294" s="227"/>
      <c r="N294" s="228"/>
      <c r="O294" s="228"/>
      <c r="P294" s="228"/>
      <c r="Q294" s="228"/>
      <c r="R294" s="228"/>
      <c r="S294" s="228"/>
      <c r="T294" s="229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0" t="s">
        <v>138</v>
      </c>
      <c r="AU294" s="230" t="s">
        <v>82</v>
      </c>
      <c r="AV294" s="13" t="s">
        <v>82</v>
      </c>
      <c r="AW294" s="13" t="s">
        <v>33</v>
      </c>
      <c r="AX294" s="13" t="s">
        <v>72</v>
      </c>
      <c r="AY294" s="230" t="s">
        <v>125</v>
      </c>
    </row>
    <row r="295" spans="1:65" s="2" customFormat="1" ht="19.8" customHeight="1">
      <c r="A295" s="38"/>
      <c r="B295" s="39"/>
      <c r="C295" s="200" t="s">
        <v>457</v>
      </c>
      <c r="D295" s="200" t="s">
        <v>127</v>
      </c>
      <c r="E295" s="201" t="s">
        <v>458</v>
      </c>
      <c r="F295" s="202" t="s">
        <v>459</v>
      </c>
      <c r="G295" s="203" t="s">
        <v>130</v>
      </c>
      <c r="H295" s="204">
        <v>65</v>
      </c>
      <c r="I295" s="205"/>
      <c r="J295" s="206">
        <f>ROUND(I295*H295,2)</f>
        <v>0</v>
      </c>
      <c r="K295" s="202" t="s">
        <v>131</v>
      </c>
      <c r="L295" s="44"/>
      <c r="M295" s="207" t="s">
        <v>19</v>
      </c>
      <c r="N295" s="208" t="s">
        <v>43</v>
      </c>
      <c r="O295" s="84"/>
      <c r="P295" s="209">
        <f>O295*H295</f>
        <v>0</v>
      </c>
      <c r="Q295" s="209">
        <v>0</v>
      </c>
      <c r="R295" s="209">
        <f>Q295*H295</f>
        <v>0</v>
      </c>
      <c r="S295" s="209">
        <v>0</v>
      </c>
      <c r="T295" s="210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11" t="s">
        <v>132</v>
      </c>
      <c r="AT295" s="211" t="s">
        <v>127</v>
      </c>
      <c r="AU295" s="211" t="s">
        <v>82</v>
      </c>
      <c r="AY295" s="17" t="s">
        <v>125</v>
      </c>
      <c r="BE295" s="212">
        <f>IF(N295="základní",J295,0)</f>
        <v>0</v>
      </c>
      <c r="BF295" s="212">
        <f>IF(N295="snížená",J295,0)</f>
        <v>0</v>
      </c>
      <c r="BG295" s="212">
        <f>IF(N295="zákl. přenesená",J295,0)</f>
        <v>0</v>
      </c>
      <c r="BH295" s="212">
        <f>IF(N295="sníž. přenesená",J295,0)</f>
        <v>0</v>
      </c>
      <c r="BI295" s="212">
        <f>IF(N295="nulová",J295,0)</f>
        <v>0</v>
      </c>
      <c r="BJ295" s="17" t="s">
        <v>80</v>
      </c>
      <c r="BK295" s="212">
        <f>ROUND(I295*H295,2)</f>
        <v>0</v>
      </c>
      <c r="BL295" s="17" t="s">
        <v>132</v>
      </c>
      <c r="BM295" s="211" t="s">
        <v>460</v>
      </c>
    </row>
    <row r="296" spans="1:47" s="2" customFormat="1" ht="12">
      <c r="A296" s="38"/>
      <c r="B296" s="39"/>
      <c r="C296" s="40"/>
      <c r="D296" s="213" t="s">
        <v>134</v>
      </c>
      <c r="E296" s="40"/>
      <c r="F296" s="214" t="s">
        <v>461</v>
      </c>
      <c r="G296" s="40"/>
      <c r="H296" s="40"/>
      <c r="I296" s="215"/>
      <c r="J296" s="40"/>
      <c r="K296" s="40"/>
      <c r="L296" s="44"/>
      <c r="M296" s="216"/>
      <c r="N296" s="217"/>
      <c r="O296" s="84"/>
      <c r="P296" s="84"/>
      <c r="Q296" s="84"/>
      <c r="R296" s="84"/>
      <c r="S296" s="84"/>
      <c r="T296" s="85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134</v>
      </c>
      <c r="AU296" s="17" t="s">
        <v>82</v>
      </c>
    </row>
    <row r="297" spans="1:47" s="2" customFormat="1" ht="12">
      <c r="A297" s="38"/>
      <c r="B297" s="39"/>
      <c r="C297" s="40"/>
      <c r="D297" s="218" t="s">
        <v>136</v>
      </c>
      <c r="E297" s="40"/>
      <c r="F297" s="219" t="s">
        <v>462</v>
      </c>
      <c r="G297" s="40"/>
      <c r="H297" s="40"/>
      <c r="I297" s="215"/>
      <c r="J297" s="40"/>
      <c r="K297" s="40"/>
      <c r="L297" s="44"/>
      <c r="M297" s="216"/>
      <c r="N297" s="217"/>
      <c r="O297" s="84"/>
      <c r="P297" s="84"/>
      <c r="Q297" s="84"/>
      <c r="R297" s="84"/>
      <c r="S297" s="84"/>
      <c r="T297" s="85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136</v>
      </c>
      <c r="AU297" s="17" t="s">
        <v>82</v>
      </c>
    </row>
    <row r="298" spans="1:51" s="13" customFormat="1" ht="12">
      <c r="A298" s="13"/>
      <c r="B298" s="220"/>
      <c r="C298" s="221"/>
      <c r="D298" s="213" t="s">
        <v>138</v>
      </c>
      <c r="E298" s="222" t="s">
        <v>19</v>
      </c>
      <c r="F298" s="223" t="s">
        <v>431</v>
      </c>
      <c r="G298" s="221"/>
      <c r="H298" s="224">
        <v>65</v>
      </c>
      <c r="I298" s="225"/>
      <c r="J298" s="221"/>
      <c r="K298" s="221"/>
      <c r="L298" s="226"/>
      <c r="M298" s="227"/>
      <c r="N298" s="228"/>
      <c r="O298" s="228"/>
      <c r="P298" s="228"/>
      <c r="Q298" s="228"/>
      <c r="R298" s="228"/>
      <c r="S298" s="228"/>
      <c r="T298" s="229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0" t="s">
        <v>138</v>
      </c>
      <c r="AU298" s="230" t="s">
        <v>82</v>
      </c>
      <c r="AV298" s="13" t="s">
        <v>82</v>
      </c>
      <c r="AW298" s="13" t="s">
        <v>33</v>
      </c>
      <c r="AX298" s="13" t="s">
        <v>72</v>
      </c>
      <c r="AY298" s="230" t="s">
        <v>125</v>
      </c>
    </row>
    <row r="299" spans="1:65" s="2" customFormat="1" ht="22.2" customHeight="1">
      <c r="A299" s="38"/>
      <c r="B299" s="39"/>
      <c r="C299" s="200" t="s">
        <v>463</v>
      </c>
      <c r="D299" s="200" t="s">
        <v>127</v>
      </c>
      <c r="E299" s="201" t="s">
        <v>464</v>
      </c>
      <c r="F299" s="202" t="s">
        <v>465</v>
      </c>
      <c r="G299" s="203" t="s">
        <v>130</v>
      </c>
      <c r="H299" s="204">
        <v>2054</v>
      </c>
      <c r="I299" s="205"/>
      <c r="J299" s="206">
        <f>ROUND(I299*H299,2)</f>
        <v>0</v>
      </c>
      <c r="K299" s="202" t="s">
        <v>131</v>
      </c>
      <c r="L299" s="44"/>
      <c r="M299" s="207" t="s">
        <v>19</v>
      </c>
      <c r="N299" s="208" t="s">
        <v>43</v>
      </c>
      <c r="O299" s="84"/>
      <c r="P299" s="209">
        <f>O299*H299</f>
        <v>0</v>
      </c>
      <c r="Q299" s="209">
        <v>0</v>
      </c>
      <c r="R299" s="209">
        <f>Q299*H299</f>
        <v>0</v>
      </c>
      <c r="S299" s="209">
        <v>0</v>
      </c>
      <c r="T299" s="210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11" t="s">
        <v>132</v>
      </c>
      <c r="AT299" s="211" t="s">
        <v>127</v>
      </c>
      <c r="AU299" s="211" t="s">
        <v>82</v>
      </c>
      <c r="AY299" s="17" t="s">
        <v>125</v>
      </c>
      <c r="BE299" s="212">
        <f>IF(N299="základní",J299,0)</f>
        <v>0</v>
      </c>
      <c r="BF299" s="212">
        <f>IF(N299="snížená",J299,0)</f>
        <v>0</v>
      </c>
      <c r="BG299" s="212">
        <f>IF(N299="zákl. přenesená",J299,0)</f>
        <v>0</v>
      </c>
      <c r="BH299" s="212">
        <f>IF(N299="sníž. přenesená",J299,0)</f>
        <v>0</v>
      </c>
      <c r="BI299" s="212">
        <f>IF(N299="nulová",J299,0)</f>
        <v>0</v>
      </c>
      <c r="BJ299" s="17" t="s">
        <v>80</v>
      </c>
      <c r="BK299" s="212">
        <f>ROUND(I299*H299,2)</f>
        <v>0</v>
      </c>
      <c r="BL299" s="17" t="s">
        <v>132</v>
      </c>
      <c r="BM299" s="211" t="s">
        <v>466</v>
      </c>
    </row>
    <row r="300" spans="1:47" s="2" customFormat="1" ht="12">
      <c r="A300" s="38"/>
      <c r="B300" s="39"/>
      <c r="C300" s="40"/>
      <c r="D300" s="213" t="s">
        <v>134</v>
      </c>
      <c r="E300" s="40"/>
      <c r="F300" s="214" t="s">
        <v>467</v>
      </c>
      <c r="G300" s="40"/>
      <c r="H300" s="40"/>
      <c r="I300" s="215"/>
      <c r="J300" s="40"/>
      <c r="K300" s="40"/>
      <c r="L300" s="44"/>
      <c r="M300" s="216"/>
      <c r="N300" s="217"/>
      <c r="O300" s="84"/>
      <c r="P300" s="84"/>
      <c r="Q300" s="84"/>
      <c r="R300" s="84"/>
      <c r="S300" s="84"/>
      <c r="T300" s="85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134</v>
      </c>
      <c r="AU300" s="17" t="s">
        <v>82</v>
      </c>
    </row>
    <row r="301" spans="1:47" s="2" customFormat="1" ht="12">
      <c r="A301" s="38"/>
      <c r="B301" s="39"/>
      <c r="C301" s="40"/>
      <c r="D301" s="218" t="s">
        <v>136</v>
      </c>
      <c r="E301" s="40"/>
      <c r="F301" s="219" t="s">
        <v>468</v>
      </c>
      <c r="G301" s="40"/>
      <c r="H301" s="40"/>
      <c r="I301" s="215"/>
      <c r="J301" s="40"/>
      <c r="K301" s="40"/>
      <c r="L301" s="44"/>
      <c r="M301" s="216"/>
      <c r="N301" s="217"/>
      <c r="O301" s="84"/>
      <c r="P301" s="84"/>
      <c r="Q301" s="84"/>
      <c r="R301" s="84"/>
      <c r="S301" s="84"/>
      <c r="T301" s="85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136</v>
      </c>
      <c r="AU301" s="17" t="s">
        <v>82</v>
      </c>
    </row>
    <row r="302" spans="1:51" s="13" customFormat="1" ht="12">
      <c r="A302" s="13"/>
      <c r="B302" s="220"/>
      <c r="C302" s="221"/>
      <c r="D302" s="213" t="s">
        <v>138</v>
      </c>
      <c r="E302" s="222" t="s">
        <v>19</v>
      </c>
      <c r="F302" s="223" t="s">
        <v>448</v>
      </c>
      <c r="G302" s="221"/>
      <c r="H302" s="224">
        <v>1250</v>
      </c>
      <c r="I302" s="225"/>
      <c r="J302" s="221"/>
      <c r="K302" s="221"/>
      <c r="L302" s="226"/>
      <c r="M302" s="227"/>
      <c r="N302" s="228"/>
      <c r="O302" s="228"/>
      <c r="P302" s="228"/>
      <c r="Q302" s="228"/>
      <c r="R302" s="228"/>
      <c r="S302" s="228"/>
      <c r="T302" s="229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0" t="s">
        <v>138</v>
      </c>
      <c r="AU302" s="230" t="s">
        <v>82</v>
      </c>
      <c r="AV302" s="13" t="s">
        <v>82</v>
      </c>
      <c r="AW302" s="13" t="s">
        <v>33</v>
      </c>
      <c r="AX302" s="13" t="s">
        <v>72</v>
      </c>
      <c r="AY302" s="230" t="s">
        <v>125</v>
      </c>
    </row>
    <row r="303" spans="1:51" s="13" customFormat="1" ht="12">
      <c r="A303" s="13"/>
      <c r="B303" s="220"/>
      <c r="C303" s="221"/>
      <c r="D303" s="213" t="s">
        <v>138</v>
      </c>
      <c r="E303" s="222" t="s">
        <v>19</v>
      </c>
      <c r="F303" s="223" t="s">
        <v>438</v>
      </c>
      <c r="G303" s="221"/>
      <c r="H303" s="224">
        <v>720</v>
      </c>
      <c r="I303" s="225"/>
      <c r="J303" s="221"/>
      <c r="K303" s="221"/>
      <c r="L303" s="226"/>
      <c r="M303" s="227"/>
      <c r="N303" s="228"/>
      <c r="O303" s="228"/>
      <c r="P303" s="228"/>
      <c r="Q303" s="228"/>
      <c r="R303" s="228"/>
      <c r="S303" s="228"/>
      <c r="T303" s="229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0" t="s">
        <v>138</v>
      </c>
      <c r="AU303" s="230" t="s">
        <v>82</v>
      </c>
      <c r="AV303" s="13" t="s">
        <v>82</v>
      </c>
      <c r="AW303" s="13" t="s">
        <v>33</v>
      </c>
      <c r="AX303" s="13" t="s">
        <v>72</v>
      </c>
      <c r="AY303" s="230" t="s">
        <v>125</v>
      </c>
    </row>
    <row r="304" spans="1:51" s="13" customFormat="1" ht="12">
      <c r="A304" s="13"/>
      <c r="B304" s="220"/>
      <c r="C304" s="221"/>
      <c r="D304" s="213" t="s">
        <v>138</v>
      </c>
      <c r="E304" s="222" t="s">
        <v>19</v>
      </c>
      <c r="F304" s="223" t="s">
        <v>439</v>
      </c>
      <c r="G304" s="221"/>
      <c r="H304" s="224">
        <v>45</v>
      </c>
      <c r="I304" s="225"/>
      <c r="J304" s="221"/>
      <c r="K304" s="221"/>
      <c r="L304" s="226"/>
      <c r="M304" s="227"/>
      <c r="N304" s="228"/>
      <c r="O304" s="228"/>
      <c r="P304" s="228"/>
      <c r="Q304" s="228"/>
      <c r="R304" s="228"/>
      <c r="S304" s="228"/>
      <c r="T304" s="229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0" t="s">
        <v>138</v>
      </c>
      <c r="AU304" s="230" t="s">
        <v>82</v>
      </c>
      <c r="AV304" s="13" t="s">
        <v>82</v>
      </c>
      <c r="AW304" s="13" t="s">
        <v>33</v>
      </c>
      <c r="AX304" s="13" t="s">
        <v>72</v>
      </c>
      <c r="AY304" s="230" t="s">
        <v>125</v>
      </c>
    </row>
    <row r="305" spans="1:51" s="13" customFormat="1" ht="12">
      <c r="A305" s="13"/>
      <c r="B305" s="220"/>
      <c r="C305" s="221"/>
      <c r="D305" s="213" t="s">
        <v>138</v>
      </c>
      <c r="E305" s="222" t="s">
        <v>19</v>
      </c>
      <c r="F305" s="223" t="s">
        <v>440</v>
      </c>
      <c r="G305" s="221"/>
      <c r="H305" s="224">
        <v>15</v>
      </c>
      <c r="I305" s="225"/>
      <c r="J305" s="221"/>
      <c r="K305" s="221"/>
      <c r="L305" s="226"/>
      <c r="M305" s="227"/>
      <c r="N305" s="228"/>
      <c r="O305" s="228"/>
      <c r="P305" s="228"/>
      <c r="Q305" s="228"/>
      <c r="R305" s="228"/>
      <c r="S305" s="228"/>
      <c r="T305" s="229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0" t="s">
        <v>138</v>
      </c>
      <c r="AU305" s="230" t="s">
        <v>82</v>
      </c>
      <c r="AV305" s="13" t="s">
        <v>82</v>
      </c>
      <c r="AW305" s="13" t="s">
        <v>33</v>
      </c>
      <c r="AX305" s="13" t="s">
        <v>72</v>
      </c>
      <c r="AY305" s="230" t="s">
        <v>125</v>
      </c>
    </row>
    <row r="306" spans="1:51" s="13" customFormat="1" ht="12">
      <c r="A306" s="13"/>
      <c r="B306" s="220"/>
      <c r="C306" s="221"/>
      <c r="D306" s="213" t="s">
        <v>138</v>
      </c>
      <c r="E306" s="222" t="s">
        <v>19</v>
      </c>
      <c r="F306" s="223" t="s">
        <v>449</v>
      </c>
      <c r="G306" s="221"/>
      <c r="H306" s="224">
        <v>20</v>
      </c>
      <c r="I306" s="225"/>
      <c r="J306" s="221"/>
      <c r="K306" s="221"/>
      <c r="L306" s="226"/>
      <c r="M306" s="227"/>
      <c r="N306" s="228"/>
      <c r="O306" s="228"/>
      <c r="P306" s="228"/>
      <c r="Q306" s="228"/>
      <c r="R306" s="228"/>
      <c r="S306" s="228"/>
      <c r="T306" s="229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0" t="s">
        <v>138</v>
      </c>
      <c r="AU306" s="230" t="s">
        <v>82</v>
      </c>
      <c r="AV306" s="13" t="s">
        <v>82</v>
      </c>
      <c r="AW306" s="13" t="s">
        <v>33</v>
      </c>
      <c r="AX306" s="13" t="s">
        <v>72</v>
      </c>
      <c r="AY306" s="230" t="s">
        <v>125</v>
      </c>
    </row>
    <row r="307" spans="1:51" s="13" customFormat="1" ht="12">
      <c r="A307" s="13"/>
      <c r="B307" s="220"/>
      <c r="C307" s="221"/>
      <c r="D307" s="213" t="s">
        <v>138</v>
      </c>
      <c r="E307" s="222" t="s">
        <v>19</v>
      </c>
      <c r="F307" s="223" t="s">
        <v>441</v>
      </c>
      <c r="G307" s="221"/>
      <c r="H307" s="224">
        <v>4</v>
      </c>
      <c r="I307" s="225"/>
      <c r="J307" s="221"/>
      <c r="K307" s="221"/>
      <c r="L307" s="226"/>
      <c r="M307" s="227"/>
      <c r="N307" s="228"/>
      <c r="O307" s="228"/>
      <c r="P307" s="228"/>
      <c r="Q307" s="228"/>
      <c r="R307" s="228"/>
      <c r="S307" s="228"/>
      <c r="T307" s="229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0" t="s">
        <v>138</v>
      </c>
      <c r="AU307" s="230" t="s">
        <v>82</v>
      </c>
      <c r="AV307" s="13" t="s">
        <v>82</v>
      </c>
      <c r="AW307" s="13" t="s">
        <v>33</v>
      </c>
      <c r="AX307" s="13" t="s">
        <v>72</v>
      </c>
      <c r="AY307" s="230" t="s">
        <v>125</v>
      </c>
    </row>
    <row r="308" spans="1:65" s="2" customFormat="1" ht="30" customHeight="1">
      <c r="A308" s="38"/>
      <c r="B308" s="39"/>
      <c r="C308" s="200" t="s">
        <v>469</v>
      </c>
      <c r="D308" s="200" t="s">
        <v>127</v>
      </c>
      <c r="E308" s="201" t="s">
        <v>470</v>
      </c>
      <c r="F308" s="202" t="s">
        <v>471</v>
      </c>
      <c r="G308" s="203" t="s">
        <v>130</v>
      </c>
      <c r="H308" s="204">
        <v>1270</v>
      </c>
      <c r="I308" s="205"/>
      <c r="J308" s="206">
        <f>ROUND(I308*H308,2)</f>
        <v>0</v>
      </c>
      <c r="K308" s="202" t="s">
        <v>131</v>
      </c>
      <c r="L308" s="44"/>
      <c r="M308" s="207" t="s">
        <v>19</v>
      </c>
      <c r="N308" s="208" t="s">
        <v>43</v>
      </c>
      <c r="O308" s="84"/>
      <c r="P308" s="209">
        <f>O308*H308</f>
        <v>0</v>
      </c>
      <c r="Q308" s="209">
        <v>0</v>
      </c>
      <c r="R308" s="209">
        <f>Q308*H308</f>
        <v>0</v>
      </c>
      <c r="S308" s="209">
        <v>0</v>
      </c>
      <c r="T308" s="210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11" t="s">
        <v>132</v>
      </c>
      <c r="AT308" s="211" t="s">
        <v>127</v>
      </c>
      <c r="AU308" s="211" t="s">
        <v>82</v>
      </c>
      <c r="AY308" s="17" t="s">
        <v>125</v>
      </c>
      <c r="BE308" s="212">
        <f>IF(N308="základní",J308,0)</f>
        <v>0</v>
      </c>
      <c r="BF308" s="212">
        <f>IF(N308="snížená",J308,0)</f>
        <v>0</v>
      </c>
      <c r="BG308" s="212">
        <f>IF(N308="zákl. přenesená",J308,0)</f>
        <v>0</v>
      </c>
      <c r="BH308" s="212">
        <f>IF(N308="sníž. přenesená",J308,0)</f>
        <v>0</v>
      </c>
      <c r="BI308" s="212">
        <f>IF(N308="nulová",J308,0)</f>
        <v>0</v>
      </c>
      <c r="BJ308" s="17" t="s">
        <v>80</v>
      </c>
      <c r="BK308" s="212">
        <f>ROUND(I308*H308,2)</f>
        <v>0</v>
      </c>
      <c r="BL308" s="17" t="s">
        <v>132</v>
      </c>
      <c r="BM308" s="211" t="s">
        <v>472</v>
      </c>
    </row>
    <row r="309" spans="1:47" s="2" customFormat="1" ht="12">
      <c r="A309" s="38"/>
      <c r="B309" s="39"/>
      <c r="C309" s="40"/>
      <c r="D309" s="213" t="s">
        <v>134</v>
      </c>
      <c r="E309" s="40"/>
      <c r="F309" s="214" t="s">
        <v>473</v>
      </c>
      <c r="G309" s="40"/>
      <c r="H309" s="40"/>
      <c r="I309" s="215"/>
      <c r="J309" s="40"/>
      <c r="K309" s="40"/>
      <c r="L309" s="44"/>
      <c r="M309" s="216"/>
      <c r="N309" s="217"/>
      <c r="O309" s="84"/>
      <c r="P309" s="84"/>
      <c r="Q309" s="84"/>
      <c r="R309" s="84"/>
      <c r="S309" s="84"/>
      <c r="T309" s="85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134</v>
      </c>
      <c r="AU309" s="17" t="s">
        <v>82</v>
      </c>
    </row>
    <row r="310" spans="1:47" s="2" customFormat="1" ht="12">
      <c r="A310" s="38"/>
      <c r="B310" s="39"/>
      <c r="C310" s="40"/>
      <c r="D310" s="218" t="s">
        <v>136</v>
      </c>
      <c r="E310" s="40"/>
      <c r="F310" s="219" t="s">
        <v>474</v>
      </c>
      <c r="G310" s="40"/>
      <c r="H310" s="40"/>
      <c r="I310" s="215"/>
      <c r="J310" s="40"/>
      <c r="K310" s="40"/>
      <c r="L310" s="44"/>
      <c r="M310" s="216"/>
      <c r="N310" s="217"/>
      <c r="O310" s="84"/>
      <c r="P310" s="84"/>
      <c r="Q310" s="84"/>
      <c r="R310" s="84"/>
      <c r="S310" s="84"/>
      <c r="T310" s="85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136</v>
      </c>
      <c r="AU310" s="17" t="s">
        <v>82</v>
      </c>
    </row>
    <row r="311" spans="1:51" s="13" customFormat="1" ht="12">
      <c r="A311" s="13"/>
      <c r="B311" s="220"/>
      <c r="C311" s="221"/>
      <c r="D311" s="213" t="s">
        <v>138</v>
      </c>
      <c r="E311" s="222" t="s">
        <v>19</v>
      </c>
      <c r="F311" s="223" t="s">
        <v>448</v>
      </c>
      <c r="G311" s="221"/>
      <c r="H311" s="224">
        <v>1250</v>
      </c>
      <c r="I311" s="225"/>
      <c r="J311" s="221"/>
      <c r="K311" s="221"/>
      <c r="L311" s="226"/>
      <c r="M311" s="227"/>
      <c r="N311" s="228"/>
      <c r="O311" s="228"/>
      <c r="P311" s="228"/>
      <c r="Q311" s="228"/>
      <c r="R311" s="228"/>
      <c r="S311" s="228"/>
      <c r="T311" s="229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0" t="s">
        <v>138</v>
      </c>
      <c r="AU311" s="230" t="s">
        <v>82</v>
      </c>
      <c r="AV311" s="13" t="s">
        <v>82</v>
      </c>
      <c r="AW311" s="13" t="s">
        <v>33</v>
      </c>
      <c r="AX311" s="13" t="s">
        <v>72</v>
      </c>
      <c r="AY311" s="230" t="s">
        <v>125</v>
      </c>
    </row>
    <row r="312" spans="1:51" s="13" customFormat="1" ht="12">
      <c r="A312" s="13"/>
      <c r="B312" s="220"/>
      <c r="C312" s="221"/>
      <c r="D312" s="213" t="s">
        <v>138</v>
      </c>
      <c r="E312" s="222" t="s">
        <v>19</v>
      </c>
      <c r="F312" s="223" t="s">
        <v>449</v>
      </c>
      <c r="G312" s="221"/>
      <c r="H312" s="224">
        <v>20</v>
      </c>
      <c r="I312" s="225"/>
      <c r="J312" s="221"/>
      <c r="K312" s="221"/>
      <c r="L312" s="226"/>
      <c r="M312" s="227"/>
      <c r="N312" s="228"/>
      <c r="O312" s="228"/>
      <c r="P312" s="228"/>
      <c r="Q312" s="228"/>
      <c r="R312" s="228"/>
      <c r="S312" s="228"/>
      <c r="T312" s="229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0" t="s">
        <v>138</v>
      </c>
      <c r="AU312" s="230" t="s">
        <v>82</v>
      </c>
      <c r="AV312" s="13" t="s">
        <v>82</v>
      </c>
      <c r="AW312" s="13" t="s">
        <v>33</v>
      </c>
      <c r="AX312" s="13" t="s">
        <v>72</v>
      </c>
      <c r="AY312" s="230" t="s">
        <v>125</v>
      </c>
    </row>
    <row r="313" spans="1:65" s="2" customFormat="1" ht="22.2" customHeight="1">
      <c r="A313" s="38"/>
      <c r="B313" s="39"/>
      <c r="C313" s="200" t="s">
        <v>475</v>
      </c>
      <c r="D313" s="200" t="s">
        <v>127</v>
      </c>
      <c r="E313" s="201" t="s">
        <v>476</v>
      </c>
      <c r="F313" s="202" t="s">
        <v>477</v>
      </c>
      <c r="G313" s="203" t="s">
        <v>130</v>
      </c>
      <c r="H313" s="204">
        <v>65</v>
      </c>
      <c r="I313" s="205"/>
      <c r="J313" s="206">
        <f>ROUND(I313*H313,2)</f>
        <v>0</v>
      </c>
      <c r="K313" s="202" t="s">
        <v>131</v>
      </c>
      <c r="L313" s="44"/>
      <c r="M313" s="207" t="s">
        <v>19</v>
      </c>
      <c r="N313" s="208" t="s">
        <v>43</v>
      </c>
      <c r="O313" s="84"/>
      <c r="P313" s="209">
        <f>O313*H313</f>
        <v>0</v>
      </c>
      <c r="Q313" s="209">
        <v>0</v>
      </c>
      <c r="R313" s="209">
        <f>Q313*H313</f>
        <v>0</v>
      </c>
      <c r="S313" s="209">
        <v>0</v>
      </c>
      <c r="T313" s="210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11" t="s">
        <v>132</v>
      </c>
      <c r="AT313" s="211" t="s">
        <v>127</v>
      </c>
      <c r="AU313" s="211" t="s">
        <v>82</v>
      </c>
      <c r="AY313" s="17" t="s">
        <v>125</v>
      </c>
      <c r="BE313" s="212">
        <f>IF(N313="základní",J313,0)</f>
        <v>0</v>
      </c>
      <c r="BF313" s="212">
        <f>IF(N313="snížená",J313,0)</f>
        <v>0</v>
      </c>
      <c r="BG313" s="212">
        <f>IF(N313="zákl. přenesená",J313,0)</f>
        <v>0</v>
      </c>
      <c r="BH313" s="212">
        <f>IF(N313="sníž. přenesená",J313,0)</f>
        <v>0</v>
      </c>
      <c r="BI313" s="212">
        <f>IF(N313="nulová",J313,0)</f>
        <v>0</v>
      </c>
      <c r="BJ313" s="17" t="s">
        <v>80</v>
      </c>
      <c r="BK313" s="212">
        <f>ROUND(I313*H313,2)</f>
        <v>0</v>
      </c>
      <c r="BL313" s="17" t="s">
        <v>132</v>
      </c>
      <c r="BM313" s="211" t="s">
        <v>478</v>
      </c>
    </row>
    <row r="314" spans="1:47" s="2" customFormat="1" ht="12">
      <c r="A314" s="38"/>
      <c r="B314" s="39"/>
      <c r="C314" s="40"/>
      <c r="D314" s="213" t="s">
        <v>134</v>
      </c>
      <c r="E314" s="40"/>
      <c r="F314" s="214" t="s">
        <v>479</v>
      </c>
      <c r="G314" s="40"/>
      <c r="H314" s="40"/>
      <c r="I314" s="215"/>
      <c r="J314" s="40"/>
      <c r="K314" s="40"/>
      <c r="L314" s="44"/>
      <c r="M314" s="216"/>
      <c r="N314" s="217"/>
      <c r="O314" s="84"/>
      <c r="P314" s="84"/>
      <c r="Q314" s="84"/>
      <c r="R314" s="84"/>
      <c r="S314" s="84"/>
      <c r="T314" s="85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134</v>
      </c>
      <c r="AU314" s="17" t="s">
        <v>82</v>
      </c>
    </row>
    <row r="315" spans="1:47" s="2" customFormat="1" ht="12">
      <c r="A315" s="38"/>
      <c r="B315" s="39"/>
      <c r="C315" s="40"/>
      <c r="D315" s="218" t="s">
        <v>136</v>
      </c>
      <c r="E315" s="40"/>
      <c r="F315" s="219" t="s">
        <v>480</v>
      </c>
      <c r="G315" s="40"/>
      <c r="H315" s="40"/>
      <c r="I315" s="215"/>
      <c r="J315" s="40"/>
      <c r="K315" s="40"/>
      <c r="L315" s="44"/>
      <c r="M315" s="216"/>
      <c r="N315" s="217"/>
      <c r="O315" s="84"/>
      <c r="P315" s="84"/>
      <c r="Q315" s="84"/>
      <c r="R315" s="84"/>
      <c r="S315" s="84"/>
      <c r="T315" s="85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136</v>
      </c>
      <c r="AU315" s="17" t="s">
        <v>82</v>
      </c>
    </row>
    <row r="316" spans="1:51" s="13" customFormat="1" ht="12">
      <c r="A316" s="13"/>
      <c r="B316" s="220"/>
      <c r="C316" s="221"/>
      <c r="D316" s="213" t="s">
        <v>138</v>
      </c>
      <c r="E316" s="222" t="s">
        <v>19</v>
      </c>
      <c r="F316" s="223" t="s">
        <v>431</v>
      </c>
      <c r="G316" s="221"/>
      <c r="H316" s="224">
        <v>65</v>
      </c>
      <c r="I316" s="225"/>
      <c r="J316" s="221"/>
      <c r="K316" s="221"/>
      <c r="L316" s="226"/>
      <c r="M316" s="227"/>
      <c r="N316" s="228"/>
      <c r="O316" s="228"/>
      <c r="P316" s="228"/>
      <c r="Q316" s="228"/>
      <c r="R316" s="228"/>
      <c r="S316" s="228"/>
      <c r="T316" s="229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0" t="s">
        <v>138</v>
      </c>
      <c r="AU316" s="230" t="s">
        <v>82</v>
      </c>
      <c r="AV316" s="13" t="s">
        <v>82</v>
      </c>
      <c r="AW316" s="13" t="s">
        <v>33</v>
      </c>
      <c r="AX316" s="13" t="s">
        <v>72</v>
      </c>
      <c r="AY316" s="230" t="s">
        <v>125</v>
      </c>
    </row>
    <row r="317" spans="1:65" s="2" customFormat="1" ht="22.2" customHeight="1">
      <c r="A317" s="38"/>
      <c r="B317" s="39"/>
      <c r="C317" s="200" t="s">
        <v>481</v>
      </c>
      <c r="D317" s="200" t="s">
        <v>127</v>
      </c>
      <c r="E317" s="201" t="s">
        <v>482</v>
      </c>
      <c r="F317" s="202" t="s">
        <v>483</v>
      </c>
      <c r="G317" s="203" t="s">
        <v>130</v>
      </c>
      <c r="H317" s="204">
        <v>1270</v>
      </c>
      <c r="I317" s="205"/>
      <c r="J317" s="206">
        <f>ROUND(I317*H317,2)</f>
        <v>0</v>
      </c>
      <c r="K317" s="202" t="s">
        <v>131</v>
      </c>
      <c r="L317" s="44"/>
      <c r="M317" s="207" t="s">
        <v>19</v>
      </c>
      <c r="N317" s="208" t="s">
        <v>43</v>
      </c>
      <c r="O317" s="84"/>
      <c r="P317" s="209">
        <f>O317*H317</f>
        <v>0</v>
      </c>
      <c r="Q317" s="209">
        <v>0</v>
      </c>
      <c r="R317" s="209">
        <f>Q317*H317</f>
        <v>0</v>
      </c>
      <c r="S317" s="209">
        <v>0</v>
      </c>
      <c r="T317" s="210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11" t="s">
        <v>132</v>
      </c>
      <c r="AT317" s="211" t="s">
        <v>127</v>
      </c>
      <c r="AU317" s="211" t="s">
        <v>82</v>
      </c>
      <c r="AY317" s="17" t="s">
        <v>125</v>
      </c>
      <c r="BE317" s="212">
        <f>IF(N317="základní",J317,0)</f>
        <v>0</v>
      </c>
      <c r="BF317" s="212">
        <f>IF(N317="snížená",J317,0)</f>
        <v>0</v>
      </c>
      <c r="BG317" s="212">
        <f>IF(N317="zákl. přenesená",J317,0)</f>
        <v>0</v>
      </c>
      <c r="BH317" s="212">
        <f>IF(N317="sníž. přenesená",J317,0)</f>
        <v>0</v>
      </c>
      <c r="BI317" s="212">
        <f>IF(N317="nulová",J317,0)</f>
        <v>0</v>
      </c>
      <c r="BJ317" s="17" t="s">
        <v>80</v>
      </c>
      <c r="BK317" s="212">
        <f>ROUND(I317*H317,2)</f>
        <v>0</v>
      </c>
      <c r="BL317" s="17" t="s">
        <v>132</v>
      </c>
      <c r="BM317" s="211" t="s">
        <v>484</v>
      </c>
    </row>
    <row r="318" spans="1:47" s="2" customFormat="1" ht="12">
      <c r="A318" s="38"/>
      <c r="B318" s="39"/>
      <c r="C318" s="40"/>
      <c r="D318" s="213" t="s">
        <v>134</v>
      </c>
      <c r="E318" s="40"/>
      <c r="F318" s="214" t="s">
        <v>485</v>
      </c>
      <c r="G318" s="40"/>
      <c r="H318" s="40"/>
      <c r="I318" s="215"/>
      <c r="J318" s="40"/>
      <c r="K318" s="40"/>
      <c r="L318" s="44"/>
      <c r="M318" s="216"/>
      <c r="N318" s="217"/>
      <c r="O318" s="84"/>
      <c r="P318" s="84"/>
      <c r="Q318" s="84"/>
      <c r="R318" s="84"/>
      <c r="S318" s="84"/>
      <c r="T318" s="85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134</v>
      </c>
      <c r="AU318" s="17" t="s">
        <v>82</v>
      </c>
    </row>
    <row r="319" spans="1:47" s="2" customFormat="1" ht="12">
      <c r="A319" s="38"/>
      <c r="B319" s="39"/>
      <c r="C319" s="40"/>
      <c r="D319" s="218" t="s">
        <v>136</v>
      </c>
      <c r="E319" s="40"/>
      <c r="F319" s="219" t="s">
        <v>486</v>
      </c>
      <c r="G319" s="40"/>
      <c r="H319" s="40"/>
      <c r="I319" s="215"/>
      <c r="J319" s="40"/>
      <c r="K319" s="40"/>
      <c r="L319" s="44"/>
      <c r="M319" s="216"/>
      <c r="N319" s="217"/>
      <c r="O319" s="84"/>
      <c r="P319" s="84"/>
      <c r="Q319" s="84"/>
      <c r="R319" s="84"/>
      <c r="S319" s="84"/>
      <c r="T319" s="85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T319" s="17" t="s">
        <v>136</v>
      </c>
      <c r="AU319" s="17" t="s">
        <v>82</v>
      </c>
    </row>
    <row r="320" spans="1:51" s="13" customFormat="1" ht="12">
      <c r="A320" s="13"/>
      <c r="B320" s="220"/>
      <c r="C320" s="221"/>
      <c r="D320" s="213" t="s">
        <v>138</v>
      </c>
      <c r="E320" s="222" t="s">
        <v>19</v>
      </c>
      <c r="F320" s="223" t="s">
        <v>448</v>
      </c>
      <c r="G320" s="221"/>
      <c r="H320" s="224">
        <v>1250</v>
      </c>
      <c r="I320" s="225"/>
      <c r="J320" s="221"/>
      <c r="K320" s="221"/>
      <c r="L320" s="226"/>
      <c r="M320" s="227"/>
      <c r="N320" s="228"/>
      <c r="O320" s="228"/>
      <c r="P320" s="228"/>
      <c r="Q320" s="228"/>
      <c r="R320" s="228"/>
      <c r="S320" s="228"/>
      <c r="T320" s="229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0" t="s">
        <v>138</v>
      </c>
      <c r="AU320" s="230" t="s">
        <v>82</v>
      </c>
      <c r="AV320" s="13" t="s">
        <v>82</v>
      </c>
      <c r="AW320" s="13" t="s">
        <v>33</v>
      </c>
      <c r="AX320" s="13" t="s">
        <v>72</v>
      </c>
      <c r="AY320" s="230" t="s">
        <v>125</v>
      </c>
    </row>
    <row r="321" spans="1:51" s="13" customFormat="1" ht="12">
      <c r="A321" s="13"/>
      <c r="B321" s="220"/>
      <c r="C321" s="221"/>
      <c r="D321" s="213" t="s">
        <v>138</v>
      </c>
      <c r="E321" s="222" t="s">
        <v>19</v>
      </c>
      <c r="F321" s="223" t="s">
        <v>449</v>
      </c>
      <c r="G321" s="221"/>
      <c r="H321" s="224">
        <v>20</v>
      </c>
      <c r="I321" s="225"/>
      <c r="J321" s="221"/>
      <c r="K321" s="221"/>
      <c r="L321" s="226"/>
      <c r="M321" s="227"/>
      <c r="N321" s="228"/>
      <c r="O321" s="228"/>
      <c r="P321" s="228"/>
      <c r="Q321" s="228"/>
      <c r="R321" s="228"/>
      <c r="S321" s="228"/>
      <c r="T321" s="229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0" t="s">
        <v>138</v>
      </c>
      <c r="AU321" s="230" t="s">
        <v>82</v>
      </c>
      <c r="AV321" s="13" t="s">
        <v>82</v>
      </c>
      <c r="AW321" s="13" t="s">
        <v>33</v>
      </c>
      <c r="AX321" s="13" t="s">
        <v>72</v>
      </c>
      <c r="AY321" s="230" t="s">
        <v>125</v>
      </c>
    </row>
    <row r="322" spans="1:65" s="2" customFormat="1" ht="22.2" customHeight="1">
      <c r="A322" s="38"/>
      <c r="B322" s="39"/>
      <c r="C322" s="200" t="s">
        <v>487</v>
      </c>
      <c r="D322" s="200" t="s">
        <v>127</v>
      </c>
      <c r="E322" s="201" t="s">
        <v>488</v>
      </c>
      <c r="F322" s="202" t="s">
        <v>489</v>
      </c>
      <c r="G322" s="203" t="s">
        <v>130</v>
      </c>
      <c r="H322" s="204">
        <v>1270</v>
      </c>
      <c r="I322" s="205"/>
      <c r="J322" s="206">
        <f>ROUND(I322*H322,2)</f>
        <v>0</v>
      </c>
      <c r="K322" s="202" t="s">
        <v>131</v>
      </c>
      <c r="L322" s="44"/>
      <c r="M322" s="207" t="s">
        <v>19</v>
      </c>
      <c r="N322" s="208" t="s">
        <v>43</v>
      </c>
      <c r="O322" s="84"/>
      <c r="P322" s="209">
        <f>O322*H322</f>
        <v>0</v>
      </c>
      <c r="Q322" s="209">
        <v>0</v>
      </c>
      <c r="R322" s="209">
        <f>Q322*H322</f>
        <v>0</v>
      </c>
      <c r="S322" s="209">
        <v>0</v>
      </c>
      <c r="T322" s="210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11" t="s">
        <v>132</v>
      </c>
      <c r="AT322" s="211" t="s">
        <v>127</v>
      </c>
      <c r="AU322" s="211" t="s">
        <v>82</v>
      </c>
      <c r="AY322" s="17" t="s">
        <v>125</v>
      </c>
      <c r="BE322" s="212">
        <f>IF(N322="základní",J322,0)</f>
        <v>0</v>
      </c>
      <c r="BF322" s="212">
        <f>IF(N322="snížená",J322,0)</f>
        <v>0</v>
      </c>
      <c r="BG322" s="212">
        <f>IF(N322="zákl. přenesená",J322,0)</f>
        <v>0</v>
      </c>
      <c r="BH322" s="212">
        <f>IF(N322="sníž. přenesená",J322,0)</f>
        <v>0</v>
      </c>
      <c r="BI322" s="212">
        <f>IF(N322="nulová",J322,0)</f>
        <v>0</v>
      </c>
      <c r="BJ322" s="17" t="s">
        <v>80</v>
      </c>
      <c r="BK322" s="212">
        <f>ROUND(I322*H322,2)</f>
        <v>0</v>
      </c>
      <c r="BL322" s="17" t="s">
        <v>132</v>
      </c>
      <c r="BM322" s="211" t="s">
        <v>490</v>
      </c>
    </row>
    <row r="323" spans="1:47" s="2" customFormat="1" ht="12">
      <c r="A323" s="38"/>
      <c r="B323" s="39"/>
      <c r="C323" s="40"/>
      <c r="D323" s="213" t="s">
        <v>134</v>
      </c>
      <c r="E323" s="40"/>
      <c r="F323" s="214" t="s">
        <v>491</v>
      </c>
      <c r="G323" s="40"/>
      <c r="H323" s="40"/>
      <c r="I323" s="215"/>
      <c r="J323" s="40"/>
      <c r="K323" s="40"/>
      <c r="L323" s="44"/>
      <c r="M323" s="216"/>
      <c r="N323" s="217"/>
      <c r="O323" s="84"/>
      <c r="P323" s="84"/>
      <c r="Q323" s="84"/>
      <c r="R323" s="84"/>
      <c r="S323" s="84"/>
      <c r="T323" s="85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T323" s="17" t="s">
        <v>134</v>
      </c>
      <c r="AU323" s="17" t="s">
        <v>82</v>
      </c>
    </row>
    <row r="324" spans="1:47" s="2" customFormat="1" ht="12">
      <c r="A324" s="38"/>
      <c r="B324" s="39"/>
      <c r="C324" s="40"/>
      <c r="D324" s="218" t="s">
        <v>136</v>
      </c>
      <c r="E324" s="40"/>
      <c r="F324" s="219" t="s">
        <v>492</v>
      </c>
      <c r="G324" s="40"/>
      <c r="H324" s="40"/>
      <c r="I324" s="215"/>
      <c r="J324" s="40"/>
      <c r="K324" s="40"/>
      <c r="L324" s="44"/>
      <c r="M324" s="216"/>
      <c r="N324" s="217"/>
      <c r="O324" s="84"/>
      <c r="P324" s="84"/>
      <c r="Q324" s="84"/>
      <c r="R324" s="84"/>
      <c r="S324" s="84"/>
      <c r="T324" s="85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7" t="s">
        <v>136</v>
      </c>
      <c r="AU324" s="17" t="s">
        <v>82</v>
      </c>
    </row>
    <row r="325" spans="1:51" s="13" customFormat="1" ht="12">
      <c r="A325" s="13"/>
      <c r="B325" s="220"/>
      <c r="C325" s="221"/>
      <c r="D325" s="213" t="s">
        <v>138</v>
      </c>
      <c r="E325" s="222" t="s">
        <v>19</v>
      </c>
      <c r="F325" s="223" t="s">
        <v>448</v>
      </c>
      <c r="G325" s="221"/>
      <c r="H325" s="224">
        <v>1250</v>
      </c>
      <c r="I325" s="225"/>
      <c r="J325" s="221"/>
      <c r="K325" s="221"/>
      <c r="L325" s="226"/>
      <c r="M325" s="227"/>
      <c r="N325" s="228"/>
      <c r="O325" s="228"/>
      <c r="P325" s="228"/>
      <c r="Q325" s="228"/>
      <c r="R325" s="228"/>
      <c r="S325" s="228"/>
      <c r="T325" s="229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0" t="s">
        <v>138</v>
      </c>
      <c r="AU325" s="230" t="s">
        <v>82</v>
      </c>
      <c r="AV325" s="13" t="s">
        <v>82</v>
      </c>
      <c r="AW325" s="13" t="s">
        <v>33</v>
      </c>
      <c r="AX325" s="13" t="s">
        <v>72</v>
      </c>
      <c r="AY325" s="230" t="s">
        <v>125</v>
      </c>
    </row>
    <row r="326" spans="1:51" s="13" customFormat="1" ht="12">
      <c r="A326" s="13"/>
      <c r="B326" s="220"/>
      <c r="C326" s="221"/>
      <c r="D326" s="213" t="s">
        <v>138</v>
      </c>
      <c r="E326" s="222" t="s">
        <v>19</v>
      </c>
      <c r="F326" s="223" t="s">
        <v>449</v>
      </c>
      <c r="G326" s="221"/>
      <c r="H326" s="224">
        <v>20</v>
      </c>
      <c r="I326" s="225"/>
      <c r="J326" s="221"/>
      <c r="K326" s="221"/>
      <c r="L326" s="226"/>
      <c r="M326" s="227"/>
      <c r="N326" s="228"/>
      <c r="O326" s="228"/>
      <c r="P326" s="228"/>
      <c r="Q326" s="228"/>
      <c r="R326" s="228"/>
      <c r="S326" s="228"/>
      <c r="T326" s="229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0" t="s">
        <v>138</v>
      </c>
      <c r="AU326" s="230" t="s">
        <v>82</v>
      </c>
      <c r="AV326" s="13" t="s">
        <v>82</v>
      </c>
      <c r="AW326" s="13" t="s">
        <v>33</v>
      </c>
      <c r="AX326" s="13" t="s">
        <v>72</v>
      </c>
      <c r="AY326" s="230" t="s">
        <v>125</v>
      </c>
    </row>
    <row r="327" spans="1:65" s="2" customFormat="1" ht="22.2" customHeight="1">
      <c r="A327" s="38"/>
      <c r="B327" s="39"/>
      <c r="C327" s="200" t="s">
        <v>493</v>
      </c>
      <c r="D327" s="200" t="s">
        <v>127</v>
      </c>
      <c r="E327" s="201" t="s">
        <v>494</v>
      </c>
      <c r="F327" s="202" t="s">
        <v>495</v>
      </c>
      <c r="G327" s="203" t="s">
        <v>130</v>
      </c>
      <c r="H327" s="204">
        <v>65</v>
      </c>
      <c r="I327" s="205"/>
      <c r="J327" s="206">
        <f>ROUND(I327*H327,2)</f>
        <v>0</v>
      </c>
      <c r="K327" s="202" t="s">
        <v>131</v>
      </c>
      <c r="L327" s="44"/>
      <c r="M327" s="207" t="s">
        <v>19</v>
      </c>
      <c r="N327" s="208" t="s">
        <v>43</v>
      </c>
      <c r="O327" s="84"/>
      <c r="P327" s="209">
        <f>O327*H327</f>
        <v>0</v>
      </c>
      <c r="Q327" s="209">
        <v>0</v>
      </c>
      <c r="R327" s="209">
        <f>Q327*H327</f>
        <v>0</v>
      </c>
      <c r="S327" s="209">
        <v>0</v>
      </c>
      <c r="T327" s="210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11" t="s">
        <v>132</v>
      </c>
      <c r="AT327" s="211" t="s">
        <v>127</v>
      </c>
      <c r="AU327" s="211" t="s">
        <v>82</v>
      </c>
      <c r="AY327" s="17" t="s">
        <v>125</v>
      </c>
      <c r="BE327" s="212">
        <f>IF(N327="základní",J327,0)</f>
        <v>0</v>
      </c>
      <c r="BF327" s="212">
        <f>IF(N327="snížená",J327,0)</f>
        <v>0</v>
      </c>
      <c r="BG327" s="212">
        <f>IF(N327="zákl. přenesená",J327,0)</f>
        <v>0</v>
      </c>
      <c r="BH327" s="212">
        <f>IF(N327="sníž. přenesená",J327,0)</f>
        <v>0</v>
      </c>
      <c r="BI327" s="212">
        <f>IF(N327="nulová",J327,0)</f>
        <v>0</v>
      </c>
      <c r="BJ327" s="17" t="s">
        <v>80</v>
      </c>
      <c r="BK327" s="212">
        <f>ROUND(I327*H327,2)</f>
        <v>0</v>
      </c>
      <c r="BL327" s="17" t="s">
        <v>132</v>
      </c>
      <c r="BM327" s="211" t="s">
        <v>496</v>
      </c>
    </row>
    <row r="328" spans="1:47" s="2" customFormat="1" ht="12">
      <c r="A328" s="38"/>
      <c r="B328" s="39"/>
      <c r="C328" s="40"/>
      <c r="D328" s="213" t="s">
        <v>134</v>
      </c>
      <c r="E328" s="40"/>
      <c r="F328" s="214" t="s">
        <v>497</v>
      </c>
      <c r="G328" s="40"/>
      <c r="H328" s="40"/>
      <c r="I328" s="215"/>
      <c r="J328" s="40"/>
      <c r="K328" s="40"/>
      <c r="L328" s="44"/>
      <c r="M328" s="216"/>
      <c r="N328" s="217"/>
      <c r="O328" s="84"/>
      <c r="P328" s="84"/>
      <c r="Q328" s="84"/>
      <c r="R328" s="84"/>
      <c r="S328" s="84"/>
      <c r="T328" s="85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T328" s="17" t="s">
        <v>134</v>
      </c>
      <c r="AU328" s="17" t="s">
        <v>82</v>
      </c>
    </row>
    <row r="329" spans="1:47" s="2" customFormat="1" ht="12">
      <c r="A329" s="38"/>
      <c r="B329" s="39"/>
      <c r="C329" s="40"/>
      <c r="D329" s="218" t="s">
        <v>136</v>
      </c>
      <c r="E329" s="40"/>
      <c r="F329" s="219" t="s">
        <v>498</v>
      </c>
      <c r="G329" s="40"/>
      <c r="H329" s="40"/>
      <c r="I329" s="215"/>
      <c r="J329" s="40"/>
      <c r="K329" s="40"/>
      <c r="L329" s="44"/>
      <c r="M329" s="216"/>
      <c r="N329" s="217"/>
      <c r="O329" s="84"/>
      <c r="P329" s="84"/>
      <c r="Q329" s="84"/>
      <c r="R329" s="84"/>
      <c r="S329" s="84"/>
      <c r="T329" s="85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T329" s="17" t="s">
        <v>136</v>
      </c>
      <c r="AU329" s="17" t="s">
        <v>82</v>
      </c>
    </row>
    <row r="330" spans="1:51" s="13" customFormat="1" ht="12">
      <c r="A330" s="13"/>
      <c r="B330" s="220"/>
      <c r="C330" s="221"/>
      <c r="D330" s="213" t="s">
        <v>138</v>
      </c>
      <c r="E330" s="222" t="s">
        <v>19</v>
      </c>
      <c r="F330" s="223" t="s">
        <v>431</v>
      </c>
      <c r="G330" s="221"/>
      <c r="H330" s="224">
        <v>65</v>
      </c>
      <c r="I330" s="225"/>
      <c r="J330" s="221"/>
      <c r="K330" s="221"/>
      <c r="L330" s="226"/>
      <c r="M330" s="227"/>
      <c r="N330" s="228"/>
      <c r="O330" s="228"/>
      <c r="P330" s="228"/>
      <c r="Q330" s="228"/>
      <c r="R330" s="228"/>
      <c r="S330" s="228"/>
      <c r="T330" s="229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0" t="s">
        <v>138</v>
      </c>
      <c r="AU330" s="230" t="s">
        <v>82</v>
      </c>
      <c r="AV330" s="13" t="s">
        <v>82</v>
      </c>
      <c r="AW330" s="13" t="s">
        <v>33</v>
      </c>
      <c r="AX330" s="13" t="s">
        <v>72</v>
      </c>
      <c r="AY330" s="230" t="s">
        <v>125</v>
      </c>
    </row>
    <row r="331" spans="1:65" s="2" customFormat="1" ht="30" customHeight="1">
      <c r="A331" s="38"/>
      <c r="B331" s="39"/>
      <c r="C331" s="200" t="s">
        <v>499</v>
      </c>
      <c r="D331" s="200" t="s">
        <v>127</v>
      </c>
      <c r="E331" s="201" t="s">
        <v>500</v>
      </c>
      <c r="F331" s="202" t="s">
        <v>501</v>
      </c>
      <c r="G331" s="203" t="s">
        <v>130</v>
      </c>
      <c r="H331" s="204">
        <v>1270</v>
      </c>
      <c r="I331" s="205"/>
      <c r="J331" s="206">
        <f>ROUND(I331*H331,2)</f>
        <v>0</v>
      </c>
      <c r="K331" s="202" t="s">
        <v>131</v>
      </c>
      <c r="L331" s="44"/>
      <c r="M331" s="207" t="s">
        <v>19</v>
      </c>
      <c r="N331" s="208" t="s">
        <v>43</v>
      </c>
      <c r="O331" s="84"/>
      <c r="P331" s="209">
        <f>O331*H331</f>
        <v>0</v>
      </c>
      <c r="Q331" s="209">
        <v>0</v>
      </c>
      <c r="R331" s="209">
        <f>Q331*H331</f>
        <v>0</v>
      </c>
      <c r="S331" s="209">
        <v>0</v>
      </c>
      <c r="T331" s="210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11" t="s">
        <v>132</v>
      </c>
      <c r="AT331" s="211" t="s">
        <v>127</v>
      </c>
      <c r="AU331" s="211" t="s">
        <v>82</v>
      </c>
      <c r="AY331" s="17" t="s">
        <v>125</v>
      </c>
      <c r="BE331" s="212">
        <f>IF(N331="základní",J331,0)</f>
        <v>0</v>
      </c>
      <c r="BF331" s="212">
        <f>IF(N331="snížená",J331,0)</f>
        <v>0</v>
      </c>
      <c r="BG331" s="212">
        <f>IF(N331="zákl. přenesená",J331,0)</f>
        <v>0</v>
      </c>
      <c r="BH331" s="212">
        <f>IF(N331="sníž. přenesená",J331,0)</f>
        <v>0</v>
      </c>
      <c r="BI331" s="212">
        <f>IF(N331="nulová",J331,0)</f>
        <v>0</v>
      </c>
      <c r="BJ331" s="17" t="s">
        <v>80</v>
      </c>
      <c r="BK331" s="212">
        <f>ROUND(I331*H331,2)</f>
        <v>0</v>
      </c>
      <c r="BL331" s="17" t="s">
        <v>132</v>
      </c>
      <c r="BM331" s="211" t="s">
        <v>502</v>
      </c>
    </row>
    <row r="332" spans="1:47" s="2" customFormat="1" ht="12">
      <c r="A332" s="38"/>
      <c r="B332" s="39"/>
      <c r="C332" s="40"/>
      <c r="D332" s="213" t="s">
        <v>134</v>
      </c>
      <c r="E332" s="40"/>
      <c r="F332" s="214" t="s">
        <v>503</v>
      </c>
      <c r="G332" s="40"/>
      <c r="H332" s="40"/>
      <c r="I332" s="215"/>
      <c r="J332" s="40"/>
      <c r="K332" s="40"/>
      <c r="L332" s="44"/>
      <c r="M332" s="216"/>
      <c r="N332" s="217"/>
      <c r="O332" s="84"/>
      <c r="P332" s="84"/>
      <c r="Q332" s="84"/>
      <c r="R332" s="84"/>
      <c r="S332" s="84"/>
      <c r="T332" s="85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T332" s="17" t="s">
        <v>134</v>
      </c>
      <c r="AU332" s="17" t="s">
        <v>82</v>
      </c>
    </row>
    <row r="333" spans="1:47" s="2" customFormat="1" ht="12">
      <c r="A333" s="38"/>
      <c r="B333" s="39"/>
      <c r="C333" s="40"/>
      <c r="D333" s="218" t="s">
        <v>136</v>
      </c>
      <c r="E333" s="40"/>
      <c r="F333" s="219" t="s">
        <v>504</v>
      </c>
      <c r="G333" s="40"/>
      <c r="H333" s="40"/>
      <c r="I333" s="215"/>
      <c r="J333" s="40"/>
      <c r="K333" s="40"/>
      <c r="L333" s="44"/>
      <c r="M333" s="216"/>
      <c r="N333" s="217"/>
      <c r="O333" s="84"/>
      <c r="P333" s="84"/>
      <c r="Q333" s="84"/>
      <c r="R333" s="84"/>
      <c r="S333" s="84"/>
      <c r="T333" s="85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17" t="s">
        <v>136</v>
      </c>
      <c r="AU333" s="17" t="s">
        <v>82</v>
      </c>
    </row>
    <row r="334" spans="1:51" s="13" customFormat="1" ht="12">
      <c r="A334" s="13"/>
      <c r="B334" s="220"/>
      <c r="C334" s="221"/>
      <c r="D334" s="213" t="s">
        <v>138</v>
      </c>
      <c r="E334" s="222" t="s">
        <v>19</v>
      </c>
      <c r="F334" s="223" t="s">
        <v>448</v>
      </c>
      <c r="G334" s="221"/>
      <c r="H334" s="224">
        <v>1250</v>
      </c>
      <c r="I334" s="225"/>
      <c r="J334" s="221"/>
      <c r="K334" s="221"/>
      <c r="L334" s="226"/>
      <c r="M334" s="227"/>
      <c r="N334" s="228"/>
      <c r="O334" s="228"/>
      <c r="P334" s="228"/>
      <c r="Q334" s="228"/>
      <c r="R334" s="228"/>
      <c r="S334" s="228"/>
      <c r="T334" s="229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0" t="s">
        <v>138</v>
      </c>
      <c r="AU334" s="230" t="s">
        <v>82</v>
      </c>
      <c r="AV334" s="13" t="s">
        <v>82</v>
      </c>
      <c r="AW334" s="13" t="s">
        <v>33</v>
      </c>
      <c r="AX334" s="13" t="s">
        <v>72</v>
      </c>
      <c r="AY334" s="230" t="s">
        <v>125</v>
      </c>
    </row>
    <row r="335" spans="1:51" s="13" customFormat="1" ht="12">
      <c r="A335" s="13"/>
      <c r="B335" s="220"/>
      <c r="C335" s="221"/>
      <c r="D335" s="213" t="s">
        <v>138</v>
      </c>
      <c r="E335" s="222" t="s">
        <v>19</v>
      </c>
      <c r="F335" s="223" t="s">
        <v>449</v>
      </c>
      <c r="G335" s="221"/>
      <c r="H335" s="224">
        <v>20</v>
      </c>
      <c r="I335" s="225"/>
      <c r="J335" s="221"/>
      <c r="K335" s="221"/>
      <c r="L335" s="226"/>
      <c r="M335" s="227"/>
      <c r="N335" s="228"/>
      <c r="O335" s="228"/>
      <c r="P335" s="228"/>
      <c r="Q335" s="228"/>
      <c r="R335" s="228"/>
      <c r="S335" s="228"/>
      <c r="T335" s="229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0" t="s">
        <v>138</v>
      </c>
      <c r="AU335" s="230" t="s">
        <v>82</v>
      </c>
      <c r="AV335" s="13" t="s">
        <v>82</v>
      </c>
      <c r="AW335" s="13" t="s">
        <v>33</v>
      </c>
      <c r="AX335" s="13" t="s">
        <v>72</v>
      </c>
      <c r="AY335" s="230" t="s">
        <v>125</v>
      </c>
    </row>
    <row r="336" spans="1:65" s="2" customFormat="1" ht="22.2" customHeight="1">
      <c r="A336" s="38"/>
      <c r="B336" s="39"/>
      <c r="C336" s="200" t="s">
        <v>505</v>
      </c>
      <c r="D336" s="200" t="s">
        <v>127</v>
      </c>
      <c r="E336" s="201" t="s">
        <v>506</v>
      </c>
      <c r="F336" s="202" t="s">
        <v>507</v>
      </c>
      <c r="G336" s="203" t="s">
        <v>130</v>
      </c>
      <c r="H336" s="204">
        <v>109</v>
      </c>
      <c r="I336" s="205"/>
      <c r="J336" s="206">
        <f>ROUND(I336*H336,2)</f>
        <v>0</v>
      </c>
      <c r="K336" s="202" t="s">
        <v>131</v>
      </c>
      <c r="L336" s="44"/>
      <c r="M336" s="207" t="s">
        <v>19</v>
      </c>
      <c r="N336" s="208" t="s">
        <v>43</v>
      </c>
      <c r="O336" s="84"/>
      <c r="P336" s="209">
        <f>O336*H336</f>
        <v>0</v>
      </c>
      <c r="Q336" s="209">
        <v>0.08922</v>
      </c>
      <c r="R336" s="209">
        <f>Q336*H336</f>
        <v>9.724979999999999</v>
      </c>
      <c r="S336" s="209">
        <v>0</v>
      </c>
      <c r="T336" s="210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11" t="s">
        <v>132</v>
      </c>
      <c r="AT336" s="211" t="s">
        <v>127</v>
      </c>
      <c r="AU336" s="211" t="s">
        <v>82</v>
      </c>
      <c r="AY336" s="17" t="s">
        <v>125</v>
      </c>
      <c r="BE336" s="212">
        <f>IF(N336="základní",J336,0)</f>
        <v>0</v>
      </c>
      <c r="BF336" s="212">
        <f>IF(N336="snížená",J336,0)</f>
        <v>0</v>
      </c>
      <c r="BG336" s="212">
        <f>IF(N336="zákl. přenesená",J336,0)</f>
        <v>0</v>
      </c>
      <c r="BH336" s="212">
        <f>IF(N336="sníž. přenesená",J336,0)</f>
        <v>0</v>
      </c>
      <c r="BI336" s="212">
        <f>IF(N336="nulová",J336,0)</f>
        <v>0</v>
      </c>
      <c r="BJ336" s="17" t="s">
        <v>80</v>
      </c>
      <c r="BK336" s="212">
        <f>ROUND(I336*H336,2)</f>
        <v>0</v>
      </c>
      <c r="BL336" s="17" t="s">
        <v>132</v>
      </c>
      <c r="BM336" s="211" t="s">
        <v>508</v>
      </c>
    </row>
    <row r="337" spans="1:47" s="2" customFormat="1" ht="12">
      <c r="A337" s="38"/>
      <c r="B337" s="39"/>
      <c r="C337" s="40"/>
      <c r="D337" s="213" t="s">
        <v>134</v>
      </c>
      <c r="E337" s="40"/>
      <c r="F337" s="214" t="s">
        <v>509</v>
      </c>
      <c r="G337" s="40"/>
      <c r="H337" s="40"/>
      <c r="I337" s="215"/>
      <c r="J337" s="40"/>
      <c r="K337" s="40"/>
      <c r="L337" s="44"/>
      <c r="M337" s="216"/>
      <c r="N337" s="217"/>
      <c r="O337" s="84"/>
      <c r="P337" s="84"/>
      <c r="Q337" s="84"/>
      <c r="R337" s="84"/>
      <c r="S337" s="84"/>
      <c r="T337" s="85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T337" s="17" t="s">
        <v>134</v>
      </c>
      <c r="AU337" s="17" t="s">
        <v>82</v>
      </c>
    </row>
    <row r="338" spans="1:47" s="2" customFormat="1" ht="12">
      <c r="A338" s="38"/>
      <c r="B338" s="39"/>
      <c r="C338" s="40"/>
      <c r="D338" s="218" t="s">
        <v>136</v>
      </c>
      <c r="E338" s="40"/>
      <c r="F338" s="219" t="s">
        <v>510</v>
      </c>
      <c r="G338" s="40"/>
      <c r="H338" s="40"/>
      <c r="I338" s="215"/>
      <c r="J338" s="40"/>
      <c r="K338" s="40"/>
      <c r="L338" s="44"/>
      <c r="M338" s="216"/>
      <c r="N338" s="217"/>
      <c r="O338" s="84"/>
      <c r="P338" s="84"/>
      <c r="Q338" s="84"/>
      <c r="R338" s="84"/>
      <c r="S338" s="84"/>
      <c r="T338" s="85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T338" s="17" t="s">
        <v>136</v>
      </c>
      <c r="AU338" s="17" t="s">
        <v>82</v>
      </c>
    </row>
    <row r="339" spans="1:51" s="13" customFormat="1" ht="12">
      <c r="A339" s="13"/>
      <c r="B339" s="220"/>
      <c r="C339" s="221"/>
      <c r="D339" s="213" t="s">
        <v>138</v>
      </c>
      <c r="E339" s="222" t="s">
        <v>19</v>
      </c>
      <c r="F339" s="223" t="s">
        <v>423</v>
      </c>
      <c r="G339" s="221"/>
      <c r="H339" s="224">
        <v>105</v>
      </c>
      <c r="I339" s="225"/>
      <c r="J339" s="221"/>
      <c r="K339" s="221"/>
      <c r="L339" s="226"/>
      <c r="M339" s="227"/>
      <c r="N339" s="228"/>
      <c r="O339" s="228"/>
      <c r="P339" s="228"/>
      <c r="Q339" s="228"/>
      <c r="R339" s="228"/>
      <c r="S339" s="228"/>
      <c r="T339" s="229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0" t="s">
        <v>138</v>
      </c>
      <c r="AU339" s="230" t="s">
        <v>82</v>
      </c>
      <c r="AV339" s="13" t="s">
        <v>82</v>
      </c>
      <c r="AW339" s="13" t="s">
        <v>33</v>
      </c>
      <c r="AX339" s="13" t="s">
        <v>72</v>
      </c>
      <c r="AY339" s="230" t="s">
        <v>125</v>
      </c>
    </row>
    <row r="340" spans="1:51" s="13" customFormat="1" ht="12">
      <c r="A340" s="13"/>
      <c r="B340" s="220"/>
      <c r="C340" s="221"/>
      <c r="D340" s="213" t="s">
        <v>138</v>
      </c>
      <c r="E340" s="222" t="s">
        <v>19</v>
      </c>
      <c r="F340" s="223" t="s">
        <v>424</v>
      </c>
      <c r="G340" s="221"/>
      <c r="H340" s="224">
        <v>4</v>
      </c>
      <c r="I340" s="225"/>
      <c r="J340" s="221"/>
      <c r="K340" s="221"/>
      <c r="L340" s="226"/>
      <c r="M340" s="227"/>
      <c r="N340" s="228"/>
      <c r="O340" s="228"/>
      <c r="P340" s="228"/>
      <c r="Q340" s="228"/>
      <c r="R340" s="228"/>
      <c r="S340" s="228"/>
      <c r="T340" s="229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0" t="s">
        <v>138</v>
      </c>
      <c r="AU340" s="230" t="s">
        <v>82</v>
      </c>
      <c r="AV340" s="13" t="s">
        <v>82</v>
      </c>
      <c r="AW340" s="13" t="s">
        <v>33</v>
      </c>
      <c r="AX340" s="13" t="s">
        <v>72</v>
      </c>
      <c r="AY340" s="230" t="s">
        <v>125</v>
      </c>
    </row>
    <row r="341" spans="1:65" s="2" customFormat="1" ht="14.4" customHeight="1">
      <c r="A341" s="38"/>
      <c r="B341" s="39"/>
      <c r="C341" s="231" t="s">
        <v>511</v>
      </c>
      <c r="D341" s="231" t="s">
        <v>301</v>
      </c>
      <c r="E341" s="232" t="s">
        <v>512</v>
      </c>
      <c r="F341" s="233" t="s">
        <v>513</v>
      </c>
      <c r="G341" s="234" t="s">
        <v>130</v>
      </c>
      <c r="H341" s="235">
        <v>107.1</v>
      </c>
      <c r="I341" s="236"/>
      <c r="J341" s="237">
        <f>ROUND(I341*H341,2)</f>
        <v>0</v>
      </c>
      <c r="K341" s="233" t="s">
        <v>131</v>
      </c>
      <c r="L341" s="238"/>
      <c r="M341" s="239" t="s">
        <v>19</v>
      </c>
      <c r="N341" s="240" t="s">
        <v>43</v>
      </c>
      <c r="O341" s="84"/>
      <c r="P341" s="209">
        <f>O341*H341</f>
        <v>0</v>
      </c>
      <c r="Q341" s="209">
        <v>0.113</v>
      </c>
      <c r="R341" s="209">
        <f>Q341*H341</f>
        <v>12.1023</v>
      </c>
      <c r="S341" s="209">
        <v>0</v>
      </c>
      <c r="T341" s="210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11" t="s">
        <v>177</v>
      </c>
      <c r="AT341" s="211" t="s">
        <v>301</v>
      </c>
      <c r="AU341" s="211" t="s">
        <v>82</v>
      </c>
      <c r="AY341" s="17" t="s">
        <v>125</v>
      </c>
      <c r="BE341" s="212">
        <f>IF(N341="základní",J341,0)</f>
        <v>0</v>
      </c>
      <c r="BF341" s="212">
        <f>IF(N341="snížená",J341,0)</f>
        <v>0</v>
      </c>
      <c r="BG341" s="212">
        <f>IF(N341="zákl. přenesená",J341,0)</f>
        <v>0</v>
      </c>
      <c r="BH341" s="212">
        <f>IF(N341="sníž. přenesená",J341,0)</f>
        <v>0</v>
      </c>
      <c r="BI341" s="212">
        <f>IF(N341="nulová",J341,0)</f>
        <v>0</v>
      </c>
      <c r="BJ341" s="17" t="s">
        <v>80</v>
      </c>
      <c r="BK341" s="212">
        <f>ROUND(I341*H341,2)</f>
        <v>0</v>
      </c>
      <c r="BL341" s="17" t="s">
        <v>132</v>
      </c>
      <c r="BM341" s="211" t="s">
        <v>514</v>
      </c>
    </row>
    <row r="342" spans="1:47" s="2" customFormat="1" ht="12">
      <c r="A342" s="38"/>
      <c r="B342" s="39"/>
      <c r="C342" s="40"/>
      <c r="D342" s="213" t="s">
        <v>134</v>
      </c>
      <c r="E342" s="40"/>
      <c r="F342" s="214" t="s">
        <v>513</v>
      </c>
      <c r="G342" s="40"/>
      <c r="H342" s="40"/>
      <c r="I342" s="215"/>
      <c r="J342" s="40"/>
      <c r="K342" s="40"/>
      <c r="L342" s="44"/>
      <c r="M342" s="216"/>
      <c r="N342" s="217"/>
      <c r="O342" s="84"/>
      <c r="P342" s="84"/>
      <c r="Q342" s="84"/>
      <c r="R342" s="84"/>
      <c r="S342" s="84"/>
      <c r="T342" s="85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T342" s="17" t="s">
        <v>134</v>
      </c>
      <c r="AU342" s="17" t="s">
        <v>82</v>
      </c>
    </row>
    <row r="343" spans="1:47" s="2" customFormat="1" ht="12">
      <c r="A343" s="38"/>
      <c r="B343" s="39"/>
      <c r="C343" s="40"/>
      <c r="D343" s="213" t="s">
        <v>360</v>
      </c>
      <c r="E343" s="40"/>
      <c r="F343" s="251" t="s">
        <v>373</v>
      </c>
      <c r="G343" s="40"/>
      <c r="H343" s="40"/>
      <c r="I343" s="215"/>
      <c r="J343" s="40"/>
      <c r="K343" s="40"/>
      <c r="L343" s="44"/>
      <c r="M343" s="216"/>
      <c r="N343" s="217"/>
      <c r="O343" s="84"/>
      <c r="P343" s="84"/>
      <c r="Q343" s="84"/>
      <c r="R343" s="84"/>
      <c r="S343" s="84"/>
      <c r="T343" s="85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T343" s="17" t="s">
        <v>360</v>
      </c>
      <c r="AU343" s="17" t="s">
        <v>82</v>
      </c>
    </row>
    <row r="344" spans="1:51" s="13" customFormat="1" ht="12">
      <c r="A344" s="13"/>
      <c r="B344" s="220"/>
      <c r="C344" s="221"/>
      <c r="D344" s="213" t="s">
        <v>138</v>
      </c>
      <c r="E344" s="222" t="s">
        <v>19</v>
      </c>
      <c r="F344" s="223" t="s">
        <v>423</v>
      </c>
      <c r="G344" s="221"/>
      <c r="H344" s="224">
        <v>105</v>
      </c>
      <c r="I344" s="225"/>
      <c r="J344" s="221"/>
      <c r="K344" s="221"/>
      <c r="L344" s="226"/>
      <c r="M344" s="227"/>
      <c r="N344" s="228"/>
      <c r="O344" s="228"/>
      <c r="P344" s="228"/>
      <c r="Q344" s="228"/>
      <c r="R344" s="228"/>
      <c r="S344" s="228"/>
      <c r="T344" s="229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0" t="s">
        <v>138</v>
      </c>
      <c r="AU344" s="230" t="s">
        <v>82</v>
      </c>
      <c r="AV344" s="13" t="s">
        <v>82</v>
      </c>
      <c r="AW344" s="13" t="s">
        <v>33</v>
      </c>
      <c r="AX344" s="13" t="s">
        <v>72</v>
      </c>
      <c r="AY344" s="230" t="s">
        <v>125</v>
      </c>
    </row>
    <row r="345" spans="1:51" s="13" customFormat="1" ht="12">
      <c r="A345" s="13"/>
      <c r="B345" s="220"/>
      <c r="C345" s="221"/>
      <c r="D345" s="213" t="s">
        <v>138</v>
      </c>
      <c r="E345" s="221"/>
      <c r="F345" s="223" t="s">
        <v>515</v>
      </c>
      <c r="G345" s="221"/>
      <c r="H345" s="224">
        <v>107.1</v>
      </c>
      <c r="I345" s="225"/>
      <c r="J345" s="221"/>
      <c r="K345" s="221"/>
      <c r="L345" s="226"/>
      <c r="M345" s="227"/>
      <c r="N345" s="228"/>
      <c r="O345" s="228"/>
      <c r="P345" s="228"/>
      <c r="Q345" s="228"/>
      <c r="R345" s="228"/>
      <c r="S345" s="228"/>
      <c r="T345" s="229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0" t="s">
        <v>138</v>
      </c>
      <c r="AU345" s="230" t="s">
        <v>82</v>
      </c>
      <c r="AV345" s="13" t="s">
        <v>82</v>
      </c>
      <c r="AW345" s="13" t="s">
        <v>4</v>
      </c>
      <c r="AX345" s="13" t="s">
        <v>80</v>
      </c>
      <c r="AY345" s="230" t="s">
        <v>125</v>
      </c>
    </row>
    <row r="346" spans="1:65" s="2" customFormat="1" ht="22.2" customHeight="1">
      <c r="A346" s="38"/>
      <c r="B346" s="39"/>
      <c r="C346" s="231" t="s">
        <v>516</v>
      </c>
      <c r="D346" s="231" t="s">
        <v>301</v>
      </c>
      <c r="E346" s="232" t="s">
        <v>517</v>
      </c>
      <c r="F346" s="233" t="s">
        <v>518</v>
      </c>
      <c r="G346" s="234" t="s">
        <v>130</v>
      </c>
      <c r="H346" s="235">
        <v>4.08</v>
      </c>
      <c r="I346" s="236"/>
      <c r="J346" s="237">
        <f>ROUND(I346*H346,2)</f>
        <v>0</v>
      </c>
      <c r="K346" s="233" t="s">
        <v>131</v>
      </c>
      <c r="L346" s="238"/>
      <c r="M346" s="239" t="s">
        <v>19</v>
      </c>
      <c r="N346" s="240" t="s">
        <v>43</v>
      </c>
      <c r="O346" s="84"/>
      <c r="P346" s="209">
        <f>O346*H346</f>
        <v>0</v>
      </c>
      <c r="Q346" s="209">
        <v>0.13</v>
      </c>
      <c r="R346" s="209">
        <f>Q346*H346</f>
        <v>0.5304</v>
      </c>
      <c r="S346" s="209">
        <v>0</v>
      </c>
      <c r="T346" s="210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11" t="s">
        <v>177</v>
      </c>
      <c r="AT346" s="211" t="s">
        <v>301</v>
      </c>
      <c r="AU346" s="211" t="s">
        <v>82</v>
      </c>
      <c r="AY346" s="17" t="s">
        <v>125</v>
      </c>
      <c r="BE346" s="212">
        <f>IF(N346="základní",J346,0)</f>
        <v>0</v>
      </c>
      <c r="BF346" s="212">
        <f>IF(N346="snížená",J346,0)</f>
        <v>0</v>
      </c>
      <c r="BG346" s="212">
        <f>IF(N346="zákl. přenesená",J346,0)</f>
        <v>0</v>
      </c>
      <c r="BH346" s="212">
        <f>IF(N346="sníž. přenesená",J346,0)</f>
        <v>0</v>
      </c>
      <c r="BI346" s="212">
        <f>IF(N346="nulová",J346,0)</f>
        <v>0</v>
      </c>
      <c r="BJ346" s="17" t="s">
        <v>80</v>
      </c>
      <c r="BK346" s="212">
        <f>ROUND(I346*H346,2)</f>
        <v>0</v>
      </c>
      <c r="BL346" s="17" t="s">
        <v>132</v>
      </c>
      <c r="BM346" s="211" t="s">
        <v>519</v>
      </c>
    </row>
    <row r="347" spans="1:47" s="2" customFormat="1" ht="12">
      <c r="A347" s="38"/>
      <c r="B347" s="39"/>
      <c r="C347" s="40"/>
      <c r="D347" s="213" t="s">
        <v>134</v>
      </c>
      <c r="E347" s="40"/>
      <c r="F347" s="214" t="s">
        <v>518</v>
      </c>
      <c r="G347" s="40"/>
      <c r="H347" s="40"/>
      <c r="I347" s="215"/>
      <c r="J347" s="40"/>
      <c r="K347" s="40"/>
      <c r="L347" s="44"/>
      <c r="M347" s="216"/>
      <c r="N347" s="217"/>
      <c r="O347" s="84"/>
      <c r="P347" s="84"/>
      <c r="Q347" s="84"/>
      <c r="R347" s="84"/>
      <c r="S347" s="84"/>
      <c r="T347" s="85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T347" s="17" t="s">
        <v>134</v>
      </c>
      <c r="AU347" s="17" t="s">
        <v>82</v>
      </c>
    </row>
    <row r="348" spans="1:47" s="2" customFormat="1" ht="12">
      <c r="A348" s="38"/>
      <c r="B348" s="39"/>
      <c r="C348" s="40"/>
      <c r="D348" s="213" t="s">
        <v>360</v>
      </c>
      <c r="E348" s="40"/>
      <c r="F348" s="251" t="s">
        <v>373</v>
      </c>
      <c r="G348" s="40"/>
      <c r="H348" s="40"/>
      <c r="I348" s="215"/>
      <c r="J348" s="40"/>
      <c r="K348" s="40"/>
      <c r="L348" s="44"/>
      <c r="M348" s="216"/>
      <c r="N348" s="217"/>
      <c r="O348" s="84"/>
      <c r="P348" s="84"/>
      <c r="Q348" s="84"/>
      <c r="R348" s="84"/>
      <c r="S348" s="84"/>
      <c r="T348" s="85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360</v>
      </c>
      <c r="AU348" s="17" t="s">
        <v>82</v>
      </c>
    </row>
    <row r="349" spans="1:51" s="13" customFormat="1" ht="12">
      <c r="A349" s="13"/>
      <c r="B349" s="220"/>
      <c r="C349" s="221"/>
      <c r="D349" s="213" t="s">
        <v>138</v>
      </c>
      <c r="E349" s="222" t="s">
        <v>19</v>
      </c>
      <c r="F349" s="223" t="s">
        <v>424</v>
      </c>
      <c r="G349" s="221"/>
      <c r="H349" s="224">
        <v>4</v>
      </c>
      <c r="I349" s="225"/>
      <c r="J349" s="221"/>
      <c r="K349" s="221"/>
      <c r="L349" s="226"/>
      <c r="M349" s="227"/>
      <c r="N349" s="228"/>
      <c r="O349" s="228"/>
      <c r="P349" s="228"/>
      <c r="Q349" s="228"/>
      <c r="R349" s="228"/>
      <c r="S349" s="228"/>
      <c r="T349" s="229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0" t="s">
        <v>138</v>
      </c>
      <c r="AU349" s="230" t="s">
        <v>82</v>
      </c>
      <c r="AV349" s="13" t="s">
        <v>82</v>
      </c>
      <c r="AW349" s="13" t="s">
        <v>33</v>
      </c>
      <c r="AX349" s="13" t="s">
        <v>72</v>
      </c>
      <c r="AY349" s="230" t="s">
        <v>125</v>
      </c>
    </row>
    <row r="350" spans="1:51" s="13" customFormat="1" ht="12">
      <c r="A350" s="13"/>
      <c r="B350" s="220"/>
      <c r="C350" s="221"/>
      <c r="D350" s="213" t="s">
        <v>138</v>
      </c>
      <c r="E350" s="221"/>
      <c r="F350" s="223" t="s">
        <v>520</v>
      </c>
      <c r="G350" s="221"/>
      <c r="H350" s="224">
        <v>4.08</v>
      </c>
      <c r="I350" s="225"/>
      <c r="J350" s="221"/>
      <c r="K350" s="221"/>
      <c r="L350" s="226"/>
      <c r="M350" s="227"/>
      <c r="N350" s="228"/>
      <c r="O350" s="228"/>
      <c r="P350" s="228"/>
      <c r="Q350" s="228"/>
      <c r="R350" s="228"/>
      <c r="S350" s="228"/>
      <c r="T350" s="229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0" t="s">
        <v>138</v>
      </c>
      <c r="AU350" s="230" t="s">
        <v>82</v>
      </c>
      <c r="AV350" s="13" t="s">
        <v>82</v>
      </c>
      <c r="AW350" s="13" t="s">
        <v>4</v>
      </c>
      <c r="AX350" s="13" t="s">
        <v>80</v>
      </c>
      <c r="AY350" s="230" t="s">
        <v>125</v>
      </c>
    </row>
    <row r="351" spans="1:65" s="2" customFormat="1" ht="22.2" customHeight="1">
      <c r="A351" s="38"/>
      <c r="B351" s="39"/>
      <c r="C351" s="200" t="s">
        <v>521</v>
      </c>
      <c r="D351" s="200" t="s">
        <v>127</v>
      </c>
      <c r="E351" s="201" t="s">
        <v>522</v>
      </c>
      <c r="F351" s="202" t="s">
        <v>523</v>
      </c>
      <c r="G351" s="203" t="s">
        <v>130</v>
      </c>
      <c r="H351" s="204">
        <v>19</v>
      </c>
      <c r="I351" s="205"/>
      <c r="J351" s="206">
        <f>ROUND(I351*H351,2)</f>
        <v>0</v>
      </c>
      <c r="K351" s="202" t="s">
        <v>131</v>
      </c>
      <c r="L351" s="44"/>
      <c r="M351" s="207" t="s">
        <v>19</v>
      </c>
      <c r="N351" s="208" t="s">
        <v>43</v>
      </c>
      <c r="O351" s="84"/>
      <c r="P351" s="209">
        <f>O351*H351</f>
        <v>0</v>
      </c>
      <c r="Q351" s="209">
        <v>0.11162</v>
      </c>
      <c r="R351" s="209">
        <f>Q351*H351</f>
        <v>2.12078</v>
      </c>
      <c r="S351" s="209">
        <v>0</v>
      </c>
      <c r="T351" s="210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11" t="s">
        <v>132</v>
      </c>
      <c r="AT351" s="211" t="s">
        <v>127</v>
      </c>
      <c r="AU351" s="211" t="s">
        <v>82</v>
      </c>
      <c r="AY351" s="17" t="s">
        <v>125</v>
      </c>
      <c r="BE351" s="212">
        <f>IF(N351="základní",J351,0)</f>
        <v>0</v>
      </c>
      <c r="BF351" s="212">
        <f>IF(N351="snížená",J351,0)</f>
        <v>0</v>
      </c>
      <c r="BG351" s="212">
        <f>IF(N351="zákl. přenesená",J351,0)</f>
        <v>0</v>
      </c>
      <c r="BH351" s="212">
        <f>IF(N351="sníž. přenesená",J351,0)</f>
        <v>0</v>
      </c>
      <c r="BI351" s="212">
        <f>IF(N351="nulová",J351,0)</f>
        <v>0</v>
      </c>
      <c r="BJ351" s="17" t="s">
        <v>80</v>
      </c>
      <c r="BK351" s="212">
        <f>ROUND(I351*H351,2)</f>
        <v>0</v>
      </c>
      <c r="BL351" s="17" t="s">
        <v>132</v>
      </c>
      <c r="BM351" s="211" t="s">
        <v>524</v>
      </c>
    </row>
    <row r="352" spans="1:47" s="2" customFormat="1" ht="12">
      <c r="A352" s="38"/>
      <c r="B352" s="39"/>
      <c r="C352" s="40"/>
      <c r="D352" s="213" t="s">
        <v>134</v>
      </c>
      <c r="E352" s="40"/>
      <c r="F352" s="214" t="s">
        <v>525</v>
      </c>
      <c r="G352" s="40"/>
      <c r="H352" s="40"/>
      <c r="I352" s="215"/>
      <c r="J352" s="40"/>
      <c r="K352" s="40"/>
      <c r="L352" s="44"/>
      <c r="M352" s="216"/>
      <c r="N352" s="217"/>
      <c r="O352" s="84"/>
      <c r="P352" s="84"/>
      <c r="Q352" s="84"/>
      <c r="R352" s="84"/>
      <c r="S352" s="84"/>
      <c r="T352" s="85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T352" s="17" t="s">
        <v>134</v>
      </c>
      <c r="AU352" s="17" t="s">
        <v>82</v>
      </c>
    </row>
    <row r="353" spans="1:47" s="2" customFormat="1" ht="12">
      <c r="A353" s="38"/>
      <c r="B353" s="39"/>
      <c r="C353" s="40"/>
      <c r="D353" s="218" t="s">
        <v>136</v>
      </c>
      <c r="E353" s="40"/>
      <c r="F353" s="219" t="s">
        <v>526</v>
      </c>
      <c r="G353" s="40"/>
      <c r="H353" s="40"/>
      <c r="I353" s="215"/>
      <c r="J353" s="40"/>
      <c r="K353" s="40"/>
      <c r="L353" s="44"/>
      <c r="M353" s="216"/>
      <c r="N353" s="217"/>
      <c r="O353" s="84"/>
      <c r="P353" s="84"/>
      <c r="Q353" s="84"/>
      <c r="R353" s="84"/>
      <c r="S353" s="84"/>
      <c r="T353" s="85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T353" s="17" t="s">
        <v>136</v>
      </c>
      <c r="AU353" s="17" t="s">
        <v>82</v>
      </c>
    </row>
    <row r="354" spans="1:51" s="13" customFormat="1" ht="12">
      <c r="A354" s="13"/>
      <c r="B354" s="220"/>
      <c r="C354" s="221"/>
      <c r="D354" s="213" t="s">
        <v>138</v>
      </c>
      <c r="E354" s="222" t="s">
        <v>19</v>
      </c>
      <c r="F354" s="223" t="s">
        <v>440</v>
      </c>
      <c r="G354" s="221"/>
      <c r="H354" s="224">
        <v>15</v>
      </c>
      <c r="I354" s="225"/>
      <c r="J354" s="221"/>
      <c r="K354" s="221"/>
      <c r="L354" s="226"/>
      <c r="M354" s="227"/>
      <c r="N354" s="228"/>
      <c r="O354" s="228"/>
      <c r="P354" s="228"/>
      <c r="Q354" s="228"/>
      <c r="R354" s="228"/>
      <c r="S354" s="228"/>
      <c r="T354" s="229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0" t="s">
        <v>138</v>
      </c>
      <c r="AU354" s="230" t="s">
        <v>82</v>
      </c>
      <c r="AV354" s="13" t="s">
        <v>82</v>
      </c>
      <c r="AW354" s="13" t="s">
        <v>33</v>
      </c>
      <c r="AX354" s="13" t="s">
        <v>72</v>
      </c>
      <c r="AY354" s="230" t="s">
        <v>125</v>
      </c>
    </row>
    <row r="355" spans="1:51" s="13" customFormat="1" ht="12">
      <c r="A355" s="13"/>
      <c r="B355" s="220"/>
      <c r="C355" s="221"/>
      <c r="D355" s="213" t="s">
        <v>138</v>
      </c>
      <c r="E355" s="222" t="s">
        <v>19</v>
      </c>
      <c r="F355" s="223" t="s">
        <v>441</v>
      </c>
      <c r="G355" s="221"/>
      <c r="H355" s="224">
        <v>4</v>
      </c>
      <c r="I355" s="225"/>
      <c r="J355" s="221"/>
      <c r="K355" s="221"/>
      <c r="L355" s="226"/>
      <c r="M355" s="227"/>
      <c r="N355" s="228"/>
      <c r="O355" s="228"/>
      <c r="P355" s="228"/>
      <c r="Q355" s="228"/>
      <c r="R355" s="228"/>
      <c r="S355" s="228"/>
      <c r="T355" s="229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0" t="s">
        <v>138</v>
      </c>
      <c r="AU355" s="230" t="s">
        <v>82</v>
      </c>
      <c r="AV355" s="13" t="s">
        <v>82</v>
      </c>
      <c r="AW355" s="13" t="s">
        <v>33</v>
      </c>
      <c r="AX355" s="13" t="s">
        <v>72</v>
      </c>
      <c r="AY355" s="230" t="s">
        <v>125</v>
      </c>
    </row>
    <row r="356" spans="1:65" s="2" customFormat="1" ht="14.4" customHeight="1">
      <c r="A356" s="38"/>
      <c r="B356" s="39"/>
      <c r="C356" s="231" t="s">
        <v>527</v>
      </c>
      <c r="D356" s="231" t="s">
        <v>301</v>
      </c>
      <c r="E356" s="232" t="s">
        <v>528</v>
      </c>
      <c r="F356" s="233" t="s">
        <v>529</v>
      </c>
      <c r="G356" s="234" t="s">
        <v>130</v>
      </c>
      <c r="H356" s="235">
        <v>15.45</v>
      </c>
      <c r="I356" s="236"/>
      <c r="J356" s="237">
        <f>ROUND(I356*H356,2)</f>
        <v>0</v>
      </c>
      <c r="K356" s="233" t="s">
        <v>131</v>
      </c>
      <c r="L356" s="238"/>
      <c r="M356" s="239" t="s">
        <v>19</v>
      </c>
      <c r="N356" s="240" t="s">
        <v>43</v>
      </c>
      <c r="O356" s="84"/>
      <c r="P356" s="209">
        <f>O356*H356</f>
        <v>0</v>
      </c>
      <c r="Q356" s="209">
        <v>0.176</v>
      </c>
      <c r="R356" s="209">
        <f>Q356*H356</f>
        <v>2.7192</v>
      </c>
      <c r="S356" s="209">
        <v>0</v>
      </c>
      <c r="T356" s="210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11" t="s">
        <v>177</v>
      </c>
      <c r="AT356" s="211" t="s">
        <v>301</v>
      </c>
      <c r="AU356" s="211" t="s">
        <v>82</v>
      </c>
      <c r="AY356" s="17" t="s">
        <v>125</v>
      </c>
      <c r="BE356" s="212">
        <f>IF(N356="základní",J356,0)</f>
        <v>0</v>
      </c>
      <c r="BF356" s="212">
        <f>IF(N356="snížená",J356,0)</f>
        <v>0</v>
      </c>
      <c r="BG356" s="212">
        <f>IF(N356="zákl. přenesená",J356,0)</f>
        <v>0</v>
      </c>
      <c r="BH356" s="212">
        <f>IF(N356="sníž. přenesená",J356,0)</f>
        <v>0</v>
      </c>
      <c r="BI356" s="212">
        <f>IF(N356="nulová",J356,0)</f>
        <v>0</v>
      </c>
      <c r="BJ356" s="17" t="s">
        <v>80</v>
      </c>
      <c r="BK356" s="212">
        <f>ROUND(I356*H356,2)</f>
        <v>0</v>
      </c>
      <c r="BL356" s="17" t="s">
        <v>132</v>
      </c>
      <c r="BM356" s="211" t="s">
        <v>530</v>
      </c>
    </row>
    <row r="357" spans="1:47" s="2" customFormat="1" ht="12">
      <c r="A357" s="38"/>
      <c r="B357" s="39"/>
      <c r="C357" s="40"/>
      <c r="D357" s="213" t="s">
        <v>134</v>
      </c>
      <c r="E357" s="40"/>
      <c r="F357" s="214" t="s">
        <v>529</v>
      </c>
      <c r="G357" s="40"/>
      <c r="H357" s="40"/>
      <c r="I357" s="215"/>
      <c r="J357" s="40"/>
      <c r="K357" s="40"/>
      <c r="L357" s="44"/>
      <c r="M357" s="216"/>
      <c r="N357" s="217"/>
      <c r="O357" s="84"/>
      <c r="P357" s="84"/>
      <c r="Q357" s="84"/>
      <c r="R357" s="84"/>
      <c r="S357" s="84"/>
      <c r="T357" s="85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T357" s="17" t="s">
        <v>134</v>
      </c>
      <c r="AU357" s="17" t="s">
        <v>82</v>
      </c>
    </row>
    <row r="358" spans="1:47" s="2" customFormat="1" ht="12">
      <c r="A358" s="38"/>
      <c r="B358" s="39"/>
      <c r="C358" s="40"/>
      <c r="D358" s="213" t="s">
        <v>360</v>
      </c>
      <c r="E358" s="40"/>
      <c r="F358" s="251" t="s">
        <v>373</v>
      </c>
      <c r="G358" s="40"/>
      <c r="H358" s="40"/>
      <c r="I358" s="215"/>
      <c r="J358" s="40"/>
      <c r="K358" s="40"/>
      <c r="L358" s="44"/>
      <c r="M358" s="216"/>
      <c r="N358" s="217"/>
      <c r="O358" s="84"/>
      <c r="P358" s="84"/>
      <c r="Q358" s="84"/>
      <c r="R358" s="84"/>
      <c r="S358" s="84"/>
      <c r="T358" s="85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T358" s="17" t="s">
        <v>360</v>
      </c>
      <c r="AU358" s="17" t="s">
        <v>82</v>
      </c>
    </row>
    <row r="359" spans="1:51" s="13" customFormat="1" ht="12">
      <c r="A359" s="13"/>
      <c r="B359" s="220"/>
      <c r="C359" s="221"/>
      <c r="D359" s="213" t="s">
        <v>138</v>
      </c>
      <c r="E359" s="222" t="s">
        <v>19</v>
      </c>
      <c r="F359" s="223" t="s">
        <v>440</v>
      </c>
      <c r="G359" s="221"/>
      <c r="H359" s="224">
        <v>15</v>
      </c>
      <c r="I359" s="225"/>
      <c r="J359" s="221"/>
      <c r="K359" s="221"/>
      <c r="L359" s="226"/>
      <c r="M359" s="227"/>
      <c r="N359" s="228"/>
      <c r="O359" s="228"/>
      <c r="P359" s="228"/>
      <c r="Q359" s="228"/>
      <c r="R359" s="228"/>
      <c r="S359" s="228"/>
      <c r="T359" s="229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0" t="s">
        <v>138</v>
      </c>
      <c r="AU359" s="230" t="s">
        <v>82</v>
      </c>
      <c r="AV359" s="13" t="s">
        <v>82</v>
      </c>
      <c r="AW359" s="13" t="s">
        <v>33</v>
      </c>
      <c r="AX359" s="13" t="s">
        <v>72</v>
      </c>
      <c r="AY359" s="230" t="s">
        <v>125</v>
      </c>
    </row>
    <row r="360" spans="1:51" s="13" customFormat="1" ht="12">
      <c r="A360" s="13"/>
      <c r="B360" s="220"/>
      <c r="C360" s="221"/>
      <c r="D360" s="213" t="s">
        <v>138</v>
      </c>
      <c r="E360" s="221"/>
      <c r="F360" s="223" t="s">
        <v>531</v>
      </c>
      <c r="G360" s="221"/>
      <c r="H360" s="224">
        <v>15.45</v>
      </c>
      <c r="I360" s="225"/>
      <c r="J360" s="221"/>
      <c r="K360" s="221"/>
      <c r="L360" s="226"/>
      <c r="M360" s="227"/>
      <c r="N360" s="228"/>
      <c r="O360" s="228"/>
      <c r="P360" s="228"/>
      <c r="Q360" s="228"/>
      <c r="R360" s="228"/>
      <c r="S360" s="228"/>
      <c r="T360" s="229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0" t="s">
        <v>138</v>
      </c>
      <c r="AU360" s="230" t="s">
        <v>82</v>
      </c>
      <c r="AV360" s="13" t="s">
        <v>82</v>
      </c>
      <c r="AW360" s="13" t="s">
        <v>4</v>
      </c>
      <c r="AX360" s="13" t="s">
        <v>80</v>
      </c>
      <c r="AY360" s="230" t="s">
        <v>125</v>
      </c>
    </row>
    <row r="361" spans="1:65" s="2" customFormat="1" ht="22.2" customHeight="1">
      <c r="A361" s="38"/>
      <c r="B361" s="39"/>
      <c r="C361" s="231" t="s">
        <v>532</v>
      </c>
      <c r="D361" s="231" t="s">
        <v>301</v>
      </c>
      <c r="E361" s="232" t="s">
        <v>533</v>
      </c>
      <c r="F361" s="233" t="s">
        <v>534</v>
      </c>
      <c r="G361" s="234" t="s">
        <v>130</v>
      </c>
      <c r="H361" s="235">
        <v>4.08</v>
      </c>
      <c r="I361" s="236"/>
      <c r="J361" s="237">
        <f>ROUND(I361*H361,2)</f>
        <v>0</v>
      </c>
      <c r="K361" s="233" t="s">
        <v>131</v>
      </c>
      <c r="L361" s="238"/>
      <c r="M361" s="239" t="s">
        <v>19</v>
      </c>
      <c r="N361" s="240" t="s">
        <v>43</v>
      </c>
      <c r="O361" s="84"/>
      <c r="P361" s="209">
        <f>O361*H361</f>
        <v>0</v>
      </c>
      <c r="Q361" s="209">
        <v>0.176</v>
      </c>
      <c r="R361" s="209">
        <f>Q361*H361</f>
        <v>0.7180799999999999</v>
      </c>
      <c r="S361" s="209">
        <v>0</v>
      </c>
      <c r="T361" s="210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11" t="s">
        <v>177</v>
      </c>
      <c r="AT361" s="211" t="s">
        <v>301</v>
      </c>
      <c r="AU361" s="211" t="s">
        <v>82</v>
      </c>
      <c r="AY361" s="17" t="s">
        <v>125</v>
      </c>
      <c r="BE361" s="212">
        <f>IF(N361="základní",J361,0)</f>
        <v>0</v>
      </c>
      <c r="BF361" s="212">
        <f>IF(N361="snížená",J361,0)</f>
        <v>0</v>
      </c>
      <c r="BG361" s="212">
        <f>IF(N361="zákl. přenesená",J361,0)</f>
        <v>0</v>
      </c>
      <c r="BH361" s="212">
        <f>IF(N361="sníž. přenesená",J361,0)</f>
        <v>0</v>
      </c>
      <c r="BI361" s="212">
        <f>IF(N361="nulová",J361,0)</f>
        <v>0</v>
      </c>
      <c r="BJ361" s="17" t="s">
        <v>80</v>
      </c>
      <c r="BK361" s="212">
        <f>ROUND(I361*H361,2)</f>
        <v>0</v>
      </c>
      <c r="BL361" s="17" t="s">
        <v>132</v>
      </c>
      <c r="BM361" s="211" t="s">
        <v>535</v>
      </c>
    </row>
    <row r="362" spans="1:47" s="2" customFormat="1" ht="12">
      <c r="A362" s="38"/>
      <c r="B362" s="39"/>
      <c r="C362" s="40"/>
      <c r="D362" s="213" t="s">
        <v>134</v>
      </c>
      <c r="E362" s="40"/>
      <c r="F362" s="214" t="s">
        <v>534</v>
      </c>
      <c r="G362" s="40"/>
      <c r="H362" s="40"/>
      <c r="I362" s="215"/>
      <c r="J362" s="40"/>
      <c r="K362" s="40"/>
      <c r="L362" s="44"/>
      <c r="M362" s="216"/>
      <c r="N362" s="217"/>
      <c r="O362" s="84"/>
      <c r="P362" s="84"/>
      <c r="Q362" s="84"/>
      <c r="R362" s="84"/>
      <c r="S362" s="84"/>
      <c r="T362" s="85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T362" s="17" t="s">
        <v>134</v>
      </c>
      <c r="AU362" s="17" t="s">
        <v>82</v>
      </c>
    </row>
    <row r="363" spans="1:47" s="2" customFormat="1" ht="12">
      <c r="A363" s="38"/>
      <c r="B363" s="39"/>
      <c r="C363" s="40"/>
      <c r="D363" s="213" t="s">
        <v>360</v>
      </c>
      <c r="E363" s="40"/>
      <c r="F363" s="251" t="s">
        <v>373</v>
      </c>
      <c r="G363" s="40"/>
      <c r="H363" s="40"/>
      <c r="I363" s="215"/>
      <c r="J363" s="40"/>
      <c r="K363" s="40"/>
      <c r="L363" s="44"/>
      <c r="M363" s="216"/>
      <c r="N363" s="217"/>
      <c r="O363" s="84"/>
      <c r="P363" s="84"/>
      <c r="Q363" s="84"/>
      <c r="R363" s="84"/>
      <c r="S363" s="84"/>
      <c r="T363" s="85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T363" s="17" t="s">
        <v>360</v>
      </c>
      <c r="AU363" s="17" t="s">
        <v>82</v>
      </c>
    </row>
    <row r="364" spans="1:51" s="13" customFormat="1" ht="12">
      <c r="A364" s="13"/>
      <c r="B364" s="220"/>
      <c r="C364" s="221"/>
      <c r="D364" s="213" t="s">
        <v>138</v>
      </c>
      <c r="E364" s="221"/>
      <c r="F364" s="223" t="s">
        <v>520</v>
      </c>
      <c r="G364" s="221"/>
      <c r="H364" s="224">
        <v>4.08</v>
      </c>
      <c r="I364" s="225"/>
      <c r="J364" s="221"/>
      <c r="K364" s="221"/>
      <c r="L364" s="226"/>
      <c r="M364" s="227"/>
      <c r="N364" s="228"/>
      <c r="O364" s="228"/>
      <c r="P364" s="228"/>
      <c r="Q364" s="228"/>
      <c r="R364" s="228"/>
      <c r="S364" s="228"/>
      <c r="T364" s="229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0" t="s">
        <v>138</v>
      </c>
      <c r="AU364" s="230" t="s">
        <v>82</v>
      </c>
      <c r="AV364" s="13" t="s">
        <v>82</v>
      </c>
      <c r="AW364" s="13" t="s">
        <v>4</v>
      </c>
      <c r="AX364" s="13" t="s">
        <v>80</v>
      </c>
      <c r="AY364" s="230" t="s">
        <v>125</v>
      </c>
    </row>
    <row r="365" spans="1:65" s="2" customFormat="1" ht="22.2" customHeight="1">
      <c r="A365" s="38"/>
      <c r="B365" s="39"/>
      <c r="C365" s="200" t="s">
        <v>536</v>
      </c>
      <c r="D365" s="200" t="s">
        <v>127</v>
      </c>
      <c r="E365" s="201" t="s">
        <v>537</v>
      </c>
      <c r="F365" s="202" t="s">
        <v>538</v>
      </c>
      <c r="G365" s="203" t="s">
        <v>130</v>
      </c>
      <c r="H365" s="204">
        <v>765</v>
      </c>
      <c r="I365" s="205"/>
      <c r="J365" s="206">
        <f>ROUND(I365*H365,2)</f>
        <v>0</v>
      </c>
      <c r="K365" s="202" t="s">
        <v>131</v>
      </c>
      <c r="L365" s="44"/>
      <c r="M365" s="207" t="s">
        <v>19</v>
      </c>
      <c r="N365" s="208" t="s">
        <v>43</v>
      </c>
      <c r="O365" s="84"/>
      <c r="P365" s="209">
        <f>O365*H365</f>
        <v>0</v>
      </c>
      <c r="Q365" s="209">
        <v>0.098</v>
      </c>
      <c r="R365" s="209">
        <f>Q365*H365</f>
        <v>74.97</v>
      </c>
      <c r="S365" s="209">
        <v>0</v>
      </c>
      <c r="T365" s="210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11" t="s">
        <v>132</v>
      </c>
      <c r="AT365" s="211" t="s">
        <v>127</v>
      </c>
      <c r="AU365" s="211" t="s">
        <v>82</v>
      </c>
      <c r="AY365" s="17" t="s">
        <v>125</v>
      </c>
      <c r="BE365" s="212">
        <f>IF(N365="základní",J365,0)</f>
        <v>0</v>
      </c>
      <c r="BF365" s="212">
        <f>IF(N365="snížená",J365,0)</f>
        <v>0</v>
      </c>
      <c r="BG365" s="212">
        <f>IF(N365="zákl. přenesená",J365,0)</f>
        <v>0</v>
      </c>
      <c r="BH365" s="212">
        <f>IF(N365="sníž. přenesená",J365,0)</f>
        <v>0</v>
      </c>
      <c r="BI365" s="212">
        <f>IF(N365="nulová",J365,0)</f>
        <v>0</v>
      </c>
      <c r="BJ365" s="17" t="s">
        <v>80</v>
      </c>
      <c r="BK365" s="212">
        <f>ROUND(I365*H365,2)</f>
        <v>0</v>
      </c>
      <c r="BL365" s="17" t="s">
        <v>132</v>
      </c>
      <c r="BM365" s="211" t="s">
        <v>539</v>
      </c>
    </row>
    <row r="366" spans="1:47" s="2" customFormat="1" ht="12">
      <c r="A366" s="38"/>
      <c r="B366" s="39"/>
      <c r="C366" s="40"/>
      <c r="D366" s="213" t="s">
        <v>134</v>
      </c>
      <c r="E366" s="40"/>
      <c r="F366" s="214" t="s">
        <v>540</v>
      </c>
      <c r="G366" s="40"/>
      <c r="H366" s="40"/>
      <c r="I366" s="215"/>
      <c r="J366" s="40"/>
      <c r="K366" s="40"/>
      <c r="L366" s="44"/>
      <c r="M366" s="216"/>
      <c r="N366" s="217"/>
      <c r="O366" s="84"/>
      <c r="P366" s="84"/>
      <c r="Q366" s="84"/>
      <c r="R366" s="84"/>
      <c r="S366" s="84"/>
      <c r="T366" s="85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T366" s="17" t="s">
        <v>134</v>
      </c>
      <c r="AU366" s="17" t="s">
        <v>82</v>
      </c>
    </row>
    <row r="367" spans="1:47" s="2" customFormat="1" ht="12">
      <c r="A367" s="38"/>
      <c r="B367" s="39"/>
      <c r="C367" s="40"/>
      <c r="D367" s="218" t="s">
        <v>136</v>
      </c>
      <c r="E367" s="40"/>
      <c r="F367" s="219" t="s">
        <v>541</v>
      </c>
      <c r="G367" s="40"/>
      <c r="H367" s="40"/>
      <c r="I367" s="215"/>
      <c r="J367" s="40"/>
      <c r="K367" s="40"/>
      <c r="L367" s="44"/>
      <c r="M367" s="216"/>
      <c r="N367" s="217"/>
      <c r="O367" s="84"/>
      <c r="P367" s="84"/>
      <c r="Q367" s="84"/>
      <c r="R367" s="84"/>
      <c r="S367" s="84"/>
      <c r="T367" s="85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T367" s="17" t="s">
        <v>136</v>
      </c>
      <c r="AU367" s="17" t="s">
        <v>82</v>
      </c>
    </row>
    <row r="368" spans="1:51" s="13" customFormat="1" ht="12">
      <c r="A368" s="13"/>
      <c r="B368" s="220"/>
      <c r="C368" s="221"/>
      <c r="D368" s="213" t="s">
        <v>138</v>
      </c>
      <c r="E368" s="222" t="s">
        <v>19</v>
      </c>
      <c r="F368" s="223" t="s">
        <v>438</v>
      </c>
      <c r="G368" s="221"/>
      <c r="H368" s="224">
        <v>720</v>
      </c>
      <c r="I368" s="225"/>
      <c r="J368" s="221"/>
      <c r="K368" s="221"/>
      <c r="L368" s="226"/>
      <c r="M368" s="227"/>
      <c r="N368" s="228"/>
      <c r="O368" s="228"/>
      <c r="P368" s="228"/>
      <c r="Q368" s="228"/>
      <c r="R368" s="228"/>
      <c r="S368" s="228"/>
      <c r="T368" s="229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0" t="s">
        <v>138</v>
      </c>
      <c r="AU368" s="230" t="s">
        <v>82</v>
      </c>
      <c r="AV368" s="13" t="s">
        <v>82</v>
      </c>
      <c r="AW368" s="13" t="s">
        <v>33</v>
      </c>
      <c r="AX368" s="13" t="s">
        <v>72</v>
      </c>
      <c r="AY368" s="230" t="s">
        <v>125</v>
      </c>
    </row>
    <row r="369" spans="1:51" s="13" customFormat="1" ht="12">
      <c r="A369" s="13"/>
      <c r="B369" s="220"/>
      <c r="C369" s="221"/>
      <c r="D369" s="213" t="s">
        <v>138</v>
      </c>
      <c r="E369" s="222" t="s">
        <v>19</v>
      </c>
      <c r="F369" s="223" t="s">
        <v>439</v>
      </c>
      <c r="G369" s="221"/>
      <c r="H369" s="224">
        <v>45</v>
      </c>
      <c r="I369" s="225"/>
      <c r="J369" s="221"/>
      <c r="K369" s="221"/>
      <c r="L369" s="226"/>
      <c r="M369" s="227"/>
      <c r="N369" s="228"/>
      <c r="O369" s="228"/>
      <c r="P369" s="228"/>
      <c r="Q369" s="228"/>
      <c r="R369" s="228"/>
      <c r="S369" s="228"/>
      <c r="T369" s="229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0" t="s">
        <v>138</v>
      </c>
      <c r="AU369" s="230" t="s">
        <v>82</v>
      </c>
      <c r="AV369" s="13" t="s">
        <v>82</v>
      </c>
      <c r="AW369" s="13" t="s">
        <v>33</v>
      </c>
      <c r="AX369" s="13" t="s">
        <v>72</v>
      </c>
      <c r="AY369" s="230" t="s">
        <v>125</v>
      </c>
    </row>
    <row r="370" spans="1:65" s="2" customFormat="1" ht="22.2" customHeight="1">
      <c r="A370" s="38"/>
      <c r="B370" s="39"/>
      <c r="C370" s="231" t="s">
        <v>542</v>
      </c>
      <c r="D370" s="231" t="s">
        <v>301</v>
      </c>
      <c r="E370" s="232" t="s">
        <v>543</v>
      </c>
      <c r="F370" s="233" t="s">
        <v>544</v>
      </c>
      <c r="G370" s="234" t="s">
        <v>130</v>
      </c>
      <c r="H370" s="235">
        <v>727.2</v>
      </c>
      <c r="I370" s="236"/>
      <c r="J370" s="237">
        <f>ROUND(I370*H370,2)</f>
        <v>0</v>
      </c>
      <c r="K370" s="233" t="s">
        <v>131</v>
      </c>
      <c r="L370" s="238"/>
      <c r="M370" s="239" t="s">
        <v>19</v>
      </c>
      <c r="N370" s="240" t="s">
        <v>43</v>
      </c>
      <c r="O370" s="84"/>
      <c r="P370" s="209">
        <f>O370*H370</f>
        <v>0</v>
      </c>
      <c r="Q370" s="209">
        <v>0.145</v>
      </c>
      <c r="R370" s="209">
        <f>Q370*H370</f>
        <v>105.444</v>
      </c>
      <c r="S370" s="209">
        <v>0</v>
      </c>
      <c r="T370" s="210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11" t="s">
        <v>177</v>
      </c>
      <c r="AT370" s="211" t="s">
        <v>301</v>
      </c>
      <c r="AU370" s="211" t="s">
        <v>82</v>
      </c>
      <c r="AY370" s="17" t="s">
        <v>125</v>
      </c>
      <c r="BE370" s="212">
        <f>IF(N370="základní",J370,0)</f>
        <v>0</v>
      </c>
      <c r="BF370" s="212">
        <f>IF(N370="snížená",J370,0)</f>
        <v>0</v>
      </c>
      <c r="BG370" s="212">
        <f>IF(N370="zákl. přenesená",J370,0)</f>
        <v>0</v>
      </c>
      <c r="BH370" s="212">
        <f>IF(N370="sníž. přenesená",J370,0)</f>
        <v>0</v>
      </c>
      <c r="BI370" s="212">
        <f>IF(N370="nulová",J370,0)</f>
        <v>0</v>
      </c>
      <c r="BJ370" s="17" t="s">
        <v>80</v>
      </c>
      <c r="BK370" s="212">
        <f>ROUND(I370*H370,2)</f>
        <v>0</v>
      </c>
      <c r="BL370" s="17" t="s">
        <v>132</v>
      </c>
      <c r="BM370" s="211" t="s">
        <v>545</v>
      </c>
    </row>
    <row r="371" spans="1:47" s="2" customFormat="1" ht="12">
      <c r="A371" s="38"/>
      <c r="B371" s="39"/>
      <c r="C371" s="40"/>
      <c r="D371" s="213" t="s">
        <v>134</v>
      </c>
      <c r="E371" s="40"/>
      <c r="F371" s="214" t="s">
        <v>544</v>
      </c>
      <c r="G371" s="40"/>
      <c r="H371" s="40"/>
      <c r="I371" s="215"/>
      <c r="J371" s="40"/>
      <c r="K371" s="40"/>
      <c r="L371" s="44"/>
      <c r="M371" s="216"/>
      <c r="N371" s="217"/>
      <c r="O371" s="84"/>
      <c r="P371" s="84"/>
      <c r="Q371" s="84"/>
      <c r="R371" s="84"/>
      <c r="S371" s="84"/>
      <c r="T371" s="85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T371" s="17" t="s">
        <v>134</v>
      </c>
      <c r="AU371" s="17" t="s">
        <v>82</v>
      </c>
    </row>
    <row r="372" spans="1:47" s="2" customFormat="1" ht="12">
      <c r="A372" s="38"/>
      <c r="B372" s="39"/>
      <c r="C372" s="40"/>
      <c r="D372" s="213" t="s">
        <v>360</v>
      </c>
      <c r="E372" s="40"/>
      <c r="F372" s="251" t="s">
        <v>373</v>
      </c>
      <c r="G372" s="40"/>
      <c r="H372" s="40"/>
      <c r="I372" s="215"/>
      <c r="J372" s="40"/>
      <c r="K372" s="40"/>
      <c r="L372" s="44"/>
      <c r="M372" s="216"/>
      <c r="N372" s="217"/>
      <c r="O372" s="84"/>
      <c r="P372" s="84"/>
      <c r="Q372" s="84"/>
      <c r="R372" s="84"/>
      <c r="S372" s="84"/>
      <c r="T372" s="85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T372" s="17" t="s">
        <v>360</v>
      </c>
      <c r="AU372" s="17" t="s">
        <v>82</v>
      </c>
    </row>
    <row r="373" spans="1:51" s="13" customFormat="1" ht="12">
      <c r="A373" s="13"/>
      <c r="B373" s="220"/>
      <c r="C373" s="221"/>
      <c r="D373" s="213" t="s">
        <v>138</v>
      </c>
      <c r="E373" s="222" t="s">
        <v>19</v>
      </c>
      <c r="F373" s="223" t="s">
        <v>438</v>
      </c>
      <c r="G373" s="221"/>
      <c r="H373" s="224">
        <v>720</v>
      </c>
      <c r="I373" s="225"/>
      <c r="J373" s="221"/>
      <c r="K373" s="221"/>
      <c r="L373" s="226"/>
      <c r="M373" s="227"/>
      <c r="N373" s="228"/>
      <c r="O373" s="228"/>
      <c r="P373" s="228"/>
      <c r="Q373" s="228"/>
      <c r="R373" s="228"/>
      <c r="S373" s="228"/>
      <c r="T373" s="229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0" t="s">
        <v>138</v>
      </c>
      <c r="AU373" s="230" t="s">
        <v>82</v>
      </c>
      <c r="AV373" s="13" t="s">
        <v>82</v>
      </c>
      <c r="AW373" s="13" t="s">
        <v>33</v>
      </c>
      <c r="AX373" s="13" t="s">
        <v>72</v>
      </c>
      <c r="AY373" s="230" t="s">
        <v>125</v>
      </c>
    </row>
    <row r="374" spans="1:51" s="13" customFormat="1" ht="12">
      <c r="A374" s="13"/>
      <c r="B374" s="220"/>
      <c r="C374" s="221"/>
      <c r="D374" s="213" t="s">
        <v>138</v>
      </c>
      <c r="E374" s="221"/>
      <c r="F374" s="223" t="s">
        <v>546</v>
      </c>
      <c r="G374" s="221"/>
      <c r="H374" s="224">
        <v>727.2</v>
      </c>
      <c r="I374" s="225"/>
      <c r="J374" s="221"/>
      <c r="K374" s="221"/>
      <c r="L374" s="226"/>
      <c r="M374" s="227"/>
      <c r="N374" s="228"/>
      <c r="O374" s="228"/>
      <c r="P374" s="228"/>
      <c r="Q374" s="228"/>
      <c r="R374" s="228"/>
      <c r="S374" s="228"/>
      <c r="T374" s="229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0" t="s">
        <v>138</v>
      </c>
      <c r="AU374" s="230" t="s">
        <v>82</v>
      </c>
      <c r="AV374" s="13" t="s">
        <v>82</v>
      </c>
      <c r="AW374" s="13" t="s">
        <v>4</v>
      </c>
      <c r="AX374" s="13" t="s">
        <v>80</v>
      </c>
      <c r="AY374" s="230" t="s">
        <v>125</v>
      </c>
    </row>
    <row r="375" spans="1:65" s="2" customFormat="1" ht="22.2" customHeight="1">
      <c r="A375" s="38"/>
      <c r="B375" s="39"/>
      <c r="C375" s="231" t="s">
        <v>547</v>
      </c>
      <c r="D375" s="231" t="s">
        <v>301</v>
      </c>
      <c r="E375" s="232" t="s">
        <v>548</v>
      </c>
      <c r="F375" s="233" t="s">
        <v>549</v>
      </c>
      <c r="G375" s="234" t="s">
        <v>130</v>
      </c>
      <c r="H375" s="235">
        <v>45.45</v>
      </c>
      <c r="I375" s="236"/>
      <c r="J375" s="237">
        <f>ROUND(I375*H375,2)</f>
        <v>0</v>
      </c>
      <c r="K375" s="233" t="s">
        <v>131</v>
      </c>
      <c r="L375" s="238"/>
      <c r="M375" s="239" t="s">
        <v>19</v>
      </c>
      <c r="N375" s="240" t="s">
        <v>43</v>
      </c>
      <c r="O375" s="84"/>
      <c r="P375" s="209">
        <f>O375*H375</f>
        <v>0</v>
      </c>
      <c r="Q375" s="209">
        <v>0.145</v>
      </c>
      <c r="R375" s="209">
        <f>Q375*H375</f>
        <v>6.59025</v>
      </c>
      <c r="S375" s="209">
        <v>0</v>
      </c>
      <c r="T375" s="210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11" t="s">
        <v>177</v>
      </c>
      <c r="AT375" s="211" t="s">
        <v>301</v>
      </c>
      <c r="AU375" s="211" t="s">
        <v>82</v>
      </c>
      <c r="AY375" s="17" t="s">
        <v>125</v>
      </c>
      <c r="BE375" s="212">
        <f>IF(N375="základní",J375,0)</f>
        <v>0</v>
      </c>
      <c r="BF375" s="212">
        <f>IF(N375="snížená",J375,0)</f>
        <v>0</v>
      </c>
      <c r="BG375" s="212">
        <f>IF(N375="zákl. přenesená",J375,0)</f>
        <v>0</v>
      </c>
      <c r="BH375" s="212">
        <f>IF(N375="sníž. přenesená",J375,0)</f>
        <v>0</v>
      </c>
      <c r="BI375" s="212">
        <f>IF(N375="nulová",J375,0)</f>
        <v>0</v>
      </c>
      <c r="BJ375" s="17" t="s">
        <v>80</v>
      </c>
      <c r="BK375" s="212">
        <f>ROUND(I375*H375,2)</f>
        <v>0</v>
      </c>
      <c r="BL375" s="17" t="s">
        <v>132</v>
      </c>
      <c r="BM375" s="211" t="s">
        <v>550</v>
      </c>
    </row>
    <row r="376" spans="1:47" s="2" customFormat="1" ht="12">
      <c r="A376" s="38"/>
      <c r="B376" s="39"/>
      <c r="C376" s="40"/>
      <c r="D376" s="213" t="s">
        <v>134</v>
      </c>
      <c r="E376" s="40"/>
      <c r="F376" s="214" t="s">
        <v>549</v>
      </c>
      <c r="G376" s="40"/>
      <c r="H376" s="40"/>
      <c r="I376" s="215"/>
      <c r="J376" s="40"/>
      <c r="K376" s="40"/>
      <c r="L376" s="44"/>
      <c r="M376" s="216"/>
      <c r="N376" s="217"/>
      <c r="O376" s="84"/>
      <c r="P376" s="84"/>
      <c r="Q376" s="84"/>
      <c r="R376" s="84"/>
      <c r="S376" s="84"/>
      <c r="T376" s="85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T376" s="17" t="s">
        <v>134</v>
      </c>
      <c r="AU376" s="17" t="s">
        <v>82</v>
      </c>
    </row>
    <row r="377" spans="1:51" s="13" customFormat="1" ht="12">
      <c r="A377" s="13"/>
      <c r="B377" s="220"/>
      <c r="C377" s="221"/>
      <c r="D377" s="213" t="s">
        <v>138</v>
      </c>
      <c r="E377" s="222" t="s">
        <v>19</v>
      </c>
      <c r="F377" s="223" t="s">
        <v>439</v>
      </c>
      <c r="G377" s="221"/>
      <c r="H377" s="224">
        <v>45</v>
      </c>
      <c r="I377" s="225"/>
      <c r="J377" s="221"/>
      <c r="K377" s="221"/>
      <c r="L377" s="226"/>
      <c r="M377" s="227"/>
      <c r="N377" s="228"/>
      <c r="O377" s="228"/>
      <c r="P377" s="228"/>
      <c r="Q377" s="228"/>
      <c r="R377" s="228"/>
      <c r="S377" s="228"/>
      <c r="T377" s="229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0" t="s">
        <v>138</v>
      </c>
      <c r="AU377" s="230" t="s">
        <v>82</v>
      </c>
      <c r="AV377" s="13" t="s">
        <v>82</v>
      </c>
      <c r="AW377" s="13" t="s">
        <v>33</v>
      </c>
      <c r="AX377" s="13" t="s">
        <v>72</v>
      </c>
      <c r="AY377" s="230" t="s">
        <v>125</v>
      </c>
    </row>
    <row r="378" spans="1:51" s="13" customFormat="1" ht="12">
      <c r="A378" s="13"/>
      <c r="B378" s="220"/>
      <c r="C378" s="221"/>
      <c r="D378" s="213" t="s">
        <v>138</v>
      </c>
      <c r="E378" s="221"/>
      <c r="F378" s="223" t="s">
        <v>551</v>
      </c>
      <c r="G378" s="221"/>
      <c r="H378" s="224">
        <v>45.45</v>
      </c>
      <c r="I378" s="225"/>
      <c r="J378" s="221"/>
      <c r="K378" s="221"/>
      <c r="L378" s="226"/>
      <c r="M378" s="227"/>
      <c r="N378" s="228"/>
      <c r="O378" s="228"/>
      <c r="P378" s="228"/>
      <c r="Q378" s="228"/>
      <c r="R378" s="228"/>
      <c r="S378" s="228"/>
      <c r="T378" s="229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0" t="s">
        <v>138</v>
      </c>
      <c r="AU378" s="230" t="s">
        <v>82</v>
      </c>
      <c r="AV378" s="13" t="s">
        <v>82</v>
      </c>
      <c r="AW378" s="13" t="s">
        <v>4</v>
      </c>
      <c r="AX378" s="13" t="s">
        <v>80</v>
      </c>
      <c r="AY378" s="230" t="s">
        <v>125</v>
      </c>
    </row>
    <row r="379" spans="1:63" s="12" customFormat="1" ht="22.8" customHeight="1">
      <c r="A379" s="12"/>
      <c r="B379" s="184"/>
      <c r="C379" s="185"/>
      <c r="D379" s="186" t="s">
        <v>71</v>
      </c>
      <c r="E379" s="198" t="s">
        <v>177</v>
      </c>
      <c r="F379" s="198" t="s">
        <v>552</v>
      </c>
      <c r="G379" s="185"/>
      <c r="H379" s="185"/>
      <c r="I379" s="188"/>
      <c r="J379" s="199">
        <f>BK379</f>
        <v>0</v>
      </c>
      <c r="K379" s="185"/>
      <c r="L379" s="190"/>
      <c r="M379" s="191"/>
      <c r="N379" s="192"/>
      <c r="O379" s="192"/>
      <c r="P379" s="193">
        <f>SUM(P380:P426)</f>
        <v>0</v>
      </c>
      <c r="Q379" s="192"/>
      <c r="R379" s="193">
        <f>SUM(R380:R426)</f>
        <v>15.39018</v>
      </c>
      <c r="S379" s="192"/>
      <c r="T379" s="194">
        <f>SUM(T380:T426)</f>
        <v>7.41952</v>
      </c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R379" s="195" t="s">
        <v>80</v>
      </c>
      <c r="AT379" s="196" t="s">
        <v>71</v>
      </c>
      <c r="AU379" s="196" t="s">
        <v>80</v>
      </c>
      <c r="AY379" s="195" t="s">
        <v>125</v>
      </c>
      <c r="BK379" s="197">
        <f>SUM(BK380:BK426)</f>
        <v>0</v>
      </c>
    </row>
    <row r="380" spans="1:65" s="2" customFormat="1" ht="22.2" customHeight="1">
      <c r="A380" s="38"/>
      <c r="B380" s="39"/>
      <c r="C380" s="200" t="s">
        <v>553</v>
      </c>
      <c r="D380" s="200" t="s">
        <v>127</v>
      </c>
      <c r="E380" s="201" t="s">
        <v>554</v>
      </c>
      <c r="F380" s="202" t="s">
        <v>555</v>
      </c>
      <c r="G380" s="203" t="s">
        <v>222</v>
      </c>
      <c r="H380" s="204">
        <v>0.977</v>
      </c>
      <c r="I380" s="205"/>
      <c r="J380" s="206">
        <f>ROUND(I380*H380,2)</f>
        <v>0</v>
      </c>
      <c r="K380" s="202" t="s">
        <v>131</v>
      </c>
      <c r="L380" s="44"/>
      <c r="M380" s="207" t="s">
        <v>19</v>
      </c>
      <c r="N380" s="208" t="s">
        <v>43</v>
      </c>
      <c r="O380" s="84"/>
      <c r="P380" s="209">
        <f>O380*H380</f>
        <v>0</v>
      </c>
      <c r="Q380" s="209">
        <v>0</v>
      </c>
      <c r="R380" s="209">
        <f>Q380*H380</f>
        <v>0</v>
      </c>
      <c r="S380" s="209">
        <v>1.76</v>
      </c>
      <c r="T380" s="210">
        <f>S380*H380</f>
        <v>1.71952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11" t="s">
        <v>132</v>
      </c>
      <c r="AT380" s="211" t="s">
        <v>127</v>
      </c>
      <c r="AU380" s="211" t="s">
        <v>82</v>
      </c>
      <c r="AY380" s="17" t="s">
        <v>125</v>
      </c>
      <c r="BE380" s="212">
        <f>IF(N380="základní",J380,0)</f>
        <v>0</v>
      </c>
      <c r="BF380" s="212">
        <f>IF(N380="snížená",J380,0)</f>
        <v>0</v>
      </c>
      <c r="BG380" s="212">
        <f>IF(N380="zákl. přenesená",J380,0)</f>
        <v>0</v>
      </c>
      <c r="BH380" s="212">
        <f>IF(N380="sníž. přenesená",J380,0)</f>
        <v>0</v>
      </c>
      <c r="BI380" s="212">
        <f>IF(N380="nulová",J380,0)</f>
        <v>0</v>
      </c>
      <c r="BJ380" s="17" t="s">
        <v>80</v>
      </c>
      <c r="BK380" s="212">
        <f>ROUND(I380*H380,2)</f>
        <v>0</v>
      </c>
      <c r="BL380" s="17" t="s">
        <v>132</v>
      </c>
      <c r="BM380" s="211" t="s">
        <v>556</v>
      </c>
    </row>
    <row r="381" spans="1:47" s="2" customFormat="1" ht="12">
      <c r="A381" s="38"/>
      <c r="B381" s="39"/>
      <c r="C381" s="40"/>
      <c r="D381" s="213" t="s">
        <v>134</v>
      </c>
      <c r="E381" s="40"/>
      <c r="F381" s="214" t="s">
        <v>557</v>
      </c>
      <c r="G381" s="40"/>
      <c r="H381" s="40"/>
      <c r="I381" s="215"/>
      <c r="J381" s="40"/>
      <c r="K381" s="40"/>
      <c r="L381" s="44"/>
      <c r="M381" s="216"/>
      <c r="N381" s="217"/>
      <c r="O381" s="84"/>
      <c r="P381" s="84"/>
      <c r="Q381" s="84"/>
      <c r="R381" s="84"/>
      <c r="S381" s="84"/>
      <c r="T381" s="85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T381" s="17" t="s">
        <v>134</v>
      </c>
      <c r="AU381" s="17" t="s">
        <v>82</v>
      </c>
    </row>
    <row r="382" spans="1:47" s="2" customFormat="1" ht="12">
      <c r="A382" s="38"/>
      <c r="B382" s="39"/>
      <c r="C382" s="40"/>
      <c r="D382" s="218" t="s">
        <v>136</v>
      </c>
      <c r="E382" s="40"/>
      <c r="F382" s="219" t="s">
        <v>558</v>
      </c>
      <c r="G382" s="40"/>
      <c r="H382" s="40"/>
      <c r="I382" s="215"/>
      <c r="J382" s="40"/>
      <c r="K382" s="40"/>
      <c r="L382" s="44"/>
      <c r="M382" s="216"/>
      <c r="N382" s="217"/>
      <c r="O382" s="84"/>
      <c r="P382" s="84"/>
      <c r="Q382" s="84"/>
      <c r="R382" s="84"/>
      <c r="S382" s="84"/>
      <c r="T382" s="85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T382" s="17" t="s">
        <v>136</v>
      </c>
      <c r="AU382" s="17" t="s">
        <v>82</v>
      </c>
    </row>
    <row r="383" spans="1:51" s="13" customFormat="1" ht="12">
      <c r="A383" s="13"/>
      <c r="B383" s="220"/>
      <c r="C383" s="221"/>
      <c r="D383" s="213" t="s">
        <v>138</v>
      </c>
      <c r="E383" s="222" t="s">
        <v>19</v>
      </c>
      <c r="F383" s="223" t="s">
        <v>559</v>
      </c>
      <c r="G383" s="221"/>
      <c r="H383" s="224">
        <v>0.977</v>
      </c>
      <c r="I383" s="225"/>
      <c r="J383" s="221"/>
      <c r="K383" s="221"/>
      <c r="L383" s="226"/>
      <c r="M383" s="227"/>
      <c r="N383" s="228"/>
      <c r="O383" s="228"/>
      <c r="P383" s="228"/>
      <c r="Q383" s="228"/>
      <c r="R383" s="228"/>
      <c r="S383" s="228"/>
      <c r="T383" s="229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0" t="s">
        <v>138</v>
      </c>
      <c r="AU383" s="230" t="s">
        <v>82</v>
      </c>
      <c r="AV383" s="13" t="s">
        <v>82</v>
      </c>
      <c r="AW383" s="13" t="s">
        <v>33</v>
      </c>
      <c r="AX383" s="13" t="s">
        <v>72</v>
      </c>
      <c r="AY383" s="230" t="s">
        <v>125</v>
      </c>
    </row>
    <row r="384" spans="1:65" s="2" customFormat="1" ht="22.2" customHeight="1">
      <c r="A384" s="38"/>
      <c r="B384" s="39"/>
      <c r="C384" s="200" t="s">
        <v>560</v>
      </c>
      <c r="D384" s="200" t="s">
        <v>127</v>
      </c>
      <c r="E384" s="201" t="s">
        <v>561</v>
      </c>
      <c r="F384" s="202" t="s">
        <v>562</v>
      </c>
      <c r="G384" s="203" t="s">
        <v>343</v>
      </c>
      <c r="H384" s="204">
        <v>6</v>
      </c>
      <c r="I384" s="205"/>
      <c r="J384" s="206">
        <f>ROUND(I384*H384,2)</f>
        <v>0</v>
      </c>
      <c r="K384" s="202" t="s">
        <v>131</v>
      </c>
      <c r="L384" s="44"/>
      <c r="M384" s="207" t="s">
        <v>19</v>
      </c>
      <c r="N384" s="208" t="s">
        <v>43</v>
      </c>
      <c r="O384" s="84"/>
      <c r="P384" s="209">
        <f>O384*H384</f>
        <v>0</v>
      </c>
      <c r="Q384" s="209">
        <v>0</v>
      </c>
      <c r="R384" s="209">
        <f>Q384*H384</f>
        <v>0</v>
      </c>
      <c r="S384" s="209">
        <v>0.05</v>
      </c>
      <c r="T384" s="210">
        <f>S384*H384</f>
        <v>0.30000000000000004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11" t="s">
        <v>132</v>
      </c>
      <c r="AT384" s="211" t="s">
        <v>127</v>
      </c>
      <c r="AU384" s="211" t="s">
        <v>82</v>
      </c>
      <c r="AY384" s="17" t="s">
        <v>125</v>
      </c>
      <c r="BE384" s="212">
        <f>IF(N384="základní",J384,0)</f>
        <v>0</v>
      </c>
      <c r="BF384" s="212">
        <f>IF(N384="snížená",J384,0)</f>
        <v>0</v>
      </c>
      <c r="BG384" s="212">
        <f>IF(N384="zákl. přenesená",J384,0)</f>
        <v>0</v>
      </c>
      <c r="BH384" s="212">
        <f>IF(N384="sníž. přenesená",J384,0)</f>
        <v>0</v>
      </c>
      <c r="BI384" s="212">
        <f>IF(N384="nulová",J384,0)</f>
        <v>0</v>
      </c>
      <c r="BJ384" s="17" t="s">
        <v>80</v>
      </c>
      <c r="BK384" s="212">
        <f>ROUND(I384*H384,2)</f>
        <v>0</v>
      </c>
      <c r="BL384" s="17" t="s">
        <v>132</v>
      </c>
      <c r="BM384" s="211" t="s">
        <v>563</v>
      </c>
    </row>
    <row r="385" spans="1:47" s="2" customFormat="1" ht="12">
      <c r="A385" s="38"/>
      <c r="B385" s="39"/>
      <c r="C385" s="40"/>
      <c r="D385" s="213" t="s">
        <v>134</v>
      </c>
      <c r="E385" s="40"/>
      <c r="F385" s="214" t="s">
        <v>564</v>
      </c>
      <c r="G385" s="40"/>
      <c r="H385" s="40"/>
      <c r="I385" s="215"/>
      <c r="J385" s="40"/>
      <c r="K385" s="40"/>
      <c r="L385" s="44"/>
      <c r="M385" s="216"/>
      <c r="N385" s="217"/>
      <c r="O385" s="84"/>
      <c r="P385" s="84"/>
      <c r="Q385" s="84"/>
      <c r="R385" s="84"/>
      <c r="S385" s="84"/>
      <c r="T385" s="85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T385" s="17" t="s">
        <v>134</v>
      </c>
      <c r="AU385" s="17" t="s">
        <v>82</v>
      </c>
    </row>
    <row r="386" spans="1:47" s="2" customFormat="1" ht="12">
      <c r="A386" s="38"/>
      <c r="B386" s="39"/>
      <c r="C386" s="40"/>
      <c r="D386" s="218" t="s">
        <v>136</v>
      </c>
      <c r="E386" s="40"/>
      <c r="F386" s="219" t="s">
        <v>565</v>
      </c>
      <c r="G386" s="40"/>
      <c r="H386" s="40"/>
      <c r="I386" s="215"/>
      <c r="J386" s="40"/>
      <c r="K386" s="40"/>
      <c r="L386" s="44"/>
      <c r="M386" s="216"/>
      <c r="N386" s="217"/>
      <c r="O386" s="84"/>
      <c r="P386" s="84"/>
      <c r="Q386" s="84"/>
      <c r="R386" s="84"/>
      <c r="S386" s="84"/>
      <c r="T386" s="85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T386" s="17" t="s">
        <v>136</v>
      </c>
      <c r="AU386" s="17" t="s">
        <v>82</v>
      </c>
    </row>
    <row r="387" spans="1:51" s="13" customFormat="1" ht="12">
      <c r="A387" s="13"/>
      <c r="B387" s="220"/>
      <c r="C387" s="221"/>
      <c r="D387" s="213" t="s">
        <v>138</v>
      </c>
      <c r="E387" s="222" t="s">
        <v>19</v>
      </c>
      <c r="F387" s="223" t="s">
        <v>566</v>
      </c>
      <c r="G387" s="221"/>
      <c r="H387" s="224">
        <v>6</v>
      </c>
      <c r="I387" s="225"/>
      <c r="J387" s="221"/>
      <c r="K387" s="221"/>
      <c r="L387" s="226"/>
      <c r="M387" s="227"/>
      <c r="N387" s="228"/>
      <c r="O387" s="228"/>
      <c r="P387" s="228"/>
      <c r="Q387" s="228"/>
      <c r="R387" s="228"/>
      <c r="S387" s="228"/>
      <c r="T387" s="229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0" t="s">
        <v>138</v>
      </c>
      <c r="AU387" s="230" t="s">
        <v>82</v>
      </c>
      <c r="AV387" s="13" t="s">
        <v>82</v>
      </c>
      <c r="AW387" s="13" t="s">
        <v>33</v>
      </c>
      <c r="AX387" s="13" t="s">
        <v>72</v>
      </c>
      <c r="AY387" s="230" t="s">
        <v>125</v>
      </c>
    </row>
    <row r="388" spans="1:65" s="2" customFormat="1" ht="22.2" customHeight="1">
      <c r="A388" s="38"/>
      <c r="B388" s="39"/>
      <c r="C388" s="200" t="s">
        <v>567</v>
      </c>
      <c r="D388" s="200" t="s">
        <v>127</v>
      </c>
      <c r="E388" s="201" t="s">
        <v>568</v>
      </c>
      <c r="F388" s="202" t="s">
        <v>569</v>
      </c>
      <c r="G388" s="203" t="s">
        <v>343</v>
      </c>
      <c r="H388" s="204">
        <v>12</v>
      </c>
      <c r="I388" s="205"/>
      <c r="J388" s="206">
        <f>ROUND(I388*H388,2)</f>
        <v>0</v>
      </c>
      <c r="K388" s="202" t="s">
        <v>131</v>
      </c>
      <c r="L388" s="44"/>
      <c r="M388" s="207" t="s">
        <v>19</v>
      </c>
      <c r="N388" s="208" t="s">
        <v>43</v>
      </c>
      <c r="O388" s="84"/>
      <c r="P388" s="209">
        <f>O388*H388</f>
        <v>0</v>
      </c>
      <c r="Q388" s="209">
        <v>0.78421</v>
      </c>
      <c r="R388" s="209">
        <f>Q388*H388</f>
        <v>9.41052</v>
      </c>
      <c r="S388" s="209">
        <v>0.45</v>
      </c>
      <c r="T388" s="210">
        <f>S388*H388</f>
        <v>5.4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11" t="s">
        <v>132</v>
      </c>
      <c r="AT388" s="211" t="s">
        <v>127</v>
      </c>
      <c r="AU388" s="211" t="s">
        <v>82</v>
      </c>
      <c r="AY388" s="17" t="s">
        <v>125</v>
      </c>
      <c r="BE388" s="212">
        <f>IF(N388="základní",J388,0)</f>
        <v>0</v>
      </c>
      <c r="BF388" s="212">
        <f>IF(N388="snížená",J388,0)</f>
        <v>0</v>
      </c>
      <c r="BG388" s="212">
        <f>IF(N388="zákl. přenesená",J388,0)</f>
        <v>0</v>
      </c>
      <c r="BH388" s="212">
        <f>IF(N388="sníž. přenesená",J388,0)</f>
        <v>0</v>
      </c>
      <c r="BI388" s="212">
        <f>IF(N388="nulová",J388,0)</f>
        <v>0</v>
      </c>
      <c r="BJ388" s="17" t="s">
        <v>80</v>
      </c>
      <c r="BK388" s="212">
        <f>ROUND(I388*H388,2)</f>
        <v>0</v>
      </c>
      <c r="BL388" s="17" t="s">
        <v>132</v>
      </c>
      <c r="BM388" s="211" t="s">
        <v>570</v>
      </c>
    </row>
    <row r="389" spans="1:47" s="2" customFormat="1" ht="12">
      <c r="A389" s="38"/>
      <c r="B389" s="39"/>
      <c r="C389" s="40"/>
      <c r="D389" s="213" t="s">
        <v>134</v>
      </c>
      <c r="E389" s="40"/>
      <c r="F389" s="214" t="s">
        <v>571</v>
      </c>
      <c r="G389" s="40"/>
      <c r="H389" s="40"/>
      <c r="I389" s="215"/>
      <c r="J389" s="40"/>
      <c r="K389" s="40"/>
      <c r="L389" s="44"/>
      <c r="M389" s="216"/>
      <c r="N389" s="217"/>
      <c r="O389" s="84"/>
      <c r="P389" s="84"/>
      <c r="Q389" s="84"/>
      <c r="R389" s="84"/>
      <c r="S389" s="84"/>
      <c r="T389" s="85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T389" s="17" t="s">
        <v>134</v>
      </c>
      <c r="AU389" s="17" t="s">
        <v>82</v>
      </c>
    </row>
    <row r="390" spans="1:47" s="2" customFormat="1" ht="12">
      <c r="A390" s="38"/>
      <c r="B390" s="39"/>
      <c r="C390" s="40"/>
      <c r="D390" s="218" t="s">
        <v>136</v>
      </c>
      <c r="E390" s="40"/>
      <c r="F390" s="219" t="s">
        <v>572</v>
      </c>
      <c r="G390" s="40"/>
      <c r="H390" s="40"/>
      <c r="I390" s="215"/>
      <c r="J390" s="40"/>
      <c r="K390" s="40"/>
      <c r="L390" s="44"/>
      <c r="M390" s="216"/>
      <c r="N390" s="217"/>
      <c r="O390" s="84"/>
      <c r="P390" s="84"/>
      <c r="Q390" s="84"/>
      <c r="R390" s="84"/>
      <c r="S390" s="84"/>
      <c r="T390" s="85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T390" s="17" t="s">
        <v>136</v>
      </c>
      <c r="AU390" s="17" t="s">
        <v>82</v>
      </c>
    </row>
    <row r="391" spans="1:47" s="2" customFormat="1" ht="12">
      <c r="A391" s="38"/>
      <c r="B391" s="39"/>
      <c r="C391" s="40"/>
      <c r="D391" s="213" t="s">
        <v>360</v>
      </c>
      <c r="E391" s="40"/>
      <c r="F391" s="251" t="s">
        <v>573</v>
      </c>
      <c r="G391" s="40"/>
      <c r="H391" s="40"/>
      <c r="I391" s="215"/>
      <c r="J391" s="40"/>
      <c r="K391" s="40"/>
      <c r="L391" s="44"/>
      <c r="M391" s="216"/>
      <c r="N391" s="217"/>
      <c r="O391" s="84"/>
      <c r="P391" s="84"/>
      <c r="Q391" s="84"/>
      <c r="R391" s="84"/>
      <c r="S391" s="84"/>
      <c r="T391" s="85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T391" s="17" t="s">
        <v>360</v>
      </c>
      <c r="AU391" s="17" t="s">
        <v>82</v>
      </c>
    </row>
    <row r="392" spans="1:51" s="13" customFormat="1" ht="12">
      <c r="A392" s="13"/>
      <c r="B392" s="220"/>
      <c r="C392" s="221"/>
      <c r="D392" s="213" t="s">
        <v>138</v>
      </c>
      <c r="E392" s="222" t="s">
        <v>19</v>
      </c>
      <c r="F392" s="223" t="s">
        <v>574</v>
      </c>
      <c r="G392" s="221"/>
      <c r="H392" s="224">
        <v>12</v>
      </c>
      <c r="I392" s="225"/>
      <c r="J392" s="221"/>
      <c r="K392" s="221"/>
      <c r="L392" s="226"/>
      <c r="M392" s="227"/>
      <c r="N392" s="228"/>
      <c r="O392" s="228"/>
      <c r="P392" s="228"/>
      <c r="Q392" s="228"/>
      <c r="R392" s="228"/>
      <c r="S392" s="228"/>
      <c r="T392" s="229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0" t="s">
        <v>138</v>
      </c>
      <c r="AU392" s="230" t="s">
        <v>82</v>
      </c>
      <c r="AV392" s="13" t="s">
        <v>82</v>
      </c>
      <c r="AW392" s="13" t="s">
        <v>33</v>
      </c>
      <c r="AX392" s="13" t="s">
        <v>72</v>
      </c>
      <c r="AY392" s="230" t="s">
        <v>125</v>
      </c>
    </row>
    <row r="393" spans="1:65" s="2" customFormat="1" ht="22.2" customHeight="1">
      <c r="A393" s="38"/>
      <c r="B393" s="39"/>
      <c r="C393" s="200" t="s">
        <v>575</v>
      </c>
      <c r="D393" s="200" t="s">
        <v>127</v>
      </c>
      <c r="E393" s="201" t="s">
        <v>576</v>
      </c>
      <c r="F393" s="202" t="s">
        <v>577</v>
      </c>
      <c r="G393" s="203" t="s">
        <v>343</v>
      </c>
      <c r="H393" s="204">
        <v>1</v>
      </c>
      <c r="I393" s="205"/>
      <c r="J393" s="206">
        <f>ROUND(I393*H393,2)</f>
        <v>0</v>
      </c>
      <c r="K393" s="202" t="s">
        <v>131</v>
      </c>
      <c r="L393" s="44"/>
      <c r="M393" s="207" t="s">
        <v>19</v>
      </c>
      <c r="N393" s="208" t="s">
        <v>43</v>
      </c>
      <c r="O393" s="84"/>
      <c r="P393" s="209">
        <f>O393*H393</f>
        <v>0</v>
      </c>
      <c r="Q393" s="209">
        <v>0.4208</v>
      </c>
      <c r="R393" s="209">
        <f>Q393*H393</f>
        <v>0.4208</v>
      </c>
      <c r="S393" s="209">
        <v>0</v>
      </c>
      <c r="T393" s="210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11" t="s">
        <v>132</v>
      </c>
      <c r="AT393" s="211" t="s">
        <v>127</v>
      </c>
      <c r="AU393" s="211" t="s">
        <v>82</v>
      </c>
      <c r="AY393" s="17" t="s">
        <v>125</v>
      </c>
      <c r="BE393" s="212">
        <f>IF(N393="základní",J393,0)</f>
        <v>0</v>
      </c>
      <c r="BF393" s="212">
        <f>IF(N393="snížená",J393,0)</f>
        <v>0</v>
      </c>
      <c r="BG393" s="212">
        <f>IF(N393="zákl. přenesená",J393,0)</f>
        <v>0</v>
      </c>
      <c r="BH393" s="212">
        <f>IF(N393="sníž. přenesená",J393,0)</f>
        <v>0</v>
      </c>
      <c r="BI393" s="212">
        <f>IF(N393="nulová",J393,0)</f>
        <v>0</v>
      </c>
      <c r="BJ393" s="17" t="s">
        <v>80</v>
      </c>
      <c r="BK393" s="212">
        <f>ROUND(I393*H393,2)</f>
        <v>0</v>
      </c>
      <c r="BL393" s="17" t="s">
        <v>132</v>
      </c>
      <c r="BM393" s="211" t="s">
        <v>578</v>
      </c>
    </row>
    <row r="394" spans="1:47" s="2" customFormat="1" ht="12">
      <c r="A394" s="38"/>
      <c r="B394" s="39"/>
      <c r="C394" s="40"/>
      <c r="D394" s="213" t="s">
        <v>134</v>
      </c>
      <c r="E394" s="40"/>
      <c r="F394" s="214" t="s">
        <v>577</v>
      </c>
      <c r="G394" s="40"/>
      <c r="H394" s="40"/>
      <c r="I394" s="215"/>
      <c r="J394" s="40"/>
      <c r="K394" s="40"/>
      <c r="L394" s="44"/>
      <c r="M394" s="216"/>
      <c r="N394" s="217"/>
      <c r="O394" s="84"/>
      <c r="P394" s="84"/>
      <c r="Q394" s="84"/>
      <c r="R394" s="84"/>
      <c r="S394" s="84"/>
      <c r="T394" s="85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T394" s="17" t="s">
        <v>134</v>
      </c>
      <c r="AU394" s="17" t="s">
        <v>82</v>
      </c>
    </row>
    <row r="395" spans="1:47" s="2" customFormat="1" ht="12">
      <c r="A395" s="38"/>
      <c r="B395" s="39"/>
      <c r="C395" s="40"/>
      <c r="D395" s="218" t="s">
        <v>136</v>
      </c>
      <c r="E395" s="40"/>
      <c r="F395" s="219" t="s">
        <v>579</v>
      </c>
      <c r="G395" s="40"/>
      <c r="H395" s="40"/>
      <c r="I395" s="215"/>
      <c r="J395" s="40"/>
      <c r="K395" s="40"/>
      <c r="L395" s="44"/>
      <c r="M395" s="216"/>
      <c r="N395" s="217"/>
      <c r="O395" s="84"/>
      <c r="P395" s="84"/>
      <c r="Q395" s="84"/>
      <c r="R395" s="84"/>
      <c r="S395" s="84"/>
      <c r="T395" s="85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T395" s="17" t="s">
        <v>136</v>
      </c>
      <c r="AU395" s="17" t="s">
        <v>82</v>
      </c>
    </row>
    <row r="396" spans="1:51" s="13" customFormat="1" ht="12">
      <c r="A396" s="13"/>
      <c r="B396" s="220"/>
      <c r="C396" s="221"/>
      <c r="D396" s="213" t="s">
        <v>138</v>
      </c>
      <c r="E396" s="222" t="s">
        <v>19</v>
      </c>
      <c r="F396" s="223" t="s">
        <v>580</v>
      </c>
      <c r="G396" s="221"/>
      <c r="H396" s="224">
        <v>1</v>
      </c>
      <c r="I396" s="225"/>
      <c r="J396" s="221"/>
      <c r="K396" s="221"/>
      <c r="L396" s="226"/>
      <c r="M396" s="227"/>
      <c r="N396" s="228"/>
      <c r="O396" s="228"/>
      <c r="P396" s="228"/>
      <c r="Q396" s="228"/>
      <c r="R396" s="228"/>
      <c r="S396" s="228"/>
      <c r="T396" s="229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0" t="s">
        <v>138</v>
      </c>
      <c r="AU396" s="230" t="s">
        <v>82</v>
      </c>
      <c r="AV396" s="13" t="s">
        <v>82</v>
      </c>
      <c r="AW396" s="13" t="s">
        <v>33</v>
      </c>
      <c r="AX396" s="13" t="s">
        <v>72</v>
      </c>
      <c r="AY396" s="230" t="s">
        <v>125</v>
      </c>
    </row>
    <row r="397" spans="1:65" s="2" customFormat="1" ht="22.2" customHeight="1">
      <c r="A397" s="38"/>
      <c r="B397" s="39"/>
      <c r="C397" s="200" t="s">
        <v>581</v>
      </c>
      <c r="D397" s="200" t="s">
        <v>127</v>
      </c>
      <c r="E397" s="201" t="s">
        <v>582</v>
      </c>
      <c r="F397" s="202" t="s">
        <v>583</v>
      </c>
      <c r="G397" s="203" t="s">
        <v>343</v>
      </c>
      <c r="H397" s="204">
        <v>1</v>
      </c>
      <c r="I397" s="205"/>
      <c r="J397" s="206">
        <f>ROUND(I397*H397,2)</f>
        <v>0</v>
      </c>
      <c r="K397" s="202" t="s">
        <v>131</v>
      </c>
      <c r="L397" s="44"/>
      <c r="M397" s="207" t="s">
        <v>19</v>
      </c>
      <c r="N397" s="208" t="s">
        <v>43</v>
      </c>
      <c r="O397" s="84"/>
      <c r="P397" s="209">
        <f>O397*H397</f>
        <v>0</v>
      </c>
      <c r="Q397" s="209">
        <v>0.21734</v>
      </c>
      <c r="R397" s="209">
        <f>Q397*H397</f>
        <v>0.21734</v>
      </c>
      <c r="S397" s="209">
        <v>0</v>
      </c>
      <c r="T397" s="210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11" t="s">
        <v>132</v>
      </c>
      <c r="AT397" s="211" t="s">
        <v>127</v>
      </c>
      <c r="AU397" s="211" t="s">
        <v>82</v>
      </c>
      <c r="AY397" s="17" t="s">
        <v>125</v>
      </c>
      <c r="BE397" s="212">
        <f>IF(N397="základní",J397,0)</f>
        <v>0</v>
      </c>
      <c r="BF397" s="212">
        <f>IF(N397="snížená",J397,0)</f>
        <v>0</v>
      </c>
      <c r="BG397" s="212">
        <f>IF(N397="zákl. přenesená",J397,0)</f>
        <v>0</v>
      </c>
      <c r="BH397" s="212">
        <f>IF(N397="sníž. přenesená",J397,0)</f>
        <v>0</v>
      </c>
      <c r="BI397" s="212">
        <f>IF(N397="nulová",J397,0)</f>
        <v>0</v>
      </c>
      <c r="BJ397" s="17" t="s">
        <v>80</v>
      </c>
      <c r="BK397" s="212">
        <f>ROUND(I397*H397,2)</f>
        <v>0</v>
      </c>
      <c r="BL397" s="17" t="s">
        <v>132</v>
      </c>
      <c r="BM397" s="211" t="s">
        <v>584</v>
      </c>
    </row>
    <row r="398" spans="1:47" s="2" customFormat="1" ht="12">
      <c r="A398" s="38"/>
      <c r="B398" s="39"/>
      <c r="C398" s="40"/>
      <c r="D398" s="213" t="s">
        <v>134</v>
      </c>
      <c r="E398" s="40"/>
      <c r="F398" s="214" t="s">
        <v>583</v>
      </c>
      <c r="G398" s="40"/>
      <c r="H398" s="40"/>
      <c r="I398" s="215"/>
      <c r="J398" s="40"/>
      <c r="K398" s="40"/>
      <c r="L398" s="44"/>
      <c r="M398" s="216"/>
      <c r="N398" s="217"/>
      <c r="O398" s="84"/>
      <c r="P398" s="84"/>
      <c r="Q398" s="84"/>
      <c r="R398" s="84"/>
      <c r="S398" s="84"/>
      <c r="T398" s="85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T398" s="17" t="s">
        <v>134</v>
      </c>
      <c r="AU398" s="17" t="s">
        <v>82</v>
      </c>
    </row>
    <row r="399" spans="1:47" s="2" customFormat="1" ht="12">
      <c r="A399" s="38"/>
      <c r="B399" s="39"/>
      <c r="C399" s="40"/>
      <c r="D399" s="218" t="s">
        <v>136</v>
      </c>
      <c r="E399" s="40"/>
      <c r="F399" s="219" t="s">
        <v>585</v>
      </c>
      <c r="G399" s="40"/>
      <c r="H399" s="40"/>
      <c r="I399" s="215"/>
      <c r="J399" s="40"/>
      <c r="K399" s="40"/>
      <c r="L399" s="44"/>
      <c r="M399" s="216"/>
      <c r="N399" s="217"/>
      <c r="O399" s="84"/>
      <c r="P399" s="84"/>
      <c r="Q399" s="84"/>
      <c r="R399" s="84"/>
      <c r="S399" s="84"/>
      <c r="T399" s="85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T399" s="17" t="s">
        <v>136</v>
      </c>
      <c r="AU399" s="17" t="s">
        <v>82</v>
      </c>
    </row>
    <row r="400" spans="1:65" s="2" customFormat="1" ht="19.8" customHeight="1">
      <c r="A400" s="38"/>
      <c r="B400" s="39"/>
      <c r="C400" s="231" t="s">
        <v>586</v>
      </c>
      <c r="D400" s="231" t="s">
        <v>301</v>
      </c>
      <c r="E400" s="232" t="s">
        <v>587</v>
      </c>
      <c r="F400" s="233" t="s">
        <v>588</v>
      </c>
      <c r="G400" s="234" t="s">
        <v>343</v>
      </c>
      <c r="H400" s="235">
        <v>1</v>
      </c>
      <c r="I400" s="236"/>
      <c r="J400" s="237">
        <f>ROUND(I400*H400,2)</f>
        <v>0</v>
      </c>
      <c r="K400" s="233" t="s">
        <v>131</v>
      </c>
      <c r="L400" s="238"/>
      <c r="M400" s="239" t="s">
        <v>19</v>
      </c>
      <c r="N400" s="240" t="s">
        <v>43</v>
      </c>
      <c r="O400" s="84"/>
      <c r="P400" s="209">
        <f>O400*H400</f>
        <v>0</v>
      </c>
      <c r="Q400" s="209">
        <v>0.06</v>
      </c>
      <c r="R400" s="209">
        <f>Q400*H400</f>
        <v>0.06</v>
      </c>
      <c r="S400" s="209">
        <v>0</v>
      </c>
      <c r="T400" s="210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11" t="s">
        <v>177</v>
      </c>
      <c r="AT400" s="211" t="s">
        <v>301</v>
      </c>
      <c r="AU400" s="211" t="s">
        <v>82</v>
      </c>
      <c r="AY400" s="17" t="s">
        <v>125</v>
      </c>
      <c r="BE400" s="212">
        <f>IF(N400="základní",J400,0)</f>
        <v>0</v>
      </c>
      <c r="BF400" s="212">
        <f>IF(N400="snížená",J400,0)</f>
        <v>0</v>
      </c>
      <c r="BG400" s="212">
        <f>IF(N400="zákl. přenesená",J400,0)</f>
        <v>0</v>
      </c>
      <c r="BH400" s="212">
        <f>IF(N400="sníž. přenesená",J400,0)</f>
        <v>0</v>
      </c>
      <c r="BI400" s="212">
        <f>IF(N400="nulová",J400,0)</f>
        <v>0</v>
      </c>
      <c r="BJ400" s="17" t="s">
        <v>80</v>
      </c>
      <c r="BK400" s="212">
        <f>ROUND(I400*H400,2)</f>
        <v>0</v>
      </c>
      <c r="BL400" s="17" t="s">
        <v>132</v>
      </c>
      <c r="BM400" s="211" t="s">
        <v>589</v>
      </c>
    </row>
    <row r="401" spans="1:47" s="2" customFormat="1" ht="12">
      <c r="A401" s="38"/>
      <c r="B401" s="39"/>
      <c r="C401" s="40"/>
      <c r="D401" s="213" t="s">
        <v>134</v>
      </c>
      <c r="E401" s="40"/>
      <c r="F401" s="214" t="s">
        <v>588</v>
      </c>
      <c r="G401" s="40"/>
      <c r="H401" s="40"/>
      <c r="I401" s="215"/>
      <c r="J401" s="40"/>
      <c r="K401" s="40"/>
      <c r="L401" s="44"/>
      <c r="M401" s="216"/>
      <c r="N401" s="217"/>
      <c r="O401" s="84"/>
      <c r="P401" s="84"/>
      <c r="Q401" s="84"/>
      <c r="R401" s="84"/>
      <c r="S401" s="84"/>
      <c r="T401" s="85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T401" s="17" t="s">
        <v>134</v>
      </c>
      <c r="AU401" s="17" t="s">
        <v>82</v>
      </c>
    </row>
    <row r="402" spans="1:65" s="2" customFormat="1" ht="22.2" customHeight="1">
      <c r="A402" s="38"/>
      <c r="B402" s="39"/>
      <c r="C402" s="200" t="s">
        <v>590</v>
      </c>
      <c r="D402" s="200" t="s">
        <v>127</v>
      </c>
      <c r="E402" s="201" t="s">
        <v>591</v>
      </c>
      <c r="F402" s="202" t="s">
        <v>592</v>
      </c>
      <c r="G402" s="203" t="s">
        <v>207</v>
      </c>
      <c r="H402" s="204">
        <v>40</v>
      </c>
      <c r="I402" s="205"/>
      <c r="J402" s="206">
        <f>ROUND(I402*H402,2)</f>
        <v>0</v>
      </c>
      <c r="K402" s="202" t="s">
        <v>131</v>
      </c>
      <c r="L402" s="44"/>
      <c r="M402" s="207" t="s">
        <v>19</v>
      </c>
      <c r="N402" s="208" t="s">
        <v>43</v>
      </c>
      <c r="O402" s="84"/>
      <c r="P402" s="209">
        <f>O402*H402</f>
        <v>0</v>
      </c>
      <c r="Q402" s="209">
        <v>0.00422</v>
      </c>
      <c r="R402" s="209">
        <f>Q402*H402</f>
        <v>0.1688</v>
      </c>
      <c r="S402" s="209">
        <v>0</v>
      </c>
      <c r="T402" s="210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11" t="s">
        <v>132</v>
      </c>
      <c r="AT402" s="211" t="s">
        <v>127</v>
      </c>
      <c r="AU402" s="211" t="s">
        <v>82</v>
      </c>
      <c r="AY402" s="17" t="s">
        <v>125</v>
      </c>
      <c r="BE402" s="212">
        <f>IF(N402="základní",J402,0)</f>
        <v>0</v>
      </c>
      <c r="BF402" s="212">
        <f>IF(N402="snížená",J402,0)</f>
        <v>0</v>
      </c>
      <c r="BG402" s="212">
        <f>IF(N402="zákl. přenesená",J402,0)</f>
        <v>0</v>
      </c>
      <c r="BH402" s="212">
        <f>IF(N402="sníž. přenesená",J402,0)</f>
        <v>0</v>
      </c>
      <c r="BI402" s="212">
        <f>IF(N402="nulová",J402,0)</f>
        <v>0</v>
      </c>
      <c r="BJ402" s="17" t="s">
        <v>80</v>
      </c>
      <c r="BK402" s="212">
        <f>ROUND(I402*H402,2)</f>
        <v>0</v>
      </c>
      <c r="BL402" s="17" t="s">
        <v>132</v>
      </c>
      <c r="BM402" s="211" t="s">
        <v>593</v>
      </c>
    </row>
    <row r="403" spans="1:47" s="2" customFormat="1" ht="12">
      <c r="A403" s="38"/>
      <c r="B403" s="39"/>
      <c r="C403" s="40"/>
      <c r="D403" s="213" t="s">
        <v>134</v>
      </c>
      <c r="E403" s="40"/>
      <c r="F403" s="214" t="s">
        <v>594</v>
      </c>
      <c r="G403" s="40"/>
      <c r="H403" s="40"/>
      <c r="I403" s="215"/>
      <c r="J403" s="40"/>
      <c r="K403" s="40"/>
      <c r="L403" s="44"/>
      <c r="M403" s="216"/>
      <c r="N403" s="217"/>
      <c r="O403" s="84"/>
      <c r="P403" s="84"/>
      <c r="Q403" s="84"/>
      <c r="R403" s="84"/>
      <c r="S403" s="84"/>
      <c r="T403" s="85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T403" s="17" t="s">
        <v>134</v>
      </c>
      <c r="AU403" s="17" t="s">
        <v>82</v>
      </c>
    </row>
    <row r="404" spans="1:47" s="2" customFormat="1" ht="12">
      <c r="A404" s="38"/>
      <c r="B404" s="39"/>
      <c r="C404" s="40"/>
      <c r="D404" s="218" t="s">
        <v>136</v>
      </c>
      <c r="E404" s="40"/>
      <c r="F404" s="219" t="s">
        <v>595</v>
      </c>
      <c r="G404" s="40"/>
      <c r="H404" s="40"/>
      <c r="I404" s="215"/>
      <c r="J404" s="40"/>
      <c r="K404" s="40"/>
      <c r="L404" s="44"/>
      <c r="M404" s="216"/>
      <c r="N404" s="217"/>
      <c r="O404" s="84"/>
      <c r="P404" s="84"/>
      <c r="Q404" s="84"/>
      <c r="R404" s="84"/>
      <c r="S404" s="84"/>
      <c r="T404" s="85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T404" s="17" t="s">
        <v>136</v>
      </c>
      <c r="AU404" s="17" t="s">
        <v>82</v>
      </c>
    </row>
    <row r="405" spans="1:51" s="13" customFormat="1" ht="12">
      <c r="A405" s="13"/>
      <c r="B405" s="220"/>
      <c r="C405" s="221"/>
      <c r="D405" s="213" t="s">
        <v>138</v>
      </c>
      <c r="E405" s="222" t="s">
        <v>19</v>
      </c>
      <c r="F405" s="223" t="s">
        <v>596</v>
      </c>
      <c r="G405" s="221"/>
      <c r="H405" s="224">
        <v>40</v>
      </c>
      <c r="I405" s="225"/>
      <c r="J405" s="221"/>
      <c r="K405" s="221"/>
      <c r="L405" s="226"/>
      <c r="M405" s="227"/>
      <c r="N405" s="228"/>
      <c r="O405" s="228"/>
      <c r="P405" s="228"/>
      <c r="Q405" s="228"/>
      <c r="R405" s="228"/>
      <c r="S405" s="228"/>
      <c r="T405" s="229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0" t="s">
        <v>138</v>
      </c>
      <c r="AU405" s="230" t="s">
        <v>82</v>
      </c>
      <c r="AV405" s="13" t="s">
        <v>82</v>
      </c>
      <c r="AW405" s="13" t="s">
        <v>33</v>
      </c>
      <c r="AX405" s="13" t="s">
        <v>72</v>
      </c>
      <c r="AY405" s="230" t="s">
        <v>125</v>
      </c>
    </row>
    <row r="406" spans="1:65" s="2" customFormat="1" ht="22.2" customHeight="1">
      <c r="A406" s="38"/>
      <c r="B406" s="39"/>
      <c r="C406" s="200" t="s">
        <v>597</v>
      </c>
      <c r="D406" s="200" t="s">
        <v>127</v>
      </c>
      <c r="E406" s="201" t="s">
        <v>598</v>
      </c>
      <c r="F406" s="202" t="s">
        <v>599</v>
      </c>
      <c r="G406" s="203" t="s">
        <v>343</v>
      </c>
      <c r="H406" s="204">
        <v>6</v>
      </c>
      <c r="I406" s="205"/>
      <c r="J406" s="206">
        <f>ROUND(I406*H406,2)</f>
        <v>0</v>
      </c>
      <c r="K406" s="202" t="s">
        <v>131</v>
      </c>
      <c r="L406" s="44"/>
      <c r="M406" s="207" t="s">
        <v>19</v>
      </c>
      <c r="N406" s="208" t="s">
        <v>43</v>
      </c>
      <c r="O406" s="84"/>
      <c r="P406" s="209">
        <f>O406*H406</f>
        <v>0</v>
      </c>
      <c r="Q406" s="209">
        <v>0.12526</v>
      </c>
      <c r="R406" s="209">
        <f>Q406*H406</f>
        <v>0.75156</v>
      </c>
      <c r="S406" s="209">
        <v>0</v>
      </c>
      <c r="T406" s="210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11" t="s">
        <v>132</v>
      </c>
      <c r="AT406" s="211" t="s">
        <v>127</v>
      </c>
      <c r="AU406" s="211" t="s">
        <v>82</v>
      </c>
      <c r="AY406" s="17" t="s">
        <v>125</v>
      </c>
      <c r="BE406" s="212">
        <f>IF(N406="základní",J406,0)</f>
        <v>0</v>
      </c>
      <c r="BF406" s="212">
        <f>IF(N406="snížená",J406,0)</f>
        <v>0</v>
      </c>
      <c r="BG406" s="212">
        <f>IF(N406="zákl. přenesená",J406,0)</f>
        <v>0</v>
      </c>
      <c r="BH406" s="212">
        <f>IF(N406="sníž. přenesená",J406,0)</f>
        <v>0</v>
      </c>
      <c r="BI406" s="212">
        <f>IF(N406="nulová",J406,0)</f>
        <v>0</v>
      </c>
      <c r="BJ406" s="17" t="s">
        <v>80</v>
      </c>
      <c r="BK406" s="212">
        <f>ROUND(I406*H406,2)</f>
        <v>0</v>
      </c>
      <c r="BL406" s="17" t="s">
        <v>132</v>
      </c>
      <c r="BM406" s="211" t="s">
        <v>600</v>
      </c>
    </row>
    <row r="407" spans="1:47" s="2" customFormat="1" ht="12">
      <c r="A407" s="38"/>
      <c r="B407" s="39"/>
      <c r="C407" s="40"/>
      <c r="D407" s="213" t="s">
        <v>134</v>
      </c>
      <c r="E407" s="40"/>
      <c r="F407" s="214" t="s">
        <v>601</v>
      </c>
      <c r="G407" s="40"/>
      <c r="H407" s="40"/>
      <c r="I407" s="215"/>
      <c r="J407" s="40"/>
      <c r="K407" s="40"/>
      <c r="L407" s="44"/>
      <c r="M407" s="216"/>
      <c r="N407" s="217"/>
      <c r="O407" s="84"/>
      <c r="P407" s="84"/>
      <c r="Q407" s="84"/>
      <c r="R407" s="84"/>
      <c r="S407" s="84"/>
      <c r="T407" s="85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T407" s="17" t="s">
        <v>134</v>
      </c>
      <c r="AU407" s="17" t="s">
        <v>82</v>
      </c>
    </row>
    <row r="408" spans="1:47" s="2" customFormat="1" ht="12">
      <c r="A408" s="38"/>
      <c r="B408" s="39"/>
      <c r="C408" s="40"/>
      <c r="D408" s="218" t="s">
        <v>136</v>
      </c>
      <c r="E408" s="40"/>
      <c r="F408" s="219" t="s">
        <v>602</v>
      </c>
      <c r="G408" s="40"/>
      <c r="H408" s="40"/>
      <c r="I408" s="215"/>
      <c r="J408" s="40"/>
      <c r="K408" s="40"/>
      <c r="L408" s="44"/>
      <c r="M408" s="216"/>
      <c r="N408" s="217"/>
      <c r="O408" s="84"/>
      <c r="P408" s="84"/>
      <c r="Q408" s="84"/>
      <c r="R408" s="84"/>
      <c r="S408" s="84"/>
      <c r="T408" s="85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T408" s="17" t="s">
        <v>136</v>
      </c>
      <c r="AU408" s="17" t="s">
        <v>82</v>
      </c>
    </row>
    <row r="409" spans="1:51" s="13" customFormat="1" ht="12">
      <c r="A409" s="13"/>
      <c r="B409" s="220"/>
      <c r="C409" s="221"/>
      <c r="D409" s="213" t="s">
        <v>138</v>
      </c>
      <c r="E409" s="222" t="s">
        <v>19</v>
      </c>
      <c r="F409" s="223" t="s">
        <v>566</v>
      </c>
      <c r="G409" s="221"/>
      <c r="H409" s="224">
        <v>6</v>
      </c>
      <c r="I409" s="225"/>
      <c r="J409" s="221"/>
      <c r="K409" s="221"/>
      <c r="L409" s="226"/>
      <c r="M409" s="227"/>
      <c r="N409" s="228"/>
      <c r="O409" s="228"/>
      <c r="P409" s="228"/>
      <c r="Q409" s="228"/>
      <c r="R409" s="228"/>
      <c r="S409" s="228"/>
      <c r="T409" s="229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0" t="s">
        <v>138</v>
      </c>
      <c r="AU409" s="230" t="s">
        <v>82</v>
      </c>
      <c r="AV409" s="13" t="s">
        <v>82</v>
      </c>
      <c r="AW409" s="13" t="s">
        <v>33</v>
      </c>
      <c r="AX409" s="13" t="s">
        <v>72</v>
      </c>
      <c r="AY409" s="230" t="s">
        <v>125</v>
      </c>
    </row>
    <row r="410" spans="1:65" s="2" customFormat="1" ht="14.4" customHeight="1">
      <c r="A410" s="38"/>
      <c r="B410" s="39"/>
      <c r="C410" s="231" t="s">
        <v>603</v>
      </c>
      <c r="D410" s="231" t="s">
        <v>301</v>
      </c>
      <c r="E410" s="232" t="s">
        <v>604</v>
      </c>
      <c r="F410" s="233" t="s">
        <v>605</v>
      </c>
      <c r="G410" s="234" t="s">
        <v>343</v>
      </c>
      <c r="H410" s="235">
        <v>6</v>
      </c>
      <c r="I410" s="236"/>
      <c r="J410" s="237">
        <f>ROUND(I410*H410,2)</f>
        <v>0</v>
      </c>
      <c r="K410" s="233" t="s">
        <v>131</v>
      </c>
      <c r="L410" s="238"/>
      <c r="M410" s="239" t="s">
        <v>19</v>
      </c>
      <c r="N410" s="240" t="s">
        <v>43</v>
      </c>
      <c r="O410" s="84"/>
      <c r="P410" s="209">
        <f>O410*H410</f>
        <v>0</v>
      </c>
      <c r="Q410" s="209">
        <v>0.1</v>
      </c>
      <c r="R410" s="209">
        <f>Q410*H410</f>
        <v>0.6000000000000001</v>
      </c>
      <c r="S410" s="209">
        <v>0</v>
      </c>
      <c r="T410" s="210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11" t="s">
        <v>177</v>
      </c>
      <c r="AT410" s="211" t="s">
        <v>301</v>
      </c>
      <c r="AU410" s="211" t="s">
        <v>82</v>
      </c>
      <c r="AY410" s="17" t="s">
        <v>125</v>
      </c>
      <c r="BE410" s="212">
        <f>IF(N410="základní",J410,0)</f>
        <v>0</v>
      </c>
      <c r="BF410" s="212">
        <f>IF(N410="snížená",J410,0)</f>
        <v>0</v>
      </c>
      <c r="BG410" s="212">
        <f>IF(N410="zákl. přenesená",J410,0)</f>
        <v>0</v>
      </c>
      <c r="BH410" s="212">
        <f>IF(N410="sníž. přenesená",J410,0)</f>
        <v>0</v>
      </c>
      <c r="BI410" s="212">
        <f>IF(N410="nulová",J410,0)</f>
        <v>0</v>
      </c>
      <c r="BJ410" s="17" t="s">
        <v>80</v>
      </c>
      <c r="BK410" s="212">
        <f>ROUND(I410*H410,2)</f>
        <v>0</v>
      </c>
      <c r="BL410" s="17" t="s">
        <v>132</v>
      </c>
      <c r="BM410" s="211" t="s">
        <v>606</v>
      </c>
    </row>
    <row r="411" spans="1:47" s="2" customFormat="1" ht="12">
      <c r="A411" s="38"/>
      <c r="B411" s="39"/>
      <c r="C411" s="40"/>
      <c r="D411" s="213" t="s">
        <v>134</v>
      </c>
      <c r="E411" s="40"/>
      <c r="F411" s="214" t="s">
        <v>605</v>
      </c>
      <c r="G411" s="40"/>
      <c r="H411" s="40"/>
      <c r="I411" s="215"/>
      <c r="J411" s="40"/>
      <c r="K411" s="40"/>
      <c r="L411" s="44"/>
      <c r="M411" s="216"/>
      <c r="N411" s="217"/>
      <c r="O411" s="84"/>
      <c r="P411" s="84"/>
      <c r="Q411" s="84"/>
      <c r="R411" s="84"/>
      <c r="S411" s="84"/>
      <c r="T411" s="85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T411" s="17" t="s">
        <v>134</v>
      </c>
      <c r="AU411" s="17" t="s">
        <v>82</v>
      </c>
    </row>
    <row r="412" spans="1:65" s="2" customFormat="1" ht="22.2" customHeight="1">
      <c r="A412" s="38"/>
      <c r="B412" s="39"/>
      <c r="C412" s="200" t="s">
        <v>607</v>
      </c>
      <c r="D412" s="200" t="s">
        <v>127</v>
      </c>
      <c r="E412" s="201" t="s">
        <v>608</v>
      </c>
      <c r="F412" s="202" t="s">
        <v>609</v>
      </c>
      <c r="G412" s="203" t="s">
        <v>343</v>
      </c>
      <c r="H412" s="204">
        <v>6</v>
      </c>
      <c r="I412" s="205"/>
      <c r="J412" s="206">
        <f>ROUND(I412*H412,2)</f>
        <v>0</v>
      </c>
      <c r="K412" s="202" t="s">
        <v>131</v>
      </c>
      <c r="L412" s="44"/>
      <c r="M412" s="207" t="s">
        <v>19</v>
      </c>
      <c r="N412" s="208" t="s">
        <v>43</v>
      </c>
      <c r="O412" s="84"/>
      <c r="P412" s="209">
        <f>O412*H412</f>
        <v>0</v>
      </c>
      <c r="Q412" s="209">
        <v>0.03076</v>
      </c>
      <c r="R412" s="209">
        <f>Q412*H412</f>
        <v>0.18456</v>
      </c>
      <c r="S412" s="209">
        <v>0</v>
      </c>
      <c r="T412" s="210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11" t="s">
        <v>132</v>
      </c>
      <c r="AT412" s="211" t="s">
        <v>127</v>
      </c>
      <c r="AU412" s="211" t="s">
        <v>82</v>
      </c>
      <c r="AY412" s="17" t="s">
        <v>125</v>
      </c>
      <c r="BE412" s="212">
        <f>IF(N412="základní",J412,0)</f>
        <v>0</v>
      </c>
      <c r="BF412" s="212">
        <f>IF(N412="snížená",J412,0)</f>
        <v>0</v>
      </c>
      <c r="BG412" s="212">
        <f>IF(N412="zákl. přenesená",J412,0)</f>
        <v>0</v>
      </c>
      <c r="BH412" s="212">
        <f>IF(N412="sníž. přenesená",J412,0)</f>
        <v>0</v>
      </c>
      <c r="BI412" s="212">
        <f>IF(N412="nulová",J412,0)</f>
        <v>0</v>
      </c>
      <c r="BJ412" s="17" t="s">
        <v>80</v>
      </c>
      <c r="BK412" s="212">
        <f>ROUND(I412*H412,2)</f>
        <v>0</v>
      </c>
      <c r="BL412" s="17" t="s">
        <v>132</v>
      </c>
      <c r="BM412" s="211" t="s">
        <v>610</v>
      </c>
    </row>
    <row r="413" spans="1:47" s="2" customFormat="1" ht="12">
      <c r="A413" s="38"/>
      <c r="B413" s="39"/>
      <c r="C413" s="40"/>
      <c r="D413" s="213" t="s">
        <v>134</v>
      </c>
      <c r="E413" s="40"/>
      <c r="F413" s="214" t="s">
        <v>611</v>
      </c>
      <c r="G413" s="40"/>
      <c r="H413" s="40"/>
      <c r="I413" s="215"/>
      <c r="J413" s="40"/>
      <c r="K413" s="40"/>
      <c r="L413" s="44"/>
      <c r="M413" s="216"/>
      <c r="N413" s="217"/>
      <c r="O413" s="84"/>
      <c r="P413" s="84"/>
      <c r="Q413" s="84"/>
      <c r="R413" s="84"/>
      <c r="S413" s="84"/>
      <c r="T413" s="85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T413" s="17" t="s">
        <v>134</v>
      </c>
      <c r="AU413" s="17" t="s">
        <v>82</v>
      </c>
    </row>
    <row r="414" spans="1:47" s="2" customFormat="1" ht="12">
      <c r="A414" s="38"/>
      <c r="B414" s="39"/>
      <c r="C414" s="40"/>
      <c r="D414" s="218" t="s">
        <v>136</v>
      </c>
      <c r="E414" s="40"/>
      <c r="F414" s="219" t="s">
        <v>612</v>
      </c>
      <c r="G414" s="40"/>
      <c r="H414" s="40"/>
      <c r="I414" s="215"/>
      <c r="J414" s="40"/>
      <c r="K414" s="40"/>
      <c r="L414" s="44"/>
      <c r="M414" s="216"/>
      <c r="N414" s="217"/>
      <c r="O414" s="84"/>
      <c r="P414" s="84"/>
      <c r="Q414" s="84"/>
      <c r="R414" s="84"/>
      <c r="S414" s="84"/>
      <c r="T414" s="85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T414" s="17" t="s">
        <v>136</v>
      </c>
      <c r="AU414" s="17" t="s">
        <v>82</v>
      </c>
    </row>
    <row r="415" spans="1:65" s="2" customFormat="1" ht="22.2" customHeight="1">
      <c r="A415" s="38"/>
      <c r="B415" s="39"/>
      <c r="C415" s="231" t="s">
        <v>613</v>
      </c>
      <c r="D415" s="231" t="s">
        <v>301</v>
      </c>
      <c r="E415" s="232" t="s">
        <v>614</v>
      </c>
      <c r="F415" s="233" t="s">
        <v>615</v>
      </c>
      <c r="G415" s="234" t="s">
        <v>343</v>
      </c>
      <c r="H415" s="235">
        <v>6</v>
      </c>
      <c r="I415" s="236"/>
      <c r="J415" s="237">
        <f>ROUND(I415*H415,2)</f>
        <v>0</v>
      </c>
      <c r="K415" s="233" t="s">
        <v>131</v>
      </c>
      <c r="L415" s="238"/>
      <c r="M415" s="239" t="s">
        <v>19</v>
      </c>
      <c r="N415" s="240" t="s">
        <v>43</v>
      </c>
      <c r="O415" s="84"/>
      <c r="P415" s="209">
        <f>O415*H415</f>
        <v>0</v>
      </c>
      <c r="Q415" s="209">
        <v>0.17</v>
      </c>
      <c r="R415" s="209">
        <f>Q415*H415</f>
        <v>1.02</v>
      </c>
      <c r="S415" s="209">
        <v>0</v>
      </c>
      <c r="T415" s="210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11" t="s">
        <v>177</v>
      </c>
      <c r="AT415" s="211" t="s">
        <v>301</v>
      </c>
      <c r="AU415" s="211" t="s">
        <v>82</v>
      </c>
      <c r="AY415" s="17" t="s">
        <v>125</v>
      </c>
      <c r="BE415" s="212">
        <f>IF(N415="základní",J415,0)</f>
        <v>0</v>
      </c>
      <c r="BF415" s="212">
        <f>IF(N415="snížená",J415,0)</f>
        <v>0</v>
      </c>
      <c r="BG415" s="212">
        <f>IF(N415="zákl. přenesená",J415,0)</f>
        <v>0</v>
      </c>
      <c r="BH415" s="212">
        <f>IF(N415="sníž. přenesená",J415,0)</f>
        <v>0</v>
      </c>
      <c r="BI415" s="212">
        <f>IF(N415="nulová",J415,0)</f>
        <v>0</v>
      </c>
      <c r="BJ415" s="17" t="s">
        <v>80</v>
      </c>
      <c r="BK415" s="212">
        <f>ROUND(I415*H415,2)</f>
        <v>0</v>
      </c>
      <c r="BL415" s="17" t="s">
        <v>132</v>
      </c>
      <c r="BM415" s="211" t="s">
        <v>616</v>
      </c>
    </row>
    <row r="416" spans="1:47" s="2" customFormat="1" ht="12">
      <c r="A416" s="38"/>
      <c r="B416" s="39"/>
      <c r="C416" s="40"/>
      <c r="D416" s="213" t="s">
        <v>134</v>
      </c>
      <c r="E416" s="40"/>
      <c r="F416" s="214" t="s">
        <v>615</v>
      </c>
      <c r="G416" s="40"/>
      <c r="H416" s="40"/>
      <c r="I416" s="215"/>
      <c r="J416" s="40"/>
      <c r="K416" s="40"/>
      <c r="L416" s="44"/>
      <c r="M416" s="216"/>
      <c r="N416" s="217"/>
      <c r="O416" s="84"/>
      <c r="P416" s="84"/>
      <c r="Q416" s="84"/>
      <c r="R416" s="84"/>
      <c r="S416" s="84"/>
      <c r="T416" s="85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T416" s="17" t="s">
        <v>134</v>
      </c>
      <c r="AU416" s="17" t="s">
        <v>82</v>
      </c>
    </row>
    <row r="417" spans="1:65" s="2" customFormat="1" ht="22.2" customHeight="1">
      <c r="A417" s="38"/>
      <c r="B417" s="39"/>
      <c r="C417" s="200" t="s">
        <v>617</v>
      </c>
      <c r="D417" s="200" t="s">
        <v>127</v>
      </c>
      <c r="E417" s="201" t="s">
        <v>618</v>
      </c>
      <c r="F417" s="202" t="s">
        <v>619</v>
      </c>
      <c r="G417" s="203" t="s">
        <v>343</v>
      </c>
      <c r="H417" s="204">
        <v>6</v>
      </c>
      <c r="I417" s="205"/>
      <c r="J417" s="206">
        <f>ROUND(I417*H417,2)</f>
        <v>0</v>
      </c>
      <c r="K417" s="202" t="s">
        <v>131</v>
      </c>
      <c r="L417" s="44"/>
      <c r="M417" s="207" t="s">
        <v>19</v>
      </c>
      <c r="N417" s="208" t="s">
        <v>43</v>
      </c>
      <c r="O417" s="84"/>
      <c r="P417" s="209">
        <f>O417*H417</f>
        <v>0</v>
      </c>
      <c r="Q417" s="209">
        <v>0.03076</v>
      </c>
      <c r="R417" s="209">
        <f>Q417*H417</f>
        <v>0.18456</v>
      </c>
      <c r="S417" s="209">
        <v>0</v>
      </c>
      <c r="T417" s="210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11" t="s">
        <v>132</v>
      </c>
      <c r="AT417" s="211" t="s">
        <v>127</v>
      </c>
      <c r="AU417" s="211" t="s">
        <v>82</v>
      </c>
      <c r="AY417" s="17" t="s">
        <v>125</v>
      </c>
      <c r="BE417" s="212">
        <f>IF(N417="základní",J417,0)</f>
        <v>0</v>
      </c>
      <c r="BF417" s="212">
        <f>IF(N417="snížená",J417,0)</f>
        <v>0</v>
      </c>
      <c r="BG417" s="212">
        <f>IF(N417="zákl. přenesená",J417,0)</f>
        <v>0</v>
      </c>
      <c r="BH417" s="212">
        <f>IF(N417="sníž. přenesená",J417,0)</f>
        <v>0</v>
      </c>
      <c r="BI417" s="212">
        <f>IF(N417="nulová",J417,0)</f>
        <v>0</v>
      </c>
      <c r="BJ417" s="17" t="s">
        <v>80</v>
      </c>
      <c r="BK417" s="212">
        <f>ROUND(I417*H417,2)</f>
        <v>0</v>
      </c>
      <c r="BL417" s="17" t="s">
        <v>132</v>
      </c>
      <c r="BM417" s="211" t="s">
        <v>620</v>
      </c>
    </row>
    <row r="418" spans="1:47" s="2" customFormat="1" ht="12">
      <c r="A418" s="38"/>
      <c r="B418" s="39"/>
      <c r="C418" s="40"/>
      <c r="D418" s="213" t="s">
        <v>134</v>
      </c>
      <c r="E418" s="40"/>
      <c r="F418" s="214" t="s">
        <v>621</v>
      </c>
      <c r="G418" s="40"/>
      <c r="H418" s="40"/>
      <c r="I418" s="215"/>
      <c r="J418" s="40"/>
      <c r="K418" s="40"/>
      <c r="L418" s="44"/>
      <c r="M418" s="216"/>
      <c r="N418" s="217"/>
      <c r="O418" s="84"/>
      <c r="P418" s="84"/>
      <c r="Q418" s="84"/>
      <c r="R418" s="84"/>
      <c r="S418" s="84"/>
      <c r="T418" s="85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T418" s="17" t="s">
        <v>134</v>
      </c>
      <c r="AU418" s="17" t="s">
        <v>82</v>
      </c>
    </row>
    <row r="419" spans="1:47" s="2" customFormat="1" ht="12">
      <c r="A419" s="38"/>
      <c r="B419" s="39"/>
      <c r="C419" s="40"/>
      <c r="D419" s="218" t="s">
        <v>136</v>
      </c>
      <c r="E419" s="40"/>
      <c r="F419" s="219" t="s">
        <v>622</v>
      </c>
      <c r="G419" s="40"/>
      <c r="H419" s="40"/>
      <c r="I419" s="215"/>
      <c r="J419" s="40"/>
      <c r="K419" s="40"/>
      <c r="L419" s="44"/>
      <c r="M419" s="216"/>
      <c r="N419" s="217"/>
      <c r="O419" s="84"/>
      <c r="P419" s="84"/>
      <c r="Q419" s="84"/>
      <c r="R419" s="84"/>
      <c r="S419" s="84"/>
      <c r="T419" s="85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T419" s="17" t="s">
        <v>136</v>
      </c>
      <c r="AU419" s="17" t="s">
        <v>82</v>
      </c>
    </row>
    <row r="420" spans="1:65" s="2" customFormat="1" ht="22.2" customHeight="1">
      <c r="A420" s="38"/>
      <c r="B420" s="39"/>
      <c r="C420" s="231" t="s">
        <v>623</v>
      </c>
      <c r="D420" s="231" t="s">
        <v>301</v>
      </c>
      <c r="E420" s="232" t="s">
        <v>624</v>
      </c>
      <c r="F420" s="233" t="s">
        <v>625</v>
      </c>
      <c r="G420" s="234" t="s">
        <v>343</v>
      </c>
      <c r="H420" s="235">
        <v>6</v>
      </c>
      <c r="I420" s="236"/>
      <c r="J420" s="237">
        <f>ROUND(I420*H420,2)</f>
        <v>0</v>
      </c>
      <c r="K420" s="233" t="s">
        <v>131</v>
      </c>
      <c r="L420" s="238"/>
      <c r="M420" s="239" t="s">
        <v>19</v>
      </c>
      <c r="N420" s="240" t="s">
        <v>43</v>
      </c>
      <c r="O420" s="84"/>
      <c r="P420" s="209">
        <f>O420*H420</f>
        <v>0</v>
      </c>
      <c r="Q420" s="209">
        <v>0.07</v>
      </c>
      <c r="R420" s="209">
        <f>Q420*H420</f>
        <v>0.42000000000000004</v>
      </c>
      <c r="S420" s="209">
        <v>0</v>
      </c>
      <c r="T420" s="210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11" t="s">
        <v>177</v>
      </c>
      <c r="AT420" s="211" t="s">
        <v>301</v>
      </c>
      <c r="AU420" s="211" t="s">
        <v>82</v>
      </c>
      <c r="AY420" s="17" t="s">
        <v>125</v>
      </c>
      <c r="BE420" s="212">
        <f>IF(N420="základní",J420,0)</f>
        <v>0</v>
      </c>
      <c r="BF420" s="212">
        <f>IF(N420="snížená",J420,0)</f>
        <v>0</v>
      </c>
      <c r="BG420" s="212">
        <f>IF(N420="zákl. přenesená",J420,0)</f>
        <v>0</v>
      </c>
      <c r="BH420" s="212">
        <f>IF(N420="sníž. přenesená",J420,0)</f>
        <v>0</v>
      </c>
      <c r="BI420" s="212">
        <f>IF(N420="nulová",J420,0)</f>
        <v>0</v>
      </c>
      <c r="BJ420" s="17" t="s">
        <v>80</v>
      </c>
      <c r="BK420" s="212">
        <f>ROUND(I420*H420,2)</f>
        <v>0</v>
      </c>
      <c r="BL420" s="17" t="s">
        <v>132</v>
      </c>
      <c r="BM420" s="211" t="s">
        <v>626</v>
      </c>
    </row>
    <row r="421" spans="1:47" s="2" customFormat="1" ht="12">
      <c r="A421" s="38"/>
      <c r="B421" s="39"/>
      <c r="C421" s="40"/>
      <c r="D421" s="213" t="s">
        <v>134</v>
      </c>
      <c r="E421" s="40"/>
      <c r="F421" s="214" t="s">
        <v>625</v>
      </c>
      <c r="G421" s="40"/>
      <c r="H421" s="40"/>
      <c r="I421" s="215"/>
      <c r="J421" s="40"/>
      <c r="K421" s="40"/>
      <c r="L421" s="44"/>
      <c r="M421" s="216"/>
      <c r="N421" s="217"/>
      <c r="O421" s="84"/>
      <c r="P421" s="84"/>
      <c r="Q421" s="84"/>
      <c r="R421" s="84"/>
      <c r="S421" s="84"/>
      <c r="T421" s="85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T421" s="17" t="s">
        <v>134</v>
      </c>
      <c r="AU421" s="17" t="s">
        <v>82</v>
      </c>
    </row>
    <row r="422" spans="1:65" s="2" customFormat="1" ht="22.2" customHeight="1">
      <c r="A422" s="38"/>
      <c r="B422" s="39"/>
      <c r="C422" s="200" t="s">
        <v>627</v>
      </c>
      <c r="D422" s="200" t="s">
        <v>127</v>
      </c>
      <c r="E422" s="201" t="s">
        <v>628</v>
      </c>
      <c r="F422" s="202" t="s">
        <v>629</v>
      </c>
      <c r="G422" s="203" t="s">
        <v>343</v>
      </c>
      <c r="H422" s="204">
        <v>6</v>
      </c>
      <c r="I422" s="205"/>
      <c r="J422" s="206">
        <f>ROUND(I422*H422,2)</f>
        <v>0</v>
      </c>
      <c r="K422" s="202" t="s">
        <v>131</v>
      </c>
      <c r="L422" s="44"/>
      <c r="M422" s="207" t="s">
        <v>19</v>
      </c>
      <c r="N422" s="208" t="s">
        <v>43</v>
      </c>
      <c r="O422" s="84"/>
      <c r="P422" s="209">
        <f>O422*H422</f>
        <v>0</v>
      </c>
      <c r="Q422" s="209">
        <v>0.21734</v>
      </c>
      <c r="R422" s="209">
        <f>Q422*H422</f>
        <v>1.30404</v>
      </c>
      <c r="S422" s="209">
        <v>0</v>
      </c>
      <c r="T422" s="210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11" t="s">
        <v>132</v>
      </c>
      <c r="AT422" s="211" t="s">
        <v>127</v>
      </c>
      <c r="AU422" s="211" t="s">
        <v>82</v>
      </c>
      <c r="AY422" s="17" t="s">
        <v>125</v>
      </c>
      <c r="BE422" s="212">
        <f>IF(N422="základní",J422,0)</f>
        <v>0</v>
      </c>
      <c r="BF422" s="212">
        <f>IF(N422="snížená",J422,0)</f>
        <v>0</v>
      </c>
      <c r="BG422" s="212">
        <f>IF(N422="zákl. přenesená",J422,0)</f>
        <v>0</v>
      </c>
      <c r="BH422" s="212">
        <f>IF(N422="sníž. přenesená",J422,0)</f>
        <v>0</v>
      </c>
      <c r="BI422" s="212">
        <f>IF(N422="nulová",J422,0)</f>
        <v>0</v>
      </c>
      <c r="BJ422" s="17" t="s">
        <v>80</v>
      </c>
      <c r="BK422" s="212">
        <f>ROUND(I422*H422,2)</f>
        <v>0</v>
      </c>
      <c r="BL422" s="17" t="s">
        <v>132</v>
      </c>
      <c r="BM422" s="211" t="s">
        <v>630</v>
      </c>
    </row>
    <row r="423" spans="1:47" s="2" customFormat="1" ht="12">
      <c r="A423" s="38"/>
      <c r="B423" s="39"/>
      <c r="C423" s="40"/>
      <c r="D423" s="213" t="s">
        <v>134</v>
      </c>
      <c r="E423" s="40"/>
      <c r="F423" s="214" t="s">
        <v>629</v>
      </c>
      <c r="G423" s="40"/>
      <c r="H423" s="40"/>
      <c r="I423" s="215"/>
      <c r="J423" s="40"/>
      <c r="K423" s="40"/>
      <c r="L423" s="44"/>
      <c r="M423" s="216"/>
      <c r="N423" s="217"/>
      <c r="O423" s="84"/>
      <c r="P423" s="84"/>
      <c r="Q423" s="84"/>
      <c r="R423" s="84"/>
      <c r="S423" s="84"/>
      <c r="T423" s="85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T423" s="17" t="s">
        <v>134</v>
      </c>
      <c r="AU423" s="17" t="s">
        <v>82</v>
      </c>
    </row>
    <row r="424" spans="1:47" s="2" customFormat="1" ht="12">
      <c r="A424" s="38"/>
      <c r="B424" s="39"/>
      <c r="C424" s="40"/>
      <c r="D424" s="218" t="s">
        <v>136</v>
      </c>
      <c r="E424" s="40"/>
      <c r="F424" s="219" t="s">
        <v>631</v>
      </c>
      <c r="G424" s="40"/>
      <c r="H424" s="40"/>
      <c r="I424" s="215"/>
      <c r="J424" s="40"/>
      <c r="K424" s="40"/>
      <c r="L424" s="44"/>
      <c r="M424" s="216"/>
      <c r="N424" s="217"/>
      <c r="O424" s="84"/>
      <c r="P424" s="84"/>
      <c r="Q424" s="84"/>
      <c r="R424" s="84"/>
      <c r="S424" s="84"/>
      <c r="T424" s="85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T424" s="17" t="s">
        <v>136</v>
      </c>
      <c r="AU424" s="17" t="s">
        <v>82</v>
      </c>
    </row>
    <row r="425" spans="1:65" s="2" customFormat="1" ht="22.2" customHeight="1">
      <c r="A425" s="38"/>
      <c r="B425" s="39"/>
      <c r="C425" s="231" t="s">
        <v>632</v>
      </c>
      <c r="D425" s="231" t="s">
        <v>301</v>
      </c>
      <c r="E425" s="232" t="s">
        <v>633</v>
      </c>
      <c r="F425" s="233" t="s">
        <v>634</v>
      </c>
      <c r="G425" s="234" t="s">
        <v>343</v>
      </c>
      <c r="H425" s="235">
        <v>6</v>
      </c>
      <c r="I425" s="236"/>
      <c r="J425" s="237">
        <f>ROUND(I425*H425,2)</f>
        <v>0</v>
      </c>
      <c r="K425" s="233" t="s">
        <v>131</v>
      </c>
      <c r="L425" s="238"/>
      <c r="M425" s="239" t="s">
        <v>19</v>
      </c>
      <c r="N425" s="240" t="s">
        <v>43</v>
      </c>
      <c r="O425" s="84"/>
      <c r="P425" s="209">
        <f>O425*H425</f>
        <v>0</v>
      </c>
      <c r="Q425" s="209">
        <v>0.108</v>
      </c>
      <c r="R425" s="209">
        <f>Q425*H425</f>
        <v>0.648</v>
      </c>
      <c r="S425" s="209">
        <v>0</v>
      </c>
      <c r="T425" s="210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11" t="s">
        <v>177</v>
      </c>
      <c r="AT425" s="211" t="s">
        <v>301</v>
      </c>
      <c r="AU425" s="211" t="s">
        <v>82</v>
      </c>
      <c r="AY425" s="17" t="s">
        <v>125</v>
      </c>
      <c r="BE425" s="212">
        <f>IF(N425="základní",J425,0)</f>
        <v>0</v>
      </c>
      <c r="BF425" s="212">
        <f>IF(N425="snížená",J425,0)</f>
        <v>0</v>
      </c>
      <c r="BG425" s="212">
        <f>IF(N425="zákl. přenesená",J425,0)</f>
        <v>0</v>
      </c>
      <c r="BH425" s="212">
        <f>IF(N425="sníž. přenesená",J425,0)</f>
        <v>0</v>
      </c>
      <c r="BI425" s="212">
        <f>IF(N425="nulová",J425,0)</f>
        <v>0</v>
      </c>
      <c r="BJ425" s="17" t="s">
        <v>80</v>
      </c>
      <c r="BK425" s="212">
        <f>ROUND(I425*H425,2)</f>
        <v>0</v>
      </c>
      <c r="BL425" s="17" t="s">
        <v>132</v>
      </c>
      <c r="BM425" s="211" t="s">
        <v>635</v>
      </c>
    </row>
    <row r="426" spans="1:47" s="2" customFormat="1" ht="12">
      <c r="A426" s="38"/>
      <c r="B426" s="39"/>
      <c r="C426" s="40"/>
      <c r="D426" s="213" t="s">
        <v>134</v>
      </c>
      <c r="E426" s="40"/>
      <c r="F426" s="214" t="s">
        <v>634</v>
      </c>
      <c r="G426" s="40"/>
      <c r="H426" s="40"/>
      <c r="I426" s="215"/>
      <c r="J426" s="40"/>
      <c r="K426" s="40"/>
      <c r="L426" s="44"/>
      <c r="M426" s="216"/>
      <c r="N426" s="217"/>
      <c r="O426" s="84"/>
      <c r="P426" s="84"/>
      <c r="Q426" s="84"/>
      <c r="R426" s="84"/>
      <c r="S426" s="84"/>
      <c r="T426" s="85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T426" s="17" t="s">
        <v>134</v>
      </c>
      <c r="AU426" s="17" t="s">
        <v>82</v>
      </c>
    </row>
    <row r="427" spans="1:63" s="12" customFormat="1" ht="22.8" customHeight="1">
      <c r="A427" s="12"/>
      <c r="B427" s="184"/>
      <c r="C427" s="185"/>
      <c r="D427" s="186" t="s">
        <v>71</v>
      </c>
      <c r="E427" s="198" t="s">
        <v>184</v>
      </c>
      <c r="F427" s="198" t="s">
        <v>636</v>
      </c>
      <c r="G427" s="185"/>
      <c r="H427" s="185"/>
      <c r="I427" s="188"/>
      <c r="J427" s="199">
        <f>BK427</f>
        <v>0</v>
      </c>
      <c r="K427" s="185"/>
      <c r="L427" s="190"/>
      <c r="M427" s="191"/>
      <c r="N427" s="192"/>
      <c r="O427" s="192"/>
      <c r="P427" s="193">
        <f>P428+P563+P577</f>
        <v>0</v>
      </c>
      <c r="Q427" s="192"/>
      <c r="R427" s="193">
        <f>R428+R563+R577</f>
        <v>196.6108858</v>
      </c>
      <c r="S427" s="192"/>
      <c r="T427" s="194">
        <f>T428+T563+T577</f>
        <v>120.648</v>
      </c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R427" s="195" t="s">
        <v>80</v>
      </c>
      <c r="AT427" s="196" t="s">
        <v>71</v>
      </c>
      <c r="AU427" s="196" t="s">
        <v>80</v>
      </c>
      <c r="AY427" s="195" t="s">
        <v>125</v>
      </c>
      <c r="BK427" s="197">
        <f>BK428+BK563+BK577</f>
        <v>0</v>
      </c>
    </row>
    <row r="428" spans="1:63" s="12" customFormat="1" ht="20.85" customHeight="1">
      <c r="A428" s="12"/>
      <c r="B428" s="184"/>
      <c r="C428" s="185"/>
      <c r="D428" s="186" t="s">
        <v>71</v>
      </c>
      <c r="E428" s="198" t="s">
        <v>637</v>
      </c>
      <c r="F428" s="198" t="s">
        <v>638</v>
      </c>
      <c r="G428" s="185"/>
      <c r="H428" s="185"/>
      <c r="I428" s="188"/>
      <c r="J428" s="199">
        <f>BK428</f>
        <v>0</v>
      </c>
      <c r="K428" s="185"/>
      <c r="L428" s="190"/>
      <c r="M428" s="191"/>
      <c r="N428" s="192"/>
      <c r="O428" s="192"/>
      <c r="P428" s="193">
        <f>SUM(P429:P562)</f>
        <v>0</v>
      </c>
      <c r="Q428" s="192"/>
      <c r="R428" s="193">
        <f>SUM(R429:R562)</f>
        <v>196.6108858</v>
      </c>
      <c r="S428" s="192"/>
      <c r="T428" s="194">
        <f>SUM(T429:T562)</f>
        <v>0</v>
      </c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R428" s="195" t="s">
        <v>80</v>
      </c>
      <c r="AT428" s="196" t="s">
        <v>71</v>
      </c>
      <c r="AU428" s="196" t="s">
        <v>82</v>
      </c>
      <c r="AY428" s="195" t="s">
        <v>125</v>
      </c>
      <c r="BK428" s="197">
        <f>SUM(BK429:BK562)</f>
        <v>0</v>
      </c>
    </row>
    <row r="429" spans="1:65" s="2" customFormat="1" ht="22.2" customHeight="1">
      <c r="A429" s="38"/>
      <c r="B429" s="39"/>
      <c r="C429" s="200" t="s">
        <v>639</v>
      </c>
      <c r="D429" s="200" t="s">
        <v>127</v>
      </c>
      <c r="E429" s="201" t="s">
        <v>640</v>
      </c>
      <c r="F429" s="202" t="s">
        <v>641</v>
      </c>
      <c r="G429" s="203" t="s">
        <v>343</v>
      </c>
      <c r="H429" s="204">
        <v>15</v>
      </c>
      <c r="I429" s="205"/>
      <c r="J429" s="206">
        <f>ROUND(I429*H429,2)</f>
        <v>0</v>
      </c>
      <c r="K429" s="202" t="s">
        <v>131</v>
      </c>
      <c r="L429" s="44"/>
      <c r="M429" s="207" t="s">
        <v>19</v>
      </c>
      <c r="N429" s="208" t="s">
        <v>43</v>
      </c>
      <c r="O429" s="84"/>
      <c r="P429" s="209">
        <f>O429*H429</f>
        <v>0</v>
      </c>
      <c r="Q429" s="209">
        <v>0.0007</v>
      </c>
      <c r="R429" s="209">
        <f>Q429*H429</f>
        <v>0.0105</v>
      </c>
      <c r="S429" s="209">
        <v>0</v>
      </c>
      <c r="T429" s="210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11" t="s">
        <v>132</v>
      </c>
      <c r="AT429" s="211" t="s">
        <v>127</v>
      </c>
      <c r="AU429" s="211" t="s">
        <v>145</v>
      </c>
      <c r="AY429" s="17" t="s">
        <v>125</v>
      </c>
      <c r="BE429" s="212">
        <f>IF(N429="základní",J429,0)</f>
        <v>0</v>
      </c>
      <c r="BF429" s="212">
        <f>IF(N429="snížená",J429,0)</f>
        <v>0</v>
      </c>
      <c r="BG429" s="212">
        <f>IF(N429="zákl. přenesená",J429,0)</f>
        <v>0</v>
      </c>
      <c r="BH429" s="212">
        <f>IF(N429="sníž. přenesená",J429,0)</f>
        <v>0</v>
      </c>
      <c r="BI429" s="212">
        <f>IF(N429="nulová",J429,0)</f>
        <v>0</v>
      </c>
      <c r="BJ429" s="17" t="s">
        <v>80</v>
      </c>
      <c r="BK429" s="212">
        <f>ROUND(I429*H429,2)</f>
        <v>0</v>
      </c>
      <c r="BL429" s="17" t="s">
        <v>132</v>
      </c>
      <c r="BM429" s="211" t="s">
        <v>642</v>
      </c>
    </row>
    <row r="430" spans="1:47" s="2" customFormat="1" ht="12">
      <c r="A430" s="38"/>
      <c r="B430" s="39"/>
      <c r="C430" s="40"/>
      <c r="D430" s="213" t="s">
        <v>134</v>
      </c>
      <c r="E430" s="40"/>
      <c r="F430" s="214" t="s">
        <v>643</v>
      </c>
      <c r="G430" s="40"/>
      <c r="H430" s="40"/>
      <c r="I430" s="215"/>
      <c r="J430" s="40"/>
      <c r="K430" s="40"/>
      <c r="L430" s="44"/>
      <c r="M430" s="216"/>
      <c r="N430" s="217"/>
      <c r="O430" s="84"/>
      <c r="P430" s="84"/>
      <c r="Q430" s="84"/>
      <c r="R430" s="84"/>
      <c r="S430" s="84"/>
      <c r="T430" s="85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T430" s="17" t="s">
        <v>134</v>
      </c>
      <c r="AU430" s="17" t="s">
        <v>145</v>
      </c>
    </row>
    <row r="431" spans="1:47" s="2" customFormat="1" ht="12">
      <c r="A431" s="38"/>
      <c r="B431" s="39"/>
      <c r="C431" s="40"/>
      <c r="D431" s="218" t="s">
        <v>136</v>
      </c>
      <c r="E431" s="40"/>
      <c r="F431" s="219" t="s">
        <v>644</v>
      </c>
      <c r="G431" s="40"/>
      <c r="H431" s="40"/>
      <c r="I431" s="215"/>
      <c r="J431" s="40"/>
      <c r="K431" s="40"/>
      <c r="L431" s="44"/>
      <c r="M431" s="216"/>
      <c r="N431" s="217"/>
      <c r="O431" s="84"/>
      <c r="P431" s="84"/>
      <c r="Q431" s="84"/>
      <c r="R431" s="84"/>
      <c r="S431" s="84"/>
      <c r="T431" s="85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T431" s="17" t="s">
        <v>136</v>
      </c>
      <c r="AU431" s="17" t="s">
        <v>145</v>
      </c>
    </row>
    <row r="432" spans="1:51" s="13" customFormat="1" ht="12">
      <c r="A432" s="13"/>
      <c r="B432" s="220"/>
      <c r="C432" s="221"/>
      <c r="D432" s="213" t="s">
        <v>138</v>
      </c>
      <c r="E432" s="222" t="s">
        <v>19</v>
      </c>
      <c r="F432" s="223" t="s">
        <v>645</v>
      </c>
      <c r="G432" s="221"/>
      <c r="H432" s="224">
        <v>1</v>
      </c>
      <c r="I432" s="225"/>
      <c r="J432" s="221"/>
      <c r="K432" s="221"/>
      <c r="L432" s="226"/>
      <c r="M432" s="227"/>
      <c r="N432" s="228"/>
      <c r="O432" s="228"/>
      <c r="P432" s="228"/>
      <c r="Q432" s="228"/>
      <c r="R432" s="228"/>
      <c r="S432" s="228"/>
      <c r="T432" s="229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0" t="s">
        <v>138</v>
      </c>
      <c r="AU432" s="230" t="s">
        <v>145</v>
      </c>
      <c r="AV432" s="13" t="s">
        <v>82</v>
      </c>
      <c r="AW432" s="13" t="s">
        <v>33</v>
      </c>
      <c r="AX432" s="13" t="s">
        <v>72</v>
      </c>
      <c r="AY432" s="230" t="s">
        <v>125</v>
      </c>
    </row>
    <row r="433" spans="1:51" s="13" customFormat="1" ht="12">
      <c r="A433" s="13"/>
      <c r="B433" s="220"/>
      <c r="C433" s="221"/>
      <c r="D433" s="213" t="s">
        <v>138</v>
      </c>
      <c r="E433" s="222" t="s">
        <v>19</v>
      </c>
      <c r="F433" s="223" t="s">
        <v>646</v>
      </c>
      <c r="G433" s="221"/>
      <c r="H433" s="224">
        <v>1</v>
      </c>
      <c r="I433" s="225"/>
      <c r="J433" s="221"/>
      <c r="K433" s="221"/>
      <c r="L433" s="226"/>
      <c r="M433" s="227"/>
      <c r="N433" s="228"/>
      <c r="O433" s="228"/>
      <c r="P433" s="228"/>
      <c r="Q433" s="228"/>
      <c r="R433" s="228"/>
      <c r="S433" s="228"/>
      <c r="T433" s="229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0" t="s">
        <v>138</v>
      </c>
      <c r="AU433" s="230" t="s">
        <v>145</v>
      </c>
      <c r="AV433" s="13" t="s">
        <v>82</v>
      </c>
      <c r="AW433" s="13" t="s">
        <v>33</v>
      </c>
      <c r="AX433" s="13" t="s">
        <v>72</v>
      </c>
      <c r="AY433" s="230" t="s">
        <v>125</v>
      </c>
    </row>
    <row r="434" spans="1:51" s="13" customFormat="1" ht="12">
      <c r="A434" s="13"/>
      <c r="B434" s="220"/>
      <c r="C434" s="221"/>
      <c r="D434" s="213" t="s">
        <v>138</v>
      </c>
      <c r="E434" s="222" t="s">
        <v>19</v>
      </c>
      <c r="F434" s="223" t="s">
        <v>647</v>
      </c>
      <c r="G434" s="221"/>
      <c r="H434" s="224">
        <v>4</v>
      </c>
      <c r="I434" s="225"/>
      <c r="J434" s="221"/>
      <c r="K434" s="221"/>
      <c r="L434" s="226"/>
      <c r="M434" s="227"/>
      <c r="N434" s="228"/>
      <c r="O434" s="228"/>
      <c r="P434" s="228"/>
      <c r="Q434" s="228"/>
      <c r="R434" s="228"/>
      <c r="S434" s="228"/>
      <c r="T434" s="229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30" t="s">
        <v>138</v>
      </c>
      <c r="AU434" s="230" t="s">
        <v>145</v>
      </c>
      <c r="AV434" s="13" t="s">
        <v>82</v>
      </c>
      <c r="AW434" s="13" t="s">
        <v>33</v>
      </c>
      <c r="AX434" s="13" t="s">
        <v>72</v>
      </c>
      <c r="AY434" s="230" t="s">
        <v>125</v>
      </c>
    </row>
    <row r="435" spans="1:51" s="13" customFormat="1" ht="12">
      <c r="A435" s="13"/>
      <c r="B435" s="220"/>
      <c r="C435" s="221"/>
      <c r="D435" s="213" t="s">
        <v>138</v>
      </c>
      <c r="E435" s="222" t="s">
        <v>19</v>
      </c>
      <c r="F435" s="223" t="s">
        <v>648</v>
      </c>
      <c r="G435" s="221"/>
      <c r="H435" s="224">
        <v>2</v>
      </c>
      <c r="I435" s="225"/>
      <c r="J435" s="221"/>
      <c r="K435" s="221"/>
      <c r="L435" s="226"/>
      <c r="M435" s="227"/>
      <c r="N435" s="228"/>
      <c r="O435" s="228"/>
      <c r="P435" s="228"/>
      <c r="Q435" s="228"/>
      <c r="R435" s="228"/>
      <c r="S435" s="228"/>
      <c r="T435" s="229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0" t="s">
        <v>138</v>
      </c>
      <c r="AU435" s="230" t="s">
        <v>145</v>
      </c>
      <c r="AV435" s="13" t="s">
        <v>82</v>
      </c>
      <c r="AW435" s="13" t="s">
        <v>33</v>
      </c>
      <c r="AX435" s="13" t="s">
        <v>72</v>
      </c>
      <c r="AY435" s="230" t="s">
        <v>125</v>
      </c>
    </row>
    <row r="436" spans="1:51" s="13" customFormat="1" ht="12">
      <c r="A436" s="13"/>
      <c r="B436" s="220"/>
      <c r="C436" s="221"/>
      <c r="D436" s="213" t="s">
        <v>138</v>
      </c>
      <c r="E436" s="222" t="s">
        <v>19</v>
      </c>
      <c r="F436" s="223" t="s">
        <v>649</v>
      </c>
      <c r="G436" s="221"/>
      <c r="H436" s="224">
        <v>1</v>
      </c>
      <c r="I436" s="225"/>
      <c r="J436" s="221"/>
      <c r="K436" s="221"/>
      <c r="L436" s="226"/>
      <c r="M436" s="227"/>
      <c r="N436" s="228"/>
      <c r="O436" s="228"/>
      <c r="P436" s="228"/>
      <c r="Q436" s="228"/>
      <c r="R436" s="228"/>
      <c r="S436" s="228"/>
      <c r="T436" s="229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30" t="s">
        <v>138</v>
      </c>
      <c r="AU436" s="230" t="s">
        <v>145</v>
      </c>
      <c r="AV436" s="13" t="s">
        <v>82</v>
      </c>
      <c r="AW436" s="13" t="s">
        <v>33</v>
      </c>
      <c r="AX436" s="13" t="s">
        <v>72</v>
      </c>
      <c r="AY436" s="230" t="s">
        <v>125</v>
      </c>
    </row>
    <row r="437" spans="1:51" s="13" customFormat="1" ht="12">
      <c r="A437" s="13"/>
      <c r="B437" s="220"/>
      <c r="C437" s="221"/>
      <c r="D437" s="213" t="s">
        <v>138</v>
      </c>
      <c r="E437" s="222" t="s">
        <v>19</v>
      </c>
      <c r="F437" s="223" t="s">
        <v>650</v>
      </c>
      <c r="G437" s="221"/>
      <c r="H437" s="224">
        <v>2</v>
      </c>
      <c r="I437" s="225"/>
      <c r="J437" s="221"/>
      <c r="K437" s="221"/>
      <c r="L437" s="226"/>
      <c r="M437" s="227"/>
      <c r="N437" s="228"/>
      <c r="O437" s="228"/>
      <c r="P437" s="228"/>
      <c r="Q437" s="228"/>
      <c r="R437" s="228"/>
      <c r="S437" s="228"/>
      <c r="T437" s="229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0" t="s">
        <v>138</v>
      </c>
      <c r="AU437" s="230" t="s">
        <v>145</v>
      </c>
      <c r="AV437" s="13" t="s">
        <v>82</v>
      </c>
      <c r="AW437" s="13" t="s">
        <v>33</v>
      </c>
      <c r="AX437" s="13" t="s">
        <v>72</v>
      </c>
      <c r="AY437" s="230" t="s">
        <v>125</v>
      </c>
    </row>
    <row r="438" spans="1:51" s="13" customFormat="1" ht="12">
      <c r="A438" s="13"/>
      <c r="B438" s="220"/>
      <c r="C438" s="221"/>
      <c r="D438" s="213" t="s">
        <v>138</v>
      </c>
      <c r="E438" s="222" t="s">
        <v>19</v>
      </c>
      <c r="F438" s="223" t="s">
        <v>651</v>
      </c>
      <c r="G438" s="221"/>
      <c r="H438" s="224">
        <v>1</v>
      </c>
      <c r="I438" s="225"/>
      <c r="J438" s="221"/>
      <c r="K438" s="221"/>
      <c r="L438" s="226"/>
      <c r="M438" s="227"/>
      <c r="N438" s="228"/>
      <c r="O438" s="228"/>
      <c r="P438" s="228"/>
      <c r="Q438" s="228"/>
      <c r="R438" s="228"/>
      <c r="S438" s="228"/>
      <c r="T438" s="229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0" t="s">
        <v>138</v>
      </c>
      <c r="AU438" s="230" t="s">
        <v>145</v>
      </c>
      <c r="AV438" s="13" t="s">
        <v>82</v>
      </c>
      <c r="AW438" s="13" t="s">
        <v>33</v>
      </c>
      <c r="AX438" s="13" t="s">
        <v>72</v>
      </c>
      <c r="AY438" s="230" t="s">
        <v>125</v>
      </c>
    </row>
    <row r="439" spans="1:51" s="13" customFormat="1" ht="12">
      <c r="A439" s="13"/>
      <c r="B439" s="220"/>
      <c r="C439" s="221"/>
      <c r="D439" s="213" t="s">
        <v>138</v>
      </c>
      <c r="E439" s="222" t="s">
        <v>19</v>
      </c>
      <c r="F439" s="223" t="s">
        <v>652</v>
      </c>
      <c r="G439" s="221"/>
      <c r="H439" s="224">
        <v>2</v>
      </c>
      <c r="I439" s="225"/>
      <c r="J439" s="221"/>
      <c r="K439" s="221"/>
      <c r="L439" s="226"/>
      <c r="M439" s="227"/>
      <c r="N439" s="228"/>
      <c r="O439" s="228"/>
      <c r="P439" s="228"/>
      <c r="Q439" s="228"/>
      <c r="R439" s="228"/>
      <c r="S439" s="228"/>
      <c r="T439" s="229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0" t="s">
        <v>138</v>
      </c>
      <c r="AU439" s="230" t="s">
        <v>145</v>
      </c>
      <c r="AV439" s="13" t="s">
        <v>82</v>
      </c>
      <c r="AW439" s="13" t="s">
        <v>33</v>
      </c>
      <c r="AX439" s="13" t="s">
        <v>72</v>
      </c>
      <c r="AY439" s="230" t="s">
        <v>125</v>
      </c>
    </row>
    <row r="440" spans="1:51" s="14" customFormat="1" ht="12">
      <c r="A440" s="14"/>
      <c r="B440" s="241"/>
      <c r="C440" s="242"/>
      <c r="D440" s="213" t="s">
        <v>138</v>
      </c>
      <c r="E440" s="243" t="s">
        <v>19</v>
      </c>
      <c r="F440" s="244" t="s">
        <v>653</v>
      </c>
      <c r="G440" s="242"/>
      <c r="H440" s="243" t="s">
        <v>19</v>
      </c>
      <c r="I440" s="245"/>
      <c r="J440" s="242"/>
      <c r="K440" s="242"/>
      <c r="L440" s="246"/>
      <c r="M440" s="247"/>
      <c r="N440" s="248"/>
      <c r="O440" s="248"/>
      <c r="P440" s="248"/>
      <c r="Q440" s="248"/>
      <c r="R440" s="248"/>
      <c r="S440" s="248"/>
      <c r="T440" s="249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0" t="s">
        <v>138</v>
      </c>
      <c r="AU440" s="250" t="s">
        <v>145</v>
      </c>
      <c r="AV440" s="14" t="s">
        <v>80</v>
      </c>
      <c r="AW440" s="14" t="s">
        <v>33</v>
      </c>
      <c r="AX440" s="14" t="s">
        <v>72</v>
      </c>
      <c r="AY440" s="250" t="s">
        <v>125</v>
      </c>
    </row>
    <row r="441" spans="1:51" s="13" customFormat="1" ht="12">
      <c r="A441" s="13"/>
      <c r="B441" s="220"/>
      <c r="C441" s="221"/>
      <c r="D441" s="213" t="s">
        <v>138</v>
      </c>
      <c r="E441" s="222" t="s">
        <v>19</v>
      </c>
      <c r="F441" s="223" t="s">
        <v>654</v>
      </c>
      <c r="G441" s="221"/>
      <c r="H441" s="224">
        <v>1</v>
      </c>
      <c r="I441" s="225"/>
      <c r="J441" s="221"/>
      <c r="K441" s="221"/>
      <c r="L441" s="226"/>
      <c r="M441" s="227"/>
      <c r="N441" s="228"/>
      <c r="O441" s="228"/>
      <c r="P441" s="228"/>
      <c r="Q441" s="228"/>
      <c r="R441" s="228"/>
      <c r="S441" s="228"/>
      <c r="T441" s="229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0" t="s">
        <v>138</v>
      </c>
      <c r="AU441" s="230" t="s">
        <v>145</v>
      </c>
      <c r="AV441" s="13" t="s">
        <v>82</v>
      </c>
      <c r="AW441" s="13" t="s">
        <v>33</v>
      </c>
      <c r="AX441" s="13" t="s">
        <v>72</v>
      </c>
      <c r="AY441" s="230" t="s">
        <v>125</v>
      </c>
    </row>
    <row r="442" spans="1:65" s="2" customFormat="1" ht="22.2" customHeight="1">
      <c r="A442" s="38"/>
      <c r="B442" s="39"/>
      <c r="C442" s="231" t="s">
        <v>655</v>
      </c>
      <c r="D442" s="231" t="s">
        <v>301</v>
      </c>
      <c r="E442" s="232" t="s">
        <v>656</v>
      </c>
      <c r="F442" s="233" t="s">
        <v>657</v>
      </c>
      <c r="G442" s="234" t="s">
        <v>343</v>
      </c>
      <c r="H442" s="235">
        <v>1</v>
      </c>
      <c r="I442" s="236"/>
      <c r="J442" s="237">
        <f>ROUND(I442*H442,2)</f>
        <v>0</v>
      </c>
      <c r="K442" s="233" t="s">
        <v>131</v>
      </c>
      <c r="L442" s="238"/>
      <c r="M442" s="239" t="s">
        <v>19</v>
      </c>
      <c r="N442" s="240" t="s">
        <v>43</v>
      </c>
      <c r="O442" s="84"/>
      <c r="P442" s="209">
        <f>O442*H442</f>
        <v>0</v>
      </c>
      <c r="Q442" s="209">
        <v>0.0013</v>
      </c>
      <c r="R442" s="209">
        <f>Q442*H442</f>
        <v>0.0013</v>
      </c>
      <c r="S442" s="209">
        <v>0</v>
      </c>
      <c r="T442" s="210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11" t="s">
        <v>177</v>
      </c>
      <c r="AT442" s="211" t="s">
        <v>301</v>
      </c>
      <c r="AU442" s="211" t="s">
        <v>145</v>
      </c>
      <c r="AY442" s="17" t="s">
        <v>125</v>
      </c>
      <c r="BE442" s="212">
        <f>IF(N442="základní",J442,0)</f>
        <v>0</v>
      </c>
      <c r="BF442" s="212">
        <f>IF(N442="snížená",J442,0)</f>
        <v>0</v>
      </c>
      <c r="BG442" s="212">
        <f>IF(N442="zákl. přenesená",J442,0)</f>
        <v>0</v>
      </c>
      <c r="BH442" s="212">
        <f>IF(N442="sníž. přenesená",J442,0)</f>
        <v>0</v>
      </c>
      <c r="BI442" s="212">
        <f>IF(N442="nulová",J442,0)</f>
        <v>0</v>
      </c>
      <c r="BJ442" s="17" t="s">
        <v>80</v>
      </c>
      <c r="BK442" s="212">
        <f>ROUND(I442*H442,2)</f>
        <v>0</v>
      </c>
      <c r="BL442" s="17" t="s">
        <v>132</v>
      </c>
      <c r="BM442" s="211" t="s">
        <v>658</v>
      </c>
    </row>
    <row r="443" spans="1:47" s="2" customFormat="1" ht="12">
      <c r="A443" s="38"/>
      <c r="B443" s="39"/>
      <c r="C443" s="40"/>
      <c r="D443" s="213" t="s">
        <v>134</v>
      </c>
      <c r="E443" s="40"/>
      <c r="F443" s="214" t="s">
        <v>657</v>
      </c>
      <c r="G443" s="40"/>
      <c r="H443" s="40"/>
      <c r="I443" s="215"/>
      <c r="J443" s="40"/>
      <c r="K443" s="40"/>
      <c r="L443" s="44"/>
      <c r="M443" s="216"/>
      <c r="N443" s="217"/>
      <c r="O443" s="84"/>
      <c r="P443" s="84"/>
      <c r="Q443" s="84"/>
      <c r="R443" s="84"/>
      <c r="S443" s="84"/>
      <c r="T443" s="85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T443" s="17" t="s">
        <v>134</v>
      </c>
      <c r="AU443" s="17" t="s">
        <v>145</v>
      </c>
    </row>
    <row r="444" spans="1:51" s="13" customFormat="1" ht="12">
      <c r="A444" s="13"/>
      <c r="B444" s="220"/>
      <c r="C444" s="221"/>
      <c r="D444" s="213" t="s">
        <v>138</v>
      </c>
      <c r="E444" s="222" t="s">
        <v>19</v>
      </c>
      <c r="F444" s="223" t="s">
        <v>645</v>
      </c>
      <c r="G444" s="221"/>
      <c r="H444" s="224">
        <v>1</v>
      </c>
      <c r="I444" s="225"/>
      <c r="J444" s="221"/>
      <c r="K444" s="221"/>
      <c r="L444" s="226"/>
      <c r="M444" s="227"/>
      <c r="N444" s="228"/>
      <c r="O444" s="228"/>
      <c r="P444" s="228"/>
      <c r="Q444" s="228"/>
      <c r="R444" s="228"/>
      <c r="S444" s="228"/>
      <c r="T444" s="229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0" t="s">
        <v>138</v>
      </c>
      <c r="AU444" s="230" t="s">
        <v>145</v>
      </c>
      <c r="AV444" s="13" t="s">
        <v>82</v>
      </c>
      <c r="AW444" s="13" t="s">
        <v>33</v>
      </c>
      <c r="AX444" s="13" t="s">
        <v>72</v>
      </c>
      <c r="AY444" s="230" t="s">
        <v>125</v>
      </c>
    </row>
    <row r="445" spans="1:65" s="2" customFormat="1" ht="14.4" customHeight="1">
      <c r="A445" s="38"/>
      <c r="B445" s="39"/>
      <c r="C445" s="231" t="s">
        <v>659</v>
      </c>
      <c r="D445" s="231" t="s">
        <v>301</v>
      </c>
      <c r="E445" s="232" t="s">
        <v>660</v>
      </c>
      <c r="F445" s="233" t="s">
        <v>661</v>
      </c>
      <c r="G445" s="234" t="s">
        <v>343</v>
      </c>
      <c r="H445" s="235">
        <v>1</v>
      </c>
      <c r="I445" s="236"/>
      <c r="J445" s="237">
        <f>ROUND(I445*H445,2)</f>
        <v>0</v>
      </c>
      <c r="K445" s="233" t="s">
        <v>131</v>
      </c>
      <c r="L445" s="238"/>
      <c r="M445" s="239" t="s">
        <v>19</v>
      </c>
      <c r="N445" s="240" t="s">
        <v>43</v>
      </c>
      <c r="O445" s="84"/>
      <c r="P445" s="209">
        <f>O445*H445</f>
        <v>0</v>
      </c>
      <c r="Q445" s="209">
        <v>0.004</v>
      </c>
      <c r="R445" s="209">
        <f>Q445*H445</f>
        <v>0.004</v>
      </c>
      <c r="S445" s="209">
        <v>0</v>
      </c>
      <c r="T445" s="210">
        <f>S445*H445</f>
        <v>0</v>
      </c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R445" s="211" t="s">
        <v>177</v>
      </c>
      <c r="AT445" s="211" t="s">
        <v>301</v>
      </c>
      <c r="AU445" s="211" t="s">
        <v>145</v>
      </c>
      <c r="AY445" s="17" t="s">
        <v>125</v>
      </c>
      <c r="BE445" s="212">
        <f>IF(N445="základní",J445,0)</f>
        <v>0</v>
      </c>
      <c r="BF445" s="212">
        <f>IF(N445="snížená",J445,0)</f>
        <v>0</v>
      </c>
      <c r="BG445" s="212">
        <f>IF(N445="zákl. přenesená",J445,0)</f>
        <v>0</v>
      </c>
      <c r="BH445" s="212">
        <f>IF(N445="sníž. přenesená",J445,0)</f>
        <v>0</v>
      </c>
      <c r="BI445" s="212">
        <f>IF(N445="nulová",J445,0)</f>
        <v>0</v>
      </c>
      <c r="BJ445" s="17" t="s">
        <v>80</v>
      </c>
      <c r="BK445" s="212">
        <f>ROUND(I445*H445,2)</f>
        <v>0</v>
      </c>
      <c r="BL445" s="17" t="s">
        <v>132</v>
      </c>
      <c r="BM445" s="211" t="s">
        <v>662</v>
      </c>
    </row>
    <row r="446" spans="1:47" s="2" customFormat="1" ht="12">
      <c r="A446" s="38"/>
      <c r="B446" s="39"/>
      <c r="C446" s="40"/>
      <c r="D446" s="213" t="s">
        <v>134</v>
      </c>
      <c r="E446" s="40"/>
      <c r="F446" s="214" t="s">
        <v>661</v>
      </c>
      <c r="G446" s="40"/>
      <c r="H446" s="40"/>
      <c r="I446" s="215"/>
      <c r="J446" s="40"/>
      <c r="K446" s="40"/>
      <c r="L446" s="44"/>
      <c r="M446" s="216"/>
      <c r="N446" s="217"/>
      <c r="O446" s="84"/>
      <c r="P446" s="84"/>
      <c r="Q446" s="84"/>
      <c r="R446" s="84"/>
      <c r="S446" s="84"/>
      <c r="T446" s="85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T446" s="17" t="s">
        <v>134</v>
      </c>
      <c r="AU446" s="17" t="s">
        <v>145</v>
      </c>
    </row>
    <row r="447" spans="1:51" s="13" customFormat="1" ht="12">
      <c r="A447" s="13"/>
      <c r="B447" s="220"/>
      <c r="C447" s="221"/>
      <c r="D447" s="213" t="s">
        <v>138</v>
      </c>
      <c r="E447" s="222" t="s">
        <v>19</v>
      </c>
      <c r="F447" s="223" t="s">
        <v>649</v>
      </c>
      <c r="G447" s="221"/>
      <c r="H447" s="224">
        <v>1</v>
      </c>
      <c r="I447" s="225"/>
      <c r="J447" s="221"/>
      <c r="K447" s="221"/>
      <c r="L447" s="226"/>
      <c r="M447" s="227"/>
      <c r="N447" s="228"/>
      <c r="O447" s="228"/>
      <c r="P447" s="228"/>
      <c r="Q447" s="228"/>
      <c r="R447" s="228"/>
      <c r="S447" s="228"/>
      <c r="T447" s="229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0" t="s">
        <v>138</v>
      </c>
      <c r="AU447" s="230" t="s">
        <v>145</v>
      </c>
      <c r="AV447" s="13" t="s">
        <v>82</v>
      </c>
      <c r="AW447" s="13" t="s">
        <v>33</v>
      </c>
      <c r="AX447" s="13" t="s">
        <v>72</v>
      </c>
      <c r="AY447" s="230" t="s">
        <v>125</v>
      </c>
    </row>
    <row r="448" spans="1:65" s="2" customFormat="1" ht="14.4" customHeight="1">
      <c r="A448" s="38"/>
      <c r="B448" s="39"/>
      <c r="C448" s="231" t="s">
        <v>663</v>
      </c>
      <c r="D448" s="231" t="s">
        <v>301</v>
      </c>
      <c r="E448" s="232" t="s">
        <v>664</v>
      </c>
      <c r="F448" s="233" t="s">
        <v>665</v>
      </c>
      <c r="G448" s="234" t="s">
        <v>343</v>
      </c>
      <c r="H448" s="235">
        <v>2</v>
      </c>
      <c r="I448" s="236"/>
      <c r="J448" s="237">
        <f>ROUND(I448*H448,2)</f>
        <v>0</v>
      </c>
      <c r="K448" s="233" t="s">
        <v>131</v>
      </c>
      <c r="L448" s="238"/>
      <c r="M448" s="239" t="s">
        <v>19</v>
      </c>
      <c r="N448" s="240" t="s">
        <v>43</v>
      </c>
      <c r="O448" s="84"/>
      <c r="P448" s="209">
        <f>O448*H448</f>
        <v>0</v>
      </c>
      <c r="Q448" s="209">
        <v>0.004</v>
      </c>
      <c r="R448" s="209">
        <f>Q448*H448</f>
        <v>0.008</v>
      </c>
      <c r="S448" s="209">
        <v>0</v>
      </c>
      <c r="T448" s="210">
        <f>S448*H448</f>
        <v>0</v>
      </c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R448" s="211" t="s">
        <v>177</v>
      </c>
      <c r="AT448" s="211" t="s">
        <v>301</v>
      </c>
      <c r="AU448" s="211" t="s">
        <v>145</v>
      </c>
      <c r="AY448" s="17" t="s">
        <v>125</v>
      </c>
      <c r="BE448" s="212">
        <f>IF(N448="základní",J448,0)</f>
        <v>0</v>
      </c>
      <c r="BF448" s="212">
        <f>IF(N448="snížená",J448,0)</f>
        <v>0</v>
      </c>
      <c r="BG448" s="212">
        <f>IF(N448="zákl. přenesená",J448,0)</f>
        <v>0</v>
      </c>
      <c r="BH448" s="212">
        <f>IF(N448="sníž. přenesená",J448,0)</f>
        <v>0</v>
      </c>
      <c r="BI448" s="212">
        <f>IF(N448="nulová",J448,0)</f>
        <v>0</v>
      </c>
      <c r="BJ448" s="17" t="s">
        <v>80</v>
      </c>
      <c r="BK448" s="212">
        <f>ROUND(I448*H448,2)</f>
        <v>0</v>
      </c>
      <c r="BL448" s="17" t="s">
        <v>132</v>
      </c>
      <c r="BM448" s="211" t="s">
        <v>666</v>
      </c>
    </row>
    <row r="449" spans="1:47" s="2" customFormat="1" ht="12">
      <c r="A449" s="38"/>
      <c r="B449" s="39"/>
      <c r="C449" s="40"/>
      <c r="D449" s="213" t="s">
        <v>134</v>
      </c>
      <c r="E449" s="40"/>
      <c r="F449" s="214" t="s">
        <v>665</v>
      </c>
      <c r="G449" s="40"/>
      <c r="H449" s="40"/>
      <c r="I449" s="215"/>
      <c r="J449" s="40"/>
      <c r="K449" s="40"/>
      <c r="L449" s="44"/>
      <c r="M449" s="216"/>
      <c r="N449" s="217"/>
      <c r="O449" s="84"/>
      <c r="P449" s="84"/>
      <c r="Q449" s="84"/>
      <c r="R449" s="84"/>
      <c r="S449" s="84"/>
      <c r="T449" s="85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T449" s="17" t="s">
        <v>134</v>
      </c>
      <c r="AU449" s="17" t="s">
        <v>145</v>
      </c>
    </row>
    <row r="450" spans="1:51" s="13" customFormat="1" ht="12">
      <c r="A450" s="13"/>
      <c r="B450" s="220"/>
      <c r="C450" s="221"/>
      <c r="D450" s="213" t="s">
        <v>138</v>
      </c>
      <c r="E450" s="222" t="s">
        <v>19</v>
      </c>
      <c r="F450" s="223" t="s">
        <v>648</v>
      </c>
      <c r="G450" s="221"/>
      <c r="H450" s="224">
        <v>2</v>
      </c>
      <c r="I450" s="225"/>
      <c r="J450" s="221"/>
      <c r="K450" s="221"/>
      <c r="L450" s="226"/>
      <c r="M450" s="227"/>
      <c r="N450" s="228"/>
      <c r="O450" s="228"/>
      <c r="P450" s="228"/>
      <c r="Q450" s="228"/>
      <c r="R450" s="228"/>
      <c r="S450" s="228"/>
      <c r="T450" s="229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0" t="s">
        <v>138</v>
      </c>
      <c r="AU450" s="230" t="s">
        <v>145</v>
      </c>
      <c r="AV450" s="13" t="s">
        <v>82</v>
      </c>
      <c r="AW450" s="13" t="s">
        <v>33</v>
      </c>
      <c r="AX450" s="13" t="s">
        <v>72</v>
      </c>
      <c r="AY450" s="230" t="s">
        <v>125</v>
      </c>
    </row>
    <row r="451" spans="1:65" s="2" customFormat="1" ht="22.2" customHeight="1">
      <c r="A451" s="38"/>
      <c r="B451" s="39"/>
      <c r="C451" s="231" t="s">
        <v>667</v>
      </c>
      <c r="D451" s="231" t="s">
        <v>301</v>
      </c>
      <c r="E451" s="232" t="s">
        <v>668</v>
      </c>
      <c r="F451" s="233" t="s">
        <v>669</v>
      </c>
      <c r="G451" s="234" t="s">
        <v>343</v>
      </c>
      <c r="H451" s="235">
        <v>5</v>
      </c>
      <c r="I451" s="236"/>
      <c r="J451" s="237">
        <f>ROUND(I451*H451,2)</f>
        <v>0</v>
      </c>
      <c r="K451" s="233" t="s">
        <v>131</v>
      </c>
      <c r="L451" s="238"/>
      <c r="M451" s="239" t="s">
        <v>19</v>
      </c>
      <c r="N451" s="240" t="s">
        <v>43</v>
      </c>
      <c r="O451" s="84"/>
      <c r="P451" s="209">
        <f>O451*H451</f>
        <v>0</v>
      </c>
      <c r="Q451" s="209">
        <v>0.0035</v>
      </c>
      <c r="R451" s="209">
        <f>Q451*H451</f>
        <v>0.0175</v>
      </c>
      <c r="S451" s="209">
        <v>0</v>
      </c>
      <c r="T451" s="210">
        <f>S451*H451</f>
        <v>0</v>
      </c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R451" s="211" t="s">
        <v>177</v>
      </c>
      <c r="AT451" s="211" t="s">
        <v>301</v>
      </c>
      <c r="AU451" s="211" t="s">
        <v>145</v>
      </c>
      <c r="AY451" s="17" t="s">
        <v>125</v>
      </c>
      <c r="BE451" s="212">
        <f>IF(N451="základní",J451,0)</f>
        <v>0</v>
      </c>
      <c r="BF451" s="212">
        <f>IF(N451="snížená",J451,0)</f>
        <v>0</v>
      </c>
      <c r="BG451" s="212">
        <f>IF(N451="zákl. přenesená",J451,0)</f>
        <v>0</v>
      </c>
      <c r="BH451" s="212">
        <f>IF(N451="sníž. přenesená",J451,0)</f>
        <v>0</v>
      </c>
      <c r="BI451" s="212">
        <f>IF(N451="nulová",J451,0)</f>
        <v>0</v>
      </c>
      <c r="BJ451" s="17" t="s">
        <v>80</v>
      </c>
      <c r="BK451" s="212">
        <f>ROUND(I451*H451,2)</f>
        <v>0</v>
      </c>
      <c r="BL451" s="17" t="s">
        <v>132</v>
      </c>
      <c r="BM451" s="211" t="s">
        <v>670</v>
      </c>
    </row>
    <row r="452" spans="1:47" s="2" customFormat="1" ht="12">
      <c r="A452" s="38"/>
      <c r="B452" s="39"/>
      <c r="C452" s="40"/>
      <c r="D452" s="213" t="s">
        <v>134</v>
      </c>
      <c r="E452" s="40"/>
      <c r="F452" s="214" t="s">
        <v>669</v>
      </c>
      <c r="G452" s="40"/>
      <c r="H452" s="40"/>
      <c r="I452" s="215"/>
      <c r="J452" s="40"/>
      <c r="K452" s="40"/>
      <c r="L452" s="44"/>
      <c r="M452" s="216"/>
      <c r="N452" s="217"/>
      <c r="O452" s="84"/>
      <c r="P452" s="84"/>
      <c r="Q452" s="84"/>
      <c r="R452" s="84"/>
      <c r="S452" s="84"/>
      <c r="T452" s="85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T452" s="17" t="s">
        <v>134</v>
      </c>
      <c r="AU452" s="17" t="s">
        <v>145</v>
      </c>
    </row>
    <row r="453" spans="1:51" s="13" customFormat="1" ht="12">
      <c r="A453" s="13"/>
      <c r="B453" s="220"/>
      <c r="C453" s="221"/>
      <c r="D453" s="213" t="s">
        <v>138</v>
      </c>
      <c r="E453" s="222" t="s">
        <v>19</v>
      </c>
      <c r="F453" s="223" t="s">
        <v>646</v>
      </c>
      <c r="G453" s="221"/>
      <c r="H453" s="224">
        <v>1</v>
      </c>
      <c r="I453" s="225"/>
      <c r="J453" s="221"/>
      <c r="K453" s="221"/>
      <c r="L453" s="226"/>
      <c r="M453" s="227"/>
      <c r="N453" s="228"/>
      <c r="O453" s="228"/>
      <c r="P453" s="228"/>
      <c r="Q453" s="228"/>
      <c r="R453" s="228"/>
      <c r="S453" s="228"/>
      <c r="T453" s="229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0" t="s">
        <v>138</v>
      </c>
      <c r="AU453" s="230" t="s">
        <v>145</v>
      </c>
      <c r="AV453" s="13" t="s">
        <v>82</v>
      </c>
      <c r="AW453" s="13" t="s">
        <v>33</v>
      </c>
      <c r="AX453" s="13" t="s">
        <v>72</v>
      </c>
      <c r="AY453" s="230" t="s">
        <v>125</v>
      </c>
    </row>
    <row r="454" spans="1:51" s="13" customFormat="1" ht="12">
      <c r="A454" s="13"/>
      <c r="B454" s="220"/>
      <c r="C454" s="221"/>
      <c r="D454" s="213" t="s">
        <v>138</v>
      </c>
      <c r="E454" s="222" t="s">
        <v>19</v>
      </c>
      <c r="F454" s="223" t="s">
        <v>647</v>
      </c>
      <c r="G454" s="221"/>
      <c r="H454" s="224">
        <v>4</v>
      </c>
      <c r="I454" s="225"/>
      <c r="J454" s="221"/>
      <c r="K454" s="221"/>
      <c r="L454" s="226"/>
      <c r="M454" s="227"/>
      <c r="N454" s="228"/>
      <c r="O454" s="228"/>
      <c r="P454" s="228"/>
      <c r="Q454" s="228"/>
      <c r="R454" s="228"/>
      <c r="S454" s="228"/>
      <c r="T454" s="229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0" t="s">
        <v>138</v>
      </c>
      <c r="AU454" s="230" t="s">
        <v>145</v>
      </c>
      <c r="AV454" s="13" t="s">
        <v>82</v>
      </c>
      <c r="AW454" s="13" t="s">
        <v>33</v>
      </c>
      <c r="AX454" s="13" t="s">
        <v>72</v>
      </c>
      <c r="AY454" s="230" t="s">
        <v>125</v>
      </c>
    </row>
    <row r="455" spans="1:65" s="2" customFormat="1" ht="22.2" customHeight="1">
      <c r="A455" s="38"/>
      <c r="B455" s="39"/>
      <c r="C455" s="231" t="s">
        <v>671</v>
      </c>
      <c r="D455" s="231" t="s">
        <v>301</v>
      </c>
      <c r="E455" s="232" t="s">
        <v>672</v>
      </c>
      <c r="F455" s="233" t="s">
        <v>673</v>
      </c>
      <c r="G455" s="234" t="s">
        <v>343</v>
      </c>
      <c r="H455" s="235">
        <v>2</v>
      </c>
      <c r="I455" s="236"/>
      <c r="J455" s="237">
        <f>ROUND(I455*H455,2)</f>
        <v>0</v>
      </c>
      <c r="K455" s="233" t="s">
        <v>131</v>
      </c>
      <c r="L455" s="238"/>
      <c r="M455" s="239" t="s">
        <v>19</v>
      </c>
      <c r="N455" s="240" t="s">
        <v>43</v>
      </c>
      <c r="O455" s="84"/>
      <c r="P455" s="209">
        <f>O455*H455</f>
        <v>0</v>
      </c>
      <c r="Q455" s="209">
        <v>0.0025</v>
      </c>
      <c r="R455" s="209">
        <f>Q455*H455</f>
        <v>0.005</v>
      </c>
      <c r="S455" s="209">
        <v>0</v>
      </c>
      <c r="T455" s="210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211" t="s">
        <v>177</v>
      </c>
      <c r="AT455" s="211" t="s">
        <v>301</v>
      </c>
      <c r="AU455" s="211" t="s">
        <v>145</v>
      </c>
      <c r="AY455" s="17" t="s">
        <v>125</v>
      </c>
      <c r="BE455" s="212">
        <f>IF(N455="základní",J455,0)</f>
        <v>0</v>
      </c>
      <c r="BF455" s="212">
        <f>IF(N455="snížená",J455,0)</f>
        <v>0</v>
      </c>
      <c r="BG455" s="212">
        <f>IF(N455="zákl. přenesená",J455,0)</f>
        <v>0</v>
      </c>
      <c r="BH455" s="212">
        <f>IF(N455="sníž. přenesená",J455,0)</f>
        <v>0</v>
      </c>
      <c r="BI455" s="212">
        <f>IF(N455="nulová",J455,0)</f>
        <v>0</v>
      </c>
      <c r="BJ455" s="17" t="s">
        <v>80</v>
      </c>
      <c r="BK455" s="212">
        <f>ROUND(I455*H455,2)</f>
        <v>0</v>
      </c>
      <c r="BL455" s="17" t="s">
        <v>132</v>
      </c>
      <c r="BM455" s="211" t="s">
        <v>674</v>
      </c>
    </row>
    <row r="456" spans="1:47" s="2" customFormat="1" ht="12">
      <c r="A456" s="38"/>
      <c r="B456" s="39"/>
      <c r="C456" s="40"/>
      <c r="D456" s="213" t="s">
        <v>134</v>
      </c>
      <c r="E456" s="40"/>
      <c r="F456" s="214" t="s">
        <v>673</v>
      </c>
      <c r="G456" s="40"/>
      <c r="H456" s="40"/>
      <c r="I456" s="215"/>
      <c r="J456" s="40"/>
      <c r="K456" s="40"/>
      <c r="L456" s="44"/>
      <c r="M456" s="216"/>
      <c r="N456" s="217"/>
      <c r="O456" s="84"/>
      <c r="P456" s="84"/>
      <c r="Q456" s="84"/>
      <c r="R456" s="84"/>
      <c r="S456" s="84"/>
      <c r="T456" s="85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T456" s="17" t="s">
        <v>134</v>
      </c>
      <c r="AU456" s="17" t="s">
        <v>145</v>
      </c>
    </row>
    <row r="457" spans="1:51" s="13" customFormat="1" ht="12">
      <c r="A457" s="13"/>
      <c r="B457" s="220"/>
      <c r="C457" s="221"/>
      <c r="D457" s="213" t="s">
        <v>138</v>
      </c>
      <c r="E457" s="222" t="s">
        <v>19</v>
      </c>
      <c r="F457" s="223" t="s">
        <v>650</v>
      </c>
      <c r="G457" s="221"/>
      <c r="H457" s="224">
        <v>2</v>
      </c>
      <c r="I457" s="225"/>
      <c r="J457" s="221"/>
      <c r="K457" s="221"/>
      <c r="L457" s="226"/>
      <c r="M457" s="227"/>
      <c r="N457" s="228"/>
      <c r="O457" s="228"/>
      <c r="P457" s="228"/>
      <c r="Q457" s="228"/>
      <c r="R457" s="228"/>
      <c r="S457" s="228"/>
      <c r="T457" s="229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30" t="s">
        <v>138</v>
      </c>
      <c r="AU457" s="230" t="s">
        <v>145</v>
      </c>
      <c r="AV457" s="13" t="s">
        <v>82</v>
      </c>
      <c r="AW457" s="13" t="s">
        <v>33</v>
      </c>
      <c r="AX457" s="13" t="s">
        <v>72</v>
      </c>
      <c r="AY457" s="230" t="s">
        <v>125</v>
      </c>
    </row>
    <row r="458" spans="1:65" s="2" customFormat="1" ht="14.4" customHeight="1">
      <c r="A458" s="38"/>
      <c r="B458" s="39"/>
      <c r="C458" s="231" t="s">
        <v>675</v>
      </c>
      <c r="D458" s="231" t="s">
        <v>301</v>
      </c>
      <c r="E458" s="232" t="s">
        <v>676</v>
      </c>
      <c r="F458" s="233" t="s">
        <v>677</v>
      </c>
      <c r="G458" s="234" t="s">
        <v>343</v>
      </c>
      <c r="H458" s="235">
        <v>1</v>
      </c>
      <c r="I458" s="236"/>
      <c r="J458" s="237">
        <f>ROUND(I458*H458,2)</f>
        <v>0</v>
      </c>
      <c r="K458" s="233" t="s">
        <v>131</v>
      </c>
      <c r="L458" s="238"/>
      <c r="M458" s="239" t="s">
        <v>19</v>
      </c>
      <c r="N458" s="240" t="s">
        <v>43</v>
      </c>
      <c r="O458" s="84"/>
      <c r="P458" s="209">
        <f>O458*H458</f>
        <v>0</v>
      </c>
      <c r="Q458" s="209">
        <v>0.0009</v>
      </c>
      <c r="R458" s="209">
        <f>Q458*H458</f>
        <v>0.0009</v>
      </c>
      <c r="S458" s="209">
        <v>0</v>
      </c>
      <c r="T458" s="210">
        <f>S458*H458</f>
        <v>0</v>
      </c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R458" s="211" t="s">
        <v>177</v>
      </c>
      <c r="AT458" s="211" t="s">
        <v>301</v>
      </c>
      <c r="AU458" s="211" t="s">
        <v>145</v>
      </c>
      <c r="AY458" s="17" t="s">
        <v>125</v>
      </c>
      <c r="BE458" s="212">
        <f>IF(N458="základní",J458,0)</f>
        <v>0</v>
      </c>
      <c r="BF458" s="212">
        <f>IF(N458="snížená",J458,0)</f>
        <v>0</v>
      </c>
      <c r="BG458" s="212">
        <f>IF(N458="zákl. přenesená",J458,0)</f>
        <v>0</v>
      </c>
      <c r="BH458" s="212">
        <f>IF(N458="sníž. přenesená",J458,0)</f>
        <v>0</v>
      </c>
      <c r="BI458" s="212">
        <f>IF(N458="nulová",J458,0)</f>
        <v>0</v>
      </c>
      <c r="BJ458" s="17" t="s">
        <v>80</v>
      </c>
      <c r="BK458" s="212">
        <f>ROUND(I458*H458,2)</f>
        <v>0</v>
      </c>
      <c r="BL458" s="17" t="s">
        <v>132</v>
      </c>
      <c r="BM458" s="211" t="s">
        <v>678</v>
      </c>
    </row>
    <row r="459" spans="1:47" s="2" customFormat="1" ht="12">
      <c r="A459" s="38"/>
      <c r="B459" s="39"/>
      <c r="C459" s="40"/>
      <c r="D459" s="213" t="s">
        <v>134</v>
      </c>
      <c r="E459" s="40"/>
      <c r="F459" s="214" t="s">
        <v>677</v>
      </c>
      <c r="G459" s="40"/>
      <c r="H459" s="40"/>
      <c r="I459" s="215"/>
      <c r="J459" s="40"/>
      <c r="K459" s="40"/>
      <c r="L459" s="44"/>
      <c r="M459" s="216"/>
      <c r="N459" s="217"/>
      <c r="O459" s="84"/>
      <c r="P459" s="84"/>
      <c r="Q459" s="84"/>
      <c r="R459" s="84"/>
      <c r="S459" s="84"/>
      <c r="T459" s="85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T459" s="17" t="s">
        <v>134</v>
      </c>
      <c r="AU459" s="17" t="s">
        <v>145</v>
      </c>
    </row>
    <row r="460" spans="1:51" s="13" customFormat="1" ht="12">
      <c r="A460" s="13"/>
      <c r="B460" s="220"/>
      <c r="C460" s="221"/>
      <c r="D460" s="213" t="s">
        <v>138</v>
      </c>
      <c r="E460" s="222" t="s">
        <v>19</v>
      </c>
      <c r="F460" s="223" t="s">
        <v>651</v>
      </c>
      <c r="G460" s="221"/>
      <c r="H460" s="224">
        <v>1</v>
      </c>
      <c r="I460" s="225"/>
      <c r="J460" s="221"/>
      <c r="K460" s="221"/>
      <c r="L460" s="226"/>
      <c r="M460" s="227"/>
      <c r="N460" s="228"/>
      <c r="O460" s="228"/>
      <c r="P460" s="228"/>
      <c r="Q460" s="228"/>
      <c r="R460" s="228"/>
      <c r="S460" s="228"/>
      <c r="T460" s="229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30" t="s">
        <v>138</v>
      </c>
      <c r="AU460" s="230" t="s">
        <v>145</v>
      </c>
      <c r="AV460" s="13" t="s">
        <v>82</v>
      </c>
      <c r="AW460" s="13" t="s">
        <v>33</v>
      </c>
      <c r="AX460" s="13" t="s">
        <v>72</v>
      </c>
      <c r="AY460" s="230" t="s">
        <v>125</v>
      </c>
    </row>
    <row r="461" spans="1:65" s="2" customFormat="1" ht="14.4" customHeight="1">
      <c r="A461" s="38"/>
      <c r="B461" s="39"/>
      <c r="C461" s="231" t="s">
        <v>679</v>
      </c>
      <c r="D461" s="231" t="s">
        <v>301</v>
      </c>
      <c r="E461" s="232" t="s">
        <v>680</v>
      </c>
      <c r="F461" s="233" t="s">
        <v>681</v>
      </c>
      <c r="G461" s="234" t="s">
        <v>343</v>
      </c>
      <c r="H461" s="235">
        <v>2</v>
      </c>
      <c r="I461" s="236"/>
      <c r="J461" s="237">
        <f>ROUND(I461*H461,2)</f>
        <v>0</v>
      </c>
      <c r="K461" s="233" t="s">
        <v>131</v>
      </c>
      <c r="L461" s="238"/>
      <c r="M461" s="239" t="s">
        <v>19</v>
      </c>
      <c r="N461" s="240" t="s">
        <v>43</v>
      </c>
      <c r="O461" s="84"/>
      <c r="P461" s="209">
        <f>O461*H461</f>
        <v>0</v>
      </c>
      <c r="Q461" s="209">
        <v>0.0017</v>
      </c>
      <c r="R461" s="209">
        <f>Q461*H461</f>
        <v>0.0034</v>
      </c>
      <c r="S461" s="209">
        <v>0</v>
      </c>
      <c r="T461" s="210">
        <f>S461*H461</f>
        <v>0</v>
      </c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R461" s="211" t="s">
        <v>177</v>
      </c>
      <c r="AT461" s="211" t="s">
        <v>301</v>
      </c>
      <c r="AU461" s="211" t="s">
        <v>145</v>
      </c>
      <c r="AY461" s="17" t="s">
        <v>125</v>
      </c>
      <c r="BE461" s="212">
        <f>IF(N461="základní",J461,0)</f>
        <v>0</v>
      </c>
      <c r="BF461" s="212">
        <f>IF(N461="snížená",J461,0)</f>
        <v>0</v>
      </c>
      <c r="BG461" s="212">
        <f>IF(N461="zákl. přenesená",J461,0)</f>
        <v>0</v>
      </c>
      <c r="BH461" s="212">
        <f>IF(N461="sníž. přenesená",J461,0)</f>
        <v>0</v>
      </c>
      <c r="BI461" s="212">
        <f>IF(N461="nulová",J461,0)</f>
        <v>0</v>
      </c>
      <c r="BJ461" s="17" t="s">
        <v>80</v>
      </c>
      <c r="BK461" s="212">
        <f>ROUND(I461*H461,2)</f>
        <v>0</v>
      </c>
      <c r="BL461" s="17" t="s">
        <v>132</v>
      </c>
      <c r="BM461" s="211" t="s">
        <v>682</v>
      </c>
    </row>
    <row r="462" spans="1:47" s="2" customFormat="1" ht="12">
      <c r="A462" s="38"/>
      <c r="B462" s="39"/>
      <c r="C462" s="40"/>
      <c r="D462" s="213" t="s">
        <v>134</v>
      </c>
      <c r="E462" s="40"/>
      <c r="F462" s="214" t="s">
        <v>681</v>
      </c>
      <c r="G462" s="40"/>
      <c r="H462" s="40"/>
      <c r="I462" s="215"/>
      <c r="J462" s="40"/>
      <c r="K462" s="40"/>
      <c r="L462" s="44"/>
      <c r="M462" s="216"/>
      <c r="N462" s="217"/>
      <c r="O462" s="84"/>
      <c r="P462" s="84"/>
      <c r="Q462" s="84"/>
      <c r="R462" s="84"/>
      <c r="S462" s="84"/>
      <c r="T462" s="85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T462" s="17" t="s">
        <v>134</v>
      </c>
      <c r="AU462" s="17" t="s">
        <v>145</v>
      </c>
    </row>
    <row r="463" spans="1:51" s="13" customFormat="1" ht="12">
      <c r="A463" s="13"/>
      <c r="B463" s="220"/>
      <c r="C463" s="221"/>
      <c r="D463" s="213" t="s">
        <v>138</v>
      </c>
      <c r="E463" s="222" t="s">
        <v>19</v>
      </c>
      <c r="F463" s="223" t="s">
        <v>652</v>
      </c>
      <c r="G463" s="221"/>
      <c r="H463" s="224">
        <v>2</v>
      </c>
      <c r="I463" s="225"/>
      <c r="J463" s="221"/>
      <c r="K463" s="221"/>
      <c r="L463" s="226"/>
      <c r="M463" s="227"/>
      <c r="N463" s="228"/>
      <c r="O463" s="228"/>
      <c r="P463" s="228"/>
      <c r="Q463" s="228"/>
      <c r="R463" s="228"/>
      <c r="S463" s="228"/>
      <c r="T463" s="229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30" t="s">
        <v>138</v>
      </c>
      <c r="AU463" s="230" t="s">
        <v>145</v>
      </c>
      <c r="AV463" s="13" t="s">
        <v>82</v>
      </c>
      <c r="AW463" s="13" t="s">
        <v>33</v>
      </c>
      <c r="AX463" s="13" t="s">
        <v>72</v>
      </c>
      <c r="AY463" s="230" t="s">
        <v>125</v>
      </c>
    </row>
    <row r="464" spans="1:65" s="2" customFormat="1" ht="22.2" customHeight="1">
      <c r="A464" s="38"/>
      <c r="B464" s="39"/>
      <c r="C464" s="200" t="s">
        <v>683</v>
      </c>
      <c r="D464" s="200" t="s">
        <v>127</v>
      </c>
      <c r="E464" s="201" t="s">
        <v>684</v>
      </c>
      <c r="F464" s="202" t="s">
        <v>685</v>
      </c>
      <c r="G464" s="203" t="s">
        <v>343</v>
      </c>
      <c r="H464" s="204">
        <v>14</v>
      </c>
      <c r="I464" s="205"/>
      <c r="J464" s="206">
        <f>ROUND(I464*H464,2)</f>
        <v>0</v>
      </c>
      <c r="K464" s="202" t="s">
        <v>131</v>
      </c>
      <c r="L464" s="44"/>
      <c r="M464" s="207" t="s">
        <v>19</v>
      </c>
      <c r="N464" s="208" t="s">
        <v>43</v>
      </c>
      <c r="O464" s="84"/>
      <c r="P464" s="209">
        <f>O464*H464</f>
        <v>0</v>
      </c>
      <c r="Q464" s="209">
        <v>0.10941</v>
      </c>
      <c r="R464" s="209">
        <f>Q464*H464</f>
        <v>1.5317399999999999</v>
      </c>
      <c r="S464" s="209">
        <v>0</v>
      </c>
      <c r="T464" s="210">
        <f>S464*H464</f>
        <v>0</v>
      </c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R464" s="211" t="s">
        <v>132</v>
      </c>
      <c r="AT464" s="211" t="s">
        <v>127</v>
      </c>
      <c r="AU464" s="211" t="s">
        <v>145</v>
      </c>
      <c r="AY464" s="17" t="s">
        <v>125</v>
      </c>
      <c r="BE464" s="212">
        <f>IF(N464="základní",J464,0)</f>
        <v>0</v>
      </c>
      <c r="BF464" s="212">
        <f>IF(N464="snížená",J464,0)</f>
        <v>0</v>
      </c>
      <c r="BG464" s="212">
        <f>IF(N464="zákl. přenesená",J464,0)</f>
        <v>0</v>
      </c>
      <c r="BH464" s="212">
        <f>IF(N464="sníž. přenesená",J464,0)</f>
        <v>0</v>
      </c>
      <c r="BI464" s="212">
        <f>IF(N464="nulová",J464,0)</f>
        <v>0</v>
      </c>
      <c r="BJ464" s="17" t="s">
        <v>80</v>
      </c>
      <c r="BK464" s="212">
        <f>ROUND(I464*H464,2)</f>
        <v>0</v>
      </c>
      <c r="BL464" s="17" t="s">
        <v>132</v>
      </c>
      <c r="BM464" s="211" t="s">
        <v>686</v>
      </c>
    </row>
    <row r="465" spans="1:47" s="2" customFormat="1" ht="12">
      <c r="A465" s="38"/>
      <c r="B465" s="39"/>
      <c r="C465" s="40"/>
      <c r="D465" s="213" t="s">
        <v>134</v>
      </c>
      <c r="E465" s="40"/>
      <c r="F465" s="214" t="s">
        <v>687</v>
      </c>
      <c r="G465" s="40"/>
      <c r="H465" s="40"/>
      <c r="I465" s="215"/>
      <c r="J465" s="40"/>
      <c r="K465" s="40"/>
      <c r="L465" s="44"/>
      <c r="M465" s="216"/>
      <c r="N465" s="217"/>
      <c r="O465" s="84"/>
      <c r="P465" s="84"/>
      <c r="Q465" s="84"/>
      <c r="R465" s="84"/>
      <c r="S465" s="84"/>
      <c r="T465" s="85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T465" s="17" t="s">
        <v>134</v>
      </c>
      <c r="AU465" s="17" t="s">
        <v>145</v>
      </c>
    </row>
    <row r="466" spans="1:47" s="2" customFormat="1" ht="12">
      <c r="A466" s="38"/>
      <c r="B466" s="39"/>
      <c r="C466" s="40"/>
      <c r="D466" s="218" t="s">
        <v>136</v>
      </c>
      <c r="E466" s="40"/>
      <c r="F466" s="219" t="s">
        <v>688</v>
      </c>
      <c r="G466" s="40"/>
      <c r="H466" s="40"/>
      <c r="I466" s="215"/>
      <c r="J466" s="40"/>
      <c r="K466" s="40"/>
      <c r="L466" s="44"/>
      <c r="M466" s="216"/>
      <c r="N466" s="217"/>
      <c r="O466" s="84"/>
      <c r="P466" s="84"/>
      <c r="Q466" s="84"/>
      <c r="R466" s="84"/>
      <c r="S466" s="84"/>
      <c r="T466" s="85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T466" s="17" t="s">
        <v>136</v>
      </c>
      <c r="AU466" s="17" t="s">
        <v>145</v>
      </c>
    </row>
    <row r="467" spans="1:51" s="13" customFormat="1" ht="12">
      <c r="A467" s="13"/>
      <c r="B467" s="220"/>
      <c r="C467" s="221"/>
      <c r="D467" s="213" t="s">
        <v>138</v>
      </c>
      <c r="E467" s="222" t="s">
        <v>19</v>
      </c>
      <c r="F467" s="223" t="s">
        <v>645</v>
      </c>
      <c r="G467" s="221"/>
      <c r="H467" s="224">
        <v>1</v>
      </c>
      <c r="I467" s="225"/>
      <c r="J467" s="221"/>
      <c r="K467" s="221"/>
      <c r="L467" s="226"/>
      <c r="M467" s="227"/>
      <c r="N467" s="228"/>
      <c r="O467" s="228"/>
      <c r="P467" s="228"/>
      <c r="Q467" s="228"/>
      <c r="R467" s="228"/>
      <c r="S467" s="228"/>
      <c r="T467" s="229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0" t="s">
        <v>138</v>
      </c>
      <c r="AU467" s="230" t="s">
        <v>145</v>
      </c>
      <c r="AV467" s="13" t="s">
        <v>82</v>
      </c>
      <c r="AW467" s="13" t="s">
        <v>33</v>
      </c>
      <c r="AX467" s="13" t="s">
        <v>72</v>
      </c>
      <c r="AY467" s="230" t="s">
        <v>125</v>
      </c>
    </row>
    <row r="468" spans="1:51" s="13" customFormat="1" ht="12">
      <c r="A468" s="13"/>
      <c r="B468" s="220"/>
      <c r="C468" s="221"/>
      <c r="D468" s="213" t="s">
        <v>138</v>
      </c>
      <c r="E468" s="222" t="s">
        <v>19</v>
      </c>
      <c r="F468" s="223" t="s">
        <v>646</v>
      </c>
      <c r="G468" s="221"/>
      <c r="H468" s="224">
        <v>1</v>
      </c>
      <c r="I468" s="225"/>
      <c r="J468" s="221"/>
      <c r="K468" s="221"/>
      <c r="L468" s="226"/>
      <c r="M468" s="227"/>
      <c r="N468" s="228"/>
      <c r="O468" s="228"/>
      <c r="P468" s="228"/>
      <c r="Q468" s="228"/>
      <c r="R468" s="228"/>
      <c r="S468" s="228"/>
      <c r="T468" s="229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30" t="s">
        <v>138</v>
      </c>
      <c r="AU468" s="230" t="s">
        <v>145</v>
      </c>
      <c r="AV468" s="13" t="s">
        <v>82</v>
      </c>
      <c r="AW468" s="13" t="s">
        <v>33</v>
      </c>
      <c r="AX468" s="13" t="s">
        <v>72</v>
      </c>
      <c r="AY468" s="230" t="s">
        <v>125</v>
      </c>
    </row>
    <row r="469" spans="1:51" s="13" customFormat="1" ht="12">
      <c r="A469" s="13"/>
      <c r="B469" s="220"/>
      <c r="C469" s="221"/>
      <c r="D469" s="213" t="s">
        <v>138</v>
      </c>
      <c r="E469" s="222" t="s">
        <v>19</v>
      </c>
      <c r="F469" s="223" t="s">
        <v>647</v>
      </c>
      <c r="G469" s="221"/>
      <c r="H469" s="224">
        <v>4</v>
      </c>
      <c r="I469" s="225"/>
      <c r="J469" s="221"/>
      <c r="K469" s="221"/>
      <c r="L469" s="226"/>
      <c r="M469" s="227"/>
      <c r="N469" s="228"/>
      <c r="O469" s="228"/>
      <c r="P469" s="228"/>
      <c r="Q469" s="228"/>
      <c r="R469" s="228"/>
      <c r="S469" s="228"/>
      <c r="T469" s="229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30" t="s">
        <v>138</v>
      </c>
      <c r="AU469" s="230" t="s">
        <v>145</v>
      </c>
      <c r="AV469" s="13" t="s">
        <v>82</v>
      </c>
      <c r="AW469" s="13" t="s">
        <v>33</v>
      </c>
      <c r="AX469" s="13" t="s">
        <v>72</v>
      </c>
      <c r="AY469" s="230" t="s">
        <v>125</v>
      </c>
    </row>
    <row r="470" spans="1:51" s="13" customFormat="1" ht="12">
      <c r="A470" s="13"/>
      <c r="B470" s="220"/>
      <c r="C470" s="221"/>
      <c r="D470" s="213" t="s">
        <v>138</v>
      </c>
      <c r="E470" s="222" t="s">
        <v>19</v>
      </c>
      <c r="F470" s="223" t="s">
        <v>648</v>
      </c>
      <c r="G470" s="221"/>
      <c r="H470" s="224">
        <v>2</v>
      </c>
      <c r="I470" s="225"/>
      <c r="J470" s="221"/>
      <c r="K470" s="221"/>
      <c r="L470" s="226"/>
      <c r="M470" s="227"/>
      <c r="N470" s="228"/>
      <c r="O470" s="228"/>
      <c r="P470" s="228"/>
      <c r="Q470" s="228"/>
      <c r="R470" s="228"/>
      <c r="S470" s="228"/>
      <c r="T470" s="229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0" t="s">
        <v>138</v>
      </c>
      <c r="AU470" s="230" t="s">
        <v>145</v>
      </c>
      <c r="AV470" s="13" t="s">
        <v>82</v>
      </c>
      <c r="AW470" s="13" t="s">
        <v>33</v>
      </c>
      <c r="AX470" s="13" t="s">
        <v>72</v>
      </c>
      <c r="AY470" s="230" t="s">
        <v>125</v>
      </c>
    </row>
    <row r="471" spans="1:51" s="13" customFormat="1" ht="12">
      <c r="A471" s="13"/>
      <c r="B471" s="220"/>
      <c r="C471" s="221"/>
      <c r="D471" s="213" t="s">
        <v>138</v>
      </c>
      <c r="E471" s="222" t="s">
        <v>19</v>
      </c>
      <c r="F471" s="223" t="s">
        <v>649</v>
      </c>
      <c r="G471" s="221"/>
      <c r="H471" s="224">
        <v>1</v>
      </c>
      <c r="I471" s="225"/>
      <c r="J471" s="221"/>
      <c r="K471" s="221"/>
      <c r="L471" s="226"/>
      <c r="M471" s="227"/>
      <c r="N471" s="228"/>
      <c r="O471" s="228"/>
      <c r="P471" s="228"/>
      <c r="Q471" s="228"/>
      <c r="R471" s="228"/>
      <c r="S471" s="228"/>
      <c r="T471" s="229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30" t="s">
        <v>138</v>
      </c>
      <c r="AU471" s="230" t="s">
        <v>145</v>
      </c>
      <c r="AV471" s="13" t="s">
        <v>82</v>
      </c>
      <c r="AW471" s="13" t="s">
        <v>33</v>
      </c>
      <c r="AX471" s="13" t="s">
        <v>72</v>
      </c>
      <c r="AY471" s="230" t="s">
        <v>125</v>
      </c>
    </row>
    <row r="472" spans="1:51" s="13" customFormat="1" ht="12">
      <c r="A472" s="13"/>
      <c r="B472" s="220"/>
      <c r="C472" s="221"/>
      <c r="D472" s="213" t="s">
        <v>138</v>
      </c>
      <c r="E472" s="222" t="s">
        <v>19</v>
      </c>
      <c r="F472" s="223" t="s">
        <v>650</v>
      </c>
      <c r="G472" s="221"/>
      <c r="H472" s="224">
        <v>2</v>
      </c>
      <c r="I472" s="225"/>
      <c r="J472" s="221"/>
      <c r="K472" s="221"/>
      <c r="L472" s="226"/>
      <c r="M472" s="227"/>
      <c r="N472" s="228"/>
      <c r="O472" s="228"/>
      <c r="P472" s="228"/>
      <c r="Q472" s="228"/>
      <c r="R472" s="228"/>
      <c r="S472" s="228"/>
      <c r="T472" s="229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30" t="s">
        <v>138</v>
      </c>
      <c r="AU472" s="230" t="s">
        <v>145</v>
      </c>
      <c r="AV472" s="13" t="s">
        <v>82</v>
      </c>
      <c r="AW472" s="13" t="s">
        <v>33</v>
      </c>
      <c r="AX472" s="13" t="s">
        <v>72</v>
      </c>
      <c r="AY472" s="230" t="s">
        <v>125</v>
      </c>
    </row>
    <row r="473" spans="1:51" s="13" customFormat="1" ht="12">
      <c r="A473" s="13"/>
      <c r="B473" s="220"/>
      <c r="C473" s="221"/>
      <c r="D473" s="213" t="s">
        <v>138</v>
      </c>
      <c r="E473" s="222" t="s">
        <v>19</v>
      </c>
      <c r="F473" s="223" t="s">
        <v>651</v>
      </c>
      <c r="G473" s="221"/>
      <c r="H473" s="224">
        <v>1</v>
      </c>
      <c r="I473" s="225"/>
      <c r="J473" s="221"/>
      <c r="K473" s="221"/>
      <c r="L473" s="226"/>
      <c r="M473" s="227"/>
      <c r="N473" s="228"/>
      <c r="O473" s="228"/>
      <c r="P473" s="228"/>
      <c r="Q473" s="228"/>
      <c r="R473" s="228"/>
      <c r="S473" s="228"/>
      <c r="T473" s="229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30" t="s">
        <v>138</v>
      </c>
      <c r="AU473" s="230" t="s">
        <v>145</v>
      </c>
      <c r="AV473" s="13" t="s">
        <v>82</v>
      </c>
      <c r="AW473" s="13" t="s">
        <v>33</v>
      </c>
      <c r="AX473" s="13" t="s">
        <v>72</v>
      </c>
      <c r="AY473" s="230" t="s">
        <v>125</v>
      </c>
    </row>
    <row r="474" spans="1:51" s="13" customFormat="1" ht="12">
      <c r="A474" s="13"/>
      <c r="B474" s="220"/>
      <c r="C474" s="221"/>
      <c r="D474" s="213" t="s">
        <v>138</v>
      </c>
      <c r="E474" s="222" t="s">
        <v>19</v>
      </c>
      <c r="F474" s="223" t="s">
        <v>652</v>
      </c>
      <c r="G474" s="221"/>
      <c r="H474" s="224">
        <v>2</v>
      </c>
      <c r="I474" s="225"/>
      <c r="J474" s="221"/>
      <c r="K474" s="221"/>
      <c r="L474" s="226"/>
      <c r="M474" s="227"/>
      <c r="N474" s="228"/>
      <c r="O474" s="228"/>
      <c r="P474" s="228"/>
      <c r="Q474" s="228"/>
      <c r="R474" s="228"/>
      <c r="S474" s="228"/>
      <c r="T474" s="229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30" t="s">
        <v>138</v>
      </c>
      <c r="AU474" s="230" t="s">
        <v>145</v>
      </c>
      <c r="AV474" s="13" t="s">
        <v>82</v>
      </c>
      <c r="AW474" s="13" t="s">
        <v>33</v>
      </c>
      <c r="AX474" s="13" t="s">
        <v>72</v>
      </c>
      <c r="AY474" s="230" t="s">
        <v>125</v>
      </c>
    </row>
    <row r="475" spans="1:65" s="2" customFormat="1" ht="19.8" customHeight="1">
      <c r="A475" s="38"/>
      <c r="B475" s="39"/>
      <c r="C475" s="231" t="s">
        <v>689</v>
      </c>
      <c r="D475" s="231" t="s">
        <v>301</v>
      </c>
      <c r="E475" s="232" t="s">
        <v>690</v>
      </c>
      <c r="F475" s="233" t="s">
        <v>691</v>
      </c>
      <c r="G475" s="234" t="s">
        <v>343</v>
      </c>
      <c r="H475" s="235">
        <v>14</v>
      </c>
      <c r="I475" s="236"/>
      <c r="J475" s="237">
        <f>ROUND(I475*H475,2)</f>
        <v>0</v>
      </c>
      <c r="K475" s="233" t="s">
        <v>131</v>
      </c>
      <c r="L475" s="238"/>
      <c r="M475" s="239" t="s">
        <v>19</v>
      </c>
      <c r="N475" s="240" t="s">
        <v>43</v>
      </c>
      <c r="O475" s="84"/>
      <c r="P475" s="209">
        <f>O475*H475</f>
        <v>0</v>
      </c>
      <c r="Q475" s="209">
        <v>0.0065</v>
      </c>
      <c r="R475" s="209">
        <f>Q475*H475</f>
        <v>0.091</v>
      </c>
      <c r="S475" s="209">
        <v>0</v>
      </c>
      <c r="T475" s="210">
        <f>S475*H475</f>
        <v>0</v>
      </c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R475" s="211" t="s">
        <v>177</v>
      </c>
      <c r="AT475" s="211" t="s">
        <v>301</v>
      </c>
      <c r="AU475" s="211" t="s">
        <v>145</v>
      </c>
      <c r="AY475" s="17" t="s">
        <v>125</v>
      </c>
      <c r="BE475" s="212">
        <f>IF(N475="základní",J475,0)</f>
        <v>0</v>
      </c>
      <c r="BF475" s="212">
        <f>IF(N475="snížená",J475,0)</f>
        <v>0</v>
      </c>
      <c r="BG475" s="212">
        <f>IF(N475="zákl. přenesená",J475,0)</f>
        <v>0</v>
      </c>
      <c r="BH475" s="212">
        <f>IF(N475="sníž. přenesená",J475,0)</f>
        <v>0</v>
      </c>
      <c r="BI475" s="212">
        <f>IF(N475="nulová",J475,0)</f>
        <v>0</v>
      </c>
      <c r="BJ475" s="17" t="s">
        <v>80</v>
      </c>
      <c r="BK475" s="212">
        <f>ROUND(I475*H475,2)</f>
        <v>0</v>
      </c>
      <c r="BL475" s="17" t="s">
        <v>132</v>
      </c>
      <c r="BM475" s="211" t="s">
        <v>692</v>
      </c>
    </row>
    <row r="476" spans="1:47" s="2" customFormat="1" ht="12">
      <c r="A476" s="38"/>
      <c r="B476" s="39"/>
      <c r="C476" s="40"/>
      <c r="D476" s="213" t="s">
        <v>134</v>
      </c>
      <c r="E476" s="40"/>
      <c r="F476" s="214" t="s">
        <v>691</v>
      </c>
      <c r="G476" s="40"/>
      <c r="H476" s="40"/>
      <c r="I476" s="215"/>
      <c r="J476" s="40"/>
      <c r="K476" s="40"/>
      <c r="L476" s="44"/>
      <c r="M476" s="216"/>
      <c r="N476" s="217"/>
      <c r="O476" s="84"/>
      <c r="P476" s="84"/>
      <c r="Q476" s="84"/>
      <c r="R476" s="84"/>
      <c r="S476" s="84"/>
      <c r="T476" s="85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T476" s="17" t="s">
        <v>134</v>
      </c>
      <c r="AU476" s="17" t="s">
        <v>145</v>
      </c>
    </row>
    <row r="477" spans="1:65" s="2" customFormat="1" ht="14.4" customHeight="1">
      <c r="A477" s="38"/>
      <c r="B477" s="39"/>
      <c r="C477" s="231" t="s">
        <v>637</v>
      </c>
      <c r="D477" s="231" t="s">
        <v>301</v>
      </c>
      <c r="E477" s="232" t="s">
        <v>693</v>
      </c>
      <c r="F477" s="233" t="s">
        <v>694</v>
      </c>
      <c r="G477" s="234" t="s">
        <v>343</v>
      </c>
      <c r="H477" s="235">
        <v>14</v>
      </c>
      <c r="I477" s="236"/>
      <c r="J477" s="237">
        <f>ROUND(I477*H477,2)</f>
        <v>0</v>
      </c>
      <c r="K477" s="233" t="s">
        <v>131</v>
      </c>
      <c r="L477" s="238"/>
      <c r="M477" s="239" t="s">
        <v>19</v>
      </c>
      <c r="N477" s="240" t="s">
        <v>43</v>
      </c>
      <c r="O477" s="84"/>
      <c r="P477" s="209">
        <f>O477*H477</f>
        <v>0</v>
      </c>
      <c r="Q477" s="209">
        <v>0.00015</v>
      </c>
      <c r="R477" s="209">
        <f>Q477*H477</f>
        <v>0.0021</v>
      </c>
      <c r="S477" s="209">
        <v>0</v>
      </c>
      <c r="T477" s="210">
        <f>S477*H477</f>
        <v>0</v>
      </c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R477" s="211" t="s">
        <v>177</v>
      </c>
      <c r="AT477" s="211" t="s">
        <v>301</v>
      </c>
      <c r="AU477" s="211" t="s">
        <v>145</v>
      </c>
      <c r="AY477" s="17" t="s">
        <v>125</v>
      </c>
      <c r="BE477" s="212">
        <f>IF(N477="základní",J477,0)</f>
        <v>0</v>
      </c>
      <c r="BF477" s="212">
        <f>IF(N477="snížená",J477,0)</f>
        <v>0</v>
      </c>
      <c r="BG477" s="212">
        <f>IF(N477="zákl. přenesená",J477,0)</f>
        <v>0</v>
      </c>
      <c r="BH477" s="212">
        <f>IF(N477="sníž. přenesená",J477,0)</f>
        <v>0</v>
      </c>
      <c r="BI477" s="212">
        <f>IF(N477="nulová",J477,0)</f>
        <v>0</v>
      </c>
      <c r="BJ477" s="17" t="s">
        <v>80</v>
      </c>
      <c r="BK477" s="212">
        <f>ROUND(I477*H477,2)</f>
        <v>0</v>
      </c>
      <c r="BL477" s="17" t="s">
        <v>132</v>
      </c>
      <c r="BM477" s="211" t="s">
        <v>695</v>
      </c>
    </row>
    <row r="478" spans="1:47" s="2" customFormat="1" ht="12">
      <c r="A478" s="38"/>
      <c r="B478" s="39"/>
      <c r="C478" s="40"/>
      <c r="D478" s="213" t="s">
        <v>134</v>
      </c>
      <c r="E478" s="40"/>
      <c r="F478" s="214" t="s">
        <v>694</v>
      </c>
      <c r="G478" s="40"/>
      <c r="H478" s="40"/>
      <c r="I478" s="215"/>
      <c r="J478" s="40"/>
      <c r="K478" s="40"/>
      <c r="L478" s="44"/>
      <c r="M478" s="216"/>
      <c r="N478" s="217"/>
      <c r="O478" s="84"/>
      <c r="P478" s="84"/>
      <c r="Q478" s="84"/>
      <c r="R478" s="84"/>
      <c r="S478" s="84"/>
      <c r="T478" s="85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T478" s="17" t="s">
        <v>134</v>
      </c>
      <c r="AU478" s="17" t="s">
        <v>145</v>
      </c>
    </row>
    <row r="479" spans="1:65" s="2" customFormat="1" ht="22.2" customHeight="1">
      <c r="A479" s="38"/>
      <c r="B479" s="39"/>
      <c r="C479" s="200" t="s">
        <v>696</v>
      </c>
      <c r="D479" s="200" t="s">
        <v>127</v>
      </c>
      <c r="E479" s="201" t="s">
        <v>697</v>
      </c>
      <c r="F479" s="202" t="s">
        <v>698</v>
      </c>
      <c r="G479" s="203" t="s">
        <v>343</v>
      </c>
      <c r="H479" s="204">
        <v>15</v>
      </c>
      <c r="I479" s="205"/>
      <c r="J479" s="206">
        <f>ROUND(I479*H479,2)</f>
        <v>0</v>
      </c>
      <c r="K479" s="202" t="s">
        <v>131</v>
      </c>
      <c r="L479" s="44"/>
      <c r="M479" s="207" t="s">
        <v>19</v>
      </c>
      <c r="N479" s="208" t="s">
        <v>43</v>
      </c>
      <c r="O479" s="84"/>
      <c r="P479" s="209">
        <f>O479*H479</f>
        <v>0</v>
      </c>
      <c r="Q479" s="209">
        <v>0</v>
      </c>
      <c r="R479" s="209">
        <f>Q479*H479</f>
        <v>0</v>
      </c>
      <c r="S479" s="209">
        <v>0</v>
      </c>
      <c r="T479" s="210">
        <f>S479*H479</f>
        <v>0</v>
      </c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R479" s="211" t="s">
        <v>132</v>
      </c>
      <c r="AT479" s="211" t="s">
        <v>127</v>
      </c>
      <c r="AU479" s="211" t="s">
        <v>145</v>
      </c>
      <c r="AY479" s="17" t="s">
        <v>125</v>
      </c>
      <c r="BE479" s="212">
        <f>IF(N479="základní",J479,0)</f>
        <v>0</v>
      </c>
      <c r="BF479" s="212">
        <f>IF(N479="snížená",J479,0)</f>
        <v>0</v>
      </c>
      <c r="BG479" s="212">
        <f>IF(N479="zákl. přenesená",J479,0)</f>
        <v>0</v>
      </c>
      <c r="BH479" s="212">
        <f>IF(N479="sníž. přenesená",J479,0)</f>
        <v>0</v>
      </c>
      <c r="BI479" s="212">
        <f>IF(N479="nulová",J479,0)</f>
        <v>0</v>
      </c>
      <c r="BJ479" s="17" t="s">
        <v>80</v>
      </c>
      <c r="BK479" s="212">
        <f>ROUND(I479*H479,2)</f>
        <v>0</v>
      </c>
      <c r="BL479" s="17" t="s">
        <v>132</v>
      </c>
      <c r="BM479" s="211" t="s">
        <v>699</v>
      </c>
    </row>
    <row r="480" spans="1:47" s="2" customFormat="1" ht="12">
      <c r="A480" s="38"/>
      <c r="B480" s="39"/>
      <c r="C480" s="40"/>
      <c r="D480" s="213" t="s">
        <v>134</v>
      </c>
      <c r="E480" s="40"/>
      <c r="F480" s="214" t="s">
        <v>700</v>
      </c>
      <c r="G480" s="40"/>
      <c r="H480" s="40"/>
      <c r="I480" s="215"/>
      <c r="J480" s="40"/>
      <c r="K480" s="40"/>
      <c r="L480" s="44"/>
      <c r="M480" s="216"/>
      <c r="N480" s="217"/>
      <c r="O480" s="84"/>
      <c r="P480" s="84"/>
      <c r="Q480" s="84"/>
      <c r="R480" s="84"/>
      <c r="S480" s="84"/>
      <c r="T480" s="85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T480" s="17" t="s">
        <v>134</v>
      </c>
      <c r="AU480" s="17" t="s">
        <v>145</v>
      </c>
    </row>
    <row r="481" spans="1:47" s="2" customFormat="1" ht="12">
      <c r="A481" s="38"/>
      <c r="B481" s="39"/>
      <c r="C481" s="40"/>
      <c r="D481" s="218" t="s">
        <v>136</v>
      </c>
      <c r="E481" s="40"/>
      <c r="F481" s="219" t="s">
        <v>701</v>
      </c>
      <c r="G481" s="40"/>
      <c r="H481" s="40"/>
      <c r="I481" s="215"/>
      <c r="J481" s="40"/>
      <c r="K481" s="40"/>
      <c r="L481" s="44"/>
      <c r="M481" s="216"/>
      <c r="N481" s="217"/>
      <c r="O481" s="84"/>
      <c r="P481" s="84"/>
      <c r="Q481" s="84"/>
      <c r="R481" s="84"/>
      <c r="S481" s="84"/>
      <c r="T481" s="85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T481" s="17" t="s">
        <v>136</v>
      </c>
      <c r="AU481" s="17" t="s">
        <v>145</v>
      </c>
    </row>
    <row r="482" spans="1:51" s="13" customFormat="1" ht="12">
      <c r="A482" s="13"/>
      <c r="B482" s="220"/>
      <c r="C482" s="221"/>
      <c r="D482" s="213" t="s">
        <v>138</v>
      </c>
      <c r="E482" s="222" t="s">
        <v>19</v>
      </c>
      <c r="F482" s="223" t="s">
        <v>645</v>
      </c>
      <c r="G482" s="221"/>
      <c r="H482" s="224">
        <v>1</v>
      </c>
      <c r="I482" s="225"/>
      <c r="J482" s="221"/>
      <c r="K482" s="221"/>
      <c r="L482" s="226"/>
      <c r="M482" s="227"/>
      <c r="N482" s="228"/>
      <c r="O482" s="228"/>
      <c r="P482" s="228"/>
      <c r="Q482" s="228"/>
      <c r="R482" s="228"/>
      <c r="S482" s="228"/>
      <c r="T482" s="229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30" t="s">
        <v>138</v>
      </c>
      <c r="AU482" s="230" t="s">
        <v>145</v>
      </c>
      <c r="AV482" s="13" t="s">
        <v>82</v>
      </c>
      <c r="AW482" s="13" t="s">
        <v>33</v>
      </c>
      <c r="AX482" s="13" t="s">
        <v>72</v>
      </c>
      <c r="AY482" s="230" t="s">
        <v>125</v>
      </c>
    </row>
    <row r="483" spans="1:51" s="13" customFormat="1" ht="12">
      <c r="A483" s="13"/>
      <c r="B483" s="220"/>
      <c r="C483" s="221"/>
      <c r="D483" s="213" t="s">
        <v>138</v>
      </c>
      <c r="E483" s="222" t="s">
        <v>19</v>
      </c>
      <c r="F483" s="223" t="s">
        <v>646</v>
      </c>
      <c r="G483" s="221"/>
      <c r="H483" s="224">
        <v>1</v>
      </c>
      <c r="I483" s="225"/>
      <c r="J483" s="221"/>
      <c r="K483" s="221"/>
      <c r="L483" s="226"/>
      <c r="M483" s="227"/>
      <c r="N483" s="228"/>
      <c r="O483" s="228"/>
      <c r="P483" s="228"/>
      <c r="Q483" s="228"/>
      <c r="R483" s="228"/>
      <c r="S483" s="228"/>
      <c r="T483" s="229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30" t="s">
        <v>138</v>
      </c>
      <c r="AU483" s="230" t="s">
        <v>145</v>
      </c>
      <c r="AV483" s="13" t="s">
        <v>82</v>
      </c>
      <c r="AW483" s="13" t="s">
        <v>33</v>
      </c>
      <c r="AX483" s="13" t="s">
        <v>72</v>
      </c>
      <c r="AY483" s="230" t="s">
        <v>125</v>
      </c>
    </row>
    <row r="484" spans="1:51" s="13" customFormat="1" ht="12">
      <c r="A484" s="13"/>
      <c r="B484" s="220"/>
      <c r="C484" s="221"/>
      <c r="D484" s="213" t="s">
        <v>138</v>
      </c>
      <c r="E484" s="222" t="s">
        <v>19</v>
      </c>
      <c r="F484" s="223" t="s">
        <v>647</v>
      </c>
      <c r="G484" s="221"/>
      <c r="H484" s="224">
        <v>4</v>
      </c>
      <c r="I484" s="225"/>
      <c r="J484" s="221"/>
      <c r="K484" s="221"/>
      <c r="L484" s="226"/>
      <c r="M484" s="227"/>
      <c r="N484" s="228"/>
      <c r="O484" s="228"/>
      <c r="P484" s="228"/>
      <c r="Q484" s="228"/>
      <c r="R484" s="228"/>
      <c r="S484" s="228"/>
      <c r="T484" s="229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30" t="s">
        <v>138</v>
      </c>
      <c r="AU484" s="230" t="s">
        <v>145</v>
      </c>
      <c r="AV484" s="13" t="s">
        <v>82</v>
      </c>
      <c r="AW484" s="13" t="s">
        <v>33</v>
      </c>
      <c r="AX484" s="13" t="s">
        <v>72</v>
      </c>
      <c r="AY484" s="230" t="s">
        <v>125</v>
      </c>
    </row>
    <row r="485" spans="1:51" s="13" customFormat="1" ht="12">
      <c r="A485" s="13"/>
      <c r="B485" s="220"/>
      <c r="C485" s="221"/>
      <c r="D485" s="213" t="s">
        <v>138</v>
      </c>
      <c r="E485" s="222" t="s">
        <v>19</v>
      </c>
      <c r="F485" s="223" t="s">
        <v>648</v>
      </c>
      <c r="G485" s="221"/>
      <c r="H485" s="224">
        <v>2</v>
      </c>
      <c r="I485" s="225"/>
      <c r="J485" s="221"/>
      <c r="K485" s="221"/>
      <c r="L485" s="226"/>
      <c r="M485" s="227"/>
      <c r="N485" s="228"/>
      <c r="O485" s="228"/>
      <c r="P485" s="228"/>
      <c r="Q485" s="228"/>
      <c r="R485" s="228"/>
      <c r="S485" s="228"/>
      <c r="T485" s="229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30" t="s">
        <v>138</v>
      </c>
      <c r="AU485" s="230" t="s">
        <v>145</v>
      </c>
      <c r="AV485" s="13" t="s">
        <v>82</v>
      </c>
      <c r="AW485" s="13" t="s">
        <v>33</v>
      </c>
      <c r="AX485" s="13" t="s">
        <v>72</v>
      </c>
      <c r="AY485" s="230" t="s">
        <v>125</v>
      </c>
    </row>
    <row r="486" spans="1:51" s="13" customFormat="1" ht="12">
      <c r="A486" s="13"/>
      <c r="B486" s="220"/>
      <c r="C486" s="221"/>
      <c r="D486" s="213" t="s">
        <v>138</v>
      </c>
      <c r="E486" s="222" t="s">
        <v>19</v>
      </c>
      <c r="F486" s="223" t="s">
        <v>649</v>
      </c>
      <c r="G486" s="221"/>
      <c r="H486" s="224">
        <v>1</v>
      </c>
      <c r="I486" s="225"/>
      <c r="J486" s="221"/>
      <c r="K486" s="221"/>
      <c r="L486" s="226"/>
      <c r="M486" s="227"/>
      <c r="N486" s="228"/>
      <c r="O486" s="228"/>
      <c r="P486" s="228"/>
      <c r="Q486" s="228"/>
      <c r="R486" s="228"/>
      <c r="S486" s="228"/>
      <c r="T486" s="229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30" t="s">
        <v>138</v>
      </c>
      <c r="AU486" s="230" t="s">
        <v>145</v>
      </c>
      <c r="AV486" s="13" t="s">
        <v>82</v>
      </c>
      <c r="AW486" s="13" t="s">
        <v>33</v>
      </c>
      <c r="AX486" s="13" t="s">
        <v>72</v>
      </c>
      <c r="AY486" s="230" t="s">
        <v>125</v>
      </c>
    </row>
    <row r="487" spans="1:51" s="13" customFormat="1" ht="12">
      <c r="A487" s="13"/>
      <c r="B487" s="220"/>
      <c r="C487" s="221"/>
      <c r="D487" s="213" t="s">
        <v>138</v>
      </c>
      <c r="E487" s="222" t="s">
        <v>19</v>
      </c>
      <c r="F487" s="223" t="s">
        <v>650</v>
      </c>
      <c r="G487" s="221"/>
      <c r="H487" s="224">
        <v>2</v>
      </c>
      <c r="I487" s="225"/>
      <c r="J487" s="221"/>
      <c r="K487" s="221"/>
      <c r="L487" s="226"/>
      <c r="M487" s="227"/>
      <c r="N487" s="228"/>
      <c r="O487" s="228"/>
      <c r="P487" s="228"/>
      <c r="Q487" s="228"/>
      <c r="R487" s="228"/>
      <c r="S487" s="228"/>
      <c r="T487" s="229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0" t="s">
        <v>138</v>
      </c>
      <c r="AU487" s="230" t="s">
        <v>145</v>
      </c>
      <c r="AV487" s="13" t="s">
        <v>82</v>
      </c>
      <c r="AW487" s="13" t="s">
        <v>33</v>
      </c>
      <c r="AX487" s="13" t="s">
        <v>72</v>
      </c>
      <c r="AY487" s="230" t="s">
        <v>125</v>
      </c>
    </row>
    <row r="488" spans="1:51" s="13" customFormat="1" ht="12">
      <c r="A488" s="13"/>
      <c r="B488" s="220"/>
      <c r="C488" s="221"/>
      <c r="D488" s="213" t="s">
        <v>138</v>
      </c>
      <c r="E488" s="222" t="s">
        <v>19</v>
      </c>
      <c r="F488" s="223" t="s">
        <v>651</v>
      </c>
      <c r="G488" s="221"/>
      <c r="H488" s="224">
        <v>1</v>
      </c>
      <c r="I488" s="225"/>
      <c r="J488" s="221"/>
      <c r="K488" s="221"/>
      <c r="L488" s="226"/>
      <c r="M488" s="227"/>
      <c r="N488" s="228"/>
      <c r="O488" s="228"/>
      <c r="P488" s="228"/>
      <c r="Q488" s="228"/>
      <c r="R488" s="228"/>
      <c r="S488" s="228"/>
      <c r="T488" s="229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30" t="s">
        <v>138</v>
      </c>
      <c r="AU488" s="230" t="s">
        <v>145</v>
      </c>
      <c r="AV488" s="13" t="s">
        <v>82</v>
      </c>
      <c r="AW488" s="13" t="s">
        <v>33</v>
      </c>
      <c r="AX488" s="13" t="s">
        <v>72</v>
      </c>
      <c r="AY488" s="230" t="s">
        <v>125</v>
      </c>
    </row>
    <row r="489" spans="1:51" s="13" customFormat="1" ht="12">
      <c r="A489" s="13"/>
      <c r="B489" s="220"/>
      <c r="C489" s="221"/>
      <c r="D489" s="213" t="s">
        <v>138</v>
      </c>
      <c r="E489" s="222" t="s">
        <v>19</v>
      </c>
      <c r="F489" s="223" t="s">
        <v>652</v>
      </c>
      <c r="G489" s="221"/>
      <c r="H489" s="224">
        <v>2</v>
      </c>
      <c r="I489" s="225"/>
      <c r="J489" s="221"/>
      <c r="K489" s="221"/>
      <c r="L489" s="226"/>
      <c r="M489" s="227"/>
      <c r="N489" s="228"/>
      <c r="O489" s="228"/>
      <c r="P489" s="228"/>
      <c r="Q489" s="228"/>
      <c r="R489" s="228"/>
      <c r="S489" s="228"/>
      <c r="T489" s="229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30" t="s">
        <v>138</v>
      </c>
      <c r="AU489" s="230" t="s">
        <v>145</v>
      </c>
      <c r="AV489" s="13" t="s">
        <v>82</v>
      </c>
      <c r="AW489" s="13" t="s">
        <v>33</v>
      </c>
      <c r="AX489" s="13" t="s">
        <v>72</v>
      </c>
      <c r="AY489" s="230" t="s">
        <v>125</v>
      </c>
    </row>
    <row r="490" spans="1:51" s="14" customFormat="1" ht="12">
      <c r="A490" s="14"/>
      <c r="B490" s="241"/>
      <c r="C490" s="242"/>
      <c r="D490" s="213" t="s">
        <v>138</v>
      </c>
      <c r="E490" s="243" t="s">
        <v>19</v>
      </c>
      <c r="F490" s="244" t="s">
        <v>653</v>
      </c>
      <c r="G490" s="242"/>
      <c r="H490" s="243" t="s">
        <v>19</v>
      </c>
      <c r="I490" s="245"/>
      <c r="J490" s="242"/>
      <c r="K490" s="242"/>
      <c r="L490" s="246"/>
      <c r="M490" s="247"/>
      <c r="N490" s="248"/>
      <c r="O490" s="248"/>
      <c r="P490" s="248"/>
      <c r="Q490" s="248"/>
      <c r="R490" s="248"/>
      <c r="S490" s="248"/>
      <c r="T490" s="249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50" t="s">
        <v>138</v>
      </c>
      <c r="AU490" s="250" t="s">
        <v>145</v>
      </c>
      <c r="AV490" s="14" t="s">
        <v>80</v>
      </c>
      <c r="AW490" s="14" t="s">
        <v>33</v>
      </c>
      <c r="AX490" s="14" t="s">
        <v>72</v>
      </c>
      <c r="AY490" s="250" t="s">
        <v>125</v>
      </c>
    </row>
    <row r="491" spans="1:51" s="13" customFormat="1" ht="12">
      <c r="A491" s="13"/>
      <c r="B491" s="220"/>
      <c r="C491" s="221"/>
      <c r="D491" s="213" t="s">
        <v>138</v>
      </c>
      <c r="E491" s="222" t="s">
        <v>19</v>
      </c>
      <c r="F491" s="223" t="s">
        <v>654</v>
      </c>
      <c r="G491" s="221"/>
      <c r="H491" s="224">
        <v>1</v>
      </c>
      <c r="I491" s="225"/>
      <c r="J491" s="221"/>
      <c r="K491" s="221"/>
      <c r="L491" s="226"/>
      <c r="M491" s="227"/>
      <c r="N491" s="228"/>
      <c r="O491" s="228"/>
      <c r="P491" s="228"/>
      <c r="Q491" s="228"/>
      <c r="R491" s="228"/>
      <c r="S491" s="228"/>
      <c r="T491" s="229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30" t="s">
        <v>138</v>
      </c>
      <c r="AU491" s="230" t="s">
        <v>145</v>
      </c>
      <c r="AV491" s="13" t="s">
        <v>82</v>
      </c>
      <c r="AW491" s="13" t="s">
        <v>33</v>
      </c>
      <c r="AX491" s="13" t="s">
        <v>72</v>
      </c>
      <c r="AY491" s="230" t="s">
        <v>125</v>
      </c>
    </row>
    <row r="492" spans="1:65" s="2" customFormat="1" ht="14.4" customHeight="1">
      <c r="A492" s="38"/>
      <c r="B492" s="39"/>
      <c r="C492" s="231" t="s">
        <v>702</v>
      </c>
      <c r="D492" s="231" t="s">
        <v>301</v>
      </c>
      <c r="E492" s="232" t="s">
        <v>703</v>
      </c>
      <c r="F492" s="233" t="s">
        <v>704</v>
      </c>
      <c r="G492" s="234" t="s">
        <v>343</v>
      </c>
      <c r="H492" s="235">
        <v>15</v>
      </c>
      <c r="I492" s="236"/>
      <c r="J492" s="237">
        <f>ROUND(I492*H492,2)</f>
        <v>0</v>
      </c>
      <c r="K492" s="233" t="s">
        <v>131</v>
      </c>
      <c r="L492" s="238"/>
      <c r="M492" s="239" t="s">
        <v>19</v>
      </c>
      <c r="N492" s="240" t="s">
        <v>43</v>
      </c>
      <c r="O492" s="84"/>
      <c r="P492" s="209">
        <f>O492*H492</f>
        <v>0</v>
      </c>
      <c r="Q492" s="209">
        <v>0.0004</v>
      </c>
      <c r="R492" s="209">
        <f>Q492*H492</f>
        <v>0.006</v>
      </c>
      <c r="S492" s="209">
        <v>0</v>
      </c>
      <c r="T492" s="210">
        <f>S492*H492</f>
        <v>0</v>
      </c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R492" s="211" t="s">
        <v>177</v>
      </c>
      <c r="AT492" s="211" t="s">
        <v>301</v>
      </c>
      <c r="AU492" s="211" t="s">
        <v>145</v>
      </c>
      <c r="AY492" s="17" t="s">
        <v>125</v>
      </c>
      <c r="BE492" s="212">
        <f>IF(N492="základní",J492,0)</f>
        <v>0</v>
      </c>
      <c r="BF492" s="212">
        <f>IF(N492="snížená",J492,0)</f>
        <v>0</v>
      </c>
      <c r="BG492" s="212">
        <f>IF(N492="zákl. přenesená",J492,0)</f>
        <v>0</v>
      </c>
      <c r="BH492" s="212">
        <f>IF(N492="sníž. přenesená",J492,0)</f>
        <v>0</v>
      </c>
      <c r="BI492" s="212">
        <f>IF(N492="nulová",J492,0)</f>
        <v>0</v>
      </c>
      <c r="BJ492" s="17" t="s">
        <v>80</v>
      </c>
      <c r="BK492" s="212">
        <f>ROUND(I492*H492,2)</f>
        <v>0</v>
      </c>
      <c r="BL492" s="17" t="s">
        <v>132</v>
      </c>
      <c r="BM492" s="211" t="s">
        <v>705</v>
      </c>
    </row>
    <row r="493" spans="1:47" s="2" customFormat="1" ht="12">
      <c r="A493" s="38"/>
      <c r="B493" s="39"/>
      <c r="C493" s="40"/>
      <c r="D493" s="213" t="s">
        <v>134</v>
      </c>
      <c r="E493" s="40"/>
      <c r="F493" s="214" t="s">
        <v>704</v>
      </c>
      <c r="G493" s="40"/>
      <c r="H493" s="40"/>
      <c r="I493" s="215"/>
      <c r="J493" s="40"/>
      <c r="K493" s="40"/>
      <c r="L493" s="44"/>
      <c r="M493" s="216"/>
      <c r="N493" s="217"/>
      <c r="O493" s="84"/>
      <c r="P493" s="84"/>
      <c r="Q493" s="84"/>
      <c r="R493" s="84"/>
      <c r="S493" s="84"/>
      <c r="T493" s="85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T493" s="17" t="s">
        <v>134</v>
      </c>
      <c r="AU493" s="17" t="s">
        <v>145</v>
      </c>
    </row>
    <row r="494" spans="1:65" s="2" customFormat="1" ht="22.2" customHeight="1">
      <c r="A494" s="38"/>
      <c r="B494" s="39"/>
      <c r="C494" s="200" t="s">
        <v>706</v>
      </c>
      <c r="D494" s="200" t="s">
        <v>127</v>
      </c>
      <c r="E494" s="201" t="s">
        <v>707</v>
      </c>
      <c r="F494" s="202" t="s">
        <v>708</v>
      </c>
      <c r="G494" s="203" t="s">
        <v>207</v>
      </c>
      <c r="H494" s="204">
        <v>252</v>
      </c>
      <c r="I494" s="205"/>
      <c r="J494" s="206">
        <f>ROUND(I494*H494,2)</f>
        <v>0</v>
      </c>
      <c r="K494" s="202" t="s">
        <v>131</v>
      </c>
      <c r="L494" s="44"/>
      <c r="M494" s="207" t="s">
        <v>19</v>
      </c>
      <c r="N494" s="208" t="s">
        <v>43</v>
      </c>
      <c r="O494" s="84"/>
      <c r="P494" s="209">
        <f>O494*H494</f>
        <v>0</v>
      </c>
      <c r="Q494" s="209">
        <v>0.0002</v>
      </c>
      <c r="R494" s="209">
        <f>Q494*H494</f>
        <v>0.0504</v>
      </c>
      <c r="S494" s="209">
        <v>0</v>
      </c>
      <c r="T494" s="210">
        <f>S494*H494</f>
        <v>0</v>
      </c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R494" s="211" t="s">
        <v>132</v>
      </c>
      <c r="AT494" s="211" t="s">
        <v>127</v>
      </c>
      <c r="AU494" s="211" t="s">
        <v>145</v>
      </c>
      <c r="AY494" s="17" t="s">
        <v>125</v>
      </c>
      <c r="BE494" s="212">
        <f>IF(N494="základní",J494,0)</f>
        <v>0</v>
      </c>
      <c r="BF494" s="212">
        <f>IF(N494="snížená",J494,0)</f>
        <v>0</v>
      </c>
      <c r="BG494" s="212">
        <f>IF(N494="zákl. přenesená",J494,0)</f>
        <v>0</v>
      </c>
      <c r="BH494" s="212">
        <f>IF(N494="sníž. přenesená",J494,0)</f>
        <v>0</v>
      </c>
      <c r="BI494" s="212">
        <f>IF(N494="nulová",J494,0)</f>
        <v>0</v>
      </c>
      <c r="BJ494" s="17" t="s">
        <v>80</v>
      </c>
      <c r="BK494" s="212">
        <f>ROUND(I494*H494,2)</f>
        <v>0</v>
      </c>
      <c r="BL494" s="17" t="s">
        <v>132</v>
      </c>
      <c r="BM494" s="211" t="s">
        <v>709</v>
      </c>
    </row>
    <row r="495" spans="1:47" s="2" customFormat="1" ht="12">
      <c r="A495" s="38"/>
      <c r="B495" s="39"/>
      <c r="C495" s="40"/>
      <c r="D495" s="213" t="s">
        <v>134</v>
      </c>
      <c r="E495" s="40"/>
      <c r="F495" s="214" t="s">
        <v>710</v>
      </c>
      <c r="G495" s="40"/>
      <c r="H495" s="40"/>
      <c r="I495" s="215"/>
      <c r="J495" s="40"/>
      <c r="K495" s="40"/>
      <c r="L495" s="44"/>
      <c r="M495" s="216"/>
      <c r="N495" s="217"/>
      <c r="O495" s="84"/>
      <c r="P495" s="84"/>
      <c r="Q495" s="84"/>
      <c r="R495" s="84"/>
      <c r="S495" s="84"/>
      <c r="T495" s="85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T495" s="17" t="s">
        <v>134</v>
      </c>
      <c r="AU495" s="17" t="s">
        <v>145</v>
      </c>
    </row>
    <row r="496" spans="1:47" s="2" customFormat="1" ht="12">
      <c r="A496" s="38"/>
      <c r="B496" s="39"/>
      <c r="C496" s="40"/>
      <c r="D496" s="218" t="s">
        <v>136</v>
      </c>
      <c r="E496" s="40"/>
      <c r="F496" s="219" t="s">
        <v>711</v>
      </c>
      <c r="G496" s="40"/>
      <c r="H496" s="40"/>
      <c r="I496" s="215"/>
      <c r="J496" s="40"/>
      <c r="K496" s="40"/>
      <c r="L496" s="44"/>
      <c r="M496" s="216"/>
      <c r="N496" s="217"/>
      <c r="O496" s="84"/>
      <c r="P496" s="84"/>
      <c r="Q496" s="84"/>
      <c r="R496" s="84"/>
      <c r="S496" s="84"/>
      <c r="T496" s="85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T496" s="17" t="s">
        <v>136</v>
      </c>
      <c r="AU496" s="17" t="s">
        <v>145</v>
      </c>
    </row>
    <row r="497" spans="1:51" s="13" customFormat="1" ht="12">
      <c r="A497" s="13"/>
      <c r="B497" s="220"/>
      <c r="C497" s="221"/>
      <c r="D497" s="213" t="s">
        <v>138</v>
      </c>
      <c r="E497" s="222" t="s">
        <v>19</v>
      </c>
      <c r="F497" s="223" t="s">
        <v>712</v>
      </c>
      <c r="G497" s="221"/>
      <c r="H497" s="224">
        <v>18</v>
      </c>
      <c r="I497" s="225"/>
      <c r="J497" s="221"/>
      <c r="K497" s="221"/>
      <c r="L497" s="226"/>
      <c r="M497" s="227"/>
      <c r="N497" s="228"/>
      <c r="O497" s="228"/>
      <c r="P497" s="228"/>
      <c r="Q497" s="228"/>
      <c r="R497" s="228"/>
      <c r="S497" s="228"/>
      <c r="T497" s="229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0" t="s">
        <v>138</v>
      </c>
      <c r="AU497" s="230" t="s">
        <v>145</v>
      </c>
      <c r="AV497" s="13" t="s">
        <v>82</v>
      </c>
      <c r="AW497" s="13" t="s">
        <v>33</v>
      </c>
      <c r="AX497" s="13" t="s">
        <v>72</v>
      </c>
      <c r="AY497" s="230" t="s">
        <v>125</v>
      </c>
    </row>
    <row r="498" spans="1:51" s="13" customFormat="1" ht="12">
      <c r="A498" s="13"/>
      <c r="B498" s="220"/>
      <c r="C498" s="221"/>
      <c r="D498" s="213" t="s">
        <v>138</v>
      </c>
      <c r="E498" s="222" t="s">
        <v>19</v>
      </c>
      <c r="F498" s="223" t="s">
        <v>713</v>
      </c>
      <c r="G498" s="221"/>
      <c r="H498" s="224">
        <v>234</v>
      </c>
      <c r="I498" s="225"/>
      <c r="J498" s="221"/>
      <c r="K498" s="221"/>
      <c r="L498" s="226"/>
      <c r="M498" s="227"/>
      <c r="N498" s="228"/>
      <c r="O498" s="228"/>
      <c r="P498" s="228"/>
      <c r="Q498" s="228"/>
      <c r="R498" s="228"/>
      <c r="S498" s="228"/>
      <c r="T498" s="229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30" t="s">
        <v>138</v>
      </c>
      <c r="AU498" s="230" t="s">
        <v>145</v>
      </c>
      <c r="AV498" s="13" t="s">
        <v>82</v>
      </c>
      <c r="AW498" s="13" t="s">
        <v>33</v>
      </c>
      <c r="AX498" s="13" t="s">
        <v>72</v>
      </c>
      <c r="AY498" s="230" t="s">
        <v>125</v>
      </c>
    </row>
    <row r="499" spans="1:65" s="2" customFormat="1" ht="22.2" customHeight="1">
      <c r="A499" s="38"/>
      <c r="B499" s="39"/>
      <c r="C499" s="200" t="s">
        <v>714</v>
      </c>
      <c r="D499" s="200" t="s">
        <v>127</v>
      </c>
      <c r="E499" s="201" t="s">
        <v>715</v>
      </c>
      <c r="F499" s="202" t="s">
        <v>716</v>
      </c>
      <c r="G499" s="203" t="s">
        <v>130</v>
      </c>
      <c r="H499" s="204">
        <v>4.5</v>
      </c>
      <c r="I499" s="205"/>
      <c r="J499" s="206">
        <f>ROUND(I499*H499,2)</f>
        <v>0</v>
      </c>
      <c r="K499" s="202" t="s">
        <v>131</v>
      </c>
      <c r="L499" s="44"/>
      <c r="M499" s="207" t="s">
        <v>19</v>
      </c>
      <c r="N499" s="208" t="s">
        <v>43</v>
      </c>
      <c r="O499" s="84"/>
      <c r="P499" s="209">
        <f>O499*H499</f>
        <v>0</v>
      </c>
      <c r="Q499" s="209">
        <v>0.0016</v>
      </c>
      <c r="R499" s="209">
        <f>Q499*H499</f>
        <v>0.007200000000000001</v>
      </c>
      <c r="S499" s="209">
        <v>0</v>
      </c>
      <c r="T499" s="210">
        <f>S499*H499</f>
        <v>0</v>
      </c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R499" s="211" t="s">
        <v>132</v>
      </c>
      <c r="AT499" s="211" t="s">
        <v>127</v>
      </c>
      <c r="AU499" s="211" t="s">
        <v>145</v>
      </c>
      <c r="AY499" s="17" t="s">
        <v>125</v>
      </c>
      <c r="BE499" s="212">
        <f>IF(N499="základní",J499,0)</f>
        <v>0</v>
      </c>
      <c r="BF499" s="212">
        <f>IF(N499="snížená",J499,0)</f>
        <v>0</v>
      </c>
      <c r="BG499" s="212">
        <f>IF(N499="zákl. přenesená",J499,0)</f>
        <v>0</v>
      </c>
      <c r="BH499" s="212">
        <f>IF(N499="sníž. přenesená",J499,0)</f>
        <v>0</v>
      </c>
      <c r="BI499" s="212">
        <f>IF(N499="nulová",J499,0)</f>
        <v>0</v>
      </c>
      <c r="BJ499" s="17" t="s">
        <v>80</v>
      </c>
      <c r="BK499" s="212">
        <f>ROUND(I499*H499,2)</f>
        <v>0</v>
      </c>
      <c r="BL499" s="17" t="s">
        <v>132</v>
      </c>
      <c r="BM499" s="211" t="s">
        <v>717</v>
      </c>
    </row>
    <row r="500" spans="1:47" s="2" customFormat="1" ht="12">
      <c r="A500" s="38"/>
      <c r="B500" s="39"/>
      <c r="C500" s="40"/>
      <c r="D500" s="213" t="s">
        <v>134</v>
      </c>
      <c r="E500" s="40"/>
      <c r="F500" s="214" t="s">
        <v>718</v>
      </c>
      <c r="G500" s="40"/>
      <c r="H500" s="40"/>
      <c r="I500" s="215"/>
      <c r="J500" s="40"/>
      <c r="K500" s="40"/>
      <c r="L500" s="44"/>
      <c r="M500" s="216"/>
      <c r="N500" s="217"/>
      <c r="O500" s="84"/>
      <c r="P500" s="84"/>
      <c r="Q500" s="84"/>
      <c r="R500" s="84"/>
      <c r="S500" s="84"/>
      <c r="T500" s="85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T500" s="17" t="s">
        <v>134</v>
      </c>
      <c r="AU500" s="17" t="s">
        <v>145</v>
      </c>
    </row>
    <row r="501" spans="1:47" s="2" customFormat="1" ht="12">
      <c r="A501" s="38"/>
      <c r="B501" s="39"/>
      <c r="C501" s="40"/>
      <c r="D501" s="218" t="s">
        <v>136</v>
      </c>
      <c r="E501" s="40"/>
      <c r="F501" s="219" t="s">
        <v>719</v>
      </c>
      <c r="G501" s="40"/>
      <c r="H501" s="40"/>
      <c r="I501" s="215"/>
      <c r="J501" s="40"/>
      <c r="K501" s="40"/>
      <c r="L501" s="44"/>
      <c r="M501" s="216"/>
      <c r="N501" s="217"/>
      <c r="O501" s="84"/>
      <c r="P501" s="84"/>
      <c r="Q501" s="84"/>
      <c r="R501" s="84"/>
      <c r="S501" s="84"/>
      <c r="T501" s="85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T501" s="17" t="s">
        <v>136</v>
      </c>
      <c r="AU501" s="17" t="s">
        <v>145</v>
      </c>
    </row>
    <row r="502" spans="1:51" s="13" customFormat="1" ht="12">
      <c r="A502" s="13"/>
      <c r="B502" s="220"/>
      <c r="C502" s="221"/>
      <c r="D502" s="213" t="s">
        <v>138</v>
      </c>
      <c r="E502" s="222" t="s">
        <v>19</v>
      </c>
      <c r="F502" s="223" t="s">
        <v>720</v>
      </c>
      <c r="G502" s="221"/>
      <c r="H502" s="224">
        <v>1.5</v>
      </c>
      <c r="I502" s="225"/>
      <c r="J502" s="221"/>
      <c r="K502" s="221"/>
      <c r="L502" s="226"/>
      <c r="M502" s="227"/>
      <c r="N502" s="228"/>
      <c r="O502" s="228"/>
      <c r="P502" s="228"/>
      <c r="Q502" s="228"/>
      <c r="R502" s="228"/>
      <c r="S502" s="228"/>
      <c r="T502" s="229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30" t="s">
        <v>138</v>
      </c>
      <c r="AU502" s="230" t="s">
        <v>145</v>
      </c>
      <c r="AV502" s="13" t="s">
        <v>82</v>
      </c>
      <c r="AW502" s="13" t="s">
        <v>33</v>
      </c>
      <c r="AX502" s="13" t="s">
        <v>72</v>
      </c>
      <c r="AY502" s="230" t="s">
        <v>125</v>
      </c>
    </row>
    <row r="503" spans="1:51" s="13" customFormat="1" ht="12">
      <c r="A503" s="13"/>
      <c r="B503" s="220"/>
      <c r="C503" s="221"/>
      <c r="D503" s="213" t="s">
        <v>138</v>
      </c>
      <c r="E503" s="222" t="s">
        <v>19</v>
      </c>
      <c r="F503" s="223" t="s">
        <v>721</v>
      </c>
      <c r="G503" s="221"/>
      <c r="H503" s="224">
        <v>3</v>
      </c>
      <c r="I503" s="225"/>
      <c r="J503" s="221"/>
      <c r="K503" s="221"/>
      <c r="L503" s="226"/>
      <c r="M503" s="227"/>
      <c r="N503" s="228"/>
      <c r="O503" s="228"/>
      <c r="P503" s="228"/>
      <c r="Q503" s="228"/>
      <c r="R503" s="228"/>
      <c r="S503" s="228"/>
      <c r="T503" s="229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30" t="s">
        <v>138</v>
      </c>
      <c r="AU503" s="230" t="s">
        <v>145</v>
      </c>
      <c r="AV503" s="13" t="s">
        <v>82</v>
      </c>
      <c r="AW503" s="13" t="s">
        <v>33</v>
      </c>
      <c r="AX503" s="13" t="s">
        <v>72</v>
      </c>
      <c r="AY503" s="230" t="s">
        <v>125</v>
      </c>
    </row>
    <row r="504" spans="1:65" s="2" customFormat="1" ht="22.2" customHeight="1">
      <c r="A504" s="38"/>
      <c r="B504" s="39"/>
      <c r="C504" s="200" t="s">
        <v>722</v>
      </c>
      <c r="D504" s="200" t="s">
        <v>127</v>
      </c>
      <c r="E504" s="201" t="s">
        <v>723</v>
      </c>
      <c r="F504" s="202" t="s">
        <v>724</v>
      </c>
      <c r="G504" s="203" t="s">
        <v>130</v>
      </c>
      <c r="H504" s="204">
        <v>7.5</v>
      </c>
      <c r="I504" s="205"/>
      <c r="J504" s="206">
        <f>ROUND(I504*H504,2)</f>
        <v>0</v>
      </c>
      <c r="K504" s="202" t="s">
        <v>131</v>
      </c>
      <c r="L504" s="44"/>
      <c r="M504" s="207" t="s">
        <v>19</v>
      </c>
      <c r="N504" s="208" t="s">
        <v>43</v>
      </c>
      <c r="O504" s="84"/>
      <c r="P504" s="209">
        <f>O504*H504</f>
        <v>0</v>
      </c>
      <c r="Q504" s="209">
        <v>0.0016</v>
      </c>
      <c r="R504" s="209">
        <f>Q504*H504</f>
        <v>0.012</v>
      </c>
      <c r="S504" s="209">
        <v>0</v>
      </c>
      <c r="T504" s="210">
        <f>S504*H504</f>
        <v>0</v>
      </c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R504" s="211" t="s">
        <v>132</v>
      </c>
      <c r="AT504" s="211" t="s">
        <v>127</v>
      </c>
      <c r="AU504" s="211" t="s">
        <v>145</v>
      </c>
      <c r="AY504" s="17" t="s">
        <v>125</v>
      </c>
      <c r="BE504" s="212">
        <f>IF(N504="základní",J504,0)</f>
        <v>0</v>
      </c>
      <c r="BF504" s="212">
        <f>IF(N504="snížená",J504,0)</f>
        <v>0</v>
      </c>
      <c r="BG504" s="212">
        <f>IF(N504="zákl. přenesená",J504,0)</f>
        <v>0</v>
      </c>
      <c r="BH504" s="212">
        <f>IF(N504="sníž. přenesená",J504,0)</f>
        <v>0</v>
      </c>
      <c r="BI504" s="212">
        <f>IF(N504="nulová",J504,0)</f>
        <v>0</v>
      </c>
      <c r="BJ504" s="17" t="s">
        <v>80</v>
      </c>
      <c r="BK504" s="212">
        <f>ROUND(I504*H504,2)</f>
        <v>0</v>
      </c>
      <c r="BL504" s="17" t="s">
        <v>132</v>
      </c>
      <c r="BM504" s="211" t="s">
        <v>725</v>
      </c>
    </row>
    <row r="505" spans="1:47" s="2" customFormat="1" ht="12">
      <c r="A505" s="38"/>
      <c r="B505" s="39"/>
      <c r="C505" s="40"/>
      <c r="D505" s="213" t="s">
        <v>134</v>
      </c>
      <c r="E505" s="40"/>
      <c r="F505" s="214" t="s">
        <v>726</v>
      </c>
      <c r="G505" s="40"/>
      <c r="H505" s="40"/>
      <c r="I505" s="215"/>
      <c r="J505" s="40"/>
      <c r="K505" s="40"/>
      <c r="L505" s="44"/>
      <c r="M505" s="216"/>
      <c r="N505" s="217"/>
      <c r="O505" s="84"/>
      <c r="P505" s="84"/>
      <c r="Q505" s="84"/>
      <c r="R505" s="84"/>
      <c r="S505" s="84"/>
      <c r="T505" s="85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T505" s="17" t="s">
        <v>134</v>
      </c>
      <c r="AU505" s="17" t="s">
        <v>145</v>
      </c>
    </row>
    <row r="506" spans="1:47" s="2" customFormat="1" ht="12">
      <c r="A506" s="38"/>
      <c r="B506" s="39"/>
      <c r="C506" s="40"/>
      <c r="D506" s="218" t="s">
        <v>136</v>
      </c>
      <c r="E506" s="40"/>
      <c r="F506" s="219" t="s">
        <v>727</v>
      </c>
      <c r="G506" s="40"/>
      <c r="H506" s="40"/>
      <c r="I506" s="215"/>
      <c r="J506" s="40"/>
      <c r="K506" s="40"/>
      <c r="L506" s="44"/>
      <c r="M506" s="216"/>
      <c r="N506" s="217"/>
      <c r="O506" s="84"/>
      <c r="P506" s="84"/>
      <c r="Q506" s="84"/>
      <c r="R506" s="84"/>
      <c r="S506" s="84"/>
      <c r="T506" s="85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T506" s="17" t="s">
        <v>136</v>
      </c>
      <c r="AU506" s="17" t="s">
        <v>145</v>
      </c>
    </row>
    <row r="507" spans="1:51" s="13" customFormat="1" ht="12">
      <c r="A507" s="13"/>
      <c r="B507" s="220"/>
      <c r="C507" s="221"/>
      <c r="D507" s="213" t="s">
        <v>138</v>
      </c>
      <c r="E507" s="222" t="s">
        <v>19</v>
      </c>
      <c r="F507" s="223" t="s">
        <v>728</v>
      </c>
      <c r="G507" s="221"/>
      <c r="H507" s="224">
        <v>7.5</v>
      </c>
      <c r="I507" s="225"/>
      <c r="J507" s="221"/>
      <c r="K507" s="221"/>
      <c r="L507" s="226"/>
      <c r="M507" s="227"/>
      <c r="N507" s="228"/>
      <c r="O507" s="228"/>
      <c r="P507" s="228"/>
      <c r="Q507" s="228"/>
      <c r="R507" s="228"/>
      <c r="S507" s="228"/>
      <c r="T507" s="229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30" t="s">
        <v>138</v>
      </c>
      <c r="AU507" s="230" t="s">
        <v>145</v>
      </c>
      <c r="AV507" s="13" t="s">
        <v>82</v>
      </c>
      <c r="AW507" s="13" t="s">
        <v>33</v>
      </c>
      <c r="AX507" s="13" t="s">
        <v>72</v>
      </c>
      <c r="AY507" s="230" t="s">
        <v>125</v>
      </c>
    </row>
    <row r="508" spans="1:65" s="2" customFormat="1" ht="22.2" customHeight="1">
      <c r="A508" s="38"/>
      <c r="B508" s="39"/>
      <c r="C508" s="200" t="s">
        <v>729</v>
      </c>
      <c r="D508" s="200" t="s">
        <v>127</v>
      </c>
      <c r="E508" s="201" t="s">
        <v>730</v>
      </c>
      <c r="F508" s="202" t="s">
        <v>731</v>
      </c>
      <c r="G508" s="203" t="s">
        <v>207</v>
      </c>
      <c r="H508" s="204">
        <v>543</v>
      </c>
      <c r="I508" s="205"/>
      <c r="J508" s="206">
        <f>ROUND(I508*H508,2)</f>
        <v>0</v>
      </c>
      <c r="K508" s="202" t="s">
        <v>131</v>
      </c>
      <c r="L508" s="44"/>
      <c r="M508" s="207" t="s">
        <v>19</v>
      </c>
      <c r="N508" s="208" t="s">
        <v>43</v>
      </c>
      <c r="O508" s="84"/>
      <c r="P508" s="209">
        <f>O508*H508</f>
        <v>0</v>
      </c>
      <c r="Q508" s="209">
        <v>0.1554</v>
      </c>
      <c r="R508" s="209">
        <f>Q508*H508</f>
        <v>84.38220000000001</v>
      </c>
      <c r="S508" s="209">
        <v>0</v>
      </c>
      <c r="T508" s="210">
        <f>S508*H508</f>
        <v>0</v>
      </c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R508" s="211" t="s">
        <v>132</v>
      </c>
      <c r="AT508" s="211" t="s">
        <v>127</v>
      </c>
      <c r="AU508" s="211" t="s">
        <v>145</v>
      </c>
      <c r="AY508" s="17" t="s">
        <v>125</v>
      </c>
      <c r="BE508" s="212">
        <f>IF(N508="základní",J508,0)</f>
        <v>0</v>
      </c>
      <c r="BF508" s="212">
        <f>IF(N508="snížená",J508,0)</f>
        <v>0</v>
      </c>
      <c r="BG508" s="212">
        <f>IF(N508="zákl. přenesená",J508,0)</f>
        <v>0</v>
      </c>
      <c r="BH508" s="212">
        <f>IF(N508="sníž. přenesená",J508,0)</f>
        <v>0</v>
      </c>
      <c r="BI508" s="212">
        <f>IF(N508="nulová",J508,0)</f>
        <v>0</v>
      </c>
      <c r="BJ508" s="17" t="s">
        <v>80</v>
      </c>
      <c r="BK508" s="212">
        <f>ROUND(I508*H508,2)</f>
        <v>0</v>
      </c>
      <c r="BL508" s="17" t="s">
        <v>132</v>
      </c>
      <c r="BM508" s="211" t="s">
        <v>732</v>
      </c>
    </row>
    <row r="509" spans="1:47" s="2" customFormat="1" ht="12">
      <c r="A509" s="38"/>
      <c r="B509" s="39"/>
      <c r="C509" s="40"/>
      <c r="D509" s="213" t="s">
        <v>134</v>
      </c>
      <c r="E509" s="40"/>
      <c r="F509" s="214" t="s">
        <v>733</v>
      </c>
      <c r="G509" s="40"/>
      <c r="H509" s="40"/>
      <c r="I509" s="215"/>
      <c r="J509" s="40"/>
      <c r="K509" s="40"/>
      <c r="L509" s="44"/>
      <c r="M509" s="216"/>
      <c r="N509" s="217"/>
      <c r="O509" s="84"/>
      <c r="P509" s="84"/>
      <c r="Q509" s="84"/>
      <c r="R509" s="84"/>
      <c r="S509" s="84"/>
      <c r="T509" s="85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T509" s="17" t="s">
        <v>134</v>
      </c>
      <c r="AU509" s="17" t="s">
        <v>145</v>
      </c>
    </row>
    <row r="510" spans="1:47" s="2" customFormat="1" ht="12">
      <c r="A510" s="38"/>
      <c r="B510" s="39"/>
      <c r="C510" s="40"/>
      <c r="D510" s="218" t="s">
        <v>136</v>
      </c>
      <c r="E510" s="40"/>
      <c r="F510" s="219" t="s">
        <v>734</v>
      </c>
      <c r="G510" s="40"/>
      <c r="H510" s="40"/>
      <c r="I510" s="215"/>
      <c r="J510" s="40"/>
      <c r="K510" s="40"/>
      <c r="L510" s="44"/>
      <c r="M510" s="216"/>
      <c r="N510" s="217"/>
      <c r="O510" s="84"/>
      <c r="P510" s="84"/>
      <c r="Q510" s="84"/>
      <c r="R510" s="84"/>
      <c r="S510" s="84"/>
      <c r="T510" s="85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T510" s="17" t="s">
        <v>136</v>
      </c>
      <c r="AU510" s="17" t="s">
        <v>145</v>
      </c>
    </row>
    <row r="511" spans="1:51" s="13" customFormat="1" ht="12">
      <c r="A511" s="13"/>
      <c r="B511" s="220"/>
      <c r="C511" s="221"/>
      <c r="D511" s="213" t="s">
        <v>138</v>
      </c>
      <c r="E511" s="222" t="s">
        <v>19</v>
      </c>
      <c r="F511" s="223" t="s">
        <v>735</v>
      </c>
      <c r="G511" s="221"/>
      <c r="H511" s="224">
        <v>525</v>
      </c>
      <c r="I511" s="225"/>
      <c r="J511" s="221"/>
      <c r="K511" s="221"/>
      <c r="L511" s="226"/>
      <c r="M511" s="227"/>
      <c r="N511" s="228"/>
      <c r="O511" s="228"/>
      <c r="P511" s="228"/>
      <c r="Q511" s="228"/>
      <c r="R511" s="228"/>
      <c r="S511" s="228"/>
      <c r="T511" s="229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30" t="s">
        <v>138</v>
      </c>
      <c r="AU511" s="230" t="s">
        <v>145</v>
      </c>
      <c r="AV511" s="13" t="s">
        <v>82</v>
      </c>
      <c r="AW511" s="13" t="s">
        <v>33</v>
      </c>
      <c r="AX511" s="13" t="s">
        <v>72</v>
      </c>
      <c r="AY511" s="230" t="s">
        <v>125</v>
      </c>
    </row>
    <row r="512" spans="1:51" s="13" customFormat="1" ht="12">
      <c r="A512" s="13"/>
      <c r="B512" s="220"/>
      <c r="C512" s="221"/>
      <c r="D512" s="213" t="s">
        <v>138</v>
      </c>
      <c r="E512" s="222" t="s">
        <v>19</v>
      </c>
      <c r="F512" s="223" t="s">
        <v>736</v>
      </c>
      <c r="G512" s="221"/>
      <c r="H512" s="224">
        <v>18</v>
      </c>
      <c r="I512" s="225"/>
      <c r="J512" s="221"/>
      <c r="K512" s="221"/>
      <c r="L512" s="226"/>
      <c r="M512" s="227"/>
      <c r="N512" s="228"/>
      <c r="O512" s="228"/>
      <c r="P512" s="228"/>
      <c r="Q512" s="228"/>
      <c r="R512" s="228"/>
      <c r="S512" s="228"/>
      <c r="T512" s="229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30" t="s">
        <v>138</v>
      </c>
      <c r="AU512" s="230" t="s">
        <v>145</v>
      </c>
      <c r="AV512" s="13" t="s">
        <v>82</v>
      </c>
      <c r="AW512" s="13" t="s">
        <v>33</v>
      </c>
      <c r="AX512" s="13" t="s">
        <v>72</v>
      </c>
      <c r="AY512" s="230" t="s">
        <v>125</v>
      </c>
    </row>
    <row r="513" spans="1:65" s="2" customFormat="1" ht="14.4" customHeight="1">
      <c r="A513" s="38"/>
      <c r="B513" s="39"/>
      <c r="C513" s="231" t="s">
        <v>737</v>
      </c>
      <c r="D513" s="231" t="s">
        <v>301</v>
      </c>
      <c r="E513" s="232" t="s">
        <v>738</v>
      </c>
      <c r="F513" s="233" t="s">
        <v>739</v>
      </c>
      <c r="G513" s="234" t="s">
        <v>207</v>
      </c>
      <c r="H513" s="235">
        <v>535.5</v>
      </c>
      <c r="I513" s="236"/>
      <c r="J513" s="237">
        <f>ROUND(I513*H513,2)</f>
        <v>0</v>
      </c>
      <c r="K513" s="233" t="s">
        <v>131</v>
      </c>
      <c r="L513" s="238"/>
      <c r="M513" s="239" t="s">
        <v>19</v>
      </c>
      <c r="N513" s="240" t="s">
        <v>43</v>
      </c>
      <c r="O513" s="84"/>
      <c r="P513" s="209">
        <f>O513*H513</f>
        <v>0</v>
      </c>
      <c r="Q513" s="209">
        <v>0.08</v>
      </c>
      <c r="R513" s="209">
        <f>Q513*H513</f>
        <v>42.84</v>
      </c>
      <c r="S513" s="209">
        <v>0</v>
      </c>
      <c r="T513" s="210">
        <f>S513*H513</f>
        <v>0</v>
      </c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R513" s="211" t="s">
        <v>177</v>
      </c>
      <c r="AT513" s="211" t="s">
        <v>301</v>
      </c>
      <c r="AU513" s="211" t="s">
        <v>145</v>
      </c>
      <c r="AY513" s="17" t="s">
        <v>125</v>
      </c>
      <c r="BE513" s="212">
        <f>IF(N513="základní",J513,0)</f>
        <v>0</v>
      </c>
      <c r="BF513" s="212">
        <f>IF(N513="snížená",J513,0)</f>
        <v>0</v>
      </c>
      <c r="BG513" s="212">
        <f>IF(N513="zákl. přenesená",J513,0)</f>
        <v>0</v>
      </c>
      <c r="BH513" s="212">
        <f>IF(N513="sníž. přenesená",J513,0)</f>
        <v>0</v>
      </c>
      <c r="BI513" s="212">
        <f>IF(N513="nulová",J513,0)</f>
        <v>0</v>
      </c>
      <c r="BJ513" s="17" t="s">
        <v>80</v>
      </c>
      <c r="BK513" s="212">
        <f>ROUND(I513*H513,2)</f>
        <v>0</v>
      </c>
      <c r="BL513" s="17" t="s">
        <v>132</v>
      </c>
      <c r="BM513" s="211" t="s">
        <v>740</v>
      </c>
    </row>
    <row r="514" spans="1:47" s="2" customFormat="1" ht="12">
      <c r="A514" s="38"/>
      <c r="B514" s="39"/>
      <c r="C514" s="40"/>
      <c r="D514" s="213" t="s">
        <v>134</v>
      </c>
      <c r="E514" s="40"/>
      <c r="F514" s="214" t="s">
        <v>739</v>
      </c>
      <c r="G514" s="40"/>
      <c r="H514" s="40"/>
      <c r="I514" s="215"/>
      <c r="J514" s="40"/>
      <c r="K514" s="40"/>
      <c r="L514" s="44"/>
      <c r="M514" s="216"/>
      <c r="N514" s="217"/>
      <c r="O514" s="84"/>
      <c r="P514" s="84"/>
      <c r="Q514" s="84"/>
      <c r="R514" s="84"/>
      <c r="S514" s="84"/>
      <c r="T514" s="85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T514" s="17" t="s">
        <v>134</v>
      </c>
      <c r="AU514" s="17" t="s">
        <v>145</v>
      </c>
    </row>
    <row r="515" spans="1:51" s="13" customFormat="1" ht="12">
      <c r="A515" s="13"/>
      <c r="B515" s="220"/>
      <c r="C515" s="221"/>
      <c r="D515" s="213" t="s">
        <v>138</v>
      </c>
      <c r="E515" s="222" t="s">
        <v>19</v>
      </c>
      <c r="F515" s="223" t="s">
        <v>735</v>
      </c>
      <c r="G515" s="221"/>
      <c r="H515" s="224">
        <v>525</v>
      </c>
      <c r="I515" s="225"/>
      <c r="J515" s="221"/>
      <c r="K515" s="221"/>
      <c r="L515" s="226"/>
      <c r="M515" s="227"/>
      <c r="N515" s="228"/>
      <c r="O515" s="228"/>
      <c r="P515" s="228"/>
      <c r="Q515" s="228"/>
      <c r="R515" s="228"/>
      <c r="S515" s="228"/>
      <c r="T515" s="229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30" t="s">
        <v>138</v>
      </c>
      <c r="AU515" s="230" t="s">
        <v>145</v>
      </c>
      <c r="AV515" s="13" t="s">
        <v>82</v>
      </c>
      <c r="AW515" s="13" t="s">
        <v>33</v>
      </c>
      <c r="AX515" s="13" t="s">
        <v>72</v>
      </c>
      <c r="AY515" s="230" t="s">
        <v>125</v>
      </c>
    </row>
    <row r="516" spans="1:51" s="13" customFormat="1" ht="12">
      <c r="A516" s="13"/>
      <c r="B516" s="220"/>
      <c r="C516" s="221"/>
      <c r="D516" s="213" t="s">
        <v>138</v>
      </c>
      <c r="E516" s="221"/>
      <c r="F516" s="223" t="s">
        <v>741</v>
      </c>
      <c r="G516" s="221"/>
      <c r="H516" s="224">
        <v>535.5</v>
      </c>
      <c r="I516" s="225"/>
      <c r="J516" s="221"/>
      <c r="K516" s="221"/>
      <c r="L516" s="226"/>
      <c r="M516" s="227"/>
      <c r="N516" s="228"/>
      <c r="O516" s="228"/>
      <c r="P516" s="228"/>
      <c r="Q516" s="228"/>
      <c r="R516" s="228"/>
      <c r="S516" s="228"/>
      <c r="T516" s="229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30" t="s">
        <v>138</v>
      </c>
      <c r="AU516" s="230" t="s">
        <v>145</v>
      </c>
      <c r="AV516" s="13" t="s">
        <v>82</v>
      </c>
      <c r="AW516" s="13" t="s">
        <v>4</v>
      </c>
      <c r="AX516" s="13" t="s">
        <v>80</v>
      </c>
      <c r="AY516" s="230" t="s">
        <v>125</v>
      </c>
    </row>
    <row r="517" spans="1:65" s="2" customFormat="1" ht="14.4" customHeight="1">
      <c r="A517" s="38"/>
      <c r="B517" s="39"/>
      <c r="C517" s="231" t="s">
        <v>742</v>
      </c>
      <c r="D517" s="231" t="s">
        <v>301</v>
      </c>
      <c r="E517" s="232" t="s">
        <v>743</v>
      </c>
      <c r="F517" s="233" t="s">
        <v>744</v>
      </c>
      <c r="G517" s="234" t="s">
        <v>207</v>
      </c>
      <c r="H517" s="235">
        <v>18.36</v>
      </c>
      <c r="I517" s="236"/>
      <c r="J517" s="237">
        <f>ROUND(I517*H517,2)</f>
        <v>0</v>
      </c>
      <c r="K517" s="233" t="s">
        <v>19</v>
      </c>
      <c r="L517" s="238"/>
      <c r="M517" s="239" t="s">
        <v>19</v>
      </c>
      <c r="N517" s="240" t="s">
        <v>43</v>
      </c>
      <c r="O517" s="84"/>
      <c r="P517" s="209">
        <f>O517*H517</f>
        <v>0</v>
      </c>
      <c r="Q517" s="209">
        <v>0.09351</v>
      </c>
      <c r="R517" s="209">
        <f>Q517*H517</f>
        <v>1.7168435999999998</v>
      </c>
      <c r="S517" s="209">
        <v>0</v>
      </c>
      <c r="T517" s="210">
        <f>S517*H517</f>
        <v>0</v>
      </c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R517" s="211" t="s">
        <v>177</v>
      </c>
      <c r="AT517" s="211" t="s">
        <v>301</v>
      </c>
      <c r="AU517" s="211" t="s">
        <v>145</v>
      </c>
      <c r="AY517" s="17" t="s">
        <v>125</v>
      </c>
      <c r="BE517" s="212">
        <f>IF(N517="základní",J517,0)</f>
        <v>0</v>
      </c>
      <c r="BF517" s="212">
        <f>IF(N517="snížená",J517,0)</f>
        <v>0</v>
      </c>
      <c r="BG517" s="212">
        <f>IF(N517="zákl. přenesená",J517,0)</f>
        <v>0</v>
      </c>
      <c r="BH517" s="212">
        <f>IF(N517="sníž. přenesená",J517,0)</f>
        <v>0</v>
      </c>
      <c r="BI517" s="212">
        <f>IF(N517="nulová",J517,0)</f>
        <v>0</v>
      </c>
      <c r="BJ517" s="17" t="s">
        <v>80</v>
      </c>
      <c r="BK517" s="212">
        <f>ROUND(I517*H517,2)</f>
        <v>0</v>
      </c>
      <c r="BL517" s="17" t="s">
        <v>132</v>
      </c>
      <c r="BM517" s="211" t="s">
        <v>745</v>
      </c>
    </row>
    <row r="518" spans="1:47" s="2" customFormat="1" ht="12">
      <c r="A518" s="38"/>
      <c r="B518" s="39"/>
      <c r="C518" s="40"/>
      <c r="D518" s="213" t="s">
        <v>134</v>
      </c>
      <c r="E518" s="40"/>
      <c r="F518" s="214" t="s">
        <v>744</v>
      </c>
      <c r="G518" s="40"/>
      <c r="H518" s="40"/>
      <c r="I518" s="215"/>
      <c r="J518" s="40"/>
      <c r="K518" s="40"/>
      <c r="L518" s="44"/>
      <c r="M518" s="216"/>
      <c r="N518" s="217"/>
      <c r="O518" s="84"/>
      <c r="P518" s="84"/>
      <c r="Q518" s="84"/>
      <c r="R518" s="84"/>
      <c r="S518" s="84"/>
      <c r="T518" s="85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T518" s="17" t="s">
        <v>134</v>
      </c>
      <c r="AU518" s="17" t="s">
        <v>145</v>
      </c>
    </row>
    <row r="519" spans="1:51" s="13" customFormat="1" ht="12">
      <c r="A519" s="13"/>
      <c r="B519" s="220"/>
      <c r="C519" s="221"/>
      <c r="D519" s="213" t="s">
        <v>138</v>
      </c>
      <c r="E519" s="222" t="s">
        <v>19</v>
      </c>
      <c r="F519" s="223" t="s">
        <v>736</v>
      </c>
      <c r="G519" s="221"/>
      <c r="H519" s="224">
        <v>18</v>
      </c>
      <c r="I519" s="225"/>
      <c r="J519" s="221"/>
      <c r="K519" s="221"/>
      <c r="L519" s="226"/>
      <c r="M519" s="227"/>
      <c r="N519" s="228"/>
      <c r="O519" s="228"/>
      <c r="P519" s="228"/>
      <c r="Q519" s="228"/>
      <c r="R519" s="228"/>
      <c r="S519" s="228"/>
      <c r="T519" s="229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30" t="s">
        <v>138</v>
      </c>
      <c r="AU519" s="230" t="s">
        <v>145</v>
      </c>
      <c r="AV519" s="13" t="s">
        <v>82</v>
      </c>
      <c r="AW519" s="13" t="s">
        <v>33</v>
      </c>
      <c r="AX519" s="13" t="s">
        <v>72</v>
      </c>
      <c r="AY519" s="230" t="s">
        <v>125</v>
      </c>
    </row>
    <row r="520" spans="1:51" s="13" customFormat="1" ht="12">
      <c r="A520" s="13"/>
      <c r="B520" s="220"/>
      <c r="C520" s="221"/>
      <c r="D520" s="213" t="s">
        <v>138</v>
      </c>
      <c r="E520" s="221"/>
      <c r="F520" s="223" t="s">
        <v>746</v>
      </c>
      <c r="G520" s="221"/>
      <c r="H520" s="224">
        <v>18.36</v>
      </c>
      <c r="I520" s="225"/>
      <c r="J520" s="221"/>
      <c r="K520" s="221"/>
      <c r="L520" s="226"/>
      <c r="M520" s="227"/>
      <c r="N520" s="228"/>
      <c r="O520" s="228"/>
      <c r="P520" s="228"/>
      <c r="Q520" s="228"/>
      <c r="R520" s="228"/>
      <c r="S520" s="228"/>
      <c r="T520" s="229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30" t="s">
        <v>138</v>
      </c>
      <c r="AU520" s="230" t="s">
        <v>145</v>
      </c>
      <c r="AV520" s="13" t="s">
        <v>82</v>
      </c>
      <c r="AW520" s="13" t="s">
        <v>4</v>
      </c>
      <c r="AX520" s="13" t="s">
        <v>80</v>
      </c>
      <c r="AY520" s="230" t="s">
        <v>125</v>
      </c>
    </row>
    <row r="521" spans="1:65" s="2" customFormat="1" ht="22.2" customHeight="1">
      <c r="A521" s="38"/>
      <c r="B521" s="39"/>
      <c r="C521" s="200" t="s">
        <v>747</v>
      </c>
      <c r="D521" s="200" t="s">
        <v>127</v>
      </c>
      <c r="E521" s="201" t="s">
        <v>748</v>
      </c>
      <c r="F521" s="202" t="s">
        <v>749</v>
      </c>
      <c r="G521" s="203" t="s">
        <v>207</v>
      </c>
      <c r="H521" s="204">
        <v>181</v>
      </c>
      <c r="I521" s="205"/>
      <c r="J521" s="206">
        <f>ROUND(I521*H521,2)</f>
        <v>0</v>
      </c>
      <c r="K521" s="202" t="s">
        <v>131</v>
      </c>
      <c r="L521" s="44"/>
      <c r="M521" s="207" t="s">
        <v>19</v>
      </c>
      <c r="N521" s="208" t="s">
        <v>43</v>
      </c>
      <c r="O521" s="84"/>
      <c r="P521" s="209">
        <f>O521*H521</f>
        <v>0</v>
      </c>
      <c r="Q521" s="209">
        <v>0.10095</v>
      </c>
      <c r="R521" s="209">
        <f>Q521*H521</f>
        <v>18.27195</v>
      </c>
      <c r="S521" s="209">
        <v>0</v>
      </c>
      <c r="T521" s="210">
        <f>S521*H521</f>
        <v>0</v>
      </c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R521" s="211" t="s">
        <v>132</v>
      </c>
      <c r="AT521" s="211" t="s">
        <v>127</v>
      </c>
      <c r="AU521" s="211" t="s">
        <v>145</v>
      </c>
      <c r="AY521" s="17" t="s">
        <v>125</v>
      </c>
      <c r="BE521" s="212">
        <f>IF(N521="základní",J521,0)</f>
        <v>0</v>
      </c>
      <c r="BF521" s="212">
        <f>IF(N521="snížená",J521,0)</f>
        <v>0</v>
      </c>
      <c r="BG521" s="212">
        <f>IF(N521="zákl. přenesená",J521,0)</f>
        <v>0</v>
      </c>
      <c r="BH521" s="212">
        <f>IF(N521="sníž. přenesená",J521,0)</f>
        <v>0</v>
      </c>
      <c r="BI521" s="212">
        <f>IF(N521="nulová",J521,0)</f>
        <v>0</v>
      </c>
      <c r="BJ521" s="17" t="s">
        <v>80</v>
      </c>
      <c r="BK521" s="212">
        <f>ROUND(I521*H521,2)</f>
        <v>0</v>
      </c>
      <c r="BL521" s="17" t="s">
        <v>132</v>
      </c>
      <c r="BM521" s="211" t="s">
        <v>750</v>
      </c>
    </row>
    <row r="522" spans="1:47" s="2" customFormat="1" ht="12">
      <c r="A522" s="38"/>
      <c r="B522" s="39"/>
      <c r="C522" s="40"/>
      <c r="D522" s="213" t="s">
        <v>134</v>
      </c>
      <c r="E522" s="40"/>
      <c r="F522" s="214" t="s">
        <v>751</v>
      </c>
      <c r="G522" s="40"/>
      <c r="H522" s="40"/>
      <c r="I522" s="215"/>
      <c r="J522" s="40"/>
      <c r="K522" s="40"/>
      <c r="L522" s="44"/>
      <c r="M522" s="216"/>
      <c r="N522" s="217"/>
      <c r="O522" s="84"/>
      <c r="P522" s="84"/>
      <c r="Q522" s="84"/>
      <c r="R522" s="84"/>
      <c r="S522" s="84"/>
      <c r="T522" s="85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T522" s="17" t="s">
        <v>134</v>
      </c>
      <c r="AU522" s="17" t="s">
        <v>145</v>
      </c>
    </row>
    <row r="523" spans="1:47" s="2" customFormat="1" ht="12">
      <c r="A523" s="38"/>
      <c r="B523" s="39"/>
      <c r="C523" s="40"/>
      <c r="D523" s="218" t="s">
        <v>136</v>
      </c>
      <c r="E523" s="40"/>
      <c r="F523" s="219" t="s">
        <v>752</v>
      </c>
      <c r="G523" s="40"/>
      <c r="H523" s="40"/>
      <c r="I523" s="215"/>
      <c r="J523" s="40"/>
      <c r="K523" s="40"/>
      <c r="L523" s="44"/>
      <c r="M523" s="216"/>
      <c r="N523" s="217"/>
      <c r="O523" s="84"/>
      <c r="P523" s="84"/>
      <c r="Q523" s="84"/>
      <c r="R523" s="84"/>
      <c r="S523" s="84"/>
      <c r="T523" s="85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T523" s="17" t="s">
        <v>136</v>
      </c>
      <c r="AU523" s="17" t="s">
        <v>145</v>
      </c>
    </row>
    <row r="524" spans="1:51" s="13" customFormat="1" ht="12">
      <c r="A524" s="13"/>
      <c r="B524" s="220"/>
      <c r="C524" s="221"/>
      <c r="D524" s="213" t="s">
        <v>138</v>
      </c>
      <c r="E524" s="222" t="s">
        <v>19</v>
      </c>
      <c r="F524" s="223" t="s">
        <v>753</v>
      </c>
      <c r="G524" s="221"/>
      <c r="H524" s="224">
        <v>180</v>
      </c>
      <c r="I524" s="225"/>
      <c r="J524" s="221"/>
      <c r="K524" s="221"/>
      <c r="L524" s="226"/>
      <c r="M524" s="227"/>
      <c r="N524" s="228"/>
      <c r="O524" s="228"/>
      <c r="P524" s="228"/>
      <c r="Q524" s="228"/>
      <c r="R524" s="228"/>
      <c r="S524" s="228"/>
      <c r="T524" s="229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30" t="s">
        <v>138</v>
      </c>
      <c r="AU524" s="230" t="s">
        <v>145</v>
      </c>
      <c r="AV524" s="13" t="s">
        <v>82</v>
      </c>
      <c r="AW524" s="13" t="s">
        <v>33</v>
      </c>
      <c r="AX524" s="13" t="s">
        <v>72</v>
      </c>
      <c r="AY524" s="230" t="s">
        <v>125</v>
      </c>
    </row>
    <row r="525" spans="1:51" s="13" customFormat="1" ht="12">
      <c r="A525" s="13"/>
      <c r="B525" s="220"/>
      <c r="C525" s="221"/>
      <c r="D525" s="213" t="s">
        <v>138</v>
      </c>
      <c r="E525" s="222" t="s">
        <v>19</v>
      </c>
      <c r="F525" s="223" t="s">
        <v>754</v>
      </c>
      <c r="G525" s="221"/>
      <c r="H525" s="224">
        <v>1</v>
      </c>
      <c r="I525" s="225"/>
      <c r="J525" s="221"/>
      <c r="K525" s="221"/>
      <c r="L525" s="226"/>
      <c r="M525" s="227"/>
      <c r="N525" s="228"/>
      <c r="O525" s="228"/>
      <c r="P525" s="228"/>
      <c r="Q525" s="228"/>
      <c r="R525" s="228"/>
      <c r="S525" s="228"/>
      <c r="T525" s="229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30" t="s">
        <v>138</v>
      </c>
      <c r="AU525" s="230" t="s">
        <v>145</v>
      </c>
      <c r="AV525" s="13" t="s">
        <v>82</v>
      </c>
      <c r="AW525" s="13" t="s">
        <v>33</v>
      </c>
      <c r="AX525" s="13" t="s">
        <v>72</v>
      </c>
      <c r="AY525" s="230" t="s">
        <v>125</v>
      </c>
    </row>
    <row r="526" spans="1:65" s="2" customFormat="1" ht="14.4" customHeight="1">
      <c r="A526" s="38"/>
      <c r="B526" s="39"/>
      <c r="C526" s="231" t="s">
        <v>755</v>
      </c>
      <c r="D526" s="231" t="s">
        <v>301</v>
      </c>
      <c r="E526" s="232" t="s">
        <v>756</v>
      </c>
      <c r="F526" s="233" t="s">
        <v>757</v>
      </c>
      <c r="G526" s="234" t="s">
        <v>207</v>
      </c>
      <c r="H526" s="235">
        <v>183.6</v>
      </c>
      <c r="I526" s="236"/>
      <c r="J526" s="237">
        <f>ROUND(I526*H526,2)</f>
        <v>0</v>
      </c>
      <c r="K526" s="233" t="s">
        <v>131</v>
      </c>
      <c r="L526" s="238"/>
      <c r="M526" s="239" t="s">
        <v>19</v>
      </c>
      <c r="N526" s="240" t="s">
        <v>43</v>
      </c>
      <c r="O526" s="84"/>
      <c r="P526" s="209">
        <f>O526*H526</f>
        <v>0</v>
      </c>
      <c r="Q526" s="209">
        <v>0.048</v>
      </c>
      <c r="R526" s="209">
        <f>Q526*H526</f>
        <v>8.8128</v>
      </c>
      <c r="S526" s="209">
        <v>0</v>
      </c>
      <c r="T526" s="210">
        <f>S526*H526</f>
        <v>0</v>
      </c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R526" s="211" t="s">
        <v>177</v>
      </c>
      <c r="AT526" s="211" t="s">
        <v>301</v>
      </c>
      <c r="AU526" s="211" t="s">
        <v>145</v>
      </c>
      <c r="AY526" s="17" t="s">
        <v>125</v>
      </c>
      <c r="BE526" s="212">
        <f>IF(N526="základní",J526,0)</f>
        <v>0</v>
      </c>
      <c r="BF526" s="212">
        <f>IF(N526="snížená",J526,0)</f>
        <v>0</v>
      </c>
      <c r="BG526" s="212">
        <f>IF(N526="zákl. přenesená",J526,0)</f>
        <v>0</v>
      </c>
      <c r="BH526" s="212">
        <f>IF(N526="sníž. přenesená",J526,0)</f>
        <v>0</v>
      </c>
      <c r="BI526" s="212">
        <f>IF(N526="nulová",J526,0)</f>
        <v>0</v>
      </c>
      <c r="BJ526" s="17" t="s">
        <v>80</v>
      </c>
      <c r="BK526" s="212">
        <f>ROUND(I526*H526,2)</f>
        <v>0</v>
      </c>
      <c r="BL526" s="17" t="s">
        <v>132</v>
      </c>
      <c r="BM526" s="211" t="s">
        <v>758</v>
      </c>
    </row>
    <row r="527" spans="1:47" s="2" customFormat="1" ht="12">
      <c r="A527" s="38"/>
      <c r="B527" s="39"/>
      <c r="C527" s="40"/>
      <c r="D527" s="213" t="s">
        <v>134</v>
      </c>
      <c r="E527" s="40"/>
      <c r="F527" s="214" t="s">
        <v>757</v>
      </c>
      <c r="G527" s="40"/>
      <c r="H527" s="40"/>
      <c r="I527" s="215"/>
      <c r="J527" s="40"/>
      <c r="K527" s="40"/>
      <c r="L527" s="44"/>
      <c r="M527" s="216"/>
      <c r="N527" s="217"/>
      <c r="O527" s="84"/>
      <c r="P527" s="84"/>
      <c r="Q527" s="84"/>
      <c r="R527" s="84"/>
      <c r="S527" s="84"/>
      <c r="T527" s="85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T527" s="17" t="s">
        <v>134</v>
      </c>
      <c r="AU527" s="17" t="s">
        <v>145</v>
      </c>
    </row>
    <row r="528" spans="1:51" s="13" customFormat="1" ht="12">
      <c r="A528" s="13"/>
      <c r="B528" s="220"/>
      <c r="C528" s="221"/>
      <c r="D528" s="213" t="s">
        <v>138</v>
      </c>
      <c r="E528" s="222" t="s">
        <v>19</v>
      </c>
      <c r="F528" s="223" t="s">
        <v>753</v>
      </c>
      <c r="G528" s="221"/>
      <c r="H528" s="224">
        <v>180</v>
      </c>
      <c r="I528" s="225"/>
      <c r="J528" s="221"/>
      <c r="K528" s="221"/>
      <c r="L528" s="226"/>
      <c r="M528" s="227"/>
      <c r="N528" s="228"/>
      <c r="O528" s="228"/>
      <c r="P528" s="228"/>
      <c r="Q528" s="228"/>
      <c r="R528" s="228"/>
      <c r="S528" s="228"/>
      <c r="T528" s="229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30" t="s">
        <v>138</v>
      </c>
      <c r="AU528" s="230" t="s">
        <v>145</v>
      </c>
      <c r="AV528" s="13" t="s">
        <v>82</v>
      </c>
      <c r="AW528" s="13" t="s">
        <v>33</v>
      </c>
      <c r="AX528" s="13" t="s">
        <v>72</v>
      </c>
      <c r="AY528" s="230" t="s">
        <v>125</v>
      </c>
    </row>
    <row r="529" spans="1:51" s="13" customFormat="1" ht="12">
      <c r="A529" s="13"/>
      <c r="B529" s="220"/>
      <c r="C529" s="221"/>
      <c r="D529" s="213" t="s">
        <v>138</v>
      </c>
      <c r="E529" s="221"/>
      <c r="F529" s="223" t="s">
        <v>759</v>
      </c>
      <c r="G529" s="221"/>
      <c r="H529" s="224">
        <v>183.6</v>
      </c>
      <c r="I529" s="225"/>
      <c r="J529" s="221"/>
      <c r="K529" s="221"/>
      <c r="L529" s="226"/>
      <c r="M529" s="227"/>
      <c r="N529" s="228"/>
      <c r="O529" s="228"/>
      <c r="P529" s="228"/>
      <c r="Q529" s="228"/>
      <c r="R529" s="228"/>
      <c r="S529" s="228"/>
      <c r="T529" s="229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30" t="s">
        <v>138</v>
      </c>
      <c r="AU529" s="230" t="s">
        <v>145</v>
      </c>
      <c r="AV529" s="13" t="s">
        <v>82</v>
      </c>
      <c r="AW529" s="13" t="s">
        <v>4</v>
      </c>
      <c r="AX529" s="13" t="s">
        <v>80</v>
      </c>
      <c r="AY529" s="230" t="s">
        <v>125</v>
      </c>
    </row>
    <row r="530" spans="1:65" s="2" customFormat="1" ht="14.4" customHeight="1">
      <c r="A530" s="38"/>
      <c r="B530" s="39"/>
      <c r="C530" s="231" t="s">
        <v>760</v>
      </c>
      <c r="D530" s="231" t="s">
        <v>301</v>
      </c>
      <c r="E530" s="232" t="s">
        <v>761</v>
      </c>
      <c r="F530" s="233" t="s">
        <v>762</v>
      </c>
      <c r="G530" s="234" t="s">
        <v>207</v>
      </c>
      <c r="H530" s="235">
        <v>2.04</v>
      </c>
      <c r="I530" s="236"/>
      <c r="J530" s="237">
        <f>ROUND(I530*H530,2)</f>
        <v>0</v>
      </c>
      <c r="K530" s="233" t="s">
        <v>19</v>
      </c>
      <c r="L530" s="238"/>
      <c r="M530" s="239" t="s">
        <v>19</v>
      </c>
      <c r="N530" s="240" t="s">
        <v>43</v>
      </c>
      <c r="O530" s="84"/>
      <c r="P530" s="209">
        <f>O530*H530</f>
        <v>0</v>
      </c>
      <c r="Q530" s="209">
        <v>0.07634</v>
      </c>
      <c r="R530" s="209">
        <f>Q530*H530</f>
        <v>0.1557336</v>
      </c>
      <c r="S530" s="209">
        <v>0</v>
      </c>
      <c r="T530" s="210">
        <f>S530*H530</f>
        <v>0</v>
      </c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R530" s="211" t="s">
        <v>177</v>
      </c>
      <c r="AT530" s="211" t="s">
        <v>301</v>
      </c>
      <c r="AU530" s="211" t="s">
        <v>145</v>
      </c>
      <c r="AY530" s="17" t="s">
        <v>125</v>
      </c>
      <c r="BE530" s="212">
        <f>IF(N530="základní",J530,0)</f>
        <v>0</v>
      </c>
      <c r="BF530" s="212">
        <f>IF(N530="snížená",J530,0)</f>
        <v>0</v>
      </c>
      <c r="BG530" s="212">
        <f>IF(N530="zákl. přenesená",J530,0)</f>
        <v>0</v>
      </c>
      <c r="BH530" s="212">
        <f>IF(N530="sníž. přenesená",J530,0)</f>
        <v>0</v>
      </c>
      <c r="BI530" s="212">
        <f>IF(N530="nulová",J530,0)</f>
        <v>0</v>
      </c>
      <c r="BJ530" s="17" t="s">
        <v>80</v>
      </c>
      <c r="BK530" s="212">
        <f>ROUND(I530*H530,2)</f>
        <v>0</v>
      </c>
      <c r="BL530" s="17" t="s">
        <v>132</v>
      </c>
      <c r="BM530" s="211" t="s">
        <v>763</v>
      </c>
    </row>
    <row r="531" spans="1:47" s="2" customFormat="1" ht="12">
      <c r="A531" s="38"/>
      <c r="B531" s="39"/>
      <c r="C531" s="40"/>
      <c r="D531" s="213" t="s">
        <v>134</v>
      </c>
      <c r="E531" s="40"/>
      <c r="F531" s="214" t="s">
        <v>762</v>
      </c>
      <c r="G531" s="40"/>
      <c r="H531" s="40"/>
      <c r="I531" s="215"/>
      <c r="J531" s="40"/>
      <c r="K531" s="40"/>
      <c r="L531" s="44"/>
      <c r="M531" s="216"/>
      <c r="N531" s="217"/>
      <c r="O531" s="84"/>
      <c r="P531" s="84"/>
      <c r="Q531" s="84"/>
      <c r="R531" s="84"/>
      <c r="S531" s="84"/>
      <c r="T531" s="85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T531" s="17" t="s">
        <v>134</v>
      </c>
      <c r="AU531" s="17" t="s">
        <v>145</v>
      </c>
    </row>
    <row r="532" spans="1:51" s="13" customFormat="1" ht="12">
      <c r="A532" s="13"/>
      <c r="B532" s="220"/>
      <c r="C532" s="221"/>
      <c r="D532" s="213" t="s">
        <v>138</v>
      </c>
      <c r="E532" s="222" t="s">
        <v>19</v>
      </c>
      <c r="F532" s="223" t="s">
        <v>764</v>
      </c>
      <c r="G532" s="221"/>
      <c r="H532" s="224">
        <v>2</v>
      </c>
      <c r="I532" s="225"/>
      <c r="J532" s="221"/>
      <c r="K532" s="221"/>
      <c r="L532" s="226"/>
      <c r="M532" s="227"/>
      <c r="N532" s="228"/>
      <c r="O532" s="228"/>
      <c r="P532" s="228"/>
      <c r="Q532" s="228"/>
      <c r="R532" s="228"/>
      <c r="S532" s="228"/>
      <c r="T532" s="229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30" t="s">
        <v>138</v>
      </c>
      <c r="AU532" s="230" t="s">
        <v>145</v>
      </c>
      <c r="AV532" s="13" t="s">
        <v>82</v>
      </c>
      <c r="AW532" s="13" t="s">
        <v>33</v>
      </c>
      <c r="AX532" s="13" t="s">
        <v>72</v>
      </c>
      <c r="AY532" s="230" t="s">
        <v>125</v>
      </c>
    </row>
    <row r="533" spans="1:51" s="13" customFormat="1" ht="12">
      <c r="A533" s="13"/>
      <c r="B533" s="220"/>
      <c r="C533" s="221"/>
      <c r="D533" s="213" t="s">
        <v>138</v>
      </c>
      <c r="E533" s="221"/>
      <c r="F533" s="223" t="s">
        <v>765</v>
      </c>
      <c r="G533" s="221"/>
      <c r="H533" s="224">
        <v>2.04</v>
      </c>
      <c r="I533" s="225"/>
      <c r="J533" s="221"/>
      <c r="K533" s="221"/>
      <c r="L533" s="226"/>
      <c r="M533" s="227"/>
      <c r="N533" s="228"/>
      <c r="O533" s="228"/>
      <c r="P533" s="228"/>
      <c r="Q533" s="228"/>
      <c r="R533" s="228"/>
      <c r="S533" s="228"/>
      <c r="T533" s="229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30" t="s">
        <v>138</v>
      </c>
      <c r="AU533" s="230" t="s">
        <v>145</v>
      </c>
      <c r="AV533" s="13" t="s">
        <v>82</v>
      </c>
      <c r="AW533" s="13" t="s">
        <v>4</v>
      </c>
      <c r="AX533" s="13" t="s">
        <v>80</v>
      </c>
      <c r="AY533" s="230" t="s">
        <v>125</v>
      </c>
    </row>
    <row r="534" spans="1:65" s="2" customFormat="1" ht="22.2" customHeight="1">
      <c r="A534" s="38"/>
      <c r="B534" s="39"/>
      <c r="C534" s="200" t="s">
        <v>766</v>
      </c>
      <c r="D534" s="200" t="s">
        <v>127</v>
      </c>
      <c r="E534" s="201" t="s">
        <v>767</v>
      </c>
      <c r="F534" s="202" t="s">
        <v>768</v>
      </c>
      <c r="G534" s="203" t="s">
        <v>222</v>
      </c>
      <c r="H534" s="204">
        <v>16.29</v>
      </c>
      <c r="I534" s="205"/>
      <c r="J534" s="206">
        <f>ROUND(I534*H534,2)</f>
        <v>0</v>
      </c>
      <c r="K534" s="202" t="s">
        <v>131</v>
      </c>
      <c r="L534" s="44"/>
      <c r="M534" s="207" t="s">
        <v>19</v>
      </c>
      <c r="N534" s="208" t="s">
        <v>43</v>
      </c>
      <c r="O534" s="84"/>
      <c r="P534" s="209">
        <f>O534*H534</f>
        <v>0</v>
      </c>
      <c r="Q534" s="209">
        <v>2.25634</v>
      </c>
      <c r="R534" s="209">
        <f>Q534*H534</f>
        <v>36.75577859999999</v>
      </c>
      <c r="S534" s="209">
        <v>0</v>
      </c>
      <c r="T534" s="210">
        <f>S534*H534</f>
        <v>0</v>
      </c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R534" s="211" t="s">
        <v>132</v>
      </c>
      <c r="AT534" s="211" t="s">
        <v>127</v>
      </c>
      <c r="AU534" s="211" t="s">
        <v>145</v>
      </c>
      <c r="AY534" s="17" t="s">
        <v>125</v>
      </c>
      <c r="BE534" s="212">
        <f>IF(N534="základní",J534,0)</f>
        <v>0</v>
      </c>
      <c r="BF534" s="212">
        <f>IF(N534="snížená",J534,0)</f>
        <v>0</v>
      </c>
      <c r="BG534" s="212">
        <f>IF(N534="zákl. přenesená",J534,0)</f>
        <v>0</v>
      </c>
      <c r="BH534" s="212">
        <f>IF(N534="sníž. přenesená",J534,0)</f>
        <v>0</v>
      </c>
      <c r="BI534" s="212">
        <f>IF(N534="nulová",J534,0)</f>
        <v>0</v>
      </c>
      <c r="BJ534" s="17" t="s">
        <v>80</v>
      </c>
      <c r="BK534" s="212">
        <f>ROUND(I534*H534,2)</f>
        <v>0</v>
      </c>
      <c r="BL534" s="17" t="s">
        <v>132</v>
      </c>
      <c r="BM534" s="211" t="s">
        <v>769</v>
      </c>
    </row>
    <row r="535" spans="1:47" s="2" customFormat="1" ht="12">
      <c r="A535" s="38"/>
      <c r="B535" s="39"/>
      <c r="C535" s="40"/>
      <c r="D535" s="213" t="s">
        <v>134</v>
      </c>
      <c r="E535" s="40"/>
      <c r="F535" s="214" t="s">
        <v>770</v>
      </c>
      <c r="G535" s="40"/>
      <c r="H535" s="40"/>
      <c r="I535" s="215"/>
      <c r="J535" s="40"/>
      <c r="K535" s="40"/>
      <c r="L535" s="44"/>
      <c r="M535" s="216"/>
      <c r="N535" s="217"/>
      <c r="O535" s="84"/>
      <c r="P535" s="84"/>
      <c r="Q535" s="84"/>
      <c r="R535" s="84"/>
      <c r="S535" s="84"/>
      <c r="T535" s="85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T535" s="17" t="s">
        <v>134</v>
      </c>
      <c r="AU535" s="17" t="s">
        <v>145</v>
      </c>
    </row>
    <row r="536" spans="1:47" s="2" customFormat="1" ht="12">
      <c r="A536" s="38"/>
      <c r="B536" s="39"/>
      <c r="C536" s="40"/>
      <c r="D536" s="218" t="s">
        <v>136</v>
      </c>
      <c r="E536" s="40"/>
      <c r="F536" s="219" t="s">
        <v>771</v>
      </c>
      <c r="G536" s="40"/>
      <c r="H536" s="40"/>
      <c r="I536" s="215"/>
      <c r="J536" s="40"/>
      <c r="K536" s="40"/>
      <c r="L536" s="44"/>
      <c r="M536" s="216"/>
      <c r="N536" s="217"/>
      <c r="O536" s="84"/>
      <c r="P536" s="84"/>
      <c r="Q536" s="84"/>
      <c r="R536" s="84"/>
      <c r="S536" s="84"/>
      <c r="T536" s="85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T536" s="17" t="s">
        <v>136</v>
      </c>
      <c r="AU536" s="17" t="s">
        <v>145</v>
      </c>
    </row>
    <row r="537" spans="1:51" s="13" customFormat="1" ht="12">
      <c r="A537" s="13"/>
      <c r="B537" s="220"/>
      <c r="C537" s="221"/>
      <c r="D537" s="213" t="s">
        <v>138</v>
      </c>
      <c r="E537" s="222" t="s">
        <v>19</v>
      </c>
      <c r="F537" s="223" t="s">
        <v>772</v>
      </c>
      <c r="G537" s="221"/>
      <c r="H537" s="224">
        <v>16.29</v>
      </c>
      <c r="I537" s="225"/>
      <c r="J537" s="221"/>
      <c r="K537" s="221"/>
      <c r="L537" s="226"/>
      <c r="M537" s="227"/>
      <c r="N537" s="228"/>
      <c r="O537" s="228"/>
      <c r="P537" s="228"/>
      <c r="Q537" s="228"/>
      <c r="R537" s="228"/>
      <c r="S537" s="228"/>
      <c r="T537" s="229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30" t="s">
        <v>138</v>
      </c>
      <c r="AU537" s="230" t="s">
        <v>145</v>
      </c>
      <c r="AV537" s="13" t="s">
        <v>82</v>
      </c>
      <c r="AW537" s="13" t="s">
        <v>33</v>
      </c>
      <c r="AX537" s="13" t="s">
        <v>72</v>
      </c>
      <c r="AY537" s="230" t="s">
        <v>125</v>
      </c>
    </row>
    <row r="538" spans="1:65" s="2" customFormat="1" ht="22.2" customHeight="1">
      <c r="A538" s="38"/>
      <c r="B538" s="39"/>
      <c r="C538" s="200" t="s">
        <v>773</v>
      </c>
      <c r="D538" s="200" t="s">
        <v>127</v>
      </c>
      <c r="E538" s="201" t="s">
        <v>774</v>
      </c>
      <c r="F538" s="202" t="s">
        <v>775</v>
      </c>
      <c r="G538" s="203" t="s">
        <v>130</v>
      </c>
      <c r="H538" s="204">
        <v>1289</v>
      </c>
      <c r="I538" s="205"/>
      <c r="J538" s="206">
        <f>ROUND(I538*H538,2)</f>
        <v>0</v>
      </c>
      <c r="K538" s="202" t="s">
        <v>131</v>
      </c>
      <c r="L538" s="44"/>
      <c r="M538" s="207" t="s">
        <v>19</v>
      </c>
      <c r="N538" s="208" t="s">
        <v>43</v>
      </c>
      <c r="O538" s="84"/>
      <c r="P538" s="209">
        <f>O538*H538</f>
        <v>0</v>
      </c>
      <c r="Q538" s="209">
        <v>0.00061</v>
      </c>
      <c r="R538" s="209">
        <f>Q538*H538</f>
        <v>0.7862899999999999</v>
      </c>
      <c r="S538" s="209">
        <v>0</v>
      </c>
      <c r="T538" s="210">
        <f>S538*H538</f>
        <v>0</v>
      </c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R538" s="211" t="s">
        <v>132</v>
      </c>
      <c r="AT538" s="211" t="s">
        <v>127</v>
      </c>
      <c r="AU538" s="211" t="s">
        <v>145</v>
      </c>
      <c r="AY538" s="17" t="s">
        <v>125</v>
      </c>
      <c r="BE538" s="212">
        <f>IF(N538="základní",J538,0)</f>
        <v>0</v>
      </c>
      <c r="BF538" s="212">
        <f>IF(N538="snížená",J538,0)</f>
        <v>0</v>
      </c>
      <c r="BG538" s="212">
        <f>IF(N538="zákl. přenesená",J538,0)</f>
        <v>0</v>
      </c>
      <c r="BH538" s="212">
        <f>IF(N538="sníž. přenesená",J538,0)</f>
        <v>0</v>
      </c>
      <c r="BI538" s="212">
        <f>IF(N538="nulová",J538,0)</f>
        <v>0</v>
      </c>
      <c r="BJ538" s="17" t="s">
        <v>80</v>
      </c>
      <c r="BK538" s="212">
        <f>ROUND(I538*H538,2)</f>
        <v>0</v>
      </c>
      <c r="BL538" s="17" t="s">
        <v>132</v>
      </c>
      <c r="BM538" s="211" t="s">
        <v>776</v>
      </c>
    </row>
    <row r="539" spans="1:47" s="2" customFormat="1" ht="12">
      <c r="A539" s="38"/>
      <c r="B539" s="39"/>
      <c r="C539" s="40"/>
      <c r="D539" s="213" t="s">
        <v>134</v>
      </c>
      <c r="E539" s="40"/>
      <c r="F539" s="214" t="s">
        <v>777</v>
      </c>
      <c r="G539" s="40"/>
      <c r="H539" s="40"/>
      <c r="I539" s="215"/>
      <c r="J539" s="40"/>
      <c r="K539" s="40"/>
      <c r="L539" s="44"/>
      <c r="M539" s="216"/>
      <c r="N539" s="217"/>
      <c r="O539" s="84"/>
      <c r="P539" s="84"/>
      <c r="Q539" s="84"/>
      <c r="R539" s="84"/>
      <c r="S539" s="84"/>
      <c r="T539" s="85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T539" s="17" t="s">
        <v>134</v>
      </c>
      <c r="AU539" s="17" t="s">
        <v>145</v>
      </c>
    </row>
    <row r="540" spans="1:47" s="2" customFormat="1" ht="12">
      <c r="A540" s="38"/>
      <c r="B540" s="39"/>
      <c r="C540" s="40"/>
      <c r="D540" s="218" t="s">
        <v>136</v>
      </c>
      <c r="E540" s="40"/>
      <c r="F540" s="219" t="s">
        <v>778</v>
      </c>
      <c r="G540" s="40"/>
      <c r="H540" s="40"/>
      <c r="I540" s="215"/>
      <c r="J540" s="40"/>
      <c r="K540" s="40"/>
      <c r="L540" s="44"/>
      <c r="M540" s="216"/>
      <c r="N540" s="217"/>
      <c r="O540" s="84"/>
      <c r="P540" s="84"/>
      <c r="Q540" s="84"/>
      <c r="R540" s="84"/>
      <c r="S540" s="84"/>
      <c r="T540" s="85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T540" s="17" t="s">
        <v>136</v>
      </c>
      <c r="AU540" s="17" t="s">
        <v>145</v>
      </c>
    </row>
    <row r="541" spans="1:47" s="2" customFormat="1" ht="12">
      <c r="A541" s="38"/>
      <c r="B541" s="39"/>
      <c r="C541" s="40"/>
      <c r="D541" s="213" t="s">
        <v>360</v>
      </c>
      <c r="E541" s="40"/>
      <c r="F541" s="251" t="s">
        <v>779</v>
      </c>
      <c r="G541" s="40"/>
      <c r="H541" s="40"/>
      <c r="I541" s="215"/>
      <c r="J541" s="40"/>
      <c r="K541" s="40"/>
      <c r="L541" s="44"/>
      <c r="M541" s="216"/>
      <c r="N541" s="217"/>
      <c r="O541" s="84"/>
      <c r="P541" s="84"/>
      <c r="Q541" s="84"/>
      <c r="R541" s="84"/>
      <c r="S541" s="84"/>
      <c r="T541" s="85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T541" s="17" t="s">
        <v>360</v>
      </c>
      <c r="AU541" s="17" t="s">
        <v>145</v>
      </c>
    </row>
    <row r="542" spans="1:51" s="13" customFormat="1" ht="12">
      <c r="A542" s="13"/>
      <c r="B542" s="220"/>
      <c r="C542" s="221"/>
      <c r="D542" s="213" t="s">
        <v>138</v>
      </c>
      <c r="E542" s="222" t="s">
        <v>19</v>
      </c>
      <c r="F542" s="223" t="s">
        <v>448</v>
      </c>
      <c r="G542" s="221"/>
      <c r="H542" s="224">
        <v>1250</v>
      </c>
      <c r="I542" s="225"/>
      <c r="J542" s="221"/>
      <c r="K542" s="221"/>
      <c r="L542" s="226"/>
      <c r="M542" s="227"/>
      <c r="N542" s="228"/>
      <c r="O542" s="228"/>
      <c r="P542" s="228"/>
      <c r="Q542" s="228"/>
      <c r="R542" s="228"/>
      <c r="S542" s="228"/>
      <c r="T542" s="229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30" t="s">
        <v>138</v>
      </c>
      <c r="AU542" s="230" t="s">
        <v>145</v>
      </c>
      <c r="AV542" s="13" t="s">
        <v>82</v>
      </c>
      <c r="AW542" s="13" t="s">
        <v>33</v>
      </c>
      <c r="AX542" s="13" t="s">
        <v>72</v>
      </c>
      <c r="AY542" s="230" t="s">
        <v>125</v>
      </c>
    </row>
    <row r="543" spans="1:51" s="13" customFormat="1" ht="12">
      <c r="A543" s="13"/>
      <c r="B543" s="220"/>
      <c r="C543" s="221"/>
      <c r="D543" s="213" t="s">
        <v>138</v>
      </c>
      <c r="E543" s="222" t="s">
        <v>19</v>
      </c>
      <c r="F543" s="223" t="s">
        <v>440</v>
      </c>
      <c r="G543" s="221"/>
      <c r="H543" s="224">
        <v>15</v>
      </c>
      <c r="I543" s="225"/>
      <c r="J543" s="221"/>
      <c r="K543" s="221"/>
      <c r="L543" s="226"/>
      <c r="M543" s="227"/>
      <c r="N543" s="228"/>
      <c r="O543" s="228"/>
      <c r="P543" s="228"/>
      <c r="Q543" s="228"/>
      <c r="R543" s="228"/>
      <c r="S543" s="228"/>
      <c r="T543" s="229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30" t="s">
        <v>138</v>
      </c>
      <c r="AU543" s="230" t="s">
        <v>145</v>
      </c>
      <c r="AV543" s="13" t="s">
        <v>82</v>
      </c>
      <c r="AW543" s="13" t="s">
        <v>33</v>
      </c>
      <c r="AX543" s="13" t="s">
        <v>72</v>
      </c>
      <c r="AY543" s="230" t="s">
        <v>125</v>
      </c>
    </row>
    <row r="544" spans="1:51" s="13" customFormat="1" ht="12">
      <c r="A544" s="13"/>
      <c r="B544" s="220"/>
      <c r="C544" s="221"/>
      <c r="D544" s="213" t="s">
        <v>138</v>
      </c>
      <c r="E544" s="222" t="s">
        <v>19</v>
      </c>
      <c r="F544" s="223" t="s">
        <v>449</v>
      </c>
      <c r="G544" s="221"/>
      <c r="H544" s="224">
        <v>20</v>
      </c>
      <c r="I544" s="225"/>
      <c r="J544" s="221"/>
      <c r="K544" s="221"/>
      <c r="L544" s="226"/>
      <c r="M544" s="227"/>
      <c r="N544" s="228"/>
      <c r="O544" s="228"/>
      <c r="P544" s="228"/>
      <c r="Q544" s="228"/>
      <c r="R544" s="228"/>
      <c r="S544" s="228"/>
      <c r="T544" s="229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30" t="s">
        <v>138</v>
      </c>
      <c r="AU544" s="230" t="s">
        <v>145</v>
      </c>
      <c r="AV544" s="13" t="s">
        <v>82</v>
      </c>
      <c r="AW544" s="13" t="s">
        <v>33</v>
      </c>
      <c r="AX544" s="13" t="s">
        <v>72</v>
      </c>
      <c r="AY544" s="230" t="s">
        <v>125</v>
      </c>
    </row>
    <row r="545" spans="1:51" s="13" customFormat="1" ht="12">
      <c r="A545" s="13"/>
      <c r="B545" s="220"/>
      <c r="C545" s="221"/>
      <c r="D545" s="213" t="s">
        <v>138</v>
      </c>
      <c r="E545" s="222" t="s">
        <v>19</v>
      </c>
      <c r="F545" s="223" t="s">
        <v>441</v>
      </c>
      <c r="G545" s="221"/>
      <c r="H545" s="224">
        <v>4</v>
      </c>
      <c r="I545" s="225"/>
      <c r="J545" s="221"/>
      <c r="K545" s="221"/>
      <c r="L545" s="226"/>
      <c r="M545" s="227"/>
      <c r="N545" s="228"/>
      <c r="O545" s="228"/>
      <c r="P545" s="228"/>
      <c r="Q545" s="228"/>
      <c r="R545" s="228"/>
      <c r="S545" s="228"/>
      <c r="T545" s="229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30" t="s">
        <v>138</v>
      </c>
      <c r="AU545" s="230" t="s">
        <v>145</v>
      </c>
      <c r="AV545" s="13" t="s">
        <v>82</v>
      </c>
      <c r="AW545" s="13" t="s">
        <v>33</v>
      </c>
      <c r="AX545" s="13" t="s">
        <v>72</v>
      </c>
      <c r="AY545" s="230" t="s">
        <v>125</v>
      </c>
    </row>
    <row r="546" spans="1:65" s="2" customFormat="1" ht="22.2" customHeight="1">
      <c r="A546" s="38"/>
      <c r="B546" s="39"/>
      <c r="C546" s="200" t="s">
        <v>780</v>
      </c>
      <c r="D546" s="200" t="s">
        <v>127</v>
      </c>
      <c r="E546" s="201" t="s">
        <v>781</v>
      </c>
      <c r="F546" s="202" t="s">
        <v>782</v>
      </c>
      <c r="G546" s="203" t="s">
        <v>130</v>
      </c>
      <c r="H546" s="204">
        <v>765</v>
      </c>
      <c r="I546" s="205"/>
      <c r="J546" s="206">
        <f>ROUND(I546*H546,2)</f>
        <v>0</v>
      </c>
      <c r="K546" s="202" t="s">
        <v>131</v>
      </c>
      <c r="L546" s="44"/>
      <c r="M546" s="207" t="s">
        <v>19</v>
      </c>
      <c r="N546" s="208" t="s">
        <v>43</v>
      </c>
      <c r="O546" s="84"/>
      <c r="P546" s="209">
        <f>O546*H546</f>
        <v>0</v>
      </c>
      <c r="Q546" s="209">
        <v>0.00146</v>
      </c>
      <c r="R546" s="209">
        <f>Q546*H546</f>
        <v>1.1169</v>
      </c>
      <c r="S546" s="209">
        <v>0</v>
      </c>
      <c r="T546" s="210">
        <f>S546*H546</f>
        <v>0</v>
      </c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R546" s="211" t="s">
        <v>132</v>
      </c>
      <c r="AT546" s="211" t="s">
        <v>127</v>
      </c>
      <c r="AU546" s="211" t="s">
        <v>145</v>
      </c>
      <c r="AY546" s="17" t="s">
        <v>125</v>
      </c>
      <c r="BE546" s="212">
        <f>IF(N546="základní",J546,0)</f>
        <v>0</v>
      </c>
      <c r="BF546" s="212">
        <f>IF(N546="snížená",J546,0)</f>
        <v>0</v>
      </c>
      <c r="BG546" s="212">
        <f>IF(N546="zákl. přenesená",J546,0)</f>
        <v>0</v>
      </c>
      <c r="BH546" s="212">
        <f>IF(N546="sníž. přenesená",J546,0)</f>
        <v>0</v>
      </c>
      <c r="BI546" s="212">
        <f>IF(N546="nulová",J546,0)</f>
        <v>0</v>
      </c>
      <c r="BJ546" s="17" t="s">
        <v>80</v>
      </c>
      <c r="BK546" s="212">
        <f>ROUND(I546*H546,2)</f>
        <v>0</v>
      </c>
      <c r="BL546" s="17" t="s">
        <v>132</v>
      </c>
      <c r="BM546" s="211" t="s">
        <v>783</v>
      </c>
    </row>
    <row r="547" spans="1:47" s="2" customFormat="1" ht="12">
      <c r="A547" s="38"/>
      <c r="B547" s="39"/>
      <c r="C547" s="40"/>
      <c r="D547" s="213" t="s">
        <v>134</v>
      </c>
      <c r="E547" s="40"/>
      <c r="F547" s="214" t="s">
        <v>784</v>
      </c>
      <c r="G547" s="40"/>
      <c r="H547" s="40"/>
      <c r="I547" s="215"/>
      <c r="J547" s="40"/>
      <c r="K547" s="40"/>
      <c r="L547" s="44"/>
      <c r="M547" s="216"/>
      <c r="N547" s="217"/>
      <c r="O547" s="84"/>
      <c r="P547" s="84"/>
      <c r="Q547" s="84"/>
      <c r="R547" s="84"/>
      <c r="S547" s="84"/>
      <c r="T547" s="85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T547" s="17" t="s">
        <v>134</v>
      </c>
      <c r="AU547" s="17" t="s">
        <v>145</v>
      </c>
    </row>
    <row r="548" spans="1:47" s="2" customFormat="1" ht="12">
      <c r="A548" s="38"/>
      <c r="B548" s="39"/>
      <c r="C548" s="40"/>
      <c r="D548" s="218" t="s">
        <v>136</v>
      </c>
      <c r="E548" s="40"/>
      <c r="F548" s="219" t="s">
        <v>785</v>
      </c>
      <c r="G548" s="40"/>
      <c r="H548" s="40"/>
      <c r="I548" s="215"/>
      <c r="J548" s="40"/>
      <c r="K548" s="40"/>
      <c r="L548" s="44"/>
      <c r="M548" s="216"/>
      <c r="N548" s="217"/>
      <c r="O548" s="84"/>
      <c r="P548" s="84"/>
      <c r="Q548" s="84"/>
      <c r="R548" s="84"/>
      <c r="S548" s="84"/>
      <c r="T548" s="85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T548" s="17" t="s">
        <v>136</v>
      </c>
      <c r="AU548" s="17" t="s">
        <v>145</v>
      </c>
    </row>
    <row r="549" spans="1:47" s="2" customFormat="1" ht="12">
      <c r="A549" s="38"/>
      <c r="B549" s="39"/>
      <c r="C549" s="40"/>
      <c r="D549" s="213" t="s">
        <v>360</v>
      </c>
      <c r="E549" s="40"/>
      <c r="F549" s="251" t="s">
        <v>786</v>
      </c>
      <c r="G549" s="40"/>
      <c r="H549" s="40"/>
      <c r="I549" s="215"/>
      <c r="J549" s="40"/>
      <c r="K549" s="40"/>
      <c r="L549" s="44"/>
      <c r="M549" s="216"/>
      <c r="N549" s="217"/>
      <c r="O549" s="84"/>
      <c r="P549" s="84"/>
      <c r="Q549" s="84"/>
      <c r="R549" s="84"/>
      <c r="S549" s="84"/>
      <c r="T549" s="85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T549" s="17" t="s">
        <v>360</v>
      </c>
      <c r="AU549" s="17" t="s">
        <v>145</v>
      </c>
    </row>
    <row r="550" spans="1:51" s="13" customFormat="1" ht="12">
      <c r="A550" s="13"/>
      <c r="B550" s="220"/>
      <c r="C550" s="221"/>
      <c r="D550" s="213" t="s">
        <v>138</v>
      </c>
      <c r="E550" s="222" t="s">
        <v>19</v>
      </c>
      <c r="F550" s="223" t="s">
        <v>438</v>
      </c>
      <c r="G550" s="221"/>
      <c r="H550" s="224">
        <v>720</v>
      </c>
      <c r="I550" s="225"/>
      <c r="J550" s="221"/>
      <c r="K550" s="221"/>
      <c r="L550" s="226"/>
      <c r="M550" s="227"/>
      <c r="N550" s="228"/>
      <c r="O550" s="228"/>
      <c r="P550" s="228"/>
      <c r="Q550" s="228"/>
      <c r="R550" s="228"/>
      <c r="S550" s="228"/>
      <c r="T550" s="229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30" t="s">
        <v>138</v>
      </c>
      <c r="AU550" s="230" t="s">
        <v>145</v>
      </c>
      <c r="AV550" s="13" t="s">
        <v>82</v>
      </c>
      <c r="AW550" s="13" t="s">
        <v>33</v>
      </c>
      <c r="AX550" s="13" t="s">
        <v>72</v>
      </c>
      <c r="AY550" s="230" t="s">
        <v>125</v>
      </c>
    </row>
    <row r="551" spans="1:51" s="13" customFormat="1" ht="12">
      <c r="A551" s="13"/>
      <c r="B551" s="220"/>
      <c r="C551" s="221"/>
      <c r="D551" s="213" t="s">
        <v>138</v>
      </c>
      <c r="E551" s="222" t="s">
        <v>19</v>
      </c>
      <c r="F551" s="223" t="s">
        <v>439</v>
      </c>
      <c r="G551" s="221"/>
      <c r="H551" s="224">
        <v>45</v>
      </c>
      <c r="I551" s="225"/>
      <c r="J551" s="221"/>
      <c r="K551" s="221"/>
      <c r="L551" s="226"/>
      <c r="M551" s="227"/>
      <c r="N551" s="228"/>
      <c r="O551" s="228"/>
      <c r="P551" s="228"/>
      <c r="Q551" s="228"/>
      <c r="R551" s="228"/>
      <c r="S551" s="228"/>
      <c r="T551" s="229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30" t="s">
        <v>138</v>
      </c>
      <c r="AU551" s="230" t="s">
        <v>145</v>
      </c>
      <c r="AV551" s="13" t="s">
        <v>82</v>
      </c>
      <c r="AW551" s="13" t="s">
        <v>33</v>
      </c>
      <c r="AX551" s="13" t="s">
        <v>72</v>
      </c>
      <c r="AY551" s="230" t="s">
        <v>125</v>
      </c>
    </row>
    <row r="552" spans="1:65" s="2" customFormat="1" ht="30" customHeight="1">
      <c r="A552" s="38"/>
      <c r="B552" s="39"/>
      <c r="C552" s="200" t="s">
        <v>787</v>
      </c>
      <c r="D552" s="200" t="s">
        <v>127</v>
      </c>
      <c r="E552" s="201" t="s">
        <v>788</v>
      </c>
      <c r="F552" s="202" t="s">
        <v>789</v>
      </c>
      <c r="G552" s="203" t="s">
        <v>207</v>
      </c>
      <c r="H552" s="204">
        <v>35</v>
      </c>
      <c r="I552" s="205"/>
      <c r="J552" s="206">
        <f>ROUND(I552*H552,2)</f>
        <v>0</v>
      </c>
      <c r="K552" s="202" t="s">
        <v>131</v>
      </c>
      <c r="L552" s="44"/>
      <c r="M552" s="207" t="s">
        <v>19</v>
      </c>
      <c r="N552" s="208" t="s">
        <v>43</v>
      </c>
      <c r="O552" s="84"/>
      <c r="P552" s="209">
        <f>O552*H552</f>
        <v>0</v>
      </c>
      <c r="Q552" s="209">
        <v>0.00061</v>
      </c>
      <c r="R552" s="209">
        <f>Q552*H552</f>
        <v>0.021349999999999997</v>
      </c>
      <c r="S552" s="209">
        <v>0</v>
      </c>
      <c r="T552" s="210">
        <f>S552*H552</f>
        <v>0</v>
      </c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R552" s="211" t="s">
        <v>132</v>
      </c>
      <c r="AT552" s="211" t="s">
        <v>127</v>
      </c>
      <c r="AU552" s="211" t="s">
        <v>145</v>
      </c>
      <c r="AY552" s="17" t="s">
        <v>125</v>
      </c>
      <c r="BE552" s="212">
        <f>IF(N552="základní",J552,0)</f>
        <v>0</v>
      </c>
      <c r="BF552" s="212">
        <f>IF(N552="snížená",J552,0)</f>
        <v>0</v>
      </c>
      <c r="BG552" s="212">
        <f>IF(N552="zákl. přenesená",J552,0)</f>
        <v>0</v>
      </c>
      <c r="BH552" s="212">
        <f>IF(N552="sníž. přenesená",J552,0)</f>
        <v>0</v>
      </c>
      <c r="BI552" s="212">
        <f>IF(N552="nulová",J552,0)</f>
        <v>0</v>
      </c>
      <c r="BJ552" s="17" t="s">
        <v>80</v>
      </c>
      <c r="BK552" s="212">
        <f>ROUND(I552*H552,2)</f>
        <v>0</v>
      </c>
      <c r="BL552" s="17" t="s">
        <v>132</v>
      </c>
      <c r="BM552" s="211" t="s">
        <v>790</v>
      </c>
    </row>
    <row r="553" spans="1:47" s="2" customFormat="1" ht="12">
      <c r="A553" s="38"/>
      <c r="B553" s="39"/>
      <c r="C553" s="40"/>
      <c r="D553" s="213" t="s">
        <v>134</v>
      </c>
      <c r="E553" s="40"/>
      <c r="F553" s="214" t="s">
        <v>791</v>
      </c>
      <c r="G553" s="40"/>
      <c r="H553" s="40"/>
      <c r="I553" s="215"/>
      <c r="J553" s="40"/>
      <c r="K553" s="40"/>
      <c r="L553" s="44"/>
      <c r="M553" s="216"/>
      <c r="N553" s="217"/>
      <c r="O553" s="84"/>
      <c r="P553" s="84"/>
      <c r="Q553" s="84"/>
      <c r="R553" s="84"/>
      <c r="S553" s="84"/>
      <c r="T553" s="85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T553" s="17" t="s">
        <v>134</v>
      </c>
      <c r="AU553" s="17" t="s">
        <v>145</v>
      </c>
    </row>
    <row r="554" spans="1:47" s="2" customFormat="1" ht="12">
      <c r="A554" s="38"/>
      <c r="B554" s="39"/>
      <c r="C554" s="40"/>
      <c r="D554" s="218" t="s">
        <v>136</v>
      </c>
      <c r="E554" s="40"/>
      <c r="F554" s="219" t="s">
        <v>792</v>
      </c>
      <c r="G554" s="40"/>
      <c r="H554" s="40"/>
      <c r="I554" s="215"/>
      <c r="J554" s="40"/>
      <c r="K554" s="40"/>
      <c r="L554" s="44"/>
      <c r="M554" s="216"/>
      <c r="N554" s="217"/>
      <c r="O554" s="84"/>
      <c r="P554" s="84"/>
      <c r="Q554" s="84"/>
      <c r="R554" s="84"/>
      <c r="S554" s="84"/>
      <c r="T554" s="85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T554" s="17" t="s">
        <v>136</v>
      </c>
      <c r="AU554" s="17" t="s">
        <v>145</v>
      </c>
    </row>
    <row r="555" spans="1:51" s="13" customFormat="1" ht="12">
      <c r="A555" s="13"/>
      <c r="B555" s="220"/>
      <c r="C555" s="221"/>
      <c r="D555" s="213" t="s">
        <v>138</v>
      </c>
      <c r="E555" s="222" t="s">
        <v>19</v>
      </c>
      <c r="F555" s="223" t="s">
        <v>793</v>
      </c>
      <c r="G555" s="221"/>
      <c r="H555" s="224">
        <v>35</v>
      </c>
      <c r="I555" s="225"/>
      <c r="J555" s="221"/>
      <c r="K555" s="221"/>
      <c r="L555" s="226"/>
      <c r="M555" s="227"/>
      <c r="N555" s="228"/>
      <c r="O555" s="228"/>
      <c r="P555" s="228"/>
      <c r="Q555" s="228"/>
      <c r="R555" s="228"/>
      <c r="S555" s="228"/>
      <c r="T555" s="229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30" t="s">
        <v>138</v>
      </c>
      <c r="AU555" s="230" t="s">
        <v>145</v>
      </c>
      <c r="AV555" s="13" t="s">
        <v>82</v>
      </c>
      <c r="AW555" s="13" t="s">
        <v>33</v>
      </c>
      <c r="AX555" s="13" t="s">
        <v>72</v>
      </c>
      <c r="AY555" s="230" t="s">
        <v>125</v>
      </c>
    </row>
    <row r="556" spans="1:65" s="2" customFormat="1" ht="14.4" customHeight="1">
      <c r="A556" s="38"/>
      <c r="B556" s="39"/>
      <c r="C556" s="200" t="s">
        <v>794</v>
      </c>
      <c r="D556" s="200" t="s">
        <v>127</v>
      </c>
      <c r="E556" s="201" t="s">
        <v>795</v>
      </c>
      <c r="F556" s="202" t="s">
        <v>796</v>
      </c>
      <c r="G556" s="203" t="s">
        <v>207</v>
      </c>
      <c r="H556" s="204">
        <v>9</v>
      </c>
      <c r="I556" s="205"/>
      <c r="J556" s="206">
        <f>ROUND(I556*H556,2)</f>
        <v>0</v>
      </c>
      <c r="K556" s="202" t="s">
        <v>131</v>
      </c>
      <c r="L556" s="44"/>
      <c r="M556" s="207" t="s">
        <v>19</v>
      </c>
      <c r="N556" s="208" t="s">
        <v>43</v>
      </c>
      <c r="O556" s="84"/>
      <c r="P556" s="209">
        <f>O556*H556</f>
        <v>0</v>
      </c>
      <c r="Q556" s="209">
        <v>0</v>
      </c>
      <c r="R556" s="209">
        <f>Q556*H556</f>
        <v>0</v>
      </c>
      <c r="S556" s="209">
        <v>0</v>
      </c>
      <c r="T556" s="210">
        <f>S556*H556</f>
        <v>0</v>
      </c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R556" s="211" t="s">
        <v>132</v>
      </c>
      <c r="AT556" s="211" t="s">
        <v>127</v>
      </c>
      <c r="AU556" s="211" t="s">
        <v>145</v>
      </c>
      <c r="AY556" s="17" t="s">
        <v>125</v>
      </c>
      <c r="BE556" s="212">
        <f>IF(N556="základní",J556,0)</f>
        <v>0</v>
      </c>
      <c r="BF556" s="212">
        <f>IF(N556="snížená",J556,0)</f>
        <v>0</v>
      </c>
      <c r="BG556" s="212">
        <f>IF(N556="zákl. přenesená",J556,0)</f>
        <v>0</v>
      </c>
      <c r="BH556" s="212">
        <f>IF(N556="sníž. přenesená",J556,0)</f>
        <v>0</v>
      </c>
      <c r="BI556" s="212">
        <f>IF(N556="nulová",J556,0)</f>
        <v>0</v>
      </c>
      <c r="BJ556" s="17" t="s">
        <v>80</v>
      </c>
      <c r="BK556" s="212">
        <f>ROUND(I556*H556,2)</f>
        <v>0</v>
      </c>
      <c r="BL556" s="17" t="s">
        <v>132</v>
      </c>
      <c r="BM556" s="211" t="s">
        <v>797</v>
      </c>
    </row>
    <row r="557" spans="1:47" s="2" customFormat="1" ht="12">
      <c r="A557" s="38"/>
      <c r="B557" s="39"/>
      <c r="C557" s="40"/>
      <c r="D557" s="213" t="s">
        <v>134</v>
      </c>
      <c r="E557" s="40"/>
      <c r="F557" s="214" t="s">
        <v>798</v>
      </c>
      <c r="G557" s="40"/>
      <c r="H557" s="40"/>
      <c r="I557" s="215"/>
      <c r="J557" s="40"/>
      <c r="K557" s="40"/>
      <c r="L557" s="44"/>
      <c r="M557" s="216"/>
      <c r="N557" s="217"/>
      <c r="O557" s="84"/>
      <c r="P557" s="84"/>
      <c r="Q557" s="84"/>
      <c r="R557" s="84"/>
      <c r="S557" s="84"/>
      <c r="T557" s="85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T557" s="17" t="s">
        <v>134</v>
      </c>
      <c r="AU557" s="17" t="s">
        <v>145</v>
      </c>
    </row>
    <row r="558" spans="1:47" s="2" customFormat="1" ht="12">
      <c r="A558" s="38"/>
      <c r="B558" s="39"/>
      <c r="C558" s="40"/>
      <c r="D558" s="218" t="s">
        <v>136</v>
      </c>
      <c r="E558" s="40"/>
      <c r="F558" s="219" t="s">
        <v>799</v>
      </c>
      <c r="G558" s="40"/>
      <c r="H558" s="40"/>
      <c r="I558" s="215"/>
      <c r="J558" s="40"/>
      <c r="K558" s="40"/>
      <c r="L558" s="44"/>
      <c r="M558" s="216"/>
      <c r="N558" s="217"/>
      <c r="O558" s="84"/>
      <c r="P558" s="84"/>
      <c r="Q558" s="84"/>
      <c r="R558" s="84"/>
      <c r="S558" s="84"/>
      <c r="T558" s="85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T558" s="17" t="s">
        <v>136</v>
      </c>
      <c r="AU558" s="17" t="s">
        <v>145</v>
      </c>
    </row>
    <row r="559" spans="1:65" s="2" customFormat="1" ht="19.8" customHeight="1">
      <c r="A559" s="38"/>
      <c r="B559" s="39"/>
      <c r="C559" s="200" t="s">
        <v>800</v>
      </c>
      <c r="D559" s="200" t="s">
        <v>127</v>
      </c>
      <c r="E559" s="201" t="s">
        <v>801</v>
      </c>
      <c r="F559" s="202" t="s">
        <v>802</v>
      </c>
      <c r="G559" s="203" t="s">
        <v>207</v>
      </c>
      <c r="H559" s="204">
        <v>100</v>
      </c>
      <c r="I559" s="205"/>
      <c r="J559" s="206">
        <f>ROUND(I559*H559,2)</f>
        <v>0</v>
      </c>
      <c r="K559" s="202" t="s">
        <v>131</v>
      </c>
      <c r="L559" s="44"/>
      <c r="M559" s="207" t="s">
        <v>19</v>
      </c>
      <c r="N559" s="208" t="s">
        <v>43</v>
      </c>
      <c r="O559" s="84"/>
      <c r="P559" s="209">
        <f>O559*H559</f>
        <v>0</v>
      </c>
      <c r="Q559" s="209">
        <v>0</v>
      </c>
      <c r="R559" s="209">
        <f>Q559*H559</f>
        <v>0</v>
      </c>
      <c r="S559" s="209">
        <v>0</v>
      </c>
      <c r="T559" s="210">
        <f>S559*H559</f>
        <v>0</v>
      </c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R559" s="211" t="s">
        <v>132</v>
      </c>
      <c r="AT559" s="211" t="s">
        <v>127</v>
      </c>
      <c r="AU559" s="211" t="s">
        <v>145</v>
      </c>
      <c r="AY559" s="17" t="s">
        <v>125</v>
      </c>
      <c r="BE559" s="212">
        <f>IF(N559="základní",J559,0)</f>
        <v>0</v>
      </c>
      <c r="BF559" s="212">
        <f>IF(N559="snížená",J559,0)</f>
        <v>0</v>
      </c>
      <c r="BG559" s="212">
        <f>IF(N559="zákl. přenesená",J559,0)</f>
        <v>0</v>
      </c>
      <c r="BH559" s="212">
        <f>IF(N559="sníž. přenesená",J559,0)</f>
        <v>0</v>
      </c>
      <c r="BI559" s="212">
        <f>IF(N559="nulová",J559,0)</f>
        <v>0</v>
      </c>
      <c r="BJ559" s="17" t="s">
        <v>80</v>
      </c>
      <c r="BK559" s="212">
        <f>ROUND(I559*H559,2)</f>
        <v>0</v>
      </c>
      <c r="BL559" s="17" t="s">
        <v>132</v>
      </c>
      <c r="BM559" s="211" t="s">
        <v>803</v>
      </c>
    </row>
    <row r="560" spans="1:47" s="2" customFormat="1" ht="12">
      <c r="A560" s="38"/>
      <c r="B560" s="39"/>
      <c r="C560" s="40"/>
      <c r="D560" s="213" t="s">
        <v>134</v>
      </c>
      <c r="E560" s="40"/>
      <c r="F560" s="214" t="s">
        <v>804</v>
      </c>
      <c r="G560" s="40"/>
      <c r="H560" s="40"/>
      <c r="I560" s="215"/>
      <c r="J560" s="40"/>
      <c r="K560" s="40"/>
      <c r="L560" s="44"/>
      <c r="M560" s="216"/>
      <c r="N560" s="217"/>
      <c r="O560" s="84"/>
      <c r="P560" s="84"/>
      <c r="Q560" s="84"/>
      <c r="R560" s="84"/>
      <c r="S560" s="84"/>
      <c r="T560" s="85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T560" s="17" t="s">
        <v>134</v>
      </c>
      <c r="AU560" s="17" t="s">
        <v>145</v>
      </c>
    </row>
    <row r="561" spans="1:47" s="2" customFormat="1" ht="12">
      <c r="A561" s="38"/>
      <c r="B561" s="39"/>
      <c r="C561" s="40"/>
      <c r="D561" s="218" t="s">
        <v>136</v>
      </c>
      <c r="E561" s="40"/>
      <c r="F561" s="219" t="s">
        <v>805</v>
      </c>
      <c r="G561" s="40"/>
      <c r="H561" s="40"/>
      <c r="I561" s="215"/>
      <c r="J561" s="40"/>
      <c r="K561" s="40"/>
      <c r="L561" s="44"/>
      <c r="M561" s="216"/>
      <c r="N561" s="217"/>
      <c r="O561" s="84"/>
      <c r="P561" s="84"/>
      <c r="Q561" s="84"/>
      <c r="R561" s="84"/>
      <c r="S561" s="84"/>
      <c r="T561" s="85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T561" s="17" t="s">
        <v>136</v>
      </c>
      <c r="AU561" s="17" t="s">
        <v>145</v>
      </c>
    </row>
    <row r="562" spans="1:51" s="13" customFormat="1" ht="12">
      <c r="A562" s="13"/>
      <c r="B562" s="220"/>
      <c r="C562" s="221"/>
      <c r="D562" s="213" t="s">
        <v>138</v>
      </c>
      <c r="E562" s="222" t="s">
        <v>19</v>
      </c>
      <c r="F562" s="223" t="s">
        <v>806</v>
      </c>
      <c r="G562" s="221"/>
      <c r="H562" s="224">
        <v>100</v>
      </c>
      <c r="I562" s="225"/>
      <c r="J562" s="221"/>
      <c r="K562" s="221"/>
      <c r="L562" s="226"/>
      <c r="M562" s="227"/>
      <c r="N562" s="228"/>
      <c r="O562" s="228"/>
      <c r="P562" s="228"/>
      <c r="Q562" s="228"/>
      <c r="R562" s="228"/>
      <c r="S562" s="228"/>
      <c r="T562" s="229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30" t="s">
        <v>138</v>
      </c>
      <c r="AU562" s="230" t="s">
        <v>145</v>
      </c>
      <c r="AV562" s="13" t="s">
        <v>82</v>
      </c>
      <c r="AW562" s="13" t="s">
        <v>33</v>
      </c>
      <c r="AX562" s="13" t="s">
        <v>72</v>
      </c>
      <c r="AY562" s="230" t="s">
        <v>125</v>
      </c>
    </row>
    <row r="563" spans="1:63" s="12" customFormat="1" ht="20.85" customHeight="1">
      <c r="A563" s="12"/>
      <c r="B563" s="184"/>
      <c r="C563" s="185"/>
      <c r="D563" s="186" t="s">
        <v>71</v>
      </c>
      <c r="E563" s="198" t="s">
        <v>702</v>
      </c>
      <c r="F563" s="198" t="s">
        <v>807</v>
      </c>
      <c r="G563" s="185"/>
      <c r="H563" s="185"/>
      <c r="I563" s="188"/>
      <c r="J563" s="199">
        <f>BK563</f>
        <v>0</v>
      </c>
      <c r="K563" s="185"/>
      <c r="L563" s="190"/>
      <c r="M563" s="191"/>
      <c r="N563" s="192"/>
      <c r="O563" s="192"/>
      <c r="P563" s="193">
        <f>SUM(P564:P576)</f>
        <v>0</v>
      </c>
      <c r="Q563" s="192"/>
      <c r="R563" s="193">
        <f>SUM(R564:R576)</f>
        <v>0</v>
      </c>
      <c r="S563" s="192"/>
      <c r="T563" s="194">
        <f>SUM(T564:T576)</f>
        <v>35.15</v>
      </c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R563" s="195" t="s">
        <v>80</v>
      </c>
      <c r="AT563" s="196" t="s">
        <v>71</v>
      </c>
      <c r="AU563" s="196" t="s">
        <v>82</v>
      </c>
      <c r="AY563" s="195" t="s">
        <v>125</v>
      </c>
      <c r="BK563" s="197">
        <f>SUM(BK564:BK576)</f>
        <v>0</v>
      </c>
    </row>
    <row r="564" spans="1:65" s="2" customFormat="1" ht="14.4" customHeight="1">
      <c r="A564" s="38"/>
      <c r="B564" s="39"/>
      <c r="C564" s="200" t="s">
        <v>808</v>
      </c>
      <c r="D564" s="200" t="s">
        <v>127</v>
      </c>
      <c r="E564" s="201" t="s">
        <v>809</v>
      </c>
      <c r="F564" s="202" t="s">
        <v>810</v>
      </c>
      <c r="G564" s="203" t="s">
        <v>130</v>
      </c>
      <c r="H564" s="204">
        <v>1335</v>
      </c>
      <c r="I564" s="205"/>
      <c r="J564" s="206">
        <f>ROUND(I564*H564,2)</f>
        <v>0</v>
      </c>
      <c r="K564" s="202" t="s">
        <v>131</v>
      </c>
      <c r="L564" s="44"/>
      <c r="M564" s="207" t="s">
        <v>19</v>
      </c>
      <c r="N564" s="208" t="s">
        <v>43</v>
      </c>
      <c r="O564" s="84"/>
      <c r="P564" s="209">
        <f>O564*H564</f>
        <v>0</v>
      </c>
      <c r="Q564" s="209">
        <v>0</v>
      </c>
      <c r="R564" s="209">
        <f>Q564*H564</f>
        <v>0</v>
      </c>
      <c r="S564" s="209">
        <v>0.01</v>
      </c>
      <c r="T564" s="210">
        <f>S564*H564</f>
        <v>13.35</v>
      </c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R564" s="211" t="s">
        <v>132</v>
      </c>
      <c r="AT564" s="211" t="s">
        <v>127</v>
      </c>
      <c r="AU564" s="211" t="s">
        <v>145</v>
      </c>
      <c r="AY564" s="17" t="s">
        <v>125</v>
      </c>
      <c r="BE564" s="212">
        <f>IF(N564="základní",J564,0)</f>
        <v>0</v>
      </c>
      <c r="BF564" s="212">
        <f>IF(N564="snížená",J564,0)</f>
        <v>0</v>
      </c>
      <c r="BG564" s="212">
        <f>IF(N564="zákl. přenesená",J564,0)</f>
        <v>0</v>
      </c>
      <c r="BH564" s="212">
        <f>IF(N564="sníž. přenesená",J564,0)</f>
        <v>0</v>
      </c>
      <c r="BI564" s="212">
        <f>IF(N564="nulová",J564,0)</f>
        <v>0</v>
      </c>
      <c r="BJ564" s="17" t="s">
        <v>80</v>
      </c>
      <c r="BK564" s="212">
        <f>ROUND(I564*H564,2)</f>
        <v>0</v>
      </c>
      <c r="BL564" s="17" t="s">
        <v>132</v>
      </c>
      <c r="BM564" s="211" t="s">
        <v>811</v>
      </c>
    </row>
    <row r="565" spans="1:47" s="2" customFormat="1" ht="12">
      <c r="A565" s="38"/>
      <c r="B565" s="39"/>
      <c r="C565" s="40"/>
      <c r="D565" s="213" t="s">
        <v>134</v>
      </c>
      <c r="E565" s="40"/>
      <c r="F565" s="214" t="s">
        <v>812</v>
      </c>
      <c r="G565" s="40"/>
      <c r="H565" s="40"/>
      <c r="I565" s="215"/>
      <c r="J565" s="40"/>
      <c r="K565" s="40"/>
      <c r="L565" s="44"/>
      <c r="M565" s="216"/>
      <c r="N565" s="217"/>
      <c r="O565" s="84"/>
      <c r="P565" s="84"/>
      <c r="Q565" s="84"/>
      <c r="R565" s="84"/>
      <c r="S565" s="84"/>
      <c r="T565" s="85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T565" s="17" t="s">
        <v>134</v>
      </c>
      <c r="AU565" s="17" t="s">
        <v>145</v>
      </c>
    </row>
    <row r="566" spans="1:47" s="2" customFormat="1" ht="12">
      <c r="A566" s="38"/>
      <c r="B566" s="39"/>
      <c r="C566" s="40"/>
      <c r="D566" s="218" t="s">
        <v>136</v>
      </c>
      <c r="E566" s="40"/>
      <c r="F566" s="219" t="s">
        <v>813</v>
      </c>
      <c r="G566" s="40"/>
      <c r="H566" s="40"/>
      <c r="I566" s="215"/>
      <c r="J566" s="40"/>
      <c r="K566" s="40"/>
      <c r="L566" s="44"/>
      <c r="M566" s="216"/>
      <c r="N566" s="217"/>
      <c r="O566" s="84"/>
      <c r="P566" s="84"/>
      <c r="Q566" s="84"/>
      <c r="R566" s="84"/>
      <c r="S566" s="84"/>
      <c r="T566" s="85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T566" s="17" t="s">
        <v>136</v>
      </c>
      <c r="AU566" s="17" t="s">
        <v>145</v>
      </c>
    </row>
    <row r="567" spans="1:51" s="14" customFormat="1" ht="12">
      <c r="A567" s="14"/>
      <c r="B567" s="241"/>
      <c r="C567" s="242"/>
      <c r="D567" s="213" t="s">
        <v>138</v>
      </c>
      <c r="E567" s="243" t="s">
        <v>19</v>
      </c>
      <c r="F567" s="244" t="s">
        <v>814</v>
      </c>
      <c r="G567" s="242"/>
      <c r="H567" s="243" t="s">
        <v>19</v>
      </c>
      <c r="I567" s="245"/>
      <c r="J567" s="242"/>
      <c r="K567" s="242"/>
      <c r="L567" s="246"/>
      <c r="M567" s="247"/>
      <c r="N567" s="248"/>
      <c r="O567" s="248"/>
      <c r="P567" s="248"/>
      <c r="Q567" s="248"/>
      <c r="R567" s="248"/>
      <c r="S567" s="248"/>
      <c r="T567" s="249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50" t="s">
        <v>138</v>
      </c>
      <c r="AU567" s="250" t="s">
        <v>145</v>
      </c>
      <c r="AV567" s="14" t="s">
        <v>80</v>
      </c>
      <c r="AW567" s="14" t="s">
        <v>33</v>
      </c>
      <c r="AX567" s="14" t="s">
        <v>72</v>
      </c>
      <c r="AY567" s="250" t="s">
        <v>125</v>
      </c>
    </row>
    <row r="568" spans="1:51" s="13" customFormat="1" ht="12">
      <c r="A568" s="13"/>
      <c r="B568" s="220"/>
      <c r="C568" s="221"/>
      <c r="D568" s="213" t="s">
        <v>138</v>
      </c>
      <c r="E568" s="222" t="s">
        <v>19</v>
      </c>
      <c r="F568" s="223" t="s">
        <v>815</v>
      </c>
      <c r="G568" s="221"/>
      <c r="H568" s="224">
        <v>65</v>
      </c>
      <c r="I568" s="225"/>
      <c r="J568" s="221"/>
      <c r="K568" s="221"/>
      <c r="L568" s="226"/>
      <c r="M568" s="227"/>
      <c r="N568" s="228"/>
      <c r="O568" s="228"/>
      <c r="P568" s="228"/>
      <c r="Q568" s="228"/>
      <c r="R568" s="228"/>
      <c r="S568" s="228"/>
      <c r="T568" s="229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30" t="s">
        <v>138</v>
      </c>
      <c r="AU568" s="230" t="s">
        <v>145</v>
      </c>
      <c r="AV568" s="13" t="s">
        <v>82</v>
      </c>
      <c r="AW568" s="13" t="s">
        <v>33</v>
      </c>
      <c r="AX568" s="13" t="s">
        <v>72</v>
      </c>
      <c r="AY568" s="230" t="s">
        <v>125</v>
      </c>
    </row>
    <row r="569" spans="1:51" s="13" customFormat="1" ht="12">
      <c r="A569" s="13"/>
      <c r="B569" s="220"/>
      <c r="C569" s="221"/>
      <c r="D569" s="213" t="s">
        <v>138</v>
      </c>
      <c r="E569" s="222" t="s">
        <v>19</v>
      </c>
      <c r="F569" s="223" t="s">
        <v>816</v>
      </c>
      <c r="G569" s="221"/>
      <c r="H569" s="224">
        <v>20</v>
      </c>
      <c r="I569" s="225"/>
      <c r="J569" s="221"/>
      <c r="K569" s="221"/>
      <c r="L569" s="226"/>
      <c r="M569" s="227"/>
      <c r="N569" s="228"/>
      <c r="O569" s="228"/>
      <c r="P569" s="228"/>
      <c r="Q569" s="228"/>
      <c r="R569" s="228"/>
      <c r="S569" s="228"/>
      <c r="T569" s="229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30" t="s">
        <v>138</v>
      </c>
      <c r="AU569" s="230" t="s">
        <v>145</v>
      </c>
      <c r="AV569" s="13" t="s">
        <v>82</v>
      </c>
      <c r="AW569" s="13" t="s">
        <v>33</v>
      </c>
      <c r="AX569" s="13" t="s">
        <v>72</v>
      </c>
      <c r="AY569" s="230" t="s">
        <v>125</v>
      </c>
    </row>
    <row r="570" spans="1:51" s="13" customFormat="1" ht="12">
      <c r="A570" s="13"/>
      <c r="B570" s="220"/>
      <c r="C570" s="221"/>
      <c r="D570" s="213" t="s">
        <v>138</v>
      </c>
      <c r="E570" s="222" t="s">
        <v>19</v>
      </c>
      <c r="F570" s="223" t="s">
        <v>817</v>
      </c>
      <c r="G570" s="221"/>
      <c r="H570" s="224">
        <v>1250</v>
      </c>
      <c r="I570" s="225"/>
      <c r="J570" s="221"/>
      <c r="K570" s="221"/>
      <c r="L570" s="226"/>
      <c r="M570" s="227"/>
      <c r="N570" s="228"/>
      <c r="O570" s="228"/>
      <c r="P570" s="228"/>
      <c r="Q570" s="228"/>
      <c r="R570" s="228"/>
      <c r="S570" s="228"/>
      <c r="T570" s="229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30" t="s">
        <v>138</v>
      </c>
      <c r="AU570" s="230" t="s">
        <v>145</v>
      </c>
      <c r="AV570" s="13" t="s">
        <v>82</v>
      </c>
      <c r="AW570" s="13" t="s">
        <v>33</v>
      </c>
      <c r="AX570" s="13" t="s">
        <v>72</v>
      </c>
      <c r="AY570" s="230" t="s">
        <v>125</v>
      </c>
    </row>
    <row r="571" spans="1:65" s="2" customFormat="1" ht="22.2" customHeight="1">
      <c r="A571" s="38"/>
      <c r="B571" s="39"/>
      <c r="C571" s="200" t="s">
        <v>818</v>
      </c>
      <c r="D571" s="200" t="s">
        <v>127</v>
      </c>
      <c r="E571" s="201" t="s">
        <v>819</v>
      </c>
      <c r="F571" s="202" t="s">
        <v>820</v>
      </c>
      <c r="G571" s="203" t="s">
        <v>130</v>
      </c>
      <c r="H571" s="204">
        <v>1090</v>
      </c>
      <c r="I571" s="205"/>
      <c r="J571" s="206">
        <f>ROUND(I571*H571,2)</f>
        <v>0</v>
      </c>
      <c r="K571" s="202" t="s">
        <v>131</v>
      </c>
      <c r="L571" s="44"/>
      <c r="M571" s="207" t="s">
        <v>19</v>
      </c>
      <c r="N571" s="208" t="s">
        <v>43</v>
      </c>
      <c r="O571" s="84"/>
      <c r="P571" s="209">
        <f>O571*H571</f>
        <v>0</v>
      </c>
      <c r="Q571" s="209">
        <v>0</v>
      </c>
      <c r="R571" s="209">
        <f>Q571*H571</f>
        <v>0</v>
      </c>
      <c r="S571" s="209">
        <v>0.02</v>
      </c>
      <c r="T571" s="210">
        <f>S571*H571</f>
        <v>21.8</v>
      </c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R571" s="211" t="s">
        <v>132</v>
      </c>
      <c r="AT571" s="211" t="s">
        <v>127</v>
      </c>
      <c r="AU571" s="211" t="s">
        <v>145</v>
      </c>
      <c r="AY571" s="17" t="s">
        <v>125</v>
      </c>
      <c r="BE571" s="212">
        <f>IF(N571="základní",J571,0)</f>
        <v>0</v>
      </c>
      <c r="BF571" s="212">
        <f>IF(N571="snížená",J571,0)</f>
        <v>0</v>
      </c>
      <c r="BG571" s="212">
        <f>IF(N571="zákl. přenesená",J571,0)</f>
        <v>0</v>
      </c>
      <c r="BH571" s="212">
        <f>IF(N571="sníž. přenesená",J571,0)</f>
        <v>0</v>
      </c>
      <c r="BI571" s="212">
        <f>IF(N571="nulová",J571,0)</f>
        <v>0</v>
      </c>
      <c r="BJ571" s="17" t="s">
        <v>80</v>
      </c>
      <c r="BK571" s="212">
        <f>ROUND(I571*H571,2)</f>
        <v>0</v>
      </c>
      <c r="BL571" s="17" t="s">
        <v>132</v>
      </c>
      <c r="BM571" s="211" t="s">
        <v>821</v>
      </c>
    </row>
    <row r="572" spans="1:47" s="2" customFormat="1" ht="12">
      <c r="A572" s="38"/>
      <c r="B572" s="39"/>
      <c r="C572" s="40"/>
      <c r="D572" s="213" t="s">
        <v>134</v>
      </c>
      <c r="E572" s="40"/>
      <c r="F572" s="214" t="s">
        <v>822</v>
      </c>
      <c r="G572" s="40"/>
      <c r="H572" s="40"/>
      <c r="I572" s="215"/>
      <c r="J572" s="40"/>
      <c r="K572" s="40"/>
      <c r="L572" s="44"/>
      <c r="M572" s="216"/>
      <c r="N572" s="217"/>
      <c r="O572" s="84"/>
      <c r="P572" s="84"/>
      <c r="Q572" s="84"/>
      <c r="R572" s="84"/>
      <c r="S572" s="84"/>
      <c r="T572" s="85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T572" s="17" t="s">
        <v>134</v>
      </c>
      <c r="AU572" s="17" t="s">
        <v>145</v>
      </c>
    </row>
    <row r="573" spans="1:47" s="2" customFormat="1" ht="12">
      <c r="A573" s="38"/>
      <c r="B573" s="39"/>
      <c r="C573" s="40"/>
      <c r="D573" s="218" t="s">
        <v>136</v>
      </c>
      <c r="E573" s="40"/>
      <c r="F573" s="219" t="s">
        <v>823</v>
      </c>
      <c r="G573" s="40"/>
      <c r="H573" s="40"/>
      <c r="I573" s="215"/>
      <c r="J573" s="40"/>
      <c r="K573" s="40"/>
      <c r="L573" s="44"/>
      <c r="M573" s="216"/>
      <c r="N573" s="217"/>
      <c r="O573" s="84"/>
      <c r="P573" s="84"/>
      <c r="Q573" s="84"/>
      <c r="R573" s="84"/>
      <c r="S573" s="84"/>
      <c r="T573" s="85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T573" s="17" t="s">
        <v>136</v>
      </c>
      <c r="AU573" s="17" t="s">
        <v>145</v>
      </c>
    </row>
    <row r="574" spans="1:51" s="14" customFormat="1" ht="12">
      <c r="A574" s="14"/>
      <c r="B574" s="241"/>
      <c r="C574" s="242"/>
      <c r="D574" s="213" t="s">
        <v>138</v>
      </c>
      <c r="E574" s="243" t="s">
        <v>19</v>
      </c>
      <c r="F574" s="244" t="s">
        <v>824</v>
      </c>
      <c r="G574" s="242"/>
      <c r="H574" s="243" t="s">
        <v>19</v>
      </c>
      <c r="I574" s="245"/>
      <c r="J574" s="242"/>
      <c r="K574" s="242"/>
      <c r="L574" s="246"/>
      <c r="M574" s="247"/>
      <c r="N574" s="248"/>
      <c r="O574" s="248"/>
      <c r="P574" s="248"/>
      <c r="Q574" s="248"/>
      <c r="R574" s="248"/>
      <c r="S574" s="248"/>
      <c r="T574" s="249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50" t="s">
        <v>138</v>
      </c>
      <c r="AU574" s="250" t="s">
        <v>145</v>
      </c>
      <c r="AV574" s="14" t="s">
        <v>80</v>
      </c>
      <c r="AW574" s="14" t="s">
        <v>33</v>
      </c>
      <c r="AX574" s="14" t="s">
        <v>72</v>
      </c>
      <c r="AY574" s="250" t="s">
        <v>125</v>
      </c>
    </row>
    <row r="575" spans="1:51" s="13" customFormat="1" ht="12">
      <c r="A575" s="13"/>
      <c r="B575" s="220"/>
      <c r="C575" s="221"/>
      <c r="D575" s="213" t="s">
        <v>138</v>
      </c>
      <c r="E575" s="222" t="s">
        <v>19</v>
      </c>
      <c r="F575" s="223" t="s">
        <v>162</v>
      </c>
      <c r="G575" s="221"/>
      <c r="H575" s="224">
        <v>210</v>
      </c>
      <c r="I575" s="225"/>
      <c r="J575" s="221"/>
      <c r="K575" s="221"/>
      <c r="L575" s="226"/>
      <c r="M575" s="227"/>
      <c r="N575" s="228"/>
      <c r="O575" s="228"/>
      <c r="P575" s="228"/>
      <c r="Q575" s="228"/>
      <c r="R575" s="228"/>
      <c r="S575" s="228"/>
      <c r="T575" s="229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30" t="s">
        <v>138</v>
      </c>
      <c r="AU575" s="230" t="s">
        <v>145</v>
      </c>
      <c r="AV575" s="13" t="s">
        <v>82</v>
      </c>
      <c r="AW575" s="13" t="s">
        <v>33</v>
      </c>
      <c r="AX575" s="13" t="s">
        <v>72</v>
      </c>
      <c r="AY575" s="230" t="s">
        <v>125</v>
      </c>
    </row>
    <row r="576" spans="1:51" s="13" customFormat="1" ht="12">
      <c r="A576" s="13"/>
      <c r="B576" s="220"/>
      <c r="C576" s="221"/>
      <c r="D576" s="213" t="s">
        <v>138</v>
      </c>
      <c r="E576" s="222" t="s">
        <v>19</v>
      </c>
      <c r="F576" s="223" t="s">
        <v>825</v>
      </c>
      <c r="G576" s="221"/>
      <c r="H576" s="224">
        <v>880</v>
      </c>
      <c r="I576" s="225"/>
      <c r="J576" s="221"/>
      <c r="K576" s="221"/>
      <c r="L576" s="226"/>
      <c r="M576" s="227"/>
      <c r="N576" s="228"/>
      <c r="O576" s="228"/>
      <c r="P576" s="228"/>
      <c r="Q576" s="228"/>
      <c r="R576" s="228"/>
      <c r="S576" s="228"/>
      <c r="T576" s="229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30" t="s">
        <v>138</v>
      </c>
      <c r="AU576" s="230" t="s">
        <v>145</v>
      </c>
      <c r="AV576" s="13" t="s">
        <v>82</v>
      </c>
      <c r="AW576" s="13" t="s">
        <v>33</v>
      </c>
      <c r="AX576" s="13" t="s">
        <v>72</v>
      </c>
      <c r="AY576" s="230" t="s">
        <v>125</v>
      </c>
    </row>
    <row r="577" spans="1:63" s="12" customFormat="1" ht="20.85" customHeight="1">
      <c r="A577" s="12"/>
      <c r="B577" s="184"/>
      <c r="C577" s="185"/>
      <c r="D577" s="186" t="s">
        <v>71</v>
      </c>
      <c r="E577" s="198" t="s">
        <v>722</v>
      </c>
      <c r="F577" s="198" t="s">
        <v>826</v>
      </c>
      <c r="G577" s="185"/>
      <c r="H577" s="185"/>
      <c r="I577" s="188"/>
      <c r="J577" s="199">
        <f>BK577</f>
        <v>0</v>
      </c>
      <c r="K577" s="185"/>
      <c r="L577" s="190"/>
      <c r="M577" s="191"/>
      <c r="N577" s="192"/>
      <c r="O577" s="192"/>
      <c r="P577" s="193">
        <f>SUM(P578:P597)</f>
        <v>0</v>
      </c>
      <c r="Q577" s="192"/>
      <c r="R577" s="193">
        <f>SUM(R578:R597)</f>
        <v>0</v>
      </c>
      <c r="S577" s="192"/>
      <c r="T577" s="194">
        <f>SUM(T578:T597)</f>
        <v>85.498</v>
      </c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R577" s="195" t="s">
        <v>80</v>
      </c>
      <c r="AT577" s="196" t="s">
        <v>71</v>
      </c>
      <c r="AU577" s="196" t="s">
        <v>82</v>
      </c>
      <c r="AY577" s="195" t="s">
        <v>125</v>
      </c>
      <c r="BK577" s="197">
        <f>SUM(BK578:BK597)</f>
        <v>0</v>
      </c>
    </row>
    <row r="578" spans="1:65" s="2" customFormat="1" ht="14.4" customHeight="1">
      <c r="A578" s="38"/>
      <c r="B578" s="39"/>
      <c r="C578" s="200" t="s">
        <v>827</v>
      </c>
      <c r="D578" s="200" t="s">
        <v>127</v>
      </c>
      <c r="E578" s="201" t="s">
        <v>828</v>
      </c>
      <c r="F578" s="202" t="s">
        <v>829</v>
      </c>
      <c r="G578" s="203" t="s">
        <v>222</v>
      </c>
      <c r="H578" s="204">
        <v>28.8</v>
      </c>
      <c r="I578" s="205"/>
      <c r="J578" s="206">
        <f>ROUND(I578*H578,2)</f>
        <v>0</v>
      </c>
      <c r="K578" s="202" t="s">
        <v>131</v>
      </c>
      <c r="L578" s="44"/>
      <c r="M578" s="207" t="s">
        <v>19</v>
      </c>
      <c r="N578" s="208" t="s">
        <v>43</v>
      </c>
      <c r="O578" s="84"/>
      <c r="P578" s="209">
        <f>O578*H578</f>
        <v>0</v>
      </c>
      <c r="Q578" s="209">
        <v>0</v>
      </c>
      <c r="R578" s="209">
        <f>Q578*H578</f>
        <v>0</v>
      </c>
      <c r="S578" s="209">
        <v>2</v>
      </c>
      <c r="T578" s="210">
        <f>S578*H578</f>
        <v>57.6</v>
      </c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R578" s="211" t="s">
        <v>132</v>
      </c>
      <c r="AT578" s="211" t="s">
        <v>127</v>
      </c>
      <c r="AU578" s="211" t="s">
        <v>145</v>
      </c>
      <c r="AY578" s="17" t="s">
        <v>125</v>
      </c>
      <c r="BE578" s="212">
        <f>IF(N578="základní",J578,0)</f>
        <v>0</v>
      </c>
      <c r="BF578" s="212">
        <f>IF(N578="snížená",J578,0)</f>
        <v>0</v>
      </c>
      <c r="BG578" s="212">
        <f>IF(N578="zákl. přenesená",J578,0)</f>
        <v>0</v>
      </c>
      <c r="BH578" s="212">
        <f>IF(N578="sníž. přenesená",J578,0)</f>
        <v>0</v>
      </c>
      <c r="BI578" s="212">
        <f>IF(N578="nulová",J578,0)</f>
        <v>0</v>
      </c>
      <c r="BJ578" s="17" t="s">
        <v>80</v>
      </c>
      <c r="BK578" s="212">
        <f>ROUND(I578*H578,2)</f>
        <v>0</v>
      </c>
      <c r="BL578" s="17" t="s">
        <v>132</v>
      </c>
      <c r="BM578" s="211" t="s">
        <v>830</v>
      </c>
    </row>
    <row r="579" spans="1:47" s="2" customFormat="1" ht="12">
      <c r="A579" s="38"/>
      <c r="B579" s="39"/>
      <c r="C579" s="40"/>
      <c r="D579" s="213" t="s">
        <v>134</v>
      </c>
      <c r="E579" s="40"/>
      <c r="F579" s="214" t="s">
        <v>831</v>
      </c>
      <c r="G579" s="40"/>
      <c r="H579" s="40"/>
      <c r="I579" s="215"/>
      <c r="J579" s="40"/>
      <c r="K579" s="40"/>
      <c r="L579" s="44"/>
      <c r="M579" s="216"/>
      <c r="N579" s="217"/>
      <c r="O579" s="84"/>
      <c r="P579" s="84"/>
      <c r="Q579" s="84"/>
      <c r="R579" s="84"/>
      <c r="S579" s="84"/>
      <c r="T579" s="85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T579" s="17" t="s">
        <v>134</v>
      </c>
      <c r="AU579" s="17" t="s">
        <v>145</v>
      </c>
    </row>
    <row r="580" spans="1:47" s="2" customFormat="1" ht="12">
      <c r="A580" s="38"/>
      <c r="B580" s="39"/>
      <c r="C580" s="40"/>
      <c r="D580" s="218" t="s">
        <v>136</v>
      </c>
      <c r="E580" s="40"/>
      <c r="F580" s="219" t="s">
        <v>832</v>
      </c>
      <c r="G580" s="40"/>
      <c r="H580" s="40"/>
      <c r="I580" s="215"/>
      <c r="J580" s="40"/>
      <c r="K580" s="40"/>
      <c r="L580" s="44"/>
      <c r="M580" s="216"/>
      <c r="N580" s="217"/>
      <c r="O580" s="84"/>
      <c r="P580" s="84"/>
      <c r="Q580" s="84"/>
      <c r="R580" s="84"/>
      <c r="S580" s="84"/>
      <c r="T580" s="85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T580" s="17" t="s">
        <v>136</v>
      </c>
      <c r="AU580" s="17" t="s">
        <v>145</v>
      </c>
    </row>
    <row r="581" spans="1:51" s="13" customFormat="1" ht="12">
      <c r="A581" s="13"/>
      <c r="B581" s="220"/>
      <c r="C581" s="221"/>
      <c r="D581" s="213" t="s">
        <v>138</v>
      </c>
      <c r="E581" s="222" t="s">
        <v>19</v>
      </c>
      <c r="F581" s="223" t="s">
        <v>263</v>
      </c>
      <c r="G581" s="221"/>
      <c r="H581" s="224">
        <v>28.8</v>
      </c>
      <c r="I581" s="225"/>
      <c r="J581" s="221"/>
      <c r="K581" s="221"/>
      <c r="L581" s="226"/>
      <c r="M581" s="227"/>
      <c r="N581" s="228"/>
      <c r="O581" s="228"/>
      <c r="P581" s="228"/>
      <c r="Q581" s="228"/>
      <c r="R581" s="228"/>
      <c r="S581" s="228"/>
      <c r="T581" s="229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30" t="s">
        <v>138</v>
      </c>
      <c r="AU581" s="230" t="s">
        <v>145</v>
      </c>
      <c r="AV581" s="13" t="s">
        <v>82</v>
      </c>
      <c r="AW581" s="13" t="s">
        <v>33</v>
      </c>
      <c r="AX581" s="13" t="s">
        <v>72</v>
      </c>
      <c r="AY581" s="230" t="s">
        <v>125</v>
      </c>
    </row>
    <row r="582" spans="1:65" s="2" customFormat="1" ht="22.2" customHeight="1">
      <c r="A582" s="38"/>
      <c r="B582" s="39"/>
      <c r="C582" s="200" t="s">
        <v>833</v>
      </c>
      <c r="D582" s="200" t="s">
        <v>127</v>
      </c>
      <c r="E582" s="201" t="s">
        <v>834</v>
      </c>
      <c r="F582" s="202" t="s">
        <v>835</v>
      </c>
      <c r="G582" s="203" t="s">
        <v>222</v>
      </c>
      <c r="H582" s="204">
        <v>12</v>
      </c>
      <c r="I582" s="205"/>
      <c r="J582" s="206">
        <f>ROUND(I582*H582,2)</f>
        <v>0</v>
      </c>
      <c r="K582" s="202" t="s">
        <v>131</v>
      </c>
      <c r="L582" s="44"/>
      <c r="M582" s="207" t="s">
        <v>19</v>
      </c>
      <c r="N582" s="208" t="s">
        <v>43</v>
      </c>
      <c r="O582" s="84"/>
      <c r="P582" s="209">
        <f>O582*H582</f>
        <v>0</v>
      </c>
      <c r="Q582" s="209">
        <v>0</v>
      </c>
      <c r="R582" s="209">
        <f>Q582*H582</f>
        <v>0</v>
      </c>
      <c r="S582" s="209">
        <v>2.2</v>
      </c>
      <c r="T582" s="210">
        <f>S582*H582</f>
        <v>26.400000000000002</v>
      </c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R582" s="211" t="s">
        <v>132</v>
      </c>
      <c r="AT582" s="211" t="s">
        <v>127</v>
      </c>
      <c r="AU582" s="211" t="s">
        <v>145</v>
      </c>
      <c r="AY582" s="17" t="s">
        <v>125</v>
      </c>
      <c r="BE582" s="212">
        <f>IF(N582="základní",J582,0)</f>
        <v>0</v>
      </c>
      <c r="BF582" s="212">
        <f>IF(N582="snížená",J582,0)</f>
        <v>0</v>
      </c>
      <c r="BG582" s="212">
        <f>IF(N582="zákl. přenesená",J582,0)</f>
        <v>0</v>
      </c>
      <c r="BH582" s="212">
        <f>IF(N582="sníž. přenesená",J582,0)</f>
        <v>0</v>
      </c>
      <c r="BI582" s="212">
        <f>IF(N582="nulová",J582,0)</f>
        <v>0</v>
      </c>
      <c r="BJ582" s="17" t="s">
        <v>80</v>
      </c>
      <c r="BK582" s="212">
        <f>ROUND(I582*H582,2)</f>
        <v>0</v>
      </c>
      <c r="BL582" s="17" t="s">
        <v>132</v>
      </c>
      <c r="BM582" s="211" t="s">
        <v>836</v>
      </c>
    </row>
    <row r="583" spans="1:47" s="2" customFormat="1" ht="12">
      <c r="A583" s="38"/>
      <c r="B583" s="39"/>
      <c r="C583" s="40"/>
      <c r="D583" s="213" t="s">
        <v>134</v>
      </c>
      <c r="E583" s="40"/>
      <c r="F583" s="214" t="s">
        <v>837</v>
      </c>
      <c r="G583" s="40"/>
      <c r="H583" s="40"/>
      <c r="I583" s="215"/>
      <c r="J583" s="40"/>
      <c r="K583" s="40"/>
      <c r="L583" s="44"/>
      <c r="M583" s="216"/>
      <c r="N583" s="217"/>
      <c r="O583" s="84"/>
      <c r="P583" s="84"/>
      <c r="Q583" s="84"/>
      <c r="R583" s="84"/>
      <c r="S583" s="84"/>
      <c r="T583" s="85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T583" s="17" t="s">
        <v>134</v>
      </c>
      <c r="AU583" s="17" t="s">
        <v>145</v>
      </c>
    </row>
    <row r="584" spans="1:47" s="2" customFormat="1" ht="12">
      <c r="A584" s="38"/>
      <c r="B584" s="39"/>
      <c r="C584" s="40"/>
      <c r="D584" s="218" t="s">
        <v>136</v>
      </c>
      <c r="E584" s="40"/>
      <c r="F584" s="219" t="s">
        <v>838</v>
      </c>
      <c r="G584" s="40"/>
      <c r="H584" s="40"/>
      <c r="I584" s="215"/>
      <c r="J584" s="40"/>
      <c r="K584" s="40"/>
      <c r="L584" s="44"/>
      <c r="M584" s="216"/>
      <c r="N584" s="217"/>
      <c r="O584" s="84"/>
      <c r="P584" s="84"/>
      <c r="Q584" s="84"/>
      <c r="R584" s="84"/>
      <c r="S584" s="84"/>
      <c r="T584" s="85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T584" s="17" t="s">
        <v>136</v>
      </c>
      <c r="AU584" s="17" t="s">
        <v>145</v>
      </c>
    </row>
    <row r="585" spans="1:51" s="13" customFormat="1" ht="12">
      <c r="A585" s="13"/>
      <c r="B585" s="220"/>
      <c r="C585" s="221"/>
      <c r="D585" s="213" t="s">
        <v>138</v>
      </c>
      <c r="E585" s="222" t="s">
        <v>19</v>
      </c>
      <c r="F585" s="223" t="s">
        <v>839</v>
      </c>
      <c r="G585" s="221"/>
      <c r="H585" s="224">
        <v>12</v>
      </c>
      <c r="I585" s="225"/>
      <c r="J585" s="221"/>
      <c r="K585" s="221"/>
      <c r="L585" s="226"/>
      <c r="M585" s="227"/>
      <c r="N585" s="228"/>
      <c r="O585" s="228"/>
      <c r="P585" s="228"/>
      <c r="Q585" s="228"/>
      <c r="R585" s="228"/>
      <c r="S585" s="228"/>
      <c r="T585" s="229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30" t="s">
        <v>138</v>
      </c>
      <c r="AU585" s="230" t="s">
        <v>145</v>
      </c>
      <c r="AV585" s="13" t="s">
        <v>82</v>
      </c>
      <c r="AW585" s="13" t="s">
        <v>33</v>
      </c>
      <c r="AX585" s="13" t="s">
        <v>72</v>
      </c>
      <c r="AY585" s="230" t="s">
        <v>125</v>
      </c>
    </row>
    <row r="586" spans="1:65" s="2" customFormat="1" ht="22.2" customHeight="1">
      <c r="A586" s="38"/>
      <c r="B586" s="39"/>
      <c r="C586" s="200" t="s">
        <v>840</v>
      </c>
      <c r="D586" s="200" t="s">
        <v>127</v>
      </c>
      <c r="E586" s="201" t="s">
        <v>841</v>
      </c>
      <c r="F586" s="202" t="s">
        <v>842</v>
      </c>
      <c r="G586" s="203" t="s">
        <v>343</v>
      </c>
      <c r="H586" s="204">
        <v>1</v>
      </c>
      <c r="I586" s="205"/>
      <c r="J586" s="206">
        <f>ROUND(I586*H586,2)</f>
        <v>0</v>
      </c>
      <c r="K586" s="202" t="s">
        <v>131</v>
      </c>
      <c r="L586" s="44"/>
      <c r="M586" s="207" t="s">
        <v>19</v>
      </c>
      <c r="N586" s="208" t="s">
        <v>43</v>
      </c>
      <c r="O586" s="84"/>
      <c r="P586" s="209">
        <f>O586*H586</f>
        <v>0</v>
      </c>
      <c r="Q586" s="209">
        <v>0</v>
      </c>
      <c r="R586" s="209">
        <f>Q586*H586</f>
        <v>0</v>
      </c>
      <c r="S586" s="209">
        <v>0.004</v>
      </c>
      <c r="T586" s="210">
        <f>S586*H586</f>
        <v>0.004</v>
      </c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R586" s="211" t="s">
        <v>132</v>
      </c>
      <c r="AT586" s="211" t="s">
        <v>127</v>
      </c>
      <c r="AU586" s="211" t="s">
        <v>145</v>
      </c>
      <c r="AY586" s="17" t="s">
        <v>125</v>
      </c>
      <c r="BE586" s="212">
        <f>IF(N586="základní",J586,0)</f>
        <v>0</v>
      </c>
      <c r="BF586" s="212">
        <f>IF(N586="snížená",J586,0)</f>
        <v>0</v>
      </c>
      <c r="BG586" s="212">
        <f>IF(N586="zákl. přenesená",J586,0)</f>
        <v>0</v>
      </c>
      <c r="BH586" s="212">
        <f>IF(N586="sníž. přenesená",J586,0)</f>
        <v>0</v>
      </c>
      <c r="BI586" s="212">
        <f>IF(N586="nulová",J586,0)</f>
        <v>0</v>
      </c>
      <c r="BJ586" s="17" t="s">
        <v>80</v>
      </c>
      <c r="BK586" s="212">
        <f>ROUND(I586*H586,2)</f>
        <v>0</v>
      </c>
      <c r="BL586" s="17" t="s">
        <v>132</v>
      </c>
      <c r="BM586" s="211" t="s">
        <v>843</v>
      </c>
    </row>
    <row r="587" spans="1:47" s="2" customFormat="1" ht="12">
      <c r="A587" s="38"/>
      <c r="B587" s="39"/>
      <c r="C587" s="40"/>
      <c r="D587" s="213" t="s">
        <v>134</v>
      </c>
      <c r="E587" s="40"/>
      <c r="F587" s="214" t="s">
        <v>844</v>
      </c>
      <c r="G587" s="40"/>
      <c r="H587" s="40"/>
      <c r="I587" s="215"/>
      <c r="J587" s="40"/>
      <c r="K587" s="40"/>
      <c r="L587" s="44"/>
      <c r="M587" s="216"/>
      <c r="N587" s="217"/>
      <c r="O587" s="84"/>
      <c r="P587" s="84"/>
      <c r="Q587" s="84"/>
      <c r="R587" s="84"/>
      <c r="S587" s="84"/>
      <c r="T587" s="85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T587" s="17" t="s">
        <v>134</v>
      </c>
      <c r="AU587" s="17" t="s">
        <v>145</v>
      </c>
    </row>
    <row r="588" spans="1:47" s="2" customFormat="1" ht="12">
      <c r="A588" s="38"/>
      <c r="B588" s="39"/>
      <c r="C588" s="40"/>
      <c r="D588" s="218" t="s">
        <v>136</v>
      </c>
      <c r="E588" s="40"/>
      <c r="F588" s="219" t="s">
        <v>845</v>
      </c>
      <c r="G588" s="40"/>
      <c r="H588" s="40"/>
      <c r="I588" s="215"/>
      <c r="J588" s="40"/>
      <c r="K588" s="40"/>
      <c r="L588" s="44"/>
      <c r="M588" s="216"/>
      <c r="N588" s="217"/>
      <c r="O588" s="84"/>
      <c r="P588" s="84"/>
      <c r="Q588" s="84"/>
      <c r="R588" s="84"/>
      <c r="S588" s="84"/>
      <c r="T588" s="85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T588" s="17" t="s">
        <v>136</v>
      </c>
      <c r="AU588" s="17" t="s">
        <v>145</v>
      </c>
    </row>
    <row r="589" spans="1:51" s="13" customFormat="1" ht="12">
      <c r="A589" s="13"/>
      <c r="B589" s="220"/>
      <c r="C589" s="221"/>
      <c r="D589" s="213" t="s">
        <v>138</v>
      </c>
      <c r="E589" s="222" t="s">
        <v>19</v>
      </c>
      <c r="F589" s="223" t="s">
        <v>654</v>
      </c>
      <c r="G589" s="221"/>
      <c r="H589" s="224">
        <v>1</v>
      </c>
      <c r="I589" s="225"/>
      <c r="J589" s="221"/>
      <c r="K589" s="221"/>
      <c r="L589" s="226"/>
      <c r="M589" s="227"/>
      <c r="N589" s="228"/>
      <c r="O589" s="228"/>
      <c r="P589" s="228"/>
      <c r="Q589" s="228"/>
      <c r="R589" s="228"/>
      <c r="S589" s="228"/>
      <c r="T589" s="229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30" t="s">
        <v>138</v>
      </c>
      <c r="AU589" s="230" t="s">
        <v>145</v>
      </c>
      <c r="AV589" s="13" t="s">
        <v>82</v>
      </c>
      <c r="AW589" s="13" t="s">
        <v>33</v>
      </c>
      <c r="AX589" s="13" t="s">
        <v>72</v>
      </c>
      <c r="AY589" s="230" t="s">
        <v>125</v>
      </c>
    </row>
    <row r="590" spans="1:65" s="2" customFormat="1" ht="22.2" customHeight="1">
      <c r="A590" s="38"/>
      <c r="B590" s="39"/>
      <c r="C590" s="200" t="s">
        <v>846</v>
      </c>
      <c r="D590" s="200" t="s">
        <v>127</v>
      </c>
      <c r="E590" s="201" t="s">
        <v>847</v>
      </c>
      <c r="F590" s="202" t="s">
        <v>848</v>
      </c>
      <c r="G590" s="203" t="s">
        <v>343</v>
      </c>
      <c r="H590" s="204">
        <v>48</v>
      </c>
      <c r="I590" s="205"/>
      <c r="J590" s="206">
        <f>ROUND(I590*H590,2)</f>
        <v>0</v>
      </c>
      <c r="K590" s="202" t="s">
        <v>131</v>
      </c>
      <c r="L590" s="44"/>
      <c r="M590" s="207" t="s">
        <v>19</v>
      </c>
      <c r="N590" s="208" t="s">
        <v>43</v>
      </c>
      <c r="O590" s="84"/>
      <c r="P590" s="209">
        <f>O590*H590</f>
        <v>0</v>
      </c>
      <c r="Q590" s="209">
        <v>0</v>
      </c>
      <c r="R590" s="209">
        <f>Q590*H590</f>
        <v>0</v>
      </c>
      <c r="S590" s="209">
        <v>0.008</v>
      </c>
      <c r="T590" s="210">
        <f>S590*H590</f>
        <v>0.384</v>
      </c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R590" s="211" t="s">
        <v>132</v>
      </c>
      <c r="AT590" s="211" t="s">
        <v>127</v>
      </c>
      <c r="AU590" s="211" t="s">
        <v>145</v>
      </c>
      <c r="AY590" s="17" t="s">
        <v>125</v>
      </c>
      <c r="BE590" s="212">
        <f>IF(N590="základní",J590,0)</f>
        <v>0</v>
      </c>
      <c r="BF590" s="212">
        <f>IF(N590="snížená",J590,0)</f>
        <v>0</v>
      </c>
      <c r="BG590" s="212">
        <f>IF(N590="zákl. přenesená",J590,0)</f>
        <v>0</v>
      </c>
      <c r="BH590" s="212">
        <f>IF(N590="sníž. přenesená",J590,0)</f>
        <v>0</v>
      </c>
      <c r="BI590" s="212">
        <f>IF(N590="nulová",J590,0)</f>
        <v>0</v>
      </c>
      <c r="BJ590" s="17" t="s">
        <v>80</v>
      </c>
      <c r="BK590" s="212">
        <f>ROUND(I590*H590,2)</f>
        <v>0</v>
      </c>
      <c r="BL590" s="17" t="s">
        <v>132</v>
      </c>
      <c r="BM590" s="211" t="s">
        <v>849</v>
      </c>
    </row>
    <row r="591" spans="1:47" s="2" customFormat="1" ht="12">
      <c r="A591" s="38"/>
      <c r="B591" s="39"/>
      <c r="C591" s="40"/>
      <c r="D591" s="213" t="s">
        <v>134</v>
      </c>
      <c r="E591" s="40"/>
      <c r="F591" s="214" t="s">
        <v>850</v>
      </c>
      <c r="G591" s="40"/>
      <c r="H591" s="40"/>
      <c r="I591" s="215"/>
      <c r="J591" s="40"/>
      <c r="K591" s="40"/>
      <c r="L591" s="44"/>
      <c r="M591" s="216"/>
      <c r="N591" s="217"/>
      <c r="O591" s="84"/>
      <c r="P591" s="84"/>
      <c r="Q591" s="84"/>
      <c r="R591" s="84"/>
      <c r="S591" s="84"/>
      <c r="T591" s="85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T591" s="17" t="s">
        <v>134</v>
      </c>
      <c r="AU591" s="17" t="s">
        <v>145</v>
      </c>
    </row>
    <row r="592" spans="1:47" s="2" customFormat="1" ht="12">
      <c r="A592" s="38"/>
      <c r="B592" s="39"/>
      <c r="C592" s="40"/>
      <c r="D592" s="218" t="s">
        <v>136</v>
      </c>
      <c r="E592" s="40"/>
      <c r="F592" s="219" t="s">
        <v>851</v>
      </c>
      <c r="G592" s="40"/>
      <c r="H592" s="40"/>
      <c r="I592" s="215"/>
      <c r="J592" s="40"/>
      <c r="K592" s="40"/>
      <c r="L592" s="44"/>
      <c r="M592" s="216"/>
      <c r="N592" s="217"/>
      <c r="O592" s="84"/>
      <c r="P592" s="84"/>
      <c r="Q592" s="84"/>
      <c r="R592" s="84"/>
      <c r="S592" s="84"/>
      <c r="T592" s="85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T592" s="17" t="s">
        <v>136</v>
      </c>
      <c r="AU592" s="17" t="s">
        <v>145</v>
      </c>
    </row>
    <row r="593" spans="1:51" s="13" customFormat="1" ht="12">
      <c r="A593" s="13"/>
      <c r="B593" s="220"/>
      <c r="C593" s="221"/>
      <c r="D593" s="213" t="s">
        <v>138</v>
      </c>
      <c r="E593" s="222" t="s">
        <v>19</v>
      </c>
      <c r="F593" s="223" t="s">
        <v>852</v>
      </c>
      <c r="G593" s="221"/>
      <c r="H593" s="224">
        <v>48</v>
      </c>
      <c r="I593" s="225"/>
      <c r="J593" s="221"/>
      <c r="K593" s="221"/>
      <c r="L593" s="226"/>
      <c r="M593" s="227"/>
      <c r="N593" s="228"/>
      <c r="O593" s="228"/>
      <c r="P593" s="228"/>
      <c r="Q593" s="228"/>
      <c r="R593" s="228"/>
      <c r="S593" s="228"/>
      <c r="T593" s="229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30" t="s">
        <v>138</v>
      </c>
      <c r="AU593" s="230" t="s">
        <v>145</v>
      </c>
      <c r="AV593" s="13" t="s">
        <v>82</v>
      </c>
      <c r="AW593" s="13" t="s">
        <v>33</v>
      </c>
      <c r="AX593" s="13" t="s">
        <v>72</v>
      </c>
      <c r="AY593" s="230" t="s">
        <v>125</v>
      </c>
    </row>
    <row r="594" spans="1:65" s="2" customFormat="1" ht="22.2" customHeight="1">
      <c r="A594" s="38"/>
      <c r="B594" s="39"/>
      <c r="C594" s="200" t="s">
        <v>853</v>
      </c>
      <c r="D594" s="200" t="s">
        <v>127</v>
      </c>
      <c r="E594" s="201" t="s">
        <v>854</v>
      </c>
      <c r="F594" s="202" t="s">
        <v>855</v>
      </c>
      <c r="G594" s="203" t="s">
        <v>207</v>
      </c>
      <c r="H594" s="204">
        <v>120</v>
      </c>
      <c r="I594" s="205"/>
      <c r="J594" s="206">
        <f>ROUND(I594*H594,2)</f>
        <v>0</v>
      </c>
      <c r="K594" s="202" t="s">
        <v>131</v>
      </c>
      <c r="L594" s="44"/>
      <c r="M594" s="207" t="s">
        <v>19</v>
      </c>
      <c r="N594" s="208" t="s">
        <v>43</v>
      </c>
      <c r="O594" s="84"/>
      <c r="P594" s="209">
        <f>O594*H594</f>
        <v>0</v>
      </c>
      <c r="Q594" s="209">
        <v>0</v>
      </c>
      <c r="R594" s="209">
        <f>Q594*H594</f>
        <v>0</v>
      </c>
      <c r="S594" s="209">
        <v>0.00925</v>
      </c>
      <c r="T594" s="210">
        <f>S594*H594</f>
        <v>1.1099999999999999</v>
      </c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R594" s="211" t="s">
        <v>132</v>
      </c>
      <c r="AT594" s="211" t="s">
        <v>127</v>
      </c>
      <c r="AU594" s="211" t="s">
        <v>145</v>
      </c>
      <c r="AY594" s="17" t="s">
        <v>125</v>
      </c>
      <c r="BE594" s="212">
        <f>IF(N594="základní",J594,0)</f>
        <v>0</v>
      </c>
      <c r="BF594" s="212">
        <f>IF(N594="snížená",J594,0)</f>
        <v>0</v>
      </c>
      <c r="BG594" s="212">
        <f>IF(N594="zákl. přenesená",J594,0)</f>
        <v>0</v>
      </c>
      <c r="BH594" s="212">
        <f>IF(N594="sníž. přenesená",J594,0)</f>
        <v>0</v>
      </c>
      <c r="BI594" s="212">
        <f>IF(N594="nulová",J594,0)</f>
        <v>0</v>
      </c>
      <c r="BJ594" s="17" t="s">
        <v>80</v>
      </c>
      <c r="BK594" s="212">
        <f>ROUND(I594*H594,2)</f>
        <v>0</v>
      </c>
      <c r="BL594" s="17" t="s">
        <v>132</v>
      </c>
      <c r="BM594" s="211" t="s">
        <v>856</v>
      </c>
    </row>
    <row r="595" spans="1:47" s="2" customFormat="1" ht="12">
      <c r="A595" s="38"/>
      <c r="B595" s="39"/>
      <c r="C595" s="40"/>
      <c r="D595" s="213" t="s">
        <v>134</v>
      </c>
      <c r="E595" s="40"/>
      <c r="F595" s="214" t="s">
        <v>857</v>
      </c>
      <c r="G595" s="40"/>
      <c r="H595" s="40"/>
      <c r="I595" s="215"/>
      <c r="J595" s="40"/>
      <c r="K595" s="40"/>
      <c r="L595" s="44"/>
      <c r="M595" s="216"/>
      <c r="N595" s="217"/>
      <c r="O595" s="84"/>
      <c r="P595" s="84"/>
      <c r="Q595" s="84"/>
      <c r="R595" s="84"/>
      <c r="S595" s="84"/>
      <c r="T595" s="85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T595" s="17" t="s">
        <v>134</v>
      </c>
      <c r="AU595" s="17" t="s">
        <v>145</v>
      </c>
    </row>
    <row r="596" spans="1:47" s="2" customFormat="1" ht="12">
      <c r="A596" s="38"/>
      <c r="B596" s="39"/>
      <c r="C596" s="40"/>
      <c r="D596" s="218" t="s">
        <v>136</v>
      </c>
      <c r="E596" s="40"/>
      <c r="F596" s="219" t="s">
        <v>858</v>
      </c>
      <c r="G596" s="40"/>
      <c r="H596" s="40"/>
      <c r="I596" s="215"/>
      <c r="J596" s="40"/>
      <c r="K596" s="40"/>
      <c r="L596" s="44"/>
      <c r="M596" s="216"/>
      <c r="N596" s="217"/>
      <c r="O596" s="84"/>
      <c r="P596" s="84"/>
      <c r="Q596" s="84"/>
      <c r="R596" s="84"/>
      <c r="S596" s="84"/>
      <c r="T596" s="85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T596" s="17" t="s">
        <v>136</v>
      </c>
      <c r="AU596" s="17" t="s">
        <v>145</v>
      </c>
    </row>
    <row r="597" spans="1:51" s="13" customFormat="1" ht="12">
      <c r="A597" s="13"/>
      <c r="B597" s="220"/>
      <c r="C597" s="221"/>
      <c r="D597" s="213" t="s">
        <v>138</v>
      </c>
      <c r="E597" s="222" t="s">
        <v>19</v>
      </c>
      <c r="F597" s="223" t="s">
        <v>859</v>
      </c>
      <c r="G597" s="221"/>
      <c r="H597" s="224">
        <v>120</v>
      </c>
      <c r="I597" s="225"/>
      <c r="J597" s="221"/>
      <c r="K597" s="221"/>
      <c r="L597" s="226"/>
      <c r="M597" s="227"/>
      <c r="N597" s="228"/>
      <c r="O597" s="228"/>
      <c r="P597" s="228"/>
      <c r="Q597" s="228"/>
      <c r="R597" s="228"/>
      <c r="S597" s="228"/>
      <c r="T597" s="229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30" t="s">
        <v>138</v>
      </c>
      <c r="AU597" s="230" t="s">
        <v>145</v>
      </c>
      <c r="AV597" s="13" t="s">
        <v>82</v>
      </c>
      <c r="AW597" s="13" t="s">
        <v>33</v>
      </c>
      <c r="AX597" s="13" t="s">
        <v>72</v>
      </c>
      <c r="AY597" s="230" t="s">
        <v>125</v>
      </c>
    </row>
    <row r="598" spans="1:63" s="12" customFormat="1" ht="22.8" customHeight="1">
      <c r="A598" s="12"/>
      <c r="B598" s="184"/>
      <c r="C598" s="185"/>
      <c r="D598" s="186" t="s">
        <v>71</v>
      </c>
      <c r="E598" s="198" t="s">
        <v>860</v>
      </c>
      <c r="F598" s="198" t="s">
        <v>861</v>
      </c>
      <c r="G598" s="185"/>
      <c r="H598" s="185"/>
      <c r="I598" s="188"/>
      <c r="J598" s="199">
        <f>BK598</f>
        <v>0</v>
      </c>
      <c r="K598" s="185"/>
      <c r="L598" s="190"/>
      <c r="M598" s="191"/>
      <c r="N598" s="192"/>
      <c r="O598" s="192"/>
      <c r="P598" s="193">
        <f>SUM(P599:P647)</f>
        <v>0</v>
      </c>
      <c r="Q598" s="192"/>
      <c r="R598" s="193">
        <f>SUM(R599:R647)</f>
        <v>0</v>
      </c>
      <c r="S598" s="192"/>
      <c r="T598" s="194">
        <f>SUM(T599:T647)</f>
        <v>0</v>
      </c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R598" s="195" t="s">
        <v>80</v>
      </c>
      <c r="AT598" s="196" t="s">
        <v>71</v>
      </c>
      <c r="AU598" s="196" t="s">
        <v>80</v>
      </c>
      <c r="AY598" s="195" t="s">
        <v>125</v>
      </c>
      <c r="BK598" s="197">
        <f>SUM(BK599:BK647)</f>
        <v>0</v>
      </c>
    </row>
    <row r="599" spans="1:65" s="2" customFormat="1" ht="19.8" customHeight="1">
      <c r="A599" s="38"/>
      <c r="B599" s="39"/>
      <c r="C599" s="200" t="s">
        <v>862</v>
      </c>
      <c r="D599" s="200" t="s">
        <v>127</v>
      </c>
      <c r="E599" s="201" t="s">
        <v>863</v>
      </c>
      <c r="F599" s="202" t="s">
        <v>864</v>
      </c>
      <c r="G599" s="203" t="s">
        <v>281</v>
      </c>
      <c r="H599" s="204">
        <v>904.79</v>
      </c>
      <c r="I599" s="205"/>
      <c r="J599" s="206">
        <f>ROUND(I599*H599,2)</f>
        <v>0</v>
      </c>
      <c r="K599" s="202" t="s">
        <v>131</v>
      </c>
      <c r="L599" s="44"/>
      <c r="M599" s="207" t="s">
        <v>19</v>
      </c>
      <c r="N599" s="208" t="s">
        <v>43</v>
      </c>
      <c r="O599" s="84"/>
      <c r="P599" s="209">
        <f>O599*H599</f>
        <v>0</v>
      </c>
      <c r="Q599" s="209">
        <v>0</v>
      </c>
      <c r="R599" s="209">
        <f>Q599*H599</f>
        <v>0</v>
      </c>
      <c r="S599" s="209">
        <v>0</v>
      </c>
      <c r="T599" s="210">
        <f>S599*H599</f>
        <v>0</v>
      </c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R599" s="211" t="s">
        <v>132</v>
      </c>
      <c r="AT599" s="211" t="s">
        <v>127</v>
      </c>
      <c r="AU599" s="211" t="s">
        <v>82</v>
      </c>
      <c r="AY599" s="17" t="s">
        <v>125</v>
      </c>
      <c r="BE599" s="212">
        <f>IF(N599="základní",J599,0)</f>
        <v>0</v>
      </c>
      <c r="BF599" s="212">
        <f>IF(N599="snížená",J599,0)</f>
        <v>0</v>
      </c>
      <c r="BG599" s="212">
        <f>IF(N599="zákl. přenesená",J599,0)</f>
        <v>0</v>
      </c>
      <c r="BH599" s="212">
        <f>IF(N599="sníž. přenesená",J599,0)</f>
        <v>0</v>
      </c>
      <c r="BI599" s="212">
        <f>IF(N599="nulová",J599,0)</f>
        <v>0</v>
      </c>
      <c r="BJ599" s="17" t="s">
        <v>80</v>
      </c>
      <c r="BK599" s="212">
        <f>ROUND(I599*H599,2)</f>
        <v>0</v>
      </c>
      <c r="BL599" s="17" t="s">
        <v>132</v>
      </c>
      <c r="BM599" s="211" t="s">
        <v>865</v>
      </c>
    </row>
    <row r="600" spans="1:47" s="2" customFormat="1" ht="12">
      <c r="A600" s="38"/>
      <c r="B600" s="39"/>
      <c r="C600" s="40"/>
      <c r="D600" s="213" t="s">
        <v>134</v>
      </c>
      <c r="E600" s="40"/>
      <c r="F600" s="214" t="s">
        <v>866</v>
      </c>
      <c r="G600" s="40"/>
      <c r="H600" s="40"/>
      <c r="I600" s="215"/>
      <c r="J600" s="40"/>
      <c r="K600" s="40"/>
      <c r="L600" s="44"/>
      <c r="M600" s="216"/>
      <c r="N600" s="217"/>
      <c r="O600" s="84"/>
      <c r="P600" s="84"/>
      <c r="Q600" s="84"/>
      <c r="R600" s="84"/>
      <c r="S600" s="84"/>
      <c r="T600" s="85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T600" s="17" t="s">
        <v>134</v>
      </c>
      <c r="AU600" s="17" t="s">
        <v>82</v>
      </c>
    </row>
    <row r="601" spans="1:47" s="2" customFormat="1" ht="12">
      <c r="A601" s="38"/>
      <c r="B601" s="39"/>
      <c r="C601" s="40"/>
      <c r="D601" s="218" t="s">
        <v>136</v>
      </c>
      <c r="E601" s="40"/>
      <c r="F601" s="219" t="s">
        <v>867</v>
      </c>
      <c r="G601" s="40"/>
      <c r="H601" s="40"/>
      <c r="I601" s="215"/>
      <c r="J601" s="40"/>
      <c r="K601" s="40"/>
      <c r="L601" s="44"/>
      <c r="M601" s="216"/>
      <c r="N601" s="217"/>
      <c r="O601" s="84"/>
      <c r="P601" s="84"/>
      <c r="Q601" s="84"/>
      <c r="R601" s="84"/>
      <c r="S601" s="84"/>
      <c r="T601" s="85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T601" s="17" t="s">
        <v>136</v>
      </c>
      <c r="AU601" s="17" t="s">
        <v>82</v>
      </c>
    </row>
    <row r="602" spans="1:51" s="13" customFormat="1" ht="12">
      <c r="A602" s="13"/>
      <c r="B602" s="220"/>
      <c r="C602" s="221"/>
      <c r="D602" s="213" t="s">
        <v>138</v>
      </c>
      <c r="E602" s="222" t="s">
        <v>19</v>
      </c>
      <c r="F602" s="223" t="s">
        <v>868</v>
      </c>
      <c r="G602" s="221"/>
      <c r="H602" s="224">
        <v>1165.015</v>
      </c>
      <c r="I602" s="225"/>
      <c r="J602" s="221"/>
      <c r="K602" s="221"/>
      <c r="L602" s="226"/>
      <c r="M602" s="227"/>
      <c r="N602" s="228"/>
      <c r="O602" s="228"/>
      <c r="P602" s="228"/>
      <c r="Q602" s="228"/>
      <c r="R602" s="228"/>
      <c r="S602" s="228"/>
      <c r="T602" s="229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30" t="s">
        <v>138</v>
      </c>
      <c r="AU602" s="230" t="s">
        <v>82</v>
      </c>
      <c r="AV602" s="13" t="s">
        <v>82</v>
      </c>
      <c r="AW602" s="13" t="s">
        <v>33</v>
      </c>
      <c r="AX602" s="13" t="s">
        <v>72</v>
      </c>
      <c r="AY602" s="230" t="s">
        <v>125</v>
      </c>
    </row>
    <row r="603" spans="1:51" s="13" customFormat="1" ht="12">
      <c r="A603" s="13"/>
      <c r="B603" s="220"/>
      <c r="C603" s="221"/>
      <c r="D603" s="213" t="s">
        <v>138</v>
      </c>
      <c r="E603" s="222" t="s">
        <v>19</v>
      </c>
      <c r="F603" s="223" t="s">
        <v>869</v>
      </c>
      <c r="G603" s="221"/>
      <c r="H603" s="224">
        <v>-100.725</v>
      </c>
      <c r="I603" s="225"/>
      <c r="J603" s="221"/>
      <c r="K603" s="221"/>
      <c r="L603" s="226"/>
      <c r="M603" s="227"/>
      <c r="N603" s="228"/>
      <c r="O603" s="228"/>
      <c r="P603" s="228"/>
      <c r="Q603" s="228"/>
      <c r="R603" s="228"/>
      <c r="S603" s="228"/>
      <c r="T603" s="229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30" t="s">
        <v>138</v>
      </c>
      <c r="AU603" s="230" t="s">
        <v>82</v>
      </c>
      <c r="AV603" s="13" t="s">
        <v>82</v>
      </c>
      <c r="AW603" s="13" t="s">
        <v>33</v>
      </c>
      <c r="AX603" s="13" t="s">
        <v>72</v>
      </c>
      <c r="AY603" s="230" t="s">
        <v>125</v>
      </c>
    </row>
    <row r="604" spans="1:51" s="13" customFormat="1" ht="12">
      <c r="A604" s="13"/>
      <c r="B604" s="220"/>
      <c r="C604" s="221"/>
      <c r="D604" s="213" t="s">
        <v>138</v>
      </c>
      <c r="E604" s="222" t="s">
        <v>19</v>
      </c>
      <c r="F604" s="223" t="s">
        <v>870</v>
      </c>
      <c r="G604" s="221"/>
      <c r="H604" s="224">
        <v>-75.5</v>
      </c>
      <c r="I604" s="225"/>
      <c r="J604" s="221"/>
      <c r="K604" s="221"/>
      <c r="L604" s="226"/>
      <c r="M604" s="227"/>
      <c r="N604" s="228"/>
      <c r="O604" s="228"/>
      <c r="P604" s="228"/>
      <c r="Q604" s="228"/>
      <c r="R604" s="228"/>
      <c r="S604" s="228"/>
      <c r="T604" s="229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30" t="s">
        <v>138</v>
      </c>
      <c r="AU604" s="230" t="s">
        <v>82</v>
      </c>
      <c r="AV604" s="13" t="s">
        <v>82</v>
      </c>
      <c r="AW604" s="13" t="s">
        <v>33</v>
      </c>
      <c r="AX604" s="13" t="s">
        <v>72</v>
      </c>
      <c r="AY604" s="230" t="s">
        <v>125</v>
      </c>
    </row>
    <row r="605" spans="1:51" s="13" customFormat="1" ht="12">
      <c r="A605" s="13"/>
      <c r="B605" s="220"/>
      <c r="C605" s="221"/>
      <c r="D605" s="213" t="s">
        <v>138</v>
      </c>
      <c r="E605" s="222" t="s">
        <v>19</v>
      </c>
      <c r="F605" s="223" t="s">
        <v>871</v>
      </c>
      <c r="G605" s="221"/>
      <c r="H605" s="224">
        <v>-84</v>
      </c>
      <c r="I605" s="225"/>
      <c r="J605" s="221"/>
      <c r="K605" s="221"/>
      <c r="L605" s="226"/>
      <c r="M605" s="227"/>
      <c r="N605" s="228"/>
      <c r="O605" s="228"/>
      <c r="P605" s="228"/>
      <c r="Q605" s="228"/>
      <c r="R605" s="228"/>
      <c r="S605" s="228"/>
      <c r="T605" s="229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30" t="s">
        <v>138</v>
      </c>
      <c r="AU605" s="230" t="s">
        <v>82</v>
      </c>
      <c r="AV605" s="13" t="s">
        <v>82</v>
      </c>
      <c r="AW605" s="13" t="s">
        <v>33</v>
      </c>
      <c r="AX605" s="13" t="s">
        <v>72</v>
      </c>
      <c r="AY605" s="230" t="s">
        <v>125</v>
      </c>
    </row>
    <row r="606" spans="1:65" s="2" customFormat="1" ht="22.2" customHeight="1">
      <c r="A606" s="38"/>
      <c r="B606" s="39"/>
      <c r="C606" s="200" t="s">
        <v>872</v>
      </c>
      <c r="D606" s="200" t="s">
        <v>127</v>
      </c>
      <c r="E606" s="201" t="s">
        <v>873</v>
      </c>
      <c r="F606" s="202" t="s">
        <v>874</v>
      </c>
      <c r="G606" s="203" t="s">
        <v>281</v>
      </c>
      <c r="H606" s="204">
        <v>4523.95</v>
      </c>
      <c r="I606" s="205"/>
      <c r="J606" s="206">
        <f>ROUND(I606*H606,2)</f>
        <v>0</v>
      </c>
      <c r="K606" s="202" t="s">
        <v>131</v>
      </c>
      <c r="L606" s="44"/>
      <c r="M606" s="207" t="s">
        <v>19</v>
      </c>
      <c r="N606" s="208" t="s">
        <v>43</v>
      </c>
      <c r="O606" s="84"/>
      <c r="P606" s="209">
        <f>O606*H606</f>
        <v>0</v>
      </c>
      <c r="Q606" s="209">
        <v>0</v>
      </c>
      <c r="R606" s="209">
        <f>Q606*H606</f>
        <v>0</v>
      </c>
      <c r="S606" s="209">
        <v>0</v>
      </c>
      <c r="T606" s="210">
        <f>S606*H606</f>
        <v>0</v>
      </c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R606" s="211" t="s">
        <v>132</v>
      </c>
      <c r="AT606" s="211" t="s">
        <v>127</v>
      </c>
      <c r="AU606" s="211" t="s">
        <v>82</v>
      </c>
      <c r="AY606" s="17" t="s">
        <v>125</v>
      </c>
      <c r="BE606" s="212">
        <f>IF(N606="základní",J606,0)</f>
        <v>0</v>
      </c>
      <c r="BF606" s="212">
        <f>IF(N606="snížená",J606,0)</f>
        <v>0</v>
      </c>
      <c r="BG606" s="212">
        <f>IF(N606="zákl. přenesená",J606,0)</f>
        <v>0</v>
      </c>
      <c r="BH606" s="212">
        <f>IF(N606="sníž. přenesená",J606,0)</f>
        <v>0</v>
      </c>
      <c r="BI606" s="212">
        <f>IF(N606="nulová",J606,0)</f>
        <v>0</v>
      </c>
      <c r="BJ606" s="17" t="s">
        <v>80</v>
      </c>
      <c r="BK606" s="212">
        <f>ROUND(I606*H606,2)</f>
        <v>0</v>
      </c>
      <c r="BL606" s="17" t="s">
        <v>132</v>
      </c>
      <c r="BM606" s="211" t="s">
        <v>875</v>
      </c>
    </row>
    <row r="607" spans="1:47" s="2" customFormat="1" ht="12">
      <c r="A607" s="38"/>
      <c r="B607" s="39"/>
      <c r="C607" s="40"/>
      <c r="D607" s="213" t="s">
        <v>134</v>
      </c>
      <c r="E607" s="40"/>
      <c r="F607" s="214" t="s">
        <v>876</v>
      </c>
      <c r="G607" s="40"/>
      <c r="H607" s="40"/>
      <c r="I607" s="215"/>
      <c r="J607" s="40"/>
      <c r="K607" s="40"/>
      <c r="L607" s="44"/>
      <c r="M607" s="216"/>
      <c r="N607" s="217"/>
      <c r="O607" s="84"/>
      <c r="P607" s="84"/>
      <c r="Q607" s="84"/>
      <c r="R607" s="84"/>
      <c r="S607" s="84"/>
      <c r="T607" s="85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T607" s="17" t="s">
        <v>134</v>
      </c>
      <c r="AU607" s="17" t="s">
        <v>82</v>
      </c>
    </row>
    <row r="608" spans="1:47" s="2" customFormat="1" ht="12">
      <c r="A608" s="38"/>
      <c r="B608" s="39"/>
      <c r="C608" s="40"/>
      <c r="D608" s="218" t="s">
        <v>136</v>
      </c>
      <c r="E608" s="40"/>
      <c r="F608" s="219" t="s">
        <v>877</v>
      </c>
      <c r="G608" s="40"/>
      <c r="H608" s="40"/>
      <c r="I608" s="215"/>
      <c r="J608" s="40"/>
      <c r="K608" s="40"/>
      <c r="L608" s="44"/>
      <c r="M608" s="216"/>
      <c r="N608" s="217"/>
      <c r="O608" s="84"/>
      <c r="P608" s="84"/>
      <c r="Q608" s="84"/>
      <c r="R608" s="84"/>
      <c r="S608" s="84"/>
      <c r="T608" s="85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T608" s="17" t="s">
        <v>136</v>
      </c>
      <c r="AU608" s="17" t="s">
        <v>82</v>
      </c>
    </row>
    <row r="609" spans="1:51" s="13" customFormat="1" ht="12">
      <c r="A609" s="13"/>
      <c r="B609" s="220"/>
      <c r="C609" s="221"/>
      <c r="D609" s="213" t="s">
        <v>138</v>
      </c>
      <c r="E609" s="221"/>
      <c r="F609" s="223" t="s">
        <v>878</v>
      </c>
      <c r="G609" s="221"/>
      <c r="H609" s="224">
        <v>4523.95</v>
      </c>
      <c r="I609" s="225"/>
      <c r="J609" s="221"/>
      <c r="K609" s="221"/>
      <c r="L609" s="226"/>
      <c r="M609" s="227"/>
      <c r="N609" s="228"/>
      <c r="O609" s="228"/>
      <c r="P609" s="228"/>
      <c r="Q609" s="228"/>
      <c r="R609" s="228"/>
      <c r="S609" s="228"/>
      <c r="T609" s="229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30" t="s">
        <v>138</v>
      </c>
      <c r="AU609" s="230" t="s">
        <v>82</v>
      </c>
      <c r="AV609" s="13" t="s">
        <v>82</v>
      </c>
      <c r="AW609" s="13" t="s">
        <v>4</v>
      </c>
      <c r="AX609" s="13" t="s">
        <v>80</v>
      </c>
      <c r="AY609" s="230" t="s">
        <v>125</v>
      </c>
    </row>
    <row r="610" spans="1:65" s="2" customFormat="1" ht="19.8" customHeight="1">
      <c r="A610" s="38"/>
      <c r="B610" s="39"/>
      <c r="C610" s="200" t="s">
        <v>879</v>
      </c>
      <c r="D610" s="200" t="s">
        <v>127</v>
      </c>
      <c r="E610" s="201" t="s">
        <v>880</v>
      </c>
      <c r="F610" s="202" t="s">
        <v>881</v>
      </c>
      <c r="G610" s="203" t="s">
        <v>281</v>
      </c>
      <c r="H610" s="204">
        <v>176.225</v>
      </c>
      <c r="I610" s="205"/>
      <c r="J610" s="206">
        <f>ROUND(I610*H610,2)</f>
        <v>0</v>
      </c>
      <c r="K610" s="202" t="s">
        <v>131</v>
      </c>
      <c r="L610" s="44"/>
      <c r="M610" s="207" t="s">
        <v>19</v>
      </c>
      <c r="N610" s="208" t="s">
        <v>43</v>
      </c>
      <c r="O610" s="84"/>
      <c r="P610" s="209">
        <f>O610*H610</f>
        <v>0</v>
      </c>
      <c r="Q610" s="209">
        <v>0</v>
      </c>
      <c r="R610" s="209">
        <f>Q610*H610</f>
        <v>0</v>
      </c>
      <c r="S610" s="209">
        <v>0</v>
      </c>
      <c r="T610" s="210">
        <f>S610*H610</f>
        <v>0</v>
      </c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R610" s="211" t="s">
        <v>132</v>
      </c>
      <c r="AT610" s="211" t="s">
        <v>127</v>
      </c>
      <c r="AU610" s="211" t="s">
        <v>82</v>
      </c>
      <c r="AY610" s="17" t="s">
        <v>125</v>
      </c>
      <c r="BE610" s="212">
        <f>IF(N610="základní",J610,0)</f>
        <v>0</v>
      </c>
      <c r="BF610" s="212">
        <f>IF(N610="snížená",J610,0)</f>
        <v>0</v>
      </c>
      <c r="BG610" s="212">
        <f>IF(N610="zákl. přenesená",J610,0)</f>
        <v>0</v>
      </c>
      <c r="BH610" s="212">
        <f>IF(N610="sníž. přenesená",J610,0)</f>
        <v>0</v>
      </c>
      <c r="BI610" s="212">
        <f>IF(N610="nulová",J610,0)</f>
        <v>0</v>
      </c>
      <c r="BJ610" s="17" t="s">
        <v>80</v>
      </c>
      <c r="BK610" s="212">
        <f>ROUND(I610*H610,2)</f>
        <v>0</v>
      </c>
      <c r="BL610" s="17" t="s">
        <v>132</v>
      </c>
      <c r="BM610" s="211" t="s">
        <v>882</v>
      </c>
    </row>
    <row r="611" spans="1:47" s="2" customFormat="1" ht="12">
      <c r="A611" s="38"/>
      <c r="B611" s="39"/>
      <c r="C611" s="40"/>
      <c r="D611" s="213" t="s">
        <v>134</v>
      </c>
      <c r="E611" s="40"/>
      <c r="F611" s="214" t="s">
        <v>883</v>
      </c>
      <c r="G611" s="40"/>
      <c r="H611" s="40"/>
      <c r="I611" s="215"/>
      <c r="J611" s="40"/>
      <c r="K611" s="40"/>
      <c r="L611" s="44"/>
      <c r="M611" s="216"/>
      <c r="N611" s="217"/>
      <c r="O611" s="84"/>
      <c r="P611" s="84"/>
      <c r="Q611" s="84"/>
      <c r="R611" s="84"/>
      <c r="S611" s="84"/>
      <c r="T611" s="85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T611" s="17" t="s">
        <v>134</v>
      </c>
      <c r="AU611" s="17" t="s">
        <v>82</v>
      </c>
    </row>
    <row r="612" spans="1:47" s="2" customFormat="1" ht="12">
      <c r="A612" s="38"/>
      <c r="B612" s="39"/>
      <c r="C612" s="40"/>
      <c r="D612" s="218" t="s">
        <v>136</v>
      </c>
      <c r="E612" s="40"/>
      <c r="F612" s="219" t="s">
        <v>884</v>
      </c>
      <c r="G612" s="40"/>
      <c r="H612" s="40"/>
      <c r="I612" s="215"/>
      <c r="J612" s="40"/>
      <c r="K612" s="40"/>
      <c r="L612" s="44"/>
      <c r="M612" s="216"/>
      <c r="N612" s="217"/>
      <c r="O612" s="84"/>
      <c r="P612" s="84"/>
      <c r="Q612" s="84"/>
      <c r="R612" s="84"/>
      <c r="S612" s="84"/>
      <c r="T612" s="85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T612" s="17" t="s">
        <v>136</v>
      </c>
      <c r="AU612" s="17" t="s">
        <v>82</v>
      </c>
    </row>
    <row r="613" spans="1:51" s="13" customFormat="1" ht="12">
      <c r="A613" s="13"/>
      <c r="B613" s="220"/>
      <c r="C613" s="221"/>
      <c r="D613" s="213" t="s">
        <v>138</v>
      </c>
      <c r="E613" s="222" t="s">
        <v>19</v>
      </c>
      <c r="F613" s="223" t="s">
        <v>885</v>
      </c>
      <c r="G613" s="221"/>
      <c r="H613" s="224">
        <v>100.725</v>
      </c>
      <c r="I613" s="225"/>
      <c r="J613" s="221"/>
      <c r="K613" s="221"/>
      <c r="L613" s="226"/>
      <c r="M613" s="227"/>
      <c r="N613" s="228"/>
      <c r="O613" s="228"/>
      <c r="P613" s="228"/>
      <c r="Q613" s="228"/>
      <c r="R613" s="228"/>
      <c r="S613" s="228"/>
      <c r="T613" s="229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30" t="s">
        <v>138</v>
      </c>
      <c r="AU613" s="230" t="s">
        <v>82</v>
      </c>
      <c r="AV613" s="13" t="s">
        <v>82</v>
      </c>
      <c r="AW613" s="13" t="s">
        <v>33</v>
      </c>
      <c r="AX613" s="13" t="s">
        <v>72</v>
      </c>
      <c r="AY613" s="230" t="s">
        <v>125</v>
      </c>
    </row>
    <row r="614" spans="1:51" s="13" customFormat="1" ht="12">
      <c r="A614" s="13"/>
      <c r="B614" s="220"/>
      <c r="C614" s="221"/>
      <c r="D614" s="213" t="s">
        <v>138</v>
      </c>
      <c r="E614" s="222" t="s">
        <v>19</v>
      </c>
      <c r="F614" s="223" t="s">
        <v>886</v>
      </c>
      <c r="G614" s="221"/>
      <c r="H614" s="224">
        <v>75.5</v>
      </c>
      <c r="I614" s="225"/>
      <c r="J614" s="221"/>
      <c r="K614" s="221"/>
      <c r="L614" s="226"/>
      <c r="M614" s="227"/>
      <c r="N614" s="228"/>
      <c r="O614" s="228"/>
      <c r="P614" s="228"/>
      <c r="Q614" s="228"/>
      <c r="R614" s="228"/>
      <c r="S614" s="228"/>
      <c r="T614" s="229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30" t="s">
        <v>138</v>
      </c>
      <c r="AU614" s="230" t="s">
        <v>82</v>
      </c>
      <c r="AV614" s="13" t="s">
        <v>82</v>
      </c>
      <c r="AW614" s="13" t="s">
        <v>33</v>
      </c>
      <c r="AX614" s="13" t="s">
        <v>72</v>
      </c>
      <c r="AY614" s="230" t="s">
        <v>125</v>
      </c>
    </row>
    <row r="615" spans="1:65" s="2" customFormat="1" ht="22.2" customHeight="1">
      <c r="A615" s="38"/>
      <c r="B615" s="39"/>
      <c r="C615" s="200" t="s">
        <v>887</v>
      </c>
      <c r="D615" s="200" t="s">
        <v>127</v>
      </c>
      <c r="E615" s="201" t="s">
        <v>888</v>
      </c>
      <c r="F615" s="202" t="s">
        <v>889</v>
      </c>
      <c r="G615" s="203" t="s">
        <v>281</v>
      </c>
      <c r="H615" s="204">
        <v>881.125</v>
      </c>
      <c r="I615" s="205"/>
      <c r="J615" s="206">
        <f>ROUND(I615*H615,2)</f>
        <v>0</v>
      </c>
      <c r="K615" s="202" t="s">
        <v>131</v>
      </c>
      <c r="L615" s="44"/>
      <c r="M615" s="207" t="s">
        <v>19</v>
      </c>
      <c r="N615" s="208" t="s">
        <v>43</v>
      </c>
      <c r="O615" s="84"/>
      <c r="P615" s="209">
        <f>O615*H615</f>
        <v>0</v>
      </c>
      <c r="Q615" s="209">
        <v>0</v>
      </c>
      <c r="R615" s="209">
        <f>Q615*H615</f>
        <v>0</v>
      </c>
      <c r="S615" s="209">
        <v>0</v>
      </c>
      <c r="T615" s="210">
        <f>S615*H615</f>
        <v>0</v>
      </c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R615" s="211" t="s">
        <v>132</v>
      </c>
      <c r="AT615" s="211" t="s">
        <v>127</v>
      </c>
      <c r="AU615" s="211" t="s">
        <v>82</v>
      </c>
      <c r="AY615" s="17" t="s">
        <v>125</v>
      </c>
      <c r="BE615" s="212">
        <f>IF(N615="základní",J615,0)</f>
        <v>0</v>
      </c>
      <c r="BF615" s="212">
        <f>IF(N615="snížená",J615,0)</f>
        <v>0</v>
      </c>
      <c r="BG615" s="212">
        <f>IF(N615="zákl. přenesená",J615,0)</f>
        <v>0</v>
      </c>
      <c r="BH615" s="212">
        <f>IF(N615="sníž. přenesená",J615,0)</f>
        <v>0</v>
      </c>
      <c r="BI615" s="212">
        <f>IF(N615="nulová",J615,0)</f>
        <v>0</v>
      </c>
      <c r="BJ615" s="17" t="s">
        <v>80</v>
      </c>
      <c r="BK615" s="212">
        <f>ROUND(I615*H615,2)</f>
        <v>0</v>
      </c>
      <c r="BL615" s="17" t="s">
        <v>132</v>
      </c>
      <c r="BM615" s="211" t="s">
        <v>890</v>
      </c>
    </row>
    <row r="616" spans="1:47" s="2" customFormat="1" ht="12">
      <c r="A616" s="38"/>
      <c r="B616" s="39"/>
      <c r="C616" s="40"/>
      <c r="D616" s="213" t="s">
        <v>134</v>
      </c>
      <c r="E616" s="40"/>
      <c r="F616" s="214" t="s">
        <v>876</v>
      </c>
      <c r="G616" s="40"/>
      <c r="H616" s="40"/>
      <c r="I616" s="215"/>
      <c r="J616" s="40"/>
      <c r="K616" s="40"/>
      <c r="L616" s="44"/>
      <c r="M616" s="216"/>
      <c r="N616" s="217"/>
      <c r="O616" s="84"/>
      <c r="P616" s="84"/>
      <c r="Q616" s="84"/>
      <c r="R616" s="84"/>
      <c r="S616" s="84"/>
      <c r="T616" s="85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T616" s="17" t="s">
        <v>134</v>
      </c>
      <c r="AU616" s="17" t="s">
        <v>82</v>
      </c>
    </row>
    <row r="617" spans="1:47" s="2" customFormat="1" ht="12">
      <c r="A617" s="38"/>
      <c r="B617" s="39"/>
      <c r="C617" s="40"/>
      <c r="D617" s="218" t="s">
        <v>136</v>
      </c>
      <c r="E617" s="40"/>
      <c r="F617" s="219" t="s">
        <v>891</v>
      </c>
      <c r="G617" s="40"/>
      <c r="H617" s="40"/>
      <c r="I617" s="215"/>
      <c r="J617" s="40"/>
      <c r="K617" s="40"/>
      <c r="L617" s="44"/>
      <c r="M617" s="216"/>
      <c r="N617" s="217"/>
      <c r="O617" s="84"/>
      <c r="P617" s="84"/>
      <c r="Q617" s="84"/>
      <c r="R617" s="84"/>
      <c r="S617" s="84"/>
      <c r="T617" s="85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T617" s="17" t="s">
        <v>136</v>
      </c>
      <c r="AU617" s="17" t="s">
        <v>82</v>
      </c>
    </row>
    <row r="618" spans="1:51" s="13" customFormat="1" ht="12">
      <c r="A618" s="13"/>
      <c r="B618" s="220"/>
      <c r="C618" s="221"/>
      <c r="D618" s="213" t="s">
        <v>138</v>
      </c>
      <c r="E618" s="221"/>
      <c r="F618" s="223" t="s">
        <v>892</v>
      </c>
      <c r="G618" s="221"/>
      <c r="H618" s="224">
        <v>881.125</v>
      </c>
      <c r="I618" s="225"/>
      <c r="J618" s="221"/>
      <c r="K618" s="221"/>
      <c r="L618" s="226"/>
      <c r="M618" s="227"/>
      <c r="N618" s="228"/>
      <c r="O618" s="228"/>
      <c r="P618" s="228"/>
      <c r="Q618" s="228"/>
      <c r="R618" s="228"/>
      <c r="S618" s="228"/>
      <c r="T618" s="229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30" t="s">
        <v>138</v>
      </c>
      <c r="AU618" s="230" t="s">
        <v>82</v>
      </c>
      <c r="AV618" s="13" t="s">
        <v>82</v>
      </c>
      <c r="AW618" s="13" t="s">
        <v>4</v>
      </c>
      <c r="AX618" s="13" t="s">
        <v>80</v>
      </c>
      <c r="AY618" s="230" t="s">
        <v>125</v>
      </c>
    </row>
    <row r="619" spans="1:65" s="2" customFormat="1" ht="14.4" customHeight="1">
      <c r="A619" s="38"/>
      <c r="B619" s="39"/>
      <c r="C619" s="200" t="s">
        <v>893</v>
      </c>
      <c r="D619" s="200" t="s">
        <v>127</v>
      </c>
      <c r="E619" s="201" t="s">
        <v>894</v>
      </c>
      <c r="F619" s="202" t="s">
        <v>895</v>
      </c>
      <c r="G619" s="203" t="s">
        <v>281</v>
      </c>
      <c r="H619" s="204">
        <v>84</v>
      </c>
      <c r="I619" s="205"/>
      <c r="J619" s="206">
        <f>ROUND(I619*H619,2)</f>
        <v>0</v>
      </c>
      <c r="K619" s="202" t="s">
        <v>131</v>
      </c>
      <c r="L619" s="44"/>
      <c r="M619" s="207" t="s">
        <v>19</v>
      </c>
      <c r="N619" s="208" t="s">
        <v>43</v>
      </c>
      <c r="O619" s="84"/>
      <c r="P619" s="209">
        <f>O619*H619</f>
        <v>0</v>
      </c>
      <c r="Q619" s="209">
        <v>0</v>
      </c>
      <c r="R619" s="209">
        <f>Q619*H619</f>
        <v>0</v>
      </c>
      <c r="S619" s="209">
        <v>0</v>
      </c>
      <c r="T619" s="210">
        <f>S619*H619</f>
        <v>0</v>
      </c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R619" s="211" t="s">
        <v>132</v>
      </c>
      <c r="AT619" s="211" t="s">
        <v>127</v>
      </c>
      <c r="AU619" s="211" t="s">
        <v>82</v>
      </c>
      <c r="AY619" s="17" t="s">
        <v>125</v>
      </c>
      <c r="BE619" s="212">
        <f>IF(N619="základní",J619,0)</f>
        <v>0</v>
      </c>
      <c r="BF619" s="212">
        <f>IF(N619="snížená",J619,0)</f>
        <v>0</v>
      </c>
      <c r="BG619" s="212">
        <f>IF(N619="zákl. přenesená",J619,0)</f>
        <v>0</v>
      </c>
      <c r="BH619" s="212">
        <f>IF(N619="sníž. přenesená",J619,0)</f>
        <v>0</v>
      </c>
      <c r="BI619" s="212">
        <f>IF(N619="nulová",J619,0)</f>
        <v>0</v>
      </c>
      <c r="BJ619" s="17" t="s">
        <v>80</v>
      </c>
      <c r="BK619" s="212">
        <f>ROUND(I619*H619,2)</f>
        <v>0</v>
      </c>
      <c r="BL619" s="17" t="s">
        <v>132</v>
      </c>
      <c r="BM619" s="211" t="s">
        <v>896</v>
      </c>
    </row>
    <row r="620" spans="1:47" s="2" customFormat="1" ht="12">
      <c r="A620" s="38"/>
      <c r="B620" s="39"/>
      <c r="C620" s="40"/>
      <c r="D620" s="213" t="s">
        <v>134</v>
      </c>
      <c r="E620" s="40"/>
      <c r="F620" s="214" t="s">
        <v>897</v>
      </c>
      <c r="G620" s="40"/>
      <c r="H620" s="40"/>
      <c r="I620" s="215"/>
      <c r="J620" s="40"/>
      <c r="K620" s="40"/>
      <c r="L620" s="44"/>
      <c r="M620" s="216"/>
      <c r="N620" s="217"/>
      <c r="O620" s="84"/>
      <c r="P620" s="84"/>
      <c r="Q620" s="84"/>
      <c r="R620" s="84"/>
      <c r="S620" s="84"/>
      <c r="T620" s="85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T620" s="17" t="s">
        <v>134</v>
      </c>
      <c r="AU620" s="17" t="s">
        <v>82</v>
      </c>
    </row>
    <row r="621" spans="1:47" s="2" customFormat="1" ht="12">
      <c r="A621" s="38"/>
      <c r="B621" s="39"/>
      <c r="C621" s="40"/>
      <c r="D621" s="218" t="s">
        <v>136</v>
      </c>
      <c r="E621" s="40"/>
      <c r="F621" s="219" t="s">
        <v>898</v>
      </c>
      <c r="G621" s="40"/>
      <c r="H621" s="40"/>
      <c r="I621" s="215"/>
      <c r="J621" s="40"/>
      <c r="K621" s="40"/>
      <c r="L621" s="44"/>
      <c r="M621" s="216"/>
      <c r="N621" s="217"/>
      <c r="O621" s="84"/>
      <c r="P621" s="84"/>
      <c r="Q621" s="84"/>
      <c r="R621" s="84"/>
      <c r="S621" s="84"/>
      <c r="T621" s="85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T621" s="17" t="s">
        <v>136</v>
      </c>
      <c r="AU621" s="17" t="s">
        <v>82</v>
      </c>
    </row>
    <row r="622" spans="1:51" s="13" customFormat="1" ht="12">
      <c r="A622" s="13"/>
      <c r="B622" s="220"/>
      <c r="C622" s="221"/>
      <c r="D622" s="213" t="s">
        <v>138</v>
      </c>
      <c r="E622" s="222" t="s">
        <v>19</v>
      </c>
      <c r="F622" s="223" t="s">
        <v>899</v>
      </c>
      <c r="G622" s="221"/>
      <c r="H622" s="224">
        <v>84</v>
      </c>
      <c r="I622" s="225"/>
      <c r="J622" s="221"/>
      <c r="K622" s="221"/>
      <c r="L622" s="226"/>
      <c r="M622" s="227"/>
      <c r="N622" s="228"/>
      <c r="O622" s="228"/>
      <c r="P622" s="228"/>
      <c r="Q622" s="228"/>
      <c r="R622" s="228"/>
      <c r="S622" s="228"/>
      <c r="T622" s="229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30" t="s">
        <v>138</v>
      </c>
      <c r="AU622" s="230" t="s">
        <v>82</v>
      </c>
      <c r="AV622" s="13" t="s">
        <v>82</v>
      </c>
      <c r="AW622" s="13" t="s">
        <v>33</v>
      </c>
      <c r="AX622" s="13" t="s">
        <v>72</v>
      </c>
      <c r="AY622" s="230" t="s">
        <v>125</v>
      </c>
    </row>
    <row r="623" spans="1:65" s="2" customFormat="1" ht="22.2" customHeight="1">
      <c r="A623" s="38"/>
      <c r="B623" s="39"/>
      <c r="C623" s="200" t="s">
        <v>900</v>
      </c>
      <c r="D623" s="200" t="s">
        <v>127</v>
      </c>
      <c r="E623" s="201" t="s">
        <v>901</v>
      </c>
      <c r="F623" s="202" t="s">
        <v>902</v>
      </c>
      <c r="G623" s="203" t="s">
        <v>281</v>
      </c>
      <c r="H623" s="204">
        <v>420</v>
      </c>
      <c r="I623" s="205"/>
      <c r="J623" s="206">
        <f>ROUND(I623*H623,2)</f>
        <v>0</v>
      </c>
      <c r="K623" s="202" t="s">
        <v>131</v>
      </c>
      <c r="L623" s="44"/>
      <c r="M623" s="207" t="s">
        <v>19</v>
      </c>
      <c r="N623" s="208" t="s">
        <v>43</v>
      </c>
      <c r="O623" s="84"/>
      <c r="P623" s="209">
        <f>O623*H623</f>
        <v>0</v>
      </c>
      <c r="Q623" s="209">
        <v>0</v>
      </c>
      <c r="R623" s="209">
        <f>Q623*H623</f>
        <v>0</v>
      </c>
      <c r="S623" s="209">
        <v>0</v>
      </c>
      <c r="T623" s="210">
        <f>S623*H623</f>
        <v>0</v>
      </c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R623" s="211" t="s">
        <v>132</v>
      </c>
      <c r="AT623" s="211" t="s">
        <v>127</v>
      </c>
      <c r="AU623" s="211" t="s">
        <v>82</v>
      </c>
      <c r="AY623" s="17" t="s">
        <v>125</v>
      </c>
      <c r="BE623" s="212">
        <f>IF(N623="základní",J623,0)</f>
        <v>0</v>
      </c>
      <c r="BF623" s="212">
        <f>IF(N623="snížená",J623,0)</f>
        <v>0</v>
      </c>
      <c r="BG623" s="212">
        <f>IF(N623="zákl. přenesená",J623,0)</f>
        <v>0</v>
      </c>
      <c r="BH623" s="212">
        <f>IF(N623="sníž. přenesená",J623,0)</f>
        <v>0</v>
      </c>
      <c r="BI623" s="212">
        <f>IF(N623="nulová",J623,0)</f>
        <v>0</v>
      </c>
      <c r="BJ623" s="17" t="s">
        <v>80</v>
      </c>
      <c r="BK623" s="212">
        <f>ROUND(I623*H623,2)</f>
        <v>0</v>
      </c>
      <c r="BL623" s="17" t="s">
        <v>132</v>
      </c>
      <c r="BM623" s="211" t="s">
        <v>903</v>
      </c>
    </row>
    <row r="624" spans="1:47" s="2" customFormat="1" ht="12">
      <c r="A624" s="38"/>
      <c r="B624" s="39"/>
      <c r="C624" s="40"/>
      <c r="D624" s="213" t="s">
        <v>134</v>
      </c>
      <c r="E624" s="40"/>
      <c r="F624" s="214" t="s">
        <v>904</v>
      </c>
      <c r="G624" s="40"/>
      <c r="H624" s="40"/>
      <c r="I624" s="215"/>
      <c r="J624" s="40"/>
      <c r="K624" s="40"/>
      <c r="L624" s="44"/>
      <c r="M624" s="216"/>
      <c r="N624" s="217"/>
      <c r="O624" s="84"/>
      <c r="P624" s="84"/>
      <c r="Q624" s="84"/>
      <c r="R624" s="84"/>
      <c r="S624" s="84"/>
      <c r="T624" s="85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T624" s="17" t="s">
        <v>134</v>
      </c>
      <c r="AU624" s="17" t="s">
        <v>82</v>
      </c>
    </row>
    <row r="625" spans="1:47" s="2" customFormat="1" ht="12">
      <c r="A625" s="38"/>
      <c r="B625" s="39"/>
      <c r="C625" s="40"/>
      <c r="D625" s="218" t="s">
        <v>136</v>
      </c>
      <c r="E625" s="40"/>
      <c r="F625" s="219" t="s">
        <v>905</v>
      </c>
      <c r="G625" s="40"/>
      <c r="H625" s="40"/>
      <c r="I625" s="215"/>
      <c r="J625" s="40"/>
      <c r="K625" s="40"/>
      <c r="L625" s="44"/>
      <c r="M625" s="216"/>
      <c r="N625" s="217"/>
      <c r="O625" s="84"/>
      <c r="P625" s="84"/>
      <c r="Q625" s="84"/>
      <c r="R625" s="84"/>
      <c r="S625" s="84"/>
      <c r="T625" s="85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T625" s="17" t="s">
        <v>136</v>
      </c>
      <c r="AU625" s="17" t="s">
        <v>82</v>
      </c>
    </row>
    <row r="626" spans="1:51" s="13" customFormat="1" ht="12">
      <c r="A626" s="13"/>
      <c r="B626" s="220"/>
      <c r="C626" s="221"/>
      <c r="D626" s="213" t="s">
        <v>138</v>
      </c>
      <c r="E626" s="222" t="s">
        <v>19</v>
      </c>
      <c r="F626" s="223" t="s">
        <v>899</v>
      </c>
      <c r="G626" s="221"/>
      <c r="H626" s="224">
        <v>84</v>
      </c>
      <c r="I626" s="225"/>
      <c r="J626" s="221"/>
      <c r="K626" s="221"/>
      <c r="L626" s="226"/>
      <c r="M626" s="227"/>
      <c r="N626" s="228"/>
      <c r="O626" s="228"/>
      <c r="P626" s="228"/>
      <c r="Q626" s="228"/>
      <c r="R626" s="228"/>
      <c r="S626" s="228"/>
      <c r="T626" s="229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30" t="s">
        <v>138</v>
      </c>
      <c r="AU626" s="230" t="s">
        <v>82</v>
      </c>
      <c r="AV626" s="13" t="s">
        <v>82</v>
      </c>
      <c r="AW626" s="13" t="s">
        <v>33</v>
      </c>
      <c r="AX626" s="13" t="s">
        <v>72</v>
      </c>
      <c r="AY626" s="230" t="s">
        <v>125</v>
      </c>
    </row>
    <row r="627" spans="1:51" s="13" customFormat="1" ht="12">
      <c r="A627" s="13"/>
      <c r="B627" s="220"/>
      <c r="C627" s="221"/>
      <c r="D627" s="213" t="s">
        <v>138</v>
      </c>
      <c r="E627" s="221"/>
      <c r="F627" s="223" t="s">
        <v>906</v>
      </c>
      <c r="G627" s="221"/>
      <c r="H627" s="224">
        <v>420</v>
      </c>
      <c r="I627" s="225"/>
      <c r="J627" s="221"/>
      <c r="K627" s="221"/>
      <c r="L627" s="226"/>
      <c r="M627" s="227"/>
      <c r="N627" s="228"/>
      <c r="O627" s="228"/>
      <c r="P627" s="228"/>
      <c r="Q627" s="228"/>
      <c r="R627" s="228"/>
      <c r="S627" s="228"/>
      <c r="T627" s="229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30" t="s">
        <v>138</v>
      </c>
      <c r="AU627" s="230" t="s">
        <v>82</v>
      </c>
      <c r="AV627" s="13" t="s">
        <v>82</v>
      </c>
      <c r="AW627" s="13" t="s">
        <v>4</v>
      </c>
      <c r="AX627" s="13" t="s">
        <v>80</v>
      </c>
      <c r="AY627" s="230" t="s">
        <v>125</v>
      </c>
    </row>
    <row r="628" spans="1:65" s="2" customFormat="1" ht="34.8" customHeight="1">
      <c r="A628" s="38"/>
      <c r="B628" s="39"/>
      <c r="C628" s="200" t="s">
        <v>907</v>
      </c>
      <c r="D628" s="200" t="s">
        <v>127</v>
      </c>
      <c r="E628" s="201" t="s">
        <v>908</v>
      </c>
      <c r="F628" s="202" t="s">
        <v>909</v>
      </c>
      <c r="G628" s="203" t="s">
        <v>281</v>
      </c>
      <c r="H628" s="204">
        <v>691.425</v>
      </c>
      <c r="I628" s="205"/>
      <c r="J628" s="206">
        <f>ROUND(I628*H628,2)</f>
        <v>0</v>
      </c>
      <c r="K628" s="202" t="s">
        <v>131</v>
      </c>
      <c r="L628" s="44"/>
      <c r="M628" s="207" t="s">
        <v>19</v>
      </c>
      <c r="N628" s="208" t="s">
        <v>43</v>
      </c>
      <c r="O628" s="84"/>
      <c r="P628" s="209">
        <f>O628*H628</f>
        <v>0</v>
      </c>
      <c r="Q628" s="209">
        <v>0</v>
      </c>
      <c r="R628" s="209">
        <f>Q628*H628</f>
        <v>0</v>
      </c>
      <c r="S628" s="209">
        <v>0</v>
      </c>
      <c r="T628" s="210">
        <f>S628*H628</f>
        <v>0</v>
      </c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R628" s="211" t="s">
        <v>132</v>
      </c>
      <c r="AT628" s="211" t="s">
        <v>127</v>
      </c>
      <c r="AU628" s="211" t="s">
        <v>82</v>
      </c>
      <c r="AY628" s="17" t="s">
        <v>125</v>
      </c>
      <c r="BE628" s="212">
        <f>IF(N628="základní",J628,0)</f>
        <v>0</v>
      </c>
      <c r="BF628" s="212">
        <f>IF(N628="snížená",J628,0)</f>
        <v>0</v>
      </c>
      <c r="BG628" s="212">
        <f>IF(N628="zákl. přenesená",J628,0)</f>
        <v>0</v>
      </c>
      <c r="BH628" s="212">
        <f>IF(N628="sníž. přenesená",J628,0)</f>
        <v>0</v>
      </c>
      <c r="BI628" s="212">
        <f>IF(N628="nulová",J628,0)</f>
        <v>0</v>
      </c>
      <c r="BJ628" s="17" t="s">
        <v>80</v>
      </c>
      <c r="BK628" s="212">
        <f>ROUND(I628*H628,2)</f>
        <v>0</v>
      </c>
      <c r="BL628" s="17" t="s">
        <v>132</v>
      </c>
      <c r="BM628" s="211" t="s">
        <v>910</v>
      </c>
    </row>
    <row r="629" spans="1:47" s="2" customFormat="1" ht="12">
      <c r="A629" s="38"/>
      <c r="B629" s="39"/>
      <c r="C629" s="40"/>
      <c r="D629" s="213" t="s">
        <v>134</v>
      </c>
      <c r="E629" s="40"/>
      <c r="F629" s="214" t="s">
        <v>911</v>
      </c>
      <c r="G629" s="40"/>
      <c r="H629" s="40"/>
      <c r="I629" s="215"/>
      <c r="J629" s="40"/>
      <c r="K629" s="40"/>
      <c r="L629" s="44"/>
      <c r="M629" s="216"/>
      <c r="N629" s="217"/>
      <c r="O629" s="84"/>
      <c r="P629" s="84"/>
      <c r="Q629" s="84"/>
      <c r="R629" s="84"/>
      <c r="S629" s="84"/>
      <c r="T629" s="85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T629" s="17" t="s">
        <v>134</v>
      </c>
      <c r="AU629" s="17" t="s">
        <v>82</v>
      </c>
    </row>
    <row r="630" spans="1:47" s="2" customFormat="1" ht="12">
      <c r="A630" s="38"/>
      <c r="B630" s="39"/>
      <c r="C630" s="40"/>
      <c r="D630" s="218" t="s">
        <v>136</v>
      </c>
      <c r="E630" s="40"/>
      <c r="F630" s="219" t="s">
        <v>912</v>
      </c>
      <c r="G630" s="40"/>
      <c r="H630" s="40"/>
      <c r="I630" s="215"/>
      <c r="J630" s="40"/>
      <c r="K630" s="40"/>
      <c r="L630" s="44"/>
      <c r="M630" s="216"/>
      <c r="N630" s="217"/>
      <c r="O630" s="84"/>
      <c r="P630" s="84"/>
      <c r="Q630" s="84"/>
      <c r="R630" s="84"/>
      <c r="S630" s="84"/>
      <c r="T630" s="85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T630" s="17" t="s">
        <v>136</v>
      </c>
      <c r="AU630" s="17" t="s">
        <v>82</v>
      </c>
    </row>
    <row r="631" spans="1:51" s="13" customFormat="1" ht="12">
      <c r="A631" s="13"/>
      <c r="B631" s="220"/>
      <c r="C631" s="221"/>
      <c r="D631" s="213" t="s">
        <v>138</v>
      </c>
      <c r="E631" s="222" t="s">
        <v>19</v>
      </c>
      <c r="F631" s="223" t="s">
        <v>885</v>
      </c>
      <c r="G631" s="221"/>
      <c r="H631" s="224">
        <v>100.725</v>
      </c>
      <c r="I631" s="225"/>
      <c r="J631" s="221"/>
      <c r="K631" s="221"/>
      <c r="L631" s="226"/>
      <c r="M631" s="227"/>
      <c r="N631" s="228"/>
      <c r="O631" s="228"/>
      <c r="P631" s="228"/>
      <c r="Q631" s="228"/>
      <c r="R631" s="228"/>
      <c r="S631" s="228"/>
      <c r="T631" s="229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30" t="s">
        <v>138</v>
      </c>
      <c r="AU631" s="230" t="s">
        <v>82</v>
      </c>
      <c r="AV631" s="13" t="s">
        <v>82</v>
      </c>
      <c r="AW631" s="13" t="s">
        <v>33</v>
      </c>
      <c r="AX631" s="13" t="s">
        <v>72</v>
      </c>
      <c r="AY631" s="230" t="s">
        <v>125</v>
      </c>
    </row>
    <row r="632" spans="1:51" s="13" customFormat="1" ht="12">
      <c r="A632" s="13"/>
      <c r="B632" s="220"/>
      <c r="C632" s="221"/>
      <c r="D632" s="213" t="s">
        <v>138</v>
      </c>
      <c r="E632" s="222" t="s">
        <v>19</v>
      </c>
      <c r="F632" s="223" t="s">
        <v>886</v>
      </c>
      <c r="G632" s="221"/>
      <c r="H632" s="224">
        <v>75.5</v>
      </c>
      <c r="I632" s="225"/>
      <c r="J632" s="221"/>
      <c r="K632" s="221"/>
      <c r="L632" s="226"/>
      <c r="M632" s="227"/>
      <c r="N632" s="228"/>
      <c r="O632" s="228"/>
      <c r="P632" s="228"/>
      <c r="Q632" s="228"/>
      <c r="R632" s="228"/>
      <c r="S632" s="228"/>
      <c r="T632" s="229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30" t="s">
        <v>138</v>
      </c>
      <c r="AU632" s="230" t="s">
        <v>82</v>
      </c>
      <c r="AV632" s="13" t="s">
        <v>82</v>
      </c>
      <c r="AW632" s="13" t="s">
        <v>33</v>
      </c>
      <c r="AX632" s="13" t="s">
        <v>72</v>
      </c>
      <c r="AY632" s="230" t="s">
        <v>125</v>
      </c>
    </row>
    <row r="633" spans="1:51" s="13" customFormat="1" ht="12">
      <c r="A633" s="13"/>
      <c r="B633" s="220"/>
      <c r="C633" s="221"/>
      <c r="D633" s="213" t="s">
        <v>138</v>
      </c>
      <c r="E633" s="222" t="s">
        <v>19</v>
      </c>
      <c r="F633" s="223" t="s">
        <v>899</v>
      </c>
      <c r="G633" s="221"/>
      <c r="H633" s="224">
        <v>84</v>
      </c>
      <c r="I633" s="225"/>
      <c r="J633" s="221"/>
      <c r="K633" s="221"/>
      <c r="L633" s="226"/>
      <c r="M633" s="227"/>
      <c r="N633" s="228"/>
      <c r="O633" s="228"/>
      <c r="P633" s="228"/>
      <c r="Q633" s="228"/>
      <c r="R633" s="228"/>
      <c r="S633" s="228"/>
      <c r="T633" s="229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30" t="s">
        <v>138</v>
      </c>
      <c r="AU633" s="230" t="s">
        <v>82</v>
      </c>
      <c r="AV633" s="13" t="s">
        <v>82</v>
      </c>
      <c r="AW633" s="13" t="s">
        <v>33</v>
      </c>
      <c r="AX633" s="13" t="s">
        <v>72</v>
      </c>
      <c r="AY633" s="230" t="s">
        <v>125</v>
      </c>
    </row>
    <row r="634" spans="1:51" s="13" customFormat="1" ht="12">
      <c r="A634" s="13"/>
      <c r="B634" s="220"/>
      <c r="C634" s="221"/>
      <c r="D634" s="213" t="s">
        <v>138</v>
      </c>
      <c r="E634" s="222" t="s">
        <v>19</v>
      </c>
      <c r="F634" s="223" t="s">
        <v>913</v>
      </c>
      <c r="G634" s="221"/>
      <c r="H634" s="224">
        <v>431.2</v>
      </c>
      <c r="I634" s="225"/>
      <c r="J634" s="221"/>
      <c r="K634" s="221"/>
      <c r="L634" s="226"/>
      <c r="M634" s="227"/>
      <c r="N634" s="228"/>
      <c r="O634" s="228"/>
      <c r="P634" s="228"/>
      <c r="Q634" s="228"/>
      <c r="R634" s="228"/>
      <c r="S634" s="228"/>
      <c r="T634" s="229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30" t="s">
        <v>138</v>
      </c>
      <c r="AU634" s="230" t="s">
        <v>82</v>
      </c>
      <c r="AV634" s="13" t="s">
        <v>82</v>
      </c>
      <c r="AW634" s="13" t="s">
        <v>33</v>
      </c>
      <c r="AX634" s="13" t="s">
        <v>72</v>
      </c>
      <c r="AY634" s="230" t="s">
        <v>125</v>
      </c>
    </row>
    <row r="635" spans="1:65" s="2" customFormat="1" ht="40.2" customHeight="1">
      <c r="A635" s="38"/>
      <c r="B635" s="39"/>
      <c r="C635" s="200" t="s">
        <v>914</v>
      </c>
      <c r="D635" s="200" t="s">
        <v>127</v>
      </c>
      <c r="E635" s="201" t="s">
        <v>915</v>
      </c>
      <c r="F635" s="202" t="s">
        <v>916</v>
      </c>
      <c r="G635" s="203" t="s">
        <v>281</v>
      </c>
      <c r="H635" s="204">
        <v>429.522</v>
      </c>
      <c r="I635" s="205"/>
      <c r="J635" s="206">
        <f>ROUND(I635*H635,2)</f>
        <v>0</v>
      </c>
      <c r="K635" s="202" t="s">
        <v>131</v>
      </c>
      <c r="L635" s="44"/>
      <c r="M635" s="207" t="s">
        <v>19</v>
      </c>
      <c r="N635" s="208" t="s">
        <v>43</v>
      </c>
      <c r="O635" s="84"/>
      <c r="P635" s="209">
        <f>O635*H635</f>
        <v>0</v>
      </c>
      <c r="Q635" s="209">
        <v>0</v>
      </c>
      <c r="R635" s="209">
        <f>Q635*H635</f>
        <v>0</v>
      </c>
      <c r="S635" s="209">
        <v>0</v>
      </c>
      <c r="T635" s="210">
        <f>S635*H635</f>
        <v>0</v>
      </c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R635" s="211" t="s">
        <v>132</v>
      </c>
      <c r="AT635" s="211" t="s">
        <v>127</v>
      </c>
      <c r="AU635" s="211" t="s">
        <v>82</v>
      </c>
      <c r="AY635" s="17" t="s">
        <v>125</v>
      </c>
      <c r="BE635" s="212">
        <f>IF(N635="základní",J635,0)</f>
        <v>0</v>
      </c>
      <c r="BF635" s="212">
        <f>IF(N635="snížená",J635,0)</f>
        <v>0</v>
      </c>
      <c r="BG635" s="212">
        <f>IF(N635="zákl. přenesená",J635,0)</f>
        <v>0</v>
      </c>
      <c r="BH635" s="212">
        <f>IF(N635="sníž. přenesená",J635,0)</f>
        <v>0</v>
      </c>
      <c r="BI635" s="212">
        <f>IF(N635="nulová",J635,0)</f>
        <v>0</v>
      </c>
      <c r="BJ635" s="17" t="s">
        <v>80</v>
      </c>
      <c r="BK635" s="212">
        <f>ROUND(I635*H635,2)</f>
        <v>0</v>
      </c>
      <c r="BL635" s="17" t="s">
        <v>132</v>
      </c>
      <c r="BM635" s="211" t="s">
        <v>917</v>
      </c>
    </row>
    <row r="636" spans="1:47" s="2" customFormat="1" ht="12">
      <c r="A636" s="38"/>
      <c r="B636" s="39"/>
      <c r="C636" s="40"/>
      <c r="D636" s="213" t="s">
        <v>134</v>
      </c>
      <c r="E636" s="40"/>
      <c r="F636" s="214" t="s">
        <v>916</v>
      </c>
      <c r="G636" s="40"/>
      <c r="H636" s="40"/>
      <c r="I636" s="215"/>
      <c r="J636" s="40"/>
      <c r="K636" s="40"/>
      <c r="L636" s="44"/>
      <c r="M636" s="216"/>
      <c r="N636" s="217"/>
      <c r="O636" s="84"/>
      <c r="P636" s="84"/>
      <c r="Q636" s="84"/>
      <c r="R636" s="84"/>
      <c r="S636" s="84"/>
      <c r="T636" s="85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T636" s="17" t="s">
        <v>134</v>
      </c>
      <c r="AU636" s="17" t="s">
        <v>82</v>
      </c>
    </row>
    <row r="637" spans="1:47" s="2" customFormat="1" ht="12">
      <c r="A637" s="38"/>
      <c r="B637" s="39"/>
      <c r="C637" s="40"/>
      <c r="D637" s="218" t="s">
        <v>136</v>
      </c>
      <c r="E637" s="40"/>
      <c r="F637" s="219" t="s">
        <v>918</v>
      </c>
      <c r="G637" s="40"/>
      <c r="H637" s="40"/>
      <c r="I637" s="215"/>
      <c r="J637" s="40"/>
      <c r="K637" s="40"/>
      <c r="L637" s="44"/>
      <c r="M637" s="216"/>
      <c r="N637" s="217"/>
      <c r="O637" s="84"/>
      <c r="P637" s="84"/>
      <c r="Q637" s="84"/>
      <c r="R637" s="84"/>
      <c r="S637" s="84"/>
      <c r="T637" s="85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T637" s="17" t="s">
        <v>136</v>
      </c>
      <c r="AU637" s="17" t="s">
        <v>82</v>
      </c>
    </row>
    <row r="638" spans="1:51" s="13" customFormat="1" ht="12">
      <c r="A638" s="13"/>
      <c r="B638" s="220"/>
      <c r="C638" s="221"/>
      <c r="D638" s="213" t="s">
        <v>138</v>
      </c>
      <c r="E638" s="222" t="s">
        <v>19</v>
      </c>
      <c r="F638" s="223" t="s">
        <v>919</v>
      </c>
      <c r="G638" s="221"/>
      <c r="H638" s="224">
        <v>429.522</v>
      </c>
      <c r="I638" s="225"/>
      <c r="J638" s="221"/>
      <c r="K638" s="221"/>
      <c r="L638" s="226"/>
      <c r="M638" s="227"/>
      <c r="N638" s="228"/>
      <c r="O638" s="228"/>
      <c r="P638" s="228"/>
      <c r="Q638" s="228"/>
      <c r="R638" s="228"/>
      <c r="S638" s="228"/>
      <c r="T638" s="229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30" t="s">
        <v>138</v>
      </c>
      <c r="AU638" s="230" t="s">
        <v>82</v>
      </c>
      <c r="AV638" s="13" t="s">
        <v>82</v>
      </c>
      <c r="AW638" s="13" t="s">
        <v>33</v>
      </c>
      <c r="AX638" s="13" t="s">
        <v>72</v>
      </c>
      <c r="AY638" s="230" t="s">
        <v>125</v>
      </c>
    </row>
    <row r="639" spans="1:65" s="2" customFormat="1" ht="30" customHeight="1">
      <c r="A639" s="38"/>
      <c r="B639" s="39"/>
      <c r="C639" s="200" t="s">
        <v>920</v>
      </c>
      <c r="D639" s="200" t="s">
        <v>127</v>
      </c>
      <c r="E639" s="201" t="s">
        <v>921</v>
      </c>
      <c r="F639" s="202" t="s">
        <v>922</v>
      </c>
      <c r="G639" s="203" t="s">
        <v>281</v>
      </c>
      <c r="H639" s="204">
        <v>44.068</v>
      </c>
      <c r="I639" s="205"/>
      <c r="J639" s="206">
        <f>ROUND(I639*H639,2)</f>
        <v>0</v>
      </c>
      <c r="K639" s="202" t="s">
        <v>131</v>
      </c>
      <c r="L639" s="44"/>
      <c r="M639" s="207" t="s">
        <v>19</v>
      </c>
      <c r="N639" s="208" t="s">
        <v>43</v>
      </c>
      <c r="O639" s="84"/>
      <c r="P639" s="209">
        <f>O639*H639</f>
        <v>0</v>
      </c>
      <c r="Q639" s="209">
        <v>0</v>
      </c>
      <c r="R639" s="209">
        <f>Q639*H639</f>
        <v>0</v>
      </c>
      <c r="S639" s="209">
        <v>0</v>
      </c>
      <c r="T639" s="210">
        <f>S639*H639</f>
        <v>0</v>
      </c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R639" s="211" t="s">
        <v>132</v>
      </c>
      <c r="AT639" s="211" t="s">
        <v>127</v>
      </c>
      <c r="AU639" s="211" t="s">
        <v>82</v>
      </c>
      <c r="AY639" s="17" t="s">
        <v>125</v>
      </c>
      <c r="BE639" s="212">
        <f>IF(N639="základní",J639,0)</f>
        <v>0</v>
      </c>
      <c r="BF639" s="212">
        <f>IF(N639="snížená",J639,0)</f>
        <v>0</v>
      </c>
      <c r="BG639" s="212">
        <f>IF(N639="zákl. přenesená",J639,0)</f>
        <v>0</v>
      </c>
      <c r="BH639" s="212">
        <f>IF(N639="sníž. přenesená",J639,0)</f>
        <v>0</v>
      </c>
      <c r="BI639" s="212">
        <f>IF(N639="nulová",J639,0)</f>
        <v>0</v>
      </c>
      <c r="BJ639" s="17" t="s">
        <v>80</v>
      </c>
      <c r="BK639" s="212">
        <f>ROUND(I639*H639,2)</f>
        <v>0</v>
      </c>
      <c r="BL639" s="17" t="s">
        <v>132</v>
      </c>
      <c r="BM639" s="211" t="s">
        <v>923</v>
      </c>
    </row>
    <row r="640" spans="1:47" s="2" customFormat="1" ht="12">
      <c r="A640" s="38"/>
      <c r="B640" s="39"/>
      <c r="C640" s="40"/>
      <c r="D640" s="213" t="s">
        <v>134</v>
      </c>
      <c r="E640" s="40"/>
      <c r="F640" s="214" t="s">
        <v>924</v>
      </c>
      <c r="G640" s="40"/>
      <c r="H640" s="40"/>
      <c r="I640" s="215"/>
      <c r="J640" s="40"/>
      <c r="K640" s="40"/>
      <c r="L640" s="44"/>
      <c r="M640" s="216"/>
      <c r="N640" s="217"/>
      <c r="O640" s="84"/>
      <c r="P640" s="84"/>
      <c r="Q640" s="84"/>
      <c r="R640" s="84"/>
      <c r="S640" s="84"/>
      <c r="T640" s="85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T640" s="17" t="s">
        <v>134</v>
      </c>
      <c r="AU640" s="17" t="s">
        <v>82</v>
      </c>
    </row>
    <row r="641" spans="1:47" s="2" customFormat="1" ht="12">
      <c r="A641" s="38"/>
      <c r="B641" s="39"/>
      <c r="C641" s="40"/>
      <c r="D641" s="218" t="s">
        <v>136</v>
      </c>
      <c r="E641" s="40"/>
      <c r="F641" s="219" t="s">
        <v>925</v>
      </c>
      <c r="G641" s="40"/>
      <c r="H641" s="40"/>
      <c r="I641" s="215"/>
      <c r="J641" s="40"/>
      <c r="K641" s="40"/>
      <c r="L641" s="44"/>
      <c r="M641" s="216"/>
      <c r="N641" s="217"/>
      <c r="O641" s="84"/>
      <c r="P641" s="84"/>
      <c r="Q641" s="84"/>
      <c r="R641" s="84"/>
      <c r="S641" s="84"/>
      <c r="T641" s="85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T641" s="17" t="s">
        <v>136</v>
      </c>
      <c r="AU641" s="17" t="s">
        <v>82</v>
      </c>
    </row>
    <row r="642" spans="1:51" s="13" customFormat="1" ht="12">
      <c r="A642" s="13"/>
      <c r="B642" s="220"/>
      <c r="C642" s="221"/>
      <c r="D642" s="213" t="s">
        <v>138</v>
      </c>
      <c r="E642" s="222" t="s">
        <v>19</v>
      </c>
      <c r="F642" s="223" t="s">
        <v>868</v>
      </c>
      <c r="G642" s="221"/>
      <c r="H642" s="224">
        <v>1165.015</v>
      </c>
      <c r="I642" s="225"/>
      <c r="J642" s="221"/>
      <c r="K642" s="221"/>
      <c r="L642" s="226"/>
      <c r="M642" s="227"/>
      <c r="N642" s="228"/>
      <c r="O642" s="228"/>
      <c r="P642" s="228"/>
      <c r="Q642" s="228"/>
      <c r="R642" s="228"/>
      <c r="S642" s="228"/>
      <c r="T642" s="229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30" t="s">
        <v>138</v>
      </c>
      <c r="AU642" s="230" t="s">
        <v>82</v>
      </c>
      <c r="AV642" s="13" t="s">
        <v>82</v>
      </c>
      <c r="AW642" s="13" t="s">
        <v>33</v>
      </c>
      <c r="AX642" s="13" t="s">
        <v>72</v>
      </c>
      <c r="AY642" s="230" t="s">
        <v>125</v>
      </c>
    </row>
    <row r="643" spans="1:51" s="13" customFormat="1" ht="12">
      <c r="A643" s="13"/>
      <c r="B643" s="220"/>
      <c r="C643" s="221"/>
      <c r="D643" s="213" t="s">
        <v>138</v>
      </c>
      <c r="E643" s="222" t="s">
        <v>19</v>
      </c>
      <c r="F643" s="223" t="s">
        <v>869</v>
      </c>
      <c r="G643" s="221"/>
      <c r="H643" s="224">
        <v>-100.725</v>
      </c>
      <c r="I643" s="225"/>
      <c r="J643" s="221"/>
      <c r="K643" s="221"/>
      <c r="L643" s="226"/>
      <c r="M643" s="227"/>
      <c r="N643" s="228"/>
      <c r="O643" s="228"/>
      <c r="P643" s="228"/>
      <c r="Q643" s="228"/>
      <c r="R643" s="228"/>
      <c r="S643" s="228"/>
      <c r="T643" s="229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30" t="s">
        <v>138</v>
      </c>
      <c r="AU643" s="230" t="s">
        <v>82</v>
      </c>
      <c r="AV643" s="13" t="s">
        <v>82</v>
      </c>
      <c r="AW643" s="13" t="s">
        <v>33</v>
      </c>
      <c r="AX643" s="13" t="s">
        <v>72</v>
      </c>
      <c r="AY643" s="230" t="s">
        <v>125</v>
      </c>
    </row>
    <row r="644" spans="1:51" s="13" customFormat="1" ht="12">
      <c r="A644" s="13"/>
      <c r="B644" s="220"/>
      <c r="C644" s="221"/>
      <c r="D644" s="213" t="s">
        <v>138</v>
      </c>
      <c r="E644" s="222" t="s">
        <v>19</v>
      </c>
      <c r="F644" s="223" t="s">
        <v>926</v>
      </c>
      <c r="G644" s="221"/>
      <c r="H644" s="224">
        <v>-431.2</v>
      </c>
      <c r="I644" s="225"/>
      <c r="J644" s="221"/>
      <c r="K644" s="221"/>
      <c r="L644" s="226"/>
      <c r="M644" s="227"/>
      <c r="N644" s="228"/>
      <c r="O644" s="228"/>
      <c r="P644" s="228"/>
      <c r="Q644" s="228"/>
      <c r="R644" s="228"/>
      <c r="S644" s="228"/>
      <c r="T644" s="229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30" t="s">
        <v>138</v>
      </c>
      <c r="AU644" s="230" t="s">
        <v>82</v>
      </c>
      <c r="AV644" s="13" t="s">
        <v>82</v>
      </c>
      <c r="AW644" s="13" t="s">
        <v>33</v>
      </c>
      <c r="AX644" s="13" t="s">
        <v>72</v>
      </c>
      <c r="AY644" s="230" t="s">
        <v>125</v>
      </c>
    </row>
    <row r="645" spans="1:51" s="13" customFormat="1" ht="12">
      <c r="A645" s="13"/>
      <c r="B645" s="220"/>
      <c r="C645" s="221"/>
      <c r="D645" s="213" t="s">
        <v>138</v>
      </c>
      <c r="E645" s="222" t="s">
        <v>19</v>
      </c>
      <c r="F645" s="223" t="s">
        <v>870</v>
      </c>
      <c r="G645" s="221"/>
      <c r="H645" s="224">
        <v>-75.5</v>
      </c>
      <c r="I645" s="225"/>
      <c r="J645" s="221"/>
      <c r="K645" s="221"/>
      <c r="L645" s="226"/>
      <c r="M645" s="227"/>
      <c r="N645" s="228"/>
      <c r="O645" s="228"/>
      <c r="P645" s="228"/>
      <c r="Q645" s="228"/>
      <c r="R645" s="228"/>
      <c r="S645" s="228"/>
      <c r="T645" s="229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30" t="s">
        <v>138</v>
      </c>
      <c r="AU645" s="230" t="s">
        <v>82</v>
      </c>
      <c r="AV645" s="13" t="s">
        <v>82</v>
      </c>
      <c r="AW645" s="13" t="s">
        <v>33</v>
      </c>
      <c r="AX645" s="13" t="s">
        <v>72</v>
      </c>
      <c r="AY645" s="230" t="s">
        <v>125</v>
      </c>
    </row>
    <row r="646" spans="1:51" s="13" customFormat="1" ht="12">
      <c r="A646" s="13"/>
      <c r="B646" s="220"/>
      <c r="C646" s="221"/>
      <c r="D646" s="213" t="s">
        <v>138</v>
      </c>
      <c r="E646" s="222" t="s">
        <v>19</v>
      </c>
      <c r="F646" s="223" t="s">
        <v>871</v>
      </c>
      <c r="G646" s="221"/>
      <c r="H646" s="224">
        <v>-84</v>
      </c>
      <c r="I646" s="225"/>
      <c r="J646" s="221"/>
      <c r="K646" s="221"/>
      <c r="L646" s="226"/>
      <c r="M646" s="227"/>
      <c r="N646" s="228"/>
      <c r="O646" s="228"/>
      <c r="P646" s="228"/>
      <c r="Q646" s="228"/>
      <c r="R646" s="228"/>
      <c r="S646" s="228"/>
      <c r="T646" s="229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30" t="s">
        <v>138</v>
      </c>
      <c r="AU646" s="230" t="s">
        <v>82</v>
      </c>
      <c r="AV646" s="13" t="s">
        <v>82</v>
      </c>
      <c r="AW646" s="13" t="s">
        <v>33</v>
      </c>
      <c r="AX646" s="13" t="s">
        <v>72</v>
      </c>
      <c r="AY646" s="230" t="s">
        <v>125</v>
      </c>
    </row>
    <row r="647" spans="1:51" s="13" customFormat="1" ht="12">
      <c r="A647" s="13"/>
      <c r="B647" s="220"/>
      <c r="C647" s="221"/>
      <c r="D647" s="213" t="s">
        <v>138</v>
      </c>
      <c r="E647" s="222" t="s">
        <v>19</v>
      </c>
      <c r="F647" s="223" t="s">
        <v>927</v>
      </c>
      <c r="G647" s="221"/>
      <c r="H647" s="224">
        <v>-429.522</v>
      </c>
      <c r="I647" s="225"/>
      <c r="J647" s="221"/>
      <c r="K647" s="221"/>
      <c r="L647" s="226"/>
      <c r="M647" s="227"/>
      <c r="N647" s="228"/>
      <c r="O647" s="228"/>
      <c r="P647" s="228"/>
      <c r="Q647" s="228"/>
      <c r="R647" s="228"/>
      <c r="S647" s="228"/>
      <c r="T647" s="229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30" t="s">
        <v>138</v>
      </c>
      <c r="AU647" s="230" t="s">
        <v>82</v>
      </c>
      <c r="AV647" s="13" t="s">
        <v>82</v>
      </c>
      <c r="AW647" s="13" t="s">
        <v>33</v>
      </c>
      <c r="AX647" s="13" t="s">
        <v>72</v>
      </c>
      <c r="AY647" s="230" t="s">
        <v>125</v>
      </c>
    </row>
    <row r="648" spans="1:63" s="12" customFormat="1" ht="22.8" customHeight="1">
      <c r="A648" s="12"/>
      <c r="B648" s="184"/>
      <c r="C648" s="185"/>
      <c r="D648" s="186" t="s">
        <v>71</v>
      </c>
      <c r="E648" s="198" t="s">
        <v>928</v>
      </c>
      <c r="F648" s="198" t="s">
        <v>929</v>
      </c>
      <c r="G648" s="185"/>
      <c r="H648" s="185"/>
      <c r="I648" s="188"/>
      <c r="J648" s="199">
        <f>BK648</f>
        <v>0</v>
      </c>
      <c r="K648" s="185"/>
      <c r="L648" s="190"/>
      <c r="M648" s="191"/>
      <c r="N648" s="192"/>
      <c r="O648" s="192"/>
      <c r="P648" s="193">
        <f>SUM(P649:P651)</f>
        <v>0</v>
      </c>
      <c r="Q648" s="192"/>
      <c r="R648" s="193">
        <f>SUM(R649:R651)</f>
        <v>0</v>
      </c>
      <c r="S648" s="192"/>
      <c r="T648" s="194">
        <f>SUM(T649:T651)</f>
        <v>0</v>
      </c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R648" s="195" t="s">
        <v>80</v>
      </c>
      <c r="AT648" s="196" t="s">
        <v>71</v>
      </c>
      <c r="AU648" s="196" t="s">
        <v>80</v>
      </c>
      <c r="AY648" s="195" t="s">
        <v>125</v>
      </c>
      <c r="BK648" s="197">
        <f>SUM(BK649:BK651)</f>
        <v>0</v>
      </c>
    </row>
    <row r="649" spans="1:65" s="2" customFormat="1" ht="22.2" customHeight="1">
      <c r="A649" s="38"/>
      <c r="B649" s="39"/>
      <c r="C649" s="200" t="s">
        <v>930</v>
      </c>
      <c r="D649" s="200" t="s">
        <v>127</v>
      </c>
      <c r="E649" s="201" t="s">
        <v>931</v>
      </c>
      <c r="F649" s="202" t="s">
        <v>932</v>
      </c>
      <c r="G649" s="203" t="s">
        <v>281</v>
      </c>
      <c r="H649" s="204">
        <v>533.77</v>
      </c>
      <c r="I649" s="205"/>
      <c r="J649" s="206">
        <f>ROUND(I649*H649,2)</f>
        <v>0</v>
      </c>
      <c r="K649" s="202" t="s">
        <v>131</v>
      </c>
      <c r="L649" s="44"/>
      <c r="M649" s="207" t="s">
        <v>19</v>
      </c>
      <c r="N649" s="208" t="s">
        <v>43</v>
      </c>
      <c r="O649" s="84"/>
      <c r="P649" s="209">
        <f>O649*H649</f>
        <v>0</v>
      </c>
      <c r="Q649" s="209">
        <v>0</v>
      </c>
      <c r="R649" s="209">
        <f>Q649*H649</f>
        <v>0</v>
      </c>
      <c r="S649" s="209">
        <v>0</v>
      </c>
      <c r="T649" s="210">
        <f>S649*H649</f>
        <v>0</v>
      </c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R649" s="211" t="s">
        <v>132</v>
      </c>
      <c r="AT649" s="211" t="s">
        <v>127</v>
      </c>
      <c r="AU649" s="211" t="s">
        <v>82</v>
      </c>
      <c r="AY649" s="17" t="s">
        <v>125</v>
      </c>
      <c r="BE649" s="212">
        <f>IF(N649="základní",J649,0)</f>
        <v>0</v>
      </c>
      <c r="BF649" s="212">
        <f>IF(N649="snížená",J649,0)</f>
        <v>0</v>
      </c>
      <c r="BG649" s="212">
        <f>IF(N649="zákl. přenesená",J649,0)</f>
        <v>0</v>
      </c>
      <c r="BH649" s="212">
        <f>IF(N649="sníž. přenesená",J649,0)</f>
        <v>0</v>
      </c>
      <c r="BI649" s="212">
        <f>IF(N649="nulová",J649,0)</f>
        <v>0</v>
      </c>
      <c r="BJ649" s="17" t="s">
        <v>80</v>
      </c>
      <c r="BK649" s="212">
        <f>ROUND(I649*H649,2)</f>
        <v>0</v>
      </c>
      <c r="BL649" s="17" t="s">
        <v>132</v>
      </c>
      <c r="BM649" s="211" t="s">
        <v>933</v>
      </c>
    </row>
    <row r="650" spans="1:47" s="2" customFormat="1" ht="12">
      <c r="A650" s="38"/>
      <c r="B650" s="39"/>
      <c r="C650" s="40"/>
      <c r="D650" s="213" t="s">
        <v>134</v>
      </c>
      <c r="E650" s="40"/>
      <c r="F650" s="214" t="s">
        <v>934</v>
      </c>
      <c r="G650" s="40"/>
      <c r="H650" s="40"/>
      <c r="I650" s="215"/>
      <c r="J650" s="40"/>
      <c r="K650" s="40"/>
      <c r="L650" s="44"/>
      <c r="M650" s="216"/>
      <c r="N650" s="217"/>
      <c r="O650" s="84"/>
      <c r="P650" s="84"/>
      <c r="Q650" s="84"/>
      <c r="R650" s="84"/>
      <c r="S650" s="84"/>
      <c r="T650" s="85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T650" s="17" t="s">
        <v>134</v>
      </c>
      <c r="AU650" s="17" t="s">
        <v>82</v>
      </c>
    </row>
    <row r="651" spans="1:47" s="2" customFormat="1" ht="12">
      <c r="A651" s="38"/>
      <c r="B651" s="39"/>
      <c r="C651" s="40"/>
      <c r="D651" s="218" t="s">
        <v>136</v>
      </c>
      <c r="E651" s="40"/>
      <c r="F651" s="219" t="s">
        <v>935</v>
      </c>
      <c r="G651" s="40"/>
      <c r="H651" s="40"/>
      <c r="I651" s="215"/>
      <c r="J651" s="40"/>
      <c r="K651" s="40"/>
      <c r="L651" s="44"/>
      <c r="M651" s="216"/>
      <c r="N651" s="217"/>
      <c r="O651" s="84"/>
      <c r="P651" s="84"/>
      <c r="Q651" s="84"/>
      <c r="R651" s="84"/>
      <c r="S651" s="84"/>
      <c r="T651" s="85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T651" s="17" t="s">
        <v>136</v>
      </c>
      <c r="AU651" s="17" t="s">
        <v>82</v>
      </c>
    </row>
    <row r="652" spans="1:63" s="12" customFormat="1" ht="25.9" customHeight="1">
      <c r="A652" s="12"/>
      <c r="B652" s="184"/>
      <c r="C652" s="185"/>
      <c r="D652" s="186" t="s">
        <v>71</v>
      </c>
      <c r="E652" s="187" t="s">
        <v>301</v>
      </c>
      <c r="F652" s="187" t="s">
        <v>936</v>
      </c>
      <c r="G652" s="185"/>
      <c r="H652" s="185"/>
      <c r="I652" s="188"/>
      <c r="J652" s="189">
        <f>BK652</f>
        <v>0</v>
      </c>
      <c r="K652" s="185"/>
      <c r="L652" s="190"/>
      <c r="M652" s="191"/>
      <c r="N652" s="192"/>
      <c r="O652" s="192"/>
      <c r="P652" s="193">
        <f>P653</f>
        <v>0</v>
      </c>
      <c r="Q652" s="192"/>
      <c r="R652" s="193">
        <f>R653</f>
        <v>0.322875</v>
      </c>
      <c r="S652" s="192"/>
      <c r="T652" s="194">
        <f>T653</f>
        <v>0</v>
      </c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R652" s="195" t="s">
        <v>145</v>
      </c>
      <c r="AT652" s="196" t="s">
        <v>71</v>
      </c>
      <c r="AU652" s="196" t="s">
        <v>72</v>
      </c>
      <c r="AY652" s="195" t="s">
        <v>125</v>
      </c>
      <c r="BK652" s="197">
        <f>BK653</f>
        <v>0</v>
      </c>
    </row>
    <row r="653" spans="1:63" s="12" customFormat="1" ht="22.8" customHeight="1">
      <c r="A653" s="12"/>
      <c r="B653" s="184"/>
      <c r="C653" s="185"/>
      <c r="D653" s="186" t="s">
        <v>71</v>
      </c>
      <c r="E653" s="198" t="s">
        <v>937</v>
      </c>
      <c r="F653" s="198" t="s">
        <v>938</v>
      </c>
      <c r="G653" s="185"/>
      <c r="H653" s="185"/>
      <c r="I653" s="188"/>
      <c r="J653" s="199">
        <f>BK653</f>
        <v>0</v>
      </c>
      <c r="K653" s="185"/>
      <c r="L653" s="190"/>
      <c r="M653" s="191"/>
      <c r="N653" s="192"/>
      <c r="O653" s="192"/>
      <c r="P653" s="193">
        <f>SUM(P654:P659)</f>
        <v>0</v>
      </c>
      <c r="Q653" s="192"/>
      <c r="R653" s="193">
        <f>SUM(R654:R659)</f>
        <v>0.322875</v>
      </c>
      <c r="S653" s="192"/>
      <c r="T653" s="194">
        <f>SUM(T654:T659)</f>
        <v>0</v>
      </c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R653" s="195" t="s">
        <v>145</v>
      </c>
      <c r="AT653" s="196" t="s">
        <v>71</v>
      </c>
      <c r="AU653" s="196" t="s">
        <v>80</v>
      </c>
      <c r="AY653" s="195" t="s">
        <v>125</v>
      </c>
      <c r="BK653" s="197">
        <f>SUM(BK654:BK659)</f>
        <v>0</v>
      </c>
    </row>
    <row r="654" spans="1:65" s="2" customFormat="1" ht="22.2" customHeight="1">
      <c r="A654" s="38"/>
      <c r="B654" s="39"/>
      <c r="C654" s="200" t="s">
        <v>939</v>
      </c>
      <c r="D654" s="200" t="s">
        <v>127</v>
      </c>
      <c r="E654" s="201" t="s">
        <v>940</v>
      </c>
      <c r="F654" s="202" t="s">
        <v>941</v>
      </c>
      <c r="G654" s="203" t="s">
        <v>207</v>
      </c>
      <c r="H654" s="204">
        <v>410</v>
      </c>
      <c r="I654" s="205"/>
      <c r="J654" s="206">
        <f>ROUND(I654*H654,2)</f>
        <v>0</v>
      </c>
      <c r="K654" s="202" t="s">
        <v>131</v>
      </c>
      <c r="L654" s="44"/>
      <c r="M654" s="207" t="s">
        <v>19</v>
      </c>
      <c r="N654" s="208" t="s">
        <v>43</v>
      </c>
      <c r="O654" s="84"/>
      <c r="P654" s="209">
        <f>O654*H654</f>
        <v>0</v>
      </c>
      <c r="Q654" s="209">
        <v>0</v>
      </c>
      <c r="R654" s="209">
        <f>Q654*H654</f>
        <v>0</v>
      </c>
      <c r="S654" s="209">
        <v>0</v>
      </c>
      <c r="T654" s="210">
        <f>S654*H654</f>
        <v>0</v>
      </c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R654" s="211" t="s">
        <v>542</v>
      </c>
      <c r="AT654" s="211" t="s">
        <v>127</v>
      </c>
      <c r="AU654" s="211" t="s">
        <v>82</v>
      </c>
      <c r="AY654" s="17" t="s">
        <v>125</v>
      </c>
      <c r="BE654" s="212">
        <f>IF(N654="základní",J654,0)</f>
        <v>0</v>
      </c>
      <c r="BF654" s="212">
        <f>IF(N654="snížená",J654,0)</f>
        <v>0</v>
      </c>
      <c r="BG654" s="212">
        <f>IF(N654="zákl. přenesená",J654,0)</f>
        <v>0</v>
      </c>
      <c r="BH654" s="212">
        <f>IF(N654="sníž. přenesená",J654,0)</f>
        <v>0</v>
      </c>
      <c r="BI654" s="212">
        <f>IF(N654="nulová",J654,0)</f>
        <v>0</v>
      </c>
      <c r="BJ654" s="17" t="s">
        <v>80</v>
      </c>
      <c r="BK654" s="212">
        <f>ROUND(I654*H654,2)</f>
        <v>0</v>
      </c>
      <c r="BL654" s="17" t="s">
        <v>542</v>
      </c>
      <c r="BM654" s="211" t="s">
        <v>942</v>
      </c>
    </row>
    <row r="655" spans="1:47" s="2" customFormat="1" ht="12">
      <c r="A655" s="38"/>
      <c r="B655" s="39"/>
      <c r="C655" s="40"/>
      <c r="D655" s="213" t="s">
        <v>134</v>
      </c>
      <c r="E655" s="40"/>
      <c r="F655" s="214" t="s">
        <v>943</v>
      </c>
      <c r="G655" s="40"/>
      <c r="H655" s="40"/>
      <c r="I655" s="215"/>
      <c r="J655" s="40"/>
      <c r="K655" s="40"/>
      <c r="L655" s="44"/>
      <c r="M655" s="216"/>
      <c r="N655" s="217"/>
      <c r="O655" s="84"/>
      <c r="P655" s="84"/>
      <c r="Q655" s="84"/>
      <c r="R655" s="84"/>
      <c r="S655" s="84"/>
      <c r="T655" s="85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T655" s="17" t="s">
        <v>134</v>
      </c>
      <c r="AU655" s="17" t="s">
        <v>82</v>
      </c>
    </row>
    <row r="656" spans="1:47" s="2" customFormat="1" ht="12">
      <c r="A656" s="38"/>
      <c r="B656" s="39"/>
      <c r="C656" s="40"/>
      <c r="D656" s="218" t="s">
        <v>136</v>
      </c>
      <c r="E656" s="40"/>
      <c r="F656" s="219" t="s">
        <v>944</v>
      </c>
      <c r="G656" s="40"/>
      <c r="H656" s="40"/>
      <c r="I656" s="215"/>
      <c r="J656" s="40"/>
      <c r="K656" s="40"/>
      <c r="L656" s="44"/>
      <c r="M656" s="216"/>
      <c r="N656" s="217"/>
      <c r="O656" s="84"/>
      <c r="P656" s="84"/>
      <c r="Q656" s="84"/>
      <c r="R656" s="84"/>
      <c r="S656" s="84"/>
      <c r="T656" s="85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T656" s="17" t="s">
        <v>136</v>
      </c>
      <c r="AU656" s="17" t="s">
        <v>82</v>
      </c>
    </row>
    <row r="657" spans="1:65" s="2" customFormat="1" ht="22.2" customHeight="1">
      <c r="A657" s="38"/>
      <c r="B657" s="39"/>
      <c r="C657" s="231" t="s">
        <v>945</v>
      </c>
      <c r="D657" s="231" t="s">
        <v>301</v>
      </c>
      <c r="E657" s="232" t="s">
        <v>946</v>
      </c>
      <c r="F657" s="233" t="s">
        <v>947</v>
      </c>
      <c r="G657" s="234" t="s">
        <v>207</v>
      </c>
      <c r="H657" s="235">
        <v>430.5</v>
      </c>
      <c r="I657" s="236"/>
      <c r="J657" s="237">
        <f>ROUND(I657*H657,2)</f>
        <v>0</v>
      </c>
      <c r="K657" s="233" t="s">
        <v>131</v>
      </c>
      <c r="L657" s="238"/>
      <c r="M657" s="239" t="s">
        <v>19</v>
      </c>
      <c r="N657" s="240" t="s">
        <v>43</v>
      </c>
      <c r="O657" s="84"/>
      <c r="P657" s="209">
        <f>O657*H657</f>
        <v>0</v>
      </c>
      <c r="Q657" s="209">
        <v>0.00075</v>
      </c>
      <c r="R657" s="209">
        <f>Q657*H657</f>
        <v>0.322875</v>
      </c>
      <c r="S657" s="209">
        <v>0</v>
      </c>
      <c r="T657" s="210">
        <f>S657*H657</f>
        <v>0</v>
      </c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R657" s="211" t="s">
        <v>948</v>
      </c>
      <c r="AT657" s="211" t="s">
        <v>301</v>
      </c>
      <c r="AU657" s="211" t="s">
        <v>82</v>
      </c>
      <c r="AY657" s="17" t="s">
        <v>125</v>
      </c>
      <c r="BE657" s="212">
        <f>IF(N657="základní",J657,0)</f>
        <v>0</v>
      </c>
      <c r="BF657" s="212">
        <f>IF(N657="snížená",J657,0)</f>
        <v>0</v>
      </c>
      <c r="BG657" s="212">
        <f>IF(N657="zákl. přenesená",J657,0)</f>
        <v>0</v>
      </c>
      <c r="BH657" s="212">
        <f>IF(N657="sníž. přenesená",J657,0)</f>
        <v>0</v>
      </c>
      <c r="BI657" s="212">
        <f>IF(N657="nulová",J657,0)</f>
        <v>0</v>
      </c>
      <c r="BJ657" s="17" t="s">
        <v>80</v>
      </c>
      <c r="BK657" s="212">
        <f>ROUND(I657*H657,2)</f>
        <v>0</v>
      </c>
      <c r="BL657" s="17" t="s">
        <v>948</v>
      </c>
      <c r="BM657" s="211" t="s">
        <v>949</v>
      </c>
    </row>
    <row r="658" spans="1:47" s="2" customFormat="1" ht="12">
      <c r="A658" s="38"/>
      <c r="B658" s="39"/>
      <c r="C658" s="40"/>
      <c r="D658" s="213" t="s">
        <v>134</v>
      </c>
      <c r="E658" s="40"/>
      <c r="F658" s="214" t="s">
        <v>947</v>
      </c>
      <c r="G658" s="40"/>
      <c r="H658" s="40"/>
      <c r="I658" s="215"/>
      <c r="J658" s="40"/>
      <c r="K658" s="40"/>
      <c r="L658" s="44"/>
      <c r="M658" s="216"/>
      <c r="N658" s="217"/>
      <c r="O658" s="84"/>
      <c r="P658" s="84"/>
      <c r="Q658" s="84"/>
      <c r="R658" s="84"/>
      <c r="S658" s="84"/>
      <c r="T658" s="85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T658" s="17" t="s">
        <v>134</v>
      </c>
      <c r="AU658" s="17" t="s">
        <v>82</v>
      </c>
    </row>
    <row r="659" spans="1:51" s="13" customFormat="1" ht="12">
      <c r="A659" s="13"/>
      <c r="B659" s="220"/>
      <c r="C659" s="221"/>
      <c r="D659" s="213" t="s">
        <v>138</v>
      </c>
      <c r="E659" s="221"/>
      <c r="F659" s="223" t="s">
        <v>950</v>
      </c>
      <c r="G659" s="221"/>
      <c r="H659" s="224">
        <v>430.5</v>
      </c>
      <c r="I659" s="225"/>
      <c r="J659" s="221"/>
      <c r="K659" s="221"/>
      <c r="L659" s="226"/>
      <c r="M659" s="227"/>
      <c r="N659" s="228"/>
      <c r="O659" s="228"/>
      <c r="P659" s="228"/>
      <c r="Q659" s="228"/>
      <c r="R659" s="228"/>
      <c r="S659" s="228"/>
      <c r="T659" s="229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30" t="s">
        <v>138</v>
      </c>
      <c r="AU659" s="230" t="s">
        <v>82</v>
      </c>
      <c r="AV659" s="13" t="s">
        <v>82</v>
      </c>
      <c r="AW659" s="13" t="s">
        <v>4</v>
      </c>
      <c r="AX659" s="13" t="s">
        <v>80</v>
      </c>
      <c r="AY659" s="230" t="s">
        <v>125</v>
      </c>
    </row>
    <row r="660" spans="1:63" s="12" customFormat="1" ht="25.9" customHeight="1">
      <c r="A660" s="12"/>
      <c r="B660" s="184"/>
      <c r="C660" s="185"/>
      <c r="D660" s="186" t="s">
        <v>71</v>
      </c>
      <c r="E660" s="187" t="s">
        <v>951</v>
      </c>
      <c r="F660" s="187" t="s">
        <v>952</v>
      </c>
      <c r="G660" s="185"/>
      <c r="H660" s="185"/>
      <c r="I660" s="188"/>
      <c r="J660" s="189">
        <f>BK660</f>
        <v>0</v>
      </c>
      <c r="K660" s="185"/>
      <c r="L660" s="190"/>
      <c r="M660" s="191"/>
      <c r="N660" s="192"/>
      <c r="O660" s="192"/>
      <c r="P660" s="193">
        <f>P661+P674+P685+P692</f>
        <v>0</v>
      </c>
      <c r="Q660" s="192"/>
      <c r="R660" s="193">
        <f>R661+R674+R685+R692</f>
        <v>0</v>
      </c>
      <c r="S660" s="192"/>
      <c r="T660" s="194">
        <f>T661+T674+T685+T692</f>
        <v>0</v>
      </c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R660" s="195" t="s">
        <v>156</v>
      </c>
      <c r="AT660" s="196" t="s">
        <v>71</v>
      </c>
      <c r="AU660" s="196" t="s">
        <v>72</v>
      </c>
      <c r="AY660" s="195" t="s">
        <v>125</v>
      </c>
      <c r="BK660" s="197">
        <f>BK661+BK674+BK685+BK692</f>
        <v>0</v>
      </c>
    </row>
    <row r="661" spans="1:63" s="12" customFormat="1" ht="22.8" customHeight="1">
      <c r="A661" s="12"/>
      <c r="B661" s="184"/>
      <c r="C661" s="185"/>
      <c r="D661" s="186" t="s">
        <v>71</v>
      </c>
      <c r="E661" s="198" t="s">
        <v>953</v>
      </c>
      <c r="F661" s="198" t="s">
        <v>954</v>
      </c>
      <c r="G661" s="185"/>
      <c r="H661" s="185"/>
      <c r="I661" s="188"/>
      <c r="J661" s="199">
        <f>BK661</f>
        <v>0</v>
      </c>
      <c r="K661" s="185"/>
      <c r="L661" s="190"/>
      <c r="M661" s="191"/>
      <c r="N661" s="192"/>
      <c r="O661" s="192"/>
      <c r="P661" s="193">
        <f>SUM(P662:P673)</f>
        <v>0</v>
      </c>
      <c r="Q661" s="192"/>
      <c r="R661" s="193">
        <f>SUM(R662:R673)</f>
        <v>0</v>
      </c>
      <c r="S661" s="192"/>
      <c r="T661" s="194">
        <f>SUM(T662:T673)</f>
        <v>0</v>
      </c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R661" s="195" t="s">
        <v>156</v>
      </c>
      <c r="AT661" s="196" t="s">
        <v>71</v>
      </c>
      <c r="AU661" s="196" t="s">
        <v>80</v>
      </c>
      <c r="AY661" s="195" t="s">
        <v>125</v>
      </c>
      <c r="BK661" s="197">
        <f>SUM(BK662:BK673)</f>
        <v>0</v>
      </c>
    </row>
    <row r="662" spans="1:65" s="2" customFormat="1" ht="22.2" customHeight="1">
      <c r="A662" s="38"/>
      <c r="B662" s="39"/>
      <c r="C662" s="200" t="s">
        <v>948</v>
      </c>
      <c r="D662" s="200" t="s">
        <v>127</v>
      </c>
      <c r="E662" s="201" t="s">
        <v>955</v>
      </c>
      <c r="F662" s="202" t="s">
        <v>956</v>
      </c>
      <c r="G662" s="203" t="s">
        <v>957</v>
      </c>
      <c r="H662" s="204">
        <v>1</v>
      </c>
      <c r="I662" s="205"/>
      <c r="J662" s="206">
        <f>ROUND(I662*H662,2)</f>
        <v>0</v>
      </c>
      <c r="K662" s="202" t="s">
        <v>958</v>
      </c>
      <c r="L662" s="44"/>
      <c r="M662" s="207" t="s">
        <v>19</v>
      </c>
      <c r="N662" s="208" t="s">
        <v>43</v>
      </c>
      <c r="O662" s="84"/>
      <c r="P662" s="209">
        <f>O662*H662</f>
        <v>0</v>
      </c>
      <c r="Q662" s="209">
        <v>0</v>
      </c>
      <c r="R662" s="209">
        <f>Q662*H662</f>
        <v>0</v>
      </c>
      <c r="S662" s="209">
        <v>0</v>
      </c>
      <c r="T662" s="210">
        <f>S662*H662</f>
        <v>0</v>
      </c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R662" s="211" t="s">
        <v>959</v>
      </c>
      <c r="AT662" s="211" t="s">
        <v>127</v>
      </c>
      <c r="AU662" s="211" t="s">
        <v>82</v>
      </c>
      <c r="AY662" s="17" t="s">
        <v>125</v>
      </c>
      <c r="BE662" s="212">
        <f>IF(N662="základní",J662,0)</f>
        <v>0</v>
      </c>
      <c r="BF662" s="212">
        <f>IF(N662="snížená",J662,0)</f>
        <v>0</v>
      </c>
      <c r="BG662" s="212">
        <f>IF(N662="zákl. přenesená",J662,0)</f>
        <v>0</v>
      </c>
      <c r="BH662" s="212">
        <f>IF(N662="sníž. přenesená",J662,0)</f>
        <v>0</v>
      </c>
      <c r="BI662" s="212">
        <f>IF(N662="nulová",J662,0)</f>
        <v>0</v>
      </c>
      <c r="BJ662" s="17" t="s">
        <v>80</v>
      </c>
      <c r="BK662" s="212">
        <f>ROUND(I662*H662,2)</f>
        <v>0</v>
      </c>
      <c r="BL662" s="17" t="s">
        <v>959</v>
      </c>
      <c r="BM662" s="211" t="s">
        <v>960</v>
      </c>
    </row>
    <row r="663" spans="1:47" s="2" customFormat="1" ht="12">
      <c r="A663" s="38"/>
      <c r="B663" s="39"/>
      <c r="C663" s="40"/>
      <c r="D663" s="213" t="s">
        <v>134</v>
      </c>
      <c r="E663" s="40"/>
      <c r="F663" s="214" t="s">
        <v>956</v>
      </c>
      <c r="G663" s="40"/>
      <c r="H663" s="40"/>
      <c r="I663" s="215"/>
      <c r="J663" s="40"/>
      <c r="K663" s="40"/>
      <c r="L663" s="44"/>
      <c r="M663" s="216"/>
      <c r="N663" s="217"/>
      <c r="O663" s="84"/>
      <c r="P663" s="84"/>
      <c r="Q663" s="84"/>
      <c r="R663" s="84"/>
      <c r="S663" s="84"/>
      <c r="T663" s="85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T663" s="17" t="s">
        <v>134</v>
      </c>
      <c r="AU663" s="17" t="s">
        <v>82</v>
      </c>
    </row>
    <row r="664" spans="1:47" s="2" customFormat="1" ht="12">
      <c r="A664" s="38"/>
      <c r="B664" s="39"/>
      <c r="C664" s="40"/>
      <c r="D664" s="218" t="s">
        <v>136</v>
      </c>
      <c r="E664" s="40"/>
      <c r="F664" s="219" t="s">
        <v>961</v>
      </c>
      <c r="G664" s="40"/>
      <c r="H664" s="40"/>
      <c r="I664" s="215"/>
      <c r="J664" s="40"/>
      <c r="K664" s="40"/>
      <c r="L664" s="44"/>
      <c r="M664" s="216"/>
      <c r="N664" s="217"/>
      <c r="O664" s="84"/>
      <c r="P664" s="84"/>
      <c r="Q664" s="84"/>
      <c r="R664" s="84"/>
      <c r="S664" s="84"/>
      <c r="T664" s="85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T664" s="17" t="s">
        <v>136</v>
      </c>
      <c r="AU664" s="17" t="s">
        <v>82</v>
      </c>
    </row>
    <row r="665" spans="1:65" s="2" customFormat="1" ht="22.2" customHeight="1">
      <c r="A665" s="38"/>
      <c r="B665" s="39"/>
      <c r="C665" s="200" t="s">
        <v>962</v>
      </c>
      <c r="D665" s="200" t="s">
        <v>127</v>
      </c>
      <c r="E665" s="201" t="s">
        <v>963</v>
      </c>
      <c r="F665" s="202" t="s">
        <v>964</v>
      </c>
      <c r="G665" s="203" t="s">
        <v>957</v>
      </c>
      <c r="H665" s="204">
        <v>1</v>
      </c>
      <c r="I665" s="205"/>
      <c r="J665" s="206">
        <f>ROUND(I665*H665,2)</f>
        <v>0</v>
      </c>
      <c r="K665" s="202" t="s">
        <v>131</v>
      </c>
      <c r="L665" s="44"/>
      <c r="M665" s="207" t="s">
        <v>19</v>
      </c>
      <c r="N665" s="208" t="s">
        <v>43</v>
      </c>
      <c r="O665" s="84"/>
      <c r="P665" s="209">
        <f>O665*H665</f>
        <v>0</v>
      </c>
      <c r="Q665" s="209">
        <v>0</v>
      </c>
      <c r="R665" s="209">
        <f>Q665*H665</f>
        <v>0</v>
      </c>
      <c r="S665" s="209">
        <v>0</v>
      </c>
      <c r="T665" s="210">
        <f>S665*H665</f>
        <v>0</v>
      </c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R665" s="211" t="s">
        <v>959</v>
      </c>
      <c r="AT665" s="211" t="s">
        <v>127</v>
      </c>
      <c r="AU665" s="211" t="s">
        <v>82</v>
      </c>
      <c r="AY665" s="17" t="s">
        <v>125</v>
      </c>
      <c r="BE665" s="212">
        <f>IF(N665="základní",J665,0)</f>
        <v>0</v>
      </c>
      <c r="BF665" s="212">
        <f>IF(N665="snížená",J665,0)</f>
        <v>0</v>
      </c>
      <c r="BG665" s="212">
        <f>IF(N665="zákl. přenesená",J665,0)</f>
        <v>0</v>
      </c>
      <c r="BH665" s="212">
        <f>IF(N665="sníž. přenesená",J665,0)</f>
        <v>0</v>
      </c>
      <c r="BI665" s="212">
        <f>IF(N665="nulová",J665,0)</f>
        <v>0</v>
      </c>
      <c r="BJ665" s="17" t="s">
        <v>80</v>
      </c>
      <c r="BK665" s="212">
        <f>ROUND(I665*H665,2)</f>
        <v>0</v>
      </c>
      <c r="BL665" s="17" t="s">
        <v>959</v>
      </c>
      <c r="BM665" s="211" t="s">
        <v>965</v>
      </c>
    </row>
    <row r="666" spans="1:47" s="2" customFormat="1" ht="12">
      <c r="A666" s="38"/>
      <c r="B666" s="39"/>
      <c r="C666" s="40"/>
      <c r="D666" s="213" t="s">
        <v>134</v>
      </c>
      <c r="E666" s="40"/>
      <c r="F666" s="214" t="s">
        <v>964</v>
      </c>
      <c r="G666" s="40"/>
      <c r="H666" s="40"/>
      <c r="I666" s="215"/>
      <c r="J666" s="40"/>
      <c r="K666" s="40"/>
      <c r="L666" s="44"/>
      <c r="M666" s="216"/>
      <c r="N666" s="217"/>
      <c r="O666" s="84"/>
      <c r="P666" s="84"/>
      <c r="Q666" s="84"/>
      <c r="R666" s="84"/>
      <c r="S666" s="84"/>
      <c r="T666" s="85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T666" s="17" t="s">
        <v>134</v>
      </c>
      <c r="AU666" s="17" t="s">
        <v>82</v>
      </c>
    </row>
    <row r="667" spans="1:47" s="2" customFormat="1" ht="12">
      <c r="A667" s="38"/>
      <c r="B667" s="39"/>
      <c r="C667" s="40"/>
      <c r="D667" s="218" t="s">
        <v>136</v>
      </c>
      <c r="E667" s="40"/>
      <c r="F667" s="219" t="s">
        <v>966</v>
      </c>
      <c r="G667" s="40"/>
      <c r="H667" s="40"/>
      <c r="I667" s="215"/>
      <c r="J667" s="40"/>
      <c r="K667" s="40"/>
      <c r="L667" s="44"/>
      <c r="M667" s="216"/>
      <c r="N667" s="217"/>
      <c r="O667" s="84"/>
      <c r="P667" s="84"/>
      <c r="Q667" s="84"/>
      <c r="R667" s="84"/>
      <c r="S667" s="84"/>
      <c r="T667" s="85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T667" s="17" t="s">
        <v>136</v>
      </c>
      <c r="AU667" s="17" t="s">
        <v>82</v>
      </c>
    </row>
    <row r="668" spans="1:65" s="2" customFormat="1" ht="22.2" customHeight="1">
      <c r="A668" s="38"/>
      <c r="B668" s="39"/>
      <c r="C668" s="200" t="s">
        <v>967</v>
      </c>
      <c r="D668" s="200" t="s">
        <v>127</v>
      </c>
      <c r="E668" s="201" t="s">
        <v>968</v>
      </c>
      <c r="F668" s="202" t="s">
        <v>969</v>
      </c>
      <c r="G668" s="203" t="s">
        <v>957</v>
      </c>
      <c r="H668" s="204">
        <v>1</v>
      </c>
      <c r="I668" s="205"/>
      <c r="J668" s="206">
        <f>ROUND(I668*H668,2)</f>
        <v>0</v>
      </c>
      <c r="K668" s="202" t="s">
        <v>958</v>
      </c>
      <c r="L668" s="44"/>
      <c r="M668" s="207" t="s">
        <v>19</v>
      </c>
      <c r="N668" s="208" t="s">
        <v>43</v>
      </c>
      <c r="O668" s="84"/>
      <c r="P668" s="209">
        <f>O668*H668</f>
        <v>0</v>
      </c>
      <c r="Q668" s="209">
        <v>0</v>
      </c>
      <c r="R668" s="209">
        <f>Q668*H668</f>
        <v>0</v>
      </c>
      <c r="S668" s="209">
        <v>0</v>
      </c>
      <c r="T668" s="210">
        <f>S668*H668</f>
        <v>0</v>
      </c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R668" s="211" t="s">
        <v>959</v>
      </c>
      <c r="AT668" s="211" t="s">
        <v>127</v>
      </c>
      <c r="AU668" s="211" t="s">
        <v>82</v>
      </c>
      <c r="AY668" s="17" t="s">
        <v>125</v>
      </c>
      <c r="BE668" s="212">
        <f>IF(N668="základní",J668,0)</f>
        <v>0</v>
      </c>
      <c r="BF668" s="212">
        <f>IF(N668="snížená",J668,0)</f>
        <v>0</v>
      </c>
      <c r="BG668" s="212">
        <f>IF(N668="zákl. přenesená",J668,0)</f>
        <v>0</v>
      </c>
      <c r="BH668" s="212">
        <f>IF(N668="sníž. přenesená",J668,0)</f>
        <v>0</v>
      </c>
      <c r="BI668" s="212">
        <f>IF(N668="nulová",J668,0)</f>
        <v>0</v>
      </c>
      <c r="BJ668" s="17" t="s">
        <v>80</v>
      </c>
      <c r="BK668" s="212">
        <f>ROUND(I668*H668,2)</f>
        <v>0</v>
      </c>
      <c r="BL668" s="17" t="s">
        <v>959</v>
      </c>
      <c r="BM668" s="211" t="s">
        <v>970</v>
      </c>
    </row>
    <row r="669" spans="1:47" s="2" customFormat="1" ht="12">
      <c r="A669" s="38"/>
      <c r="B669" s="39"/>
      <c r="C669" s="40"/>
      <c r="D669" s="213" t="s">
        <v>134</v>
      </c>
      <c r="E669" s="40"/>
      <c r="F669" s="214" t="s">
        <v>969</v>
      </c>
      <c r="G669" s="40"/>
      <c r="H669" s="40"/>
      <c r="I669" s="215"/>
      <c r="J669" s="40"/>
      <c r="K669" s="40"/>
      <c r="L669" s="44"/>
      <c r="M669" s="216"/>
      <c r="N669" s="217"/>
      <c r="O669" s="84"/>
      <c r="P669" s="84"/>
      <c r="Q669" s="84"/>
      <c r="R669" s="84"/>
      <c r="S669" s="84"/>
      <c r="T669" s="85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T669" s="17" t="s">
        <v>134</v>
      </c>
      <c r="AU669" s="17" t="s">
        <v>82</v>
      </c>
    </row>
    <row r="670" spans="1:47" s="2" customFormat="1" ht="12">
      <c r="A670" s="38"/>
      <c r="B670" s="39"/>
      <c r="C670" s="40"/>
      <c r="D670" s="218" t="s">
        <v>136</v>
      </c>
      <c r="E670" s="40"/>
      <c r="F670" s="219" t="s">
        <v>971</v>
      </c>
      <c r="G670" s="40"/>
      <c r="H670" s="40"/>
      <c r="I670" s="215"/>
      <c r="J670" s="40"/>
      <c r="K670" s="40"/>
      <c r="L670" s="44"/>
      <c r="M670" s="216"/>
      <c r="N670" s="217"/>
      <c r="O670" s="84"/>
      <c r="P670" s="84"/>
      <c r="Q670" s="84"/>
      <c r="R670" s="84"/>
      <c r="S670" s="84"/>
      <c r="T670" s="85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T670" s="17" t="s">
        <v>136</v>
      </c>
      <c r="AU670" s="17" t="s">
        <v>82</v>
      </c>
    </row>
    <row r="671" spans="1:65" s="2" customFormat="1" ht="14.4" customHeight="1">
      <c r="A671" s="38"/>
      <c r="B671" s="39"/>
      <c r="C671" s="200" t="s">
        <v>972</v>
      </c>
      <c r="D671" s="200" t="s">
        <v>127</v>
      </c>
      <c r="E671" s="201" t="s">
        <v>973</v>
      </c>
      <c r="F671" s="202" t="s">
        <v>974</v>
      </c>
      <c r="G671" s="203" t="s">
        <v>957</v>
      </c>
      <c r="H671" s="204">
        <v>1</v>
      </c>
      <c r="I671" s="205"/>
      <c r="J671" s="206">
        <f>ROUND(I671*H671,2)</f>
        <v>0</v>
      </c>
      <c r="K671" s="202" t="s">
        <v>958</v>
      </c>
      <c r="L671" s="44"/>
      <c r="M671" s="207" t="s">
        <v>19</v>
      </c>
      <c r="N671" s="208" t="s">
        <v>43</v>
      </c>
      <c r="O671" s="84"/>
      <c r="P671" s="209">
        <f>O671*H671</f>
        <v>0</v>
      </c>
      <c r="Q671" s="209">
        <v>0</v>
      </c>
      <c r="R671" s="209">
        <f>Q671*H671</f>
        <v>0</v>
      </c>
      <c r="S671" s="209">
        <v>0</v>
      </c>
      <c r="T671" s="210">
        <f>S671*H671</f>
        <v>0</v>
      </c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R671" s="211" t="s">
        <v>959</v>
      </c>
      <c r="AT671" s="211" t="s">
        <v>127</v>
      </c>
      <c r="AU671" s="211" t="s">
        <v>82</v>
      </c>
      <c r="AY671" s="17" t="s">
        <v>125</v>
      </c>
      <c r="BE671" s="212">
        <f>IF(N671="základní",J671,0)</f>
        <v>0</v>
      </c>
      <c r="BF671" s="212">
        <f>IF(N671="snížená",J671,0)</f>
        <v>0</v>
      </c>
      <c r="BG671" s="212">
        <f>IF(N671="zákl. přenesená",J671,0)</f>
        <v>0</v>
      </c>
      <c r="BH671" s="212">
        <f>IF(N671="sníž. přenesená",J671,0)</f>
        <v>0</v>
      </c>
      <c r="BI671" s="212">
        <f>IF(N671="nulová",J671,0)</f>
        <v>0</v>
      </c>
      <c r="BJ671" s="17" t="s">
        <v>80</v>
      </c>
      <c r="BK671" s="212">
        <f>ROUND(I671*H671,2)</f>
        <v>0</v>
      </c>
      <c r="BL671" s="17" t="s">
        <v>959</v>
      </c>
      <c r="BM671" s="211" t="s">
        <v>975</v>
      </c>
    </row>
    <row r="672" spans="1:47" s="2" customFormat="1" ht="12">
      <c r="A672" s="38"/>
      <c r="B672" s="39"/>
      <c r="C672" s="40"/>
      <c r="D672" s="213" t="s">
        <v>134</v>
      </c>
      <c r="E672" s="40"/>
      <c r="F672" s="214" t="s">
        <v>974</v>
      </c>
      <c r="G672" s="40"/>
      <c r="H672" s="40"/>
      <c r="I672" s="215"/>
      <c r="J672" s="40"/>
      <c r="K672" s="40"/>
      <c r="L672" s="44"/>
      <c r="M672" s="216"/>
      <c r="N672" s="217"/>
      <c r="O672" s="84"/>
      <c r="P672" s="84"/>
      <c r="Q672" s="84"/>
      <c r="R672" s="84"/>
      <c r="S672" s="84"/>
      <c r="T672" s="85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T672" s="17" t="s">
        <v>134</v>
      </c>
      <c r="AU672" s="17" t="s">
        <v>82</v>
      </c>
    </row>
    <row r="673" spans="1:47" s="2" customFormat="1" ht="12">
      <c r="A673" s="38"/>
      <c r="B673" s="39"/>
      <c r="C673" s="40"/>
      <c r="D673" s="218" t="s">
        <v>136</v>
      </c>
      <c r="E673" s="40"/>
      <c r="F673" s="219" t="s">
        <v>976</v>
      </c>
      <c r="G673" s="40"/>
      <c r="H673" s="40"/>
      <c r="I673" s="215"/>
      <c r="J673" s="40"/>
      <c r="K673" s="40"/>
      <c r="L673" s="44"/>
      <c r="M673" s="216"/>
      <c r="N673" s="217"/>
      <c r="O673" s="84"/>
      <c r="P673" s="84"/>
      <c r="Q673" s="84"/>
      <c r="R673" s="84"/>
      <c r="S673" s="84"/>
      <c r="T673" s="85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T673" s="17" t="s">
        <v>136</v>
      </c>
      <c r="AU673" s="17" t="s">
        <v>82</v>
      </c>
    </row>
    <row r="674" spans="1:63" s="12" customFormat="1" ht="22.8" customHeight="1">
      <c r="A674" s="12"/>
      <c r="B674" s="184"/>
      <c r="C674" s="185"/>
      <c r="D674" s="186" t="s">
        <v>71</v>
      </c>
      <c r="E674" s="198" t="s">
        <v>977</v>
      </c>
      <c r="F674" s="198" t="s">
        <v>978</v>
      </c>
      <c r="G674" s="185"/>
      <c r="H674" s="185"/>
      <c r="I674" s="188"/>
      <c r="J674" s="199">
        <f>BK674</f>
        <v>0</v>
      </c>
      <c r="K674" s="185"/>
      <c r="L674" s="190"/>
      <c r="M674" s="191"/>
      <c r="N674" s="192"/>
      <c r="O674" s="192"/>
      <c r="P674" s="193">
        <f>P675+SUM(P676:P678)</f>
        <v>0</v>
      </c>
      <c r="Q674" s="192"/>
      <c r="R674" s="193">
        <f>R675+SUM(R676:R678)</f>
        <v>0</v>
      </c>
      <c r="S674" s="192"/>
      <c r="T674" s="194">
        <f>T675+SUM(T676:T678)</f>
        <v>0</v>
      </c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R674" s="195" t="s">
        <v>156</v>
      </c>
      <c r="AT674" s="196" t="s">
        <v>71</v>
      </c>
      <c r="AU674" s="196" t="s">
        <v>80</v>
      </c>
      <c r="AY674" s="195" t="s">
        <v>125</v>
      </c>
      <c r="BK674" s="197">
        <f>BK675+SUM(BK676:BK678)</f>
        <v>0</v>
      </c>
    </row>
    <row r="675" spans="1:65" s="2" customFormat="1" ht="14.4" customHeight="1">
      <c r="A675" s="38"/>
      <c r="B675" s="39"/>
      <c r="C675" s="200" t="s">
        <v>979</v>
      </c>
      <c r="D675" s="200" t="s">
        <v>127</v>
      </c>
      <c r="E675" s="201" t="s">
        <v>980</v>
      </c>
      <c r="F675" s="202" t="s">
        <v>978</v>
      </c>
      <c r="G675" s="203" t="s">
        <v>957</v>
      </c>
      <c r="H675" s="204">
        <v>1</v>
      </c>
      <c r="I675" s="205"/>
      <c r="J675" s="206">
        <f>ROUND(I675*H675,2)</f>
        <v>0</v>
      </c>
      <c r="K675" s="202" t="s">
        <v>958</v>
      </c>
      <c r="L675" s="44"/>
      <c r="M675" s="207" t="s">
        <v>19</v>
      </c>
      <c r="N675" s="208" t="s">
        <v>43</v>
      </c>
      <c r="O675" s="84"/>
      <c r="P675" s="209">
        <f>O675*H675</f>
        <v>0</v>
      </c>
      <c r="Q675" s="209">
        <v>0</v>
      </c>
      <c r="R675" s="209">
        <f>Q675*H675</f>
        <v>0</v>
      </c>
      <c r="S675" s="209">
        <v>0</v>
      </c>
      <c r="T675" s="210">
        <f>S675*H675</f>
        <v>0</v>
      </c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R675" s="211" t="s">
        <v>959</v>
      </c>
      <c r="AT675" s="211" t="s">
        <v>127</v>
      </c>
      <c r="AU675" s="211" t="s">
        <v>82</v>
      </c>
      <c r="AY675" s="17" t="s">
        <v>125</v>
      </c>
      <c r="BE675" s="212">
        <f>IF(N675="základní",J675,0)</f>
        <v>0</v>
      </c>
      <c r="BF675" s="212">
        <f>IF(N675="snížená",J675,0)</f>
        <v>0</v>
      </c>
      <c r="BG675" s="212">
        <f>IF(N675="zákl. přenesená",J675,0)</f>
        <v>0</v>
      </c>
      <c r="BH675" s="212">
        <f>IF(N675="sníž. přenesená",J675,0)</f>
        <v>0</v>
      </c>
      <c r="BI675" s="212">
        <f>IF(N675="nulová",J675,0)</f>
        <v>0</v>
      </c>
      <c r="BJ675" s="17" t="s">
        <v>80</v>
      </c>
      <c r="BK675" s="212">
        <f>ROUND(I675*H675,2)</f>
        <v>0</v>
      </c>
      <c r="BL675" s="17" t="s">
        <v>959</v>
      </c>
      <c r="BM675" s="211" t="s">
        <v>981</v>
      </c>
    </row>
    <row r="676" spans="1:47" s="2" customFormat="1" ht="12">
      <c r="A676" s="38"/>
      <c r="B676" s="39"/>
      <c r="C676" s="40"/>
      <c r="D676" s="213" t="s">
        <v>134</v>
      </c>
      <c r="E676" s="40"/>
      <c r="F676" s="214" t="s">
        <v>978</v>
      </c>
      <c r="G676" s="40"/>
      <c r="H676" s="40"/>
      <c r="I676" s="215"/>
      <c r="J676" s="40"/>
      <c r="K676" s="40"/>
      <c r="L676" s="44"/>
      <c r="M676" s="216"/>
      <c r="N676" s="217"/>
      <c r="O676" s="84"/>
      <c r="P676" s="84"/>
      <c r="Q676" s="84"/>
      <c r="R676" s="84"/>
      <c r="S676" s="84"/>
      <c r="T676" s="85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T676" s="17" t="s">
        <v>134</v>
      </c>
      <c r="AU676" s="17" t="s">
        <v>82</v>
      </c>
    </row>
    <row r="677" spans="1:47" s="2" customFormat="1" ht="12">
      <c r="A677" s="38"/>
      <c r="B677" s="39"/>
      <c r="C677" s="40"/>
      <c r="D677" s="218" t="s">
        <v>136</v>
      </c>
      <c r="E677" s="40"/>
      <c r="F677" s="219" t="s">
        <v>982</v>
      </c>
      <c r="G677" s="40"/>
      <c r="H677" s="40"/>
      <c r="I677" s="215"/>
      <c r="J677" s="40"/>
      <c r="K677" s="40"/>
      <c r="L677" s="44"/>
      <c r="M677" s="216"/>
      <c r="N677" s="217"/>
      <c r="O677" s="84"/>
      <c r="P677" s="84"/>
      <c r="Q677" s="84"/>
      <c r="R677" s="84"/>
      <c r="S677" s="84"/>
      <c r="T677" s="85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T677" s="17" t="s">
        <v>136</v>
      </c>
      <c r="AU677" s="17" t="s">
        <v>82</v>
      </c>
    </row>
    <row r="678" spans="1:63" s="12" customFormat="1" ht="20.85" customHeight="1">
      <c r="A678" s="12"/>
      <c r="B678" s="184"/>
      <c r="C678" s="185"/>
      <c r="D678" s="186" t="s">
        <v>71</v>
      </c>
      <c r="E678" s="198" t="s">
        <v>983</v>
      </c>
      <c r="F678" s="198" t="s">
        <v>984</v>
      </c>
      <c r="G678" s="185"/>
      <c r="H678" s="185"/>
      <c r="I678" s="188"/>
      <c r="J678" s="199">
        <f>BK678</f>
        <v>0</v>
      </c>
      <c r="K678" s="185"/>
      <c r="L678" s="190"/>
      <c r="M678" s="191"/>
      <c r="N678" s="192"/>
      <c r="O678" s="192"/>
      <c r="P678" s="193">
        <f>SUM(P679:P684)</f>
        <v>0</v>
      </c>
      <c r="Q678" s="192"/>
      <c r="R678" s="193">
        <f>SUM(R679:R684)</f>
        <v>0</v>
      </c>
      <c r="S678" s="192"/>
      <c r="T678" s="194">
        <f>SUM(T679:T684)</f>
        <v>0</v>
      </c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R678" s="195" t="s">
        <v>156</v>
      </c>
      <c r="AT678" s="196" t="s">
        <v>71</v>
      </c>
      <c r="AU678" s="196" t="s">
        <v>82</v>
      </c>
      <c r="AY678" s="195" t="s">
        <v>125</v>
      </c>
      <c r="BK678" s="197">
        <f>SUM(BK679:BK684)</f>
        <v>0</v>
      </c>
    </row>
    <row r="679" spans="1:65" s="2" customFormat="1" ht="14.4" customHeight="1">
      <c r="A679" s="38"/>
      <c r="B679" s="39"/>
      <c r="C679" s="200" t="s">
        <v>985</v>
      </c>
      <c r="D679" s="200" t="s">
        <v>127</v>
      </c>
      <c r="E679" s="201" t="s">
        <v>986</v>
      </c>
      <c r="F679" s="202" t="s">
        <v>987</v>
      </c>
      <c r="G679" s="203" t="s">
        <v>988</v>
      </c>
      <c r="H679" s="204">
        <v>3</v>
      </c>
      <c r="I679" s="205"/>
      <c r="J679" s="206">
        <f>ROUND(I679*H679,2)</f>
        <v>0</v>
      </c>
      <c r="K679" s="202" t="s">
        <v>958</v>
      </c>
      <c r="L679" s="44"/>
      <c r="M679" s="207" t="s">
        <v>19</v>
      </c>
      <c r="N679" s="208" t="s">
        <v>43</v>
      </c>
      <c r="O679" s="84"/>
      <c r="P679" s="209">
        <f>O679*H679</f>
        <v>0</v>
      </c>
      <c r="Q679" s="209">
        <v>0</v>
      </c>
      <c r="R679" s="209">
        <f>Q679*H679</f>
        <v>0</v>
      </c>
      <c r="S679" s="209">
        <v>0</v>
      </c>
      <c r="T679" s="210">
        <f>S679*H679</f>
        <v>0</v>
      </c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R679" s="211" t="s">
        <v>959</v>
      </c>
      <c r="AT679" s="211" t="s">
        <v>127</v>
      </c>
      <c r="AU679" s="211" t="s">
        <v>145</v>
      </c>
      <c r="AY679" s="17" t="s">
        <v>125</v>
      </c>
      <c r="BE679" s="212">
        <f>IF(N679="základní",J679,0)</f>
        <v>0</v>
      </c>
      <c r="BF679" s="212">
        <f>IF(N679="snížená",J679,0)</f>
        <v>0</v>
      </c>
      <c r="BG679" s="212">
        <f>IF(N679="zákl. přenesená",J679,0)</f>
        <v>0</v>
      </c>
      <c r="BH679" s="212">
        <f>IF(N679="sníž. přenesená",J679,0)</f>
        <v>0</v>
      </c>
      <c r="BI679" s="212">
        <f>IF(N679="nulová",J679,0)</f>
        <v>0</v>
      </c>
      <c r="BJ679" s="17" t="s">
        <v>80</v>
      </c>
      <c r="BK679" s="212">
        <f>ROUND(I679*H679,2)</f>
        <v>0</v>
      </c>
      <c r="BL679" s="17" t="s">
        <v>959</v>
      </c>
      <c r="BM679" s="211" t="s">
        <v>989</v>
      </c>
    </row>
    <row r="680" spans="1:47" s="2" customFormat="1" ht="12">
      <c r="A680" s="38"/>
      <c r="B680" s="39"/>
      <c r="C680" s="40"/>
      <c r="D680" s="213" t="s">
        <v>134</v>
      </c>
      <c r="E680" s="40"/>
      <c r="F680" s="214" t="s">
        <v>987</v>
      </c>
      <c r="G680" s="40"/>
      <c r="H680" s="40"/>
      <c r="I680" s="215"/>
      <c r="J680" s="40"/>
      <c r="K680" s="40"/>
      <c r="L680" s="44"/>
      <c r="M680" s="216"/>
      <c r="N680" s="217"/>
      <c r="O680" s="84"/>
      <c r="P680" s="84"/>
      <c r="Q680" s="84"/>
      <c r="R680" s="84"/>
      <c r="S680" s="84"/>
      <c r="T680" s="85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T680" s="17" t="s">
        <v>134</v>
      </c>
      <c r="AU680" s="17" t="s">
        <v>145</v>
      </c>
    </row>
    <row r="681" spans="1:47" s="2" customFormat="1" ht="12">
      <c r="A681" s="38"/>
      <c r="B681" s="39"/>
      <c r="C681" s="40"/>
      <c r="D681" s="218" t="s">
        <v>136</v>
      </c>
      <c r="E681" s="40"/>
      <c r="F681" s="219" t="s">
        <v>990</v>
      </c>
      <c r="G681" s="40"/>
      <c r="H681" s="40"/>
      <c r="I681" s="215"/>
      <c r="J681" s="40"/>
      <c r="K681" s="40"/>
      <c r="L681" s="44"/>
      <c r="M681" s="216"/>
      <c r="N681" s="217"/>
      <c r="O681" s="84"/>
      <c r="P681" s="84"/>
      <c r="Q681" s="84"/>
      <c r="R681" s="84"/>
      <c r="S681" s="84"/>
      <c r="T681" s="85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T681" s="17" t="s">
        <v>136</v>
      </c>
      <c r="AU681" s="17" t="s">
        <v>145</v>
      </c>
    </row>
    <row r="682" spans="1:65" s="2" customFormat="1" ht="14.4" customHeight="1">
      <c r="A682" s="38"/>
      <c r="B682" s="39"/>
      <c r="C682" s="200" t="s">
        <v>991</v>
      </c>
      <c r="D682" s="200" t="s">
        <v>127</v>
      </c>
      <c r="E682" s="201" t="s">
        <v>992</v>
      </c>
      <c r="F682" s="202" t="s">
        <v>993</v>
      </c>
      <c r="G682" s="203" t="s">
        <v>988</v>
      </c>
      <c r="H682" s="204">
        <v>3</v>
      </c>
      <c r="I682" s="205"/>
      <c r="J682" s="206">
        <f>ROUND(I682*H682,2)</f>
        <v>0</v>
      </c>
      <c r="K682" s="202" t="s">
        <v>958</v>
      </c>
      <c r="L682" s="44"/>
      <c r="M682" s="207" t="s">
        <v>19</v>
      </c>
      <c r="N682" s="208" t="s">
        <v>43</v>
      </c>
      <c r="O682" s="84"/>
      <c r="P682" s="209">
        <f>O682*H682</f>
        <v>0</v>
      </c>
      <c r="Q682" s="209">
        <v>0</v>
      </c>
      <c r="R682" s="209">
        <f>Q682*H682</f>
        <v>0</v>
      </c>
      <c r="S682" s="209">
        <v>0</v>
      </c>
      <c r="T682" s="210">
        <f>S682*H682</f>
        <v>0</v>
      </c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R682" s="211" t="s">
        <v>959</v>
      </c>
      <c r="AT682" s="211" t="s">
        <v>127</v>
      </c>
      <c r="AU682" s="211" t="s">
        <v>145</v>
      </c>
      <c r="AY682" s="17" t="s">
        <v>125</v>
      </c>
      <c r="BE682" s="212">
        <f>IF(N682="základní",J682,0)</f>
        <v>0</v>
      </c>
      <c r="BF682" s="212">
        <f>IF(N682="snížená",J682,0)</f>
        <v>0</v>
      </c>
      <c r="BG682" s="212">
        <f>IF(N682="zákl. přenesená",J682,0)</f>
        <v>0</v>
      </c>
      <c r="BH682" s="212">
        <f>IF(N682="sníž. přenesená",J682,0)</f>
        <v>0</v>
      </c>
      <c r="BI682" s="212">
        <f>IF(N682="nulová",J682,0)</f>
        <v>0</v>
      </c>
      <c r="BJ682" s="17" t="s">
        <v>80</v>
      </c>
      <c r="BK682" s="212">
        <f>ROUND(I682*H682,2)</f>
        <v>0</v>
      </c>
      <c r="BL682" s="17" t="s">
        <v>959</v>
      </c>
      <c r="BM682" s="211" t="s">
        <v>994</v>
      </c>
    </row>
    <row r="683" spans="1:47" s="2" customFormat="1" ht="12">
      <c r="A683" s="38"/>
      <c r="B683" s="39"/>
      <c r="C683" s="40"/>
      <c r="D683" s="213" t="s">
        <v>134</v>
      </c>
      <c r="E683" s="40"/>
      <c r="F683" s="214" t="s">
        <v>993</v>
      </c>
      <c r="G683" s="40"/>
      <c r="H683" s="40"/>
      <c r="I683" s="215"/>
      <c r="J683" s="40"/>
      <c r="K683" s="40"/>
      <c r="L683" s="44"/>
      <c r="M683" s="216"/>
      <c r="N683" s="217"/>
      <c r="O683" s="84"/>
      <c r="P683" s="84"/>
      <c r="Q683" s="84"/>
      <c r="R683" s="84"/>
      <c r="S683" s="84"/>
      <c r="T683" s="85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T683" s="17" t="s">
        <v>134</v>
      </c>
      <c r="AU683" s="17" t="s">
        <v>145</v>
      </c>
    </row>
    <row r="684" spans="1:47" s="2" customFormat="1" ht="12">
      <c r="A684" s="38"/>
      <c r="B684" s="39"/>
      <c r="C684" s="40"/>
      <c r="D684" s="218" t="s">
        <v>136</v>
      </c>
      <c r="E684" s="40"/>
      <c r="F684" s="219" t="s">
        <v>995</v>
      </c>
      <c r="G684" s="40"/>
      <c r="H684" s="40"/>
      <c r="I684" s="215"/>
      <c r="J684" s="40"/>
      <c r="K684" s="40"/>
      <c r="L684" s="44"/>
      <c r="M684" s="216"/>
      <c r="N684" s="217"/>
      <c r="O684" s="84"/>
      <c r="P684" s="84"/>
      <c r="Q684" s="84"/>
      <c r="R684" s="84"/>
      <c r="S684" s="84"/>
      <c r="T684" s="85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T684" s="17" t="s">
        <v>136</v>
      </c>
      <c r="AU684" s="17" t="s">
        <v>145</v>
      </c>
    </row>
    <row r="685" spans="1:63" s="12" customFormat="1" ht="22.8" customHeight="1">
      <c r="A685" s="12"/>
      <c r="B685" s="184"/>
      <c r="C685" s="185"/>
      <c r="D685" s="186" t="s">
        <v>71</v>
      </c>
      <c r="E685" s="198" t="s">
        <v>996</v>
      </c>
      <c r="F685" s="198" t="s">
        <v>997</v>
      </c>
      <c r="G685" s="185"/>
      <c r="H685" s="185"/>
      <c r="I685" s="188"/>
      <c r="J685" s="199">
        <f>BK685</f>
        <v>0</v>
      </c>
      <c r="K685" s="185"/>
      <c r="L685" s="190"/>
      <c r="M685" s="191"/>
      <c r="N685" s="192"/>
      <c r="O685" s="192"/>
      <c r="P685" s="193">
        <f>SUM(P686:P691)</f>
        <v>0</v>
      </c>
      <c r="Q685" s="192"/>
      <c r="R685" s="193">
        <f>SUM(R686:R691)</f>
        <v>0</v>
      </c>
      <c r="S685" s="192"/>
      <c r="T685" s="194">
        <f>SUM(T686:T691)</f>
        <v>0</v>
      </c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R685" s="195" t="s">
        <v>156</v>
      </c>
      <c r="AT685" s="196" t="s">
        <v>71</v>
      </c>
      <c r="AU685" s="196" t="s">
        <v>80</v>
      </c>
      <c r="AY685" s="195" t="s">
        <v>125</v>
      </c>
      <c r="BK685" s="197">
        <f>SUM(BK686:BK691)</f>
        <v>0</v>
      </c>
    </row>
    <row r="686" spans="1:65" s="2" customFormat="1" ht="14.4" customHeight="1">
      <c r="A686" s="38"/>
      <c r="B686" s="39"/>
      <c r="C686" s="200" t="s">
        <v>998</v>
      </c>
      <c r="D686" s="200" t="s">
        <v>127</v>
      </c>
      <c r="E686" s="201" t="s">
        <v>999</v>
      </c>
      <c r="F686" s="202" t="s">
        <v>1000</v>
      </c>
      <c r="G686" s="203" t="s">
        <v>957</v>
      </c>
      <c r="H686" s="204">
        <v>1</v>
      </c>
      <c r="I686" s="205"/>
      <c r="J686" s="206">
        <f>ROUND(I686*H686,2)</f>
        <v>0</v>
      </c>
      <c r="K686" s="202" t="s">
        <v>131</v>
      </c>
      <c r="L686" s="44"/>
      <c r="M686" s="207" t="s">
        <v>19</v>
      </c>
      <c r="N686" s="208" t="s">
        <v>43</v>
      </c>
      <c r="O686" s="84"/>
      <c r="P686" s="209">
        <f>O686*H686</f>
        <v>0</v>
      </c>
      <c r="Q686" s="209">
        <v>0</v>
      </c>
      <c r="R686" s="209">
        <f>Q686*H686</f>
        <v>0</v>
      </c>
      <c r="S686" s="209">
        <v>0</v>
      </c>
      <c r="T686" s="210">
        <f>S686*H686</f>
        <v>0</v>
      </c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R686" s="211" t="s">
        <v>959</v>
      </c>
      <c r="AT686" s="211" t="s">
        <v>127</v>
      </c>
      <c r="AU686" s="211" t="s">
        <v>82</v>
      </c>
      <c r="AY686" s="17" t="s">
        <v>125</v>
      </c>
      <c r="BE686" s="212">
        <f>IF(N686="základní",J686,0)</f>
        <v>0</v>
      </c>
      <c r="BF686" s="212">
        <f>IF(N686="snížená",J686,0)</f>
        <v>0</v>
      </c>
      <c r="BG686" s="212">
        <f>IF(N686="zákl. přenesená",J686,0)</f>
        <v>0</v>
      </c>
      <c r="BH686" s="212">
        <f>IF(N686="sníž. přenesená",J686,0)</f>
        <v>0</v>
      </c>
      <c r="BI686" s="212">
        <f>IF(N686="nulová",J686,0)</f>
        <v>0</v>
      </c>
      <c r="BJ686" s="17" t="s">
        <v>80</v>
      </c>
      <c r="BK686" s="212">
        <f>ROUND(I686*H686,2)</f>
        <v>0</v>
      </c>
      <c r="BL686" s="17" t="s">
        <v>959</v>
      </c>
      <c r="BM686" s="211" t="s">
        <v>1001</v>
      </c>
    </row>
    <row r="687" spans="1:47" s="2" customFormat="1" ht="12">
      <c r="A687" s="38"/>
      <c r="B687" s="39"/>
      <c r="C687" s="40"/>
      <c r="D687" s="213" t="s">
        <v>134</v>
      </c>
      <c r="E687" s="40"/>
      <c r="F687" s="214" t="s">
        <v>1000</v>
      </c>
      <c r="G687" s="40"/>
      <c r="H687" s="40"/>
      <c r="I687" s="215"/>
      <c r="J687" s="40"/>
      <c r="K687" s="40"/>
      <c r="L687" s="44"/>
      <c r="M687" s="216"/>
      <c r="N687" s="217"/>
      <c r="O687" s="84"/>
      <c r="P687" s="84"/>
      <c r="Q687" s="84"/>
      <c r="R687" s="84"/>
      <c r="S687" s="84"/>
      <c r="T687" s="85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T687" s="17" t="s">
        <v>134</v>
      </c>
      <c r="AU687" s="17" t="s">
        <v>82</v>
      </c>
    </row>
    <row r="688" spans="1:47" s="2" customFormat="1" ht="12">
      <c r="A688" s="38"/>
      <c r="B688" s="39"/>
      <c r="C688" s="40"/>
      <c r="D688" s="218" t="s">
        <v>136</v>
      </c>
      <c r="E688" s="40"/>
      <c r="F688" s="219" t="s">
        <v>1002</v>
      </c>
      <c r="G688" s="40"/>
      <c r="H688" s="40"/>
      <c r="I688" s="215"/>
      <c r="J688" s="40"/>
      <c r="K688" s="40"/>
      <c r="L688" s="44"/>
      <c r="M688" s="216"/>
      <c r="N688" s="217"/>
      <c r="O688" s="84"/>
      <c r="P688" s="84"/>
      <c r="Q688" s="84"/>
      <c r="R688" s="84"/>
      <c r="S688" s="84"/>
      <c r="T688" s="85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T688" s="17" t="s">
        <v>136</v>
      </c>
      <c r="AU688" s="17" t="s">
        <v>82</v>
      </c>
    </row>
    <row r="689" spans="1:65" s="2" customFormat="1" ht="19.8" customHeight="1">
      <c r="A689" s="38"/>
      <c r="B689" s="39"/>
      <c r="C689" s="200" t="s">
        <v>1003</v>
      </c>
      <c r="D689" s="200" t="s">
        <v>127</v>
      </c>
      <c r="E689" s="201" t="s">
        <v>1004</v>
      </c>
      <c r="F689" s="202" t="s">
        <v>1005</v>
      </c>
      <c r="G689" s="203" t="s">
        <v>957</v>
      </c>
      <c r="H689" s="204">
        <v>1</v>
      </c>
      <c r="I689" s="205"/>
      <c r="J689" s="206">
        <f>ROUND(I689*H689,2)</f>
        <v>0</v>
      </c>
      <c r="K689" s="202" t="s">
        <v>131</v>
      </c>
      <c r="L689" s="44"/>
      <c r="M689" s="207" t="s">
        <v>19</v>
      </c>
      <c r="N689" s="208" t="s">
        <v>43</v>
      </c>
      <c r="O689" s="84"/>
      <c r="P689" s="209">
        <f>O689*H689</f>
        <v>0</v>
      </c>
      <c r="Q689" s="209">
        <v>0</v>
      </c>
      <c r="R689" s="209">
        <f>Q689*H689</f>
        <v>0</v>
      </c>
      <c r="S689" s="209">
        <v>0</v>
      </c>
      <c r="T689" s="210">
        <f>S689*H689</f>
        <v>0</v>
      </c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R689" s="211" t="s">
        <v>959</v>
      </c>
      <c r="AT689" s="211" t="s">
        <v>127</v>
      </c>
      <c r="AU689" s="211" t="s">
        <v>82</v>
      </c>
      <c r="AY689" s="17" t="s">
        <v>125</v>
      </c>
      <c r="BE689" s="212">
        <f>IF(N689="základní",J689,0)</f>
        <v>0</v>
      </c>
      <c r="BF689" s="212">
        <f>IF(N689="snížená",J689,0)</f>
        <v>0</v>
      </c>
      <c r="BG689" s="212">
        <f>IF(N689="zákl. přenesená",J689,0)</f>
        <v>0</v>
      </c>
      <c r="BH689" s="212">
        <f>IF(N689="sníž. přenesená",J689,0)</f>
        <v>0</v>
      </c>
      <c r="BI689" s="212">
        <f>IF(N689="nulová",J689,0)</f>
        <v>0</v>
      </c>
      <c r="BJ689" s="17" t="s">
        <v>80</v>
      </c>
      <c r="BK689" s="212">
        <f>ROUND(I689*H689,2)</f>
        <v>0</v>
      </c>
      <c r="BL689" s="17" t="s">
        <v>959</v>
      </c>
      <c r="BM689" s="211" t="s">
        <v>1006</v>
      </c>
    </row>
    <row r="690" spans="1:47" s="2" customFormat="1" ht="12">
      <c r="A690" s="38"/>
      <c r="B690" s="39"/>
      <c r="C690" s="40"/>
      <c r="D690" s="213" t="s">
        <v>134</v>
      </c>
      <c r="E690" s="40"/>
      <c r="F690" s="214" t="s">
        <v>1005</v>
      </c>
      <c r="G690" s="40"/>
      <c r="H690" s="40"/>
      <c r="I690" s="215"/>
      <c r="J690" s="40"/>
      <c r="K690" s="40"/>
      <c r="L690" s="44"/>
      <c r="M690" s="216"/>
      <c r="N690" s="217"/>
      <c r="O690" s="84"/>
      <c r="P690" s="84"/>
      <c r="Q690" s="84"/>
      <c r="R690" s="84"/>
      <c r="S690" s="84"/>
      <c r="T690" s="85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T690" s="17" t="s">
        <v>134</v>
      </c>
      <c r="AU690" s="17" t="s">
        <v>82</v>
      </c>
    </row>
    <row r="691" spans="1:47" s="2" customFormat="1" ht="12">
      <c r="A691" s="38"/>
      <c r="B691" s="39"/>
      <c r="C691" s="40"/>
      <c r="D691" s="218" t="s">
        <v>136</v>
      </c>
      <c r="E691" s="40"/>
      <c r="F691" s="219" t="s">
        <v>1007</v>
      </c>
      <c r="G691" s="40"/>
      <c r="H691" s="40"/>
      <c r="I691" s="215"/>
      <c r="J691" s="40"/>
      <c r="K691" s="40"/>
      <c r="L691" s="44"/>
      <c r="M691" s="216"/>
      <c r="N691" s="217"/>
      <c r="O691" s="84"/>
      <c r="P691" s="84"/>
      <c r="Q691" s="84"/>
      <c r="R691" s="84"/>
      <c r="S691" s="84"/>
      <c r="T691" s="85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T691" s="17" t="s">
        <v>136</v>
      </c>
      <c r="AU691" s="17" t="s">
        <v>82</v>
      </c>
    </row>
    <row r="692" spans="1:63" s="12" customFormat="1" ht="22.8" customHeight="1">
      <c r="A692" s="12"/>
      <c r="B692" s="184"/>
      <c r="C692" s="185"/>
      <c r="D692" s="186" t="s">
        <v>71</v>
      </c>
      <c r="E692" s="198" t="s">
        <v>1008</v>
      </c>
      <c r="F692" s="198" t="s">
        <v>1009</v>
      </c>
      <c r="G692" s="185"/>
      <c r="H692" s="185"/>
      <c r="I692" s="188"/>
      <c r="J692" s="199">
        <f>BK692</f>
        <v>0</v>
      </c>
      <c r="K692" s="185"/>
      <c r="L692" s="190"/>
      <c r="M692" s="191"/>
      <c r="N692" s="192"/>
      <c r="O692" s="192"/>
      <c r="P692" s="193">
        <f>SUM(P693:P698)</f>
        <v>0</v>
      </c>
      <c r="Q692" s="192"/>
      <c r="R692" s="193">
        <f>SUM(R693:R698)</f>
        <v>0</v>
      </c>
      <c r="S692" s="192"/>
      <c r="T692" s="194">
        <f>SUM(T693:T698)</f>
        <v>0</v>
      </c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R692" s="195" t="s">
        <v>156</v>
      </c>
      <c r="AT692" s="196" t="s">
        <v>71</v>
      </c>
      <c r="AU692" s="196" t="s">
        <v>80</v>
      </c>
      <c r="AY692" s="195" t="s">
        <v>125</v>
      </c>
      <c r="BK692" s="197">
        <f>SUM(BK693:BK698)</f>
        <v>0</v>
      </c>
    </row>
    <row r="693" spans="1:65" s="2" customFormat="1" ht="19.8" customHeight="1">
      <c r="A693" s="38"/>
      <c r="B693" s="39"/>
      <c r="C693" s="200" t="s">
        <v>1010</v>
      </c>
      <c r="D693" s="200" t="s">
        <v>127</v>
      </c>
      <c r="E693" s="201" t="s">
        <v>1011</v>
      </c>
      <c r="F693" s="202" t="s">
        <v>1012</v>
      </c>
      <c r="G693" s="203" t="s">
        <v>957</v>
      </c>
      <c r="H693" s="204">
        <v>1</v>
      </c>
      <c r="I693" s="205"/>
      <c r="J693" s="206">
        <f>ROUND(I693*H693,2)</f>
        <v>0</v>
      </c>
      <c r="K693" s="202" t="s">
        <v>131</v>
      </c>
      <c r="L693" s="44"/>
      <c r="M693" s="207" t="s">
        <v>19</v>
      </c>
      <c r="N693" s="208" t="s">
        <v>43</v>
      </c>
      <c r="O693" s="84"/>
      <c r="P693" s="209">
        <f>O693*H693</f>
        <v>0</v>
      </c>
      <c r="Q693" s="209">
        <v>0</v>
      </c>
      <c r="R693" s="209">
        <f>Q693*H693</f>
        <v>0</v>
      </c>
      <c r="S693" s="209">
        <v>0</v>
      </c>
      <c r="T693" s="210">
        <f>S693*H693</f>
        <v>0</v>
      </c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R693" s="211" t="s">
        <v>959</v>
      </c>
      <c r="AT693" s="211" t="s">
        <v>127</v>
      </c>
      <c r="AU693" s="211" t="s">
        <v>82</v>
      </c>
      <c r="AY693" s="17" t="s">
        <v>125</v>
      </c>
      <c r="BE693" s="212">
        <f>IF(N693="základní",J693,0)</f>
        <v>0</v>
      </c>
      <c r="BF693" s="212">
        <f>IF(N693="snížená",J693,0)</f>
        <v>0</v>
      </c>
      <c r="BG693" s="212">
        <f>IF(N693="zákl. přenesená",J693,0)</f>
        <v>0</v>
      </c>
      <c r="BH693" s="212">
        <f>IF(N693="sníž. přenesená",J693,0)</f>
        <v>0</v>
      </c>
      <c r="BI693" s="212">
        <f>IF(N693="nulová",J693,0)</f>
        <v>0</v>
      </c>
      <c r="BJ693" s="17" t="s">
        <v>80</v>
      </c>
      <c r="BK693" s="212">
        <f>ROUND(I693*H693,2)</f>
        <v>0</v>
      </c>
      <c r="BL693" s="17" t="s">
        <v>959</v>
      </c>
      <c r="BM693" s="211" t="s">
        <v>1013</v>
      </c>
    </row>
    <row r="694" spans="1:47" s="2" customFormat="1" ht="12">
      <c r="A694" s="38"/>
      <c r="B694" s="39"/>
      <c r="C694" s="40"/>
      <c r="D694" s="213" t="s">
        <v>134</v>
      </c>
      <c r="E694" s="40"/>
      <c r="F694" s="214" t="s">
        <v>1012</v>
      </c>
      <c r="G694" s="40"/>
      <c r="H694" s="40"/>
      <c r="I694" s="215"/>
      <c r="J694" s="40"/>
      <c r="K694" s="40"/>
      <c r="L694" s="44"/>
      <c r="M694" s="216"/>
      <c r="N694" s="217"/>
      <c r="O694" s="84"/>
      <c r="P694" s="84"/>
      <c r="Q694" s="84"/>
      <c r="R694" s="84"/>
      <c r="S694" s="84"/>
      <c r="T694" s="85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T694" s="17" t="s">
        <v>134</v>
      </c>
      <c r="AU694" s="17" t="s">
        <v>82</v>
      </c>
    </row>
    <row r="695" spans="1:47" s="2" customFormat="1" ht="12">
      <c r="A695" s="38"/>
      <c r="B695" s="39"/>
      <c r="C695" s="40"/>
      <c r="D695" s="218" t="s">
        <v>136</v>
      </c>
      <c r="E695" s="40"/>
      <c r="F695" s="219" t="s">
        <v>1014</v>
      </c>
      <c r="G695" s="40"/>
      <c r="H695" s="40"/>
      <c r="I695" s="215"/>
      <c r="J695" s="40"/>
      <c r="K695" s="40"/>
      <c r="L695" s="44"/>
      <c r="M695" s="216"/>
      <c r="N695" s="217"/>
      <c r="O695" s="84"/>
      <c r="P695" s="84"/>
      <c r="Q695" s="84"/>
      <c r="R695" s="84"/>
      <c r="S695" s="84"/>
      <c r="T695" s="85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T695" s="17" t="s">
        <v>136</v>
      </c>
      <c r="AU695" s="17" t="s">
        <v>82</v>
      </c>
    </row>
    <row r="696" spans="1:65" s="2" customFormat="1" ht="14.4" customHeight="1">
      <c r="A696" s="38"/>
      <c r="B696" s="39"/>
      <c r="C696" s="200" t="s">
        <v>1015</v>
      </c>
      <c r="D696" s="200" t="s">
        <v>127</v>
      </c>
      <c r="E696" s="201" t="s">
        <v>1016</v>
      </c>
      <c r="F696" s="202" t="s">
        <v>1017</v>
      </c>
      <c r="G696" s="203" t="s">
        <v>957</v>
      </c>
      <c r="H696" s="204">
        <v>1</v>
      </c>
      <c r="I696" s="205"/>
      <c r="J696" s="206">
        <f>ROUND(I696*H696,2)</f>
        <v>0</v>
      </c>
      <c r="K696" s="202" t="s">
        <v>131</v>
      </c>
      <c r="L696" s="44"/>
      <c r="M696" s="207" t="s">
        <v>19</v>
      </c>
      <c r="N696" s="208" t="s">
        <v>43</v>
      </c>
      <c r="O696" s="84"/>
      <c r="P696" s="209">
        <f>O696*H696</f>
        <v>0</v>
      </c>
      <c r="Q696" s="209">
        <v>0</v>
      </c>
      <c r="R696" s="209">
        <f>Q696*H696</f>
        <v>0</v>
      </c>
      <c r="S696" s="209">
        <v>0</v>
      </c>
      <c r="T696" s="210">
        <f>S696*H696</f>
        <v>0</v>
      </c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R696" s="211" t="s">
        <v>959</v>
      </c>
      <c r="AT696" s="211" t="s">
        <v>127</v>
      </c>
      <c r="AU696" s="211" t="s">
        <v>82</v>
      </c>
      <c r="AY696" s="17" t="s">
        <v>125</v>
      </c>
      <c r="BE696" s="212">
        <f>IF(N696="základní",J696,0)</f>
        <v>0</v>
      </c>
      <c r="BF696" s="212">
        <f>IF(N696="snížená",J696,0)</f>
        <v>0</v>
      </c>
      <c r="BG696" s="212">
        <f>IF(N696="zákl. přenesená",J696,0)</f>
        <v>0</v>
      </c>
      <c r="BH696" s="212">
        <f>IF(N696="sníž. přenesená",J696,0)</f>
        <v>0</v>
      </c>
      <c r="BI696" s="212">
        <f>IF(N696="nulová",J696,0)</f>
        <v>0</v>
      </c>
      <c r="BJ696" s="17" t="s">
        <v>80</v>
      </c>
      <c r="BK696" s="212">
        <f>ROUND(I696*H696,2)</f>
        <v>0</v>
      </c>
      <c r="BL696" s="17" t="s">
        <v>959</v>
      </c>
      <c r="BM696" s="211" t="s">
        <v>1018</v>
      </c>
    </row>
    <row r="697" spans="1:47" s="2" customFormat="1" ht="12">
      <c r="A697" s="38"/>
      <c r="B697" s="39"/>
      <c r="C697" s="40"/>
      <c r="D697" s="213" t="s">
        <v>134</v>
      </c>
      <c r="E697" s="40"/>
      <c r="F697" s="214" t="s">
        <v>1017</v>
      </c>
      <c r="G697" s="40"/>
      <c r="H697" s="40"/>
      <c r="I697" s="215"/>
      <c r="J697" s="40"/>
      <c r="K697" s="40"/>
      <c r="L697" s="44"/>
      <c r="M697" s="216"/>
      <c r="N697" s="217"/>
      <c r="O697" s="84"/>
      <c r="P697" s="84"/>
      <c r="Q697" s="84"/>
      <c r="R697" s="84"/>
      <c r="S697" s="84"/>
      <c r="T697" s="85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T697" s="17" t="s">
        <v>134</v>
      </c>
      <c r="AU697" s="17" t="s">
        <v>82</v>
      </c>
    </row>
    <row r="698" spans="1:47" s="2" customFormat="1" ht="12">
      <c r="A698" s="38"/>
      <c r="B698" s="39"/>
      <c r="C698" s="40"/>
      <c r="D698" s="218" t="s">
        <v>136</v>
      </c>
      <c r="E698" s="40"/>
      <c r="F698" s="219" t="s">
        <v>1019</v>
      </c>
      <c r="G698" s="40"/>
      <c r="H698" s="40"/>
      <c r="I698" s="215"/>
      <c r="J698" s="40"/>
      <c r="K698" s="40"/>
      <c r="L698" s="44"/>
      <c r="M698" s="252"/>
      <c r="N698" s="253"/>
      <c r="O698" s="254"/>
      <c r="P698" s="254"/>
      <c r="Q698" s="254"/>
      <c r="R698" s="254"/>
      <c r="S698" s="254"/>
      <c r="T698" s="255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T698" s="17" t="s">
        <v>136</v>
      </c>
      <c r="AU698" s="17" t="s">
        <v>82</v>
      </c>
    </row>
    <row r="699" spans="1:31" s="2" customFormat="1" ht="6.95" customHeight="1">
      <c r="A699" s="38"/>
      <c r="B699" s="59"/>
      <c r="C699" s="60"/>
      <c r="D699" s="60"/>
      <c r="E699" s="60"/>
      <c r="F699" s="60"/>
      <c r="G699" s="60"/>
      <c r="H699" s="60"/>
      <c r="I699" s="60"/>
      <c r="J699" s="60"/>
      <c r="K699" s="60"/>
      <c r="L699" s="44"/>
      <c r="M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</row>
  </sheetData>
  <sheetProtection password="CC35" sheet="1" objects="1" scenarios="1" formatColumns="0" formatRows="0" autoFilter="0"/>
  <autoFilter ref="C98:K698"/>
  <mergeCells count="9">
    <mergeCell ref="E7:H7"/>
    <mergeCell ref="E9:H9"/>
    <mergeCell ref="E18:H18"/>
    <mergeCell ref="E27:H27"/>
    <mergeCell ref="E48:H48"/>
    <mergeCell ref="E50:H50"/>
    <mergeCell ref="E89:H89"/>
    <mergeCell ref="E91:H91"/>
    <mergeCell ref="L2:V2"/>
  </mergeCells>
  <hyperlinks>
    <hyperlink ref="F104" r:id="rId1" display="https://podminky.urs.cz/item/CS_URS_2023_01/111251102"/>
    <hyperlink ref="F108" r:id="rId2" display="https://podminky.urs.cz/item/CS_URS_2023_01/112155311"/>
    <hyperlink ref="F117" r:id="rId3" display="https://podminky.urs.cz/item/CS_URS_2023_01/113154123"/>
    <hyperlink ref="F121" r:id="rId4" display="https://podminky.urs.cz/item/CS_URS_2023_01/113107144"/>
    <hyperlink ref="F125" r:id="rId5" display="https://podminky.urs.cz/item/CS_URS_2023_01/113154265"/>
    <hyperlink ref="F129" r:id="rId6" display="https://podminky.urs.cz/item/CS_URS_2023_01/113107230"/>
    <hyperlink ref="F133" r:id="rId7" display="https://podminky.urs.cz/item/CS_URS_2023_01/113106142"/>
    <hyperlink ref="F137" r:id="rId8" display="https://podminky.urs.cz/item/CS_URS_2023_01/113107141"/>
    <hyperlink ref="F141" r:id="rId9" display="https://podminky.urs.cz/item/CS_URS_2023_01/113107142"/>
    <hyperlink ref="F144" r:id="rId10" display="https://podminky.urs.cz/item/CS_URS_2023_01/113201112"/>
    <hyperlink ref="F148" r:id="rId11" display="https://podminky.urs.cz/item/CS_URS_2023_01/113204111"/>
    <hyperlink ref="F152" r:id="rId12" display="https://podminky.urs.cz/item/CS_URS_2023_01/122252206"/>
    <hyperlink ref="F157" r:id="rId13" display="https://podminky.urs.cz/item/CS_URS_2023_01/129001101"/>
    <hyperlink ref="F161" r:id="rId14" display="https://podminky.urs.cz/item/CS_URS_2023_01/167151101"/>
    <hyperlink ref="F166" r:id="rId15" display="https://podminky.urs.cz/item/CS_URS_2023_01/162351103"/>
    <hyperlink ref="F171" r:id="rId16" display="https://podminky.urs.cz/item/CS_URS_2023_01/171152101"/>
    <hyperlink ref="F175" r:id="rId17" display="https://podminky.urs.cz/item/CS_URS_2023_01/174151101"/>
    <hyperlink ref="F180" r:id="rId18" display="https://podminky.urs.cz/item/CS_URS_2023_01/162751113"/>
    <hyperlink ref="F187" r:id="rId19" display="https://podminky.urs.cz/item/CS_URS_2023_01/171251101"/>
    <hyperlink ref="F190" r:id="rId20" display="https://podminky.urs.cz/item/CS_URS_2023_01/171201231"/>
    <hyperlink ref="F194" r:id="rId21" display="https://podminky.urs.cz/item/CS_URS_2023_01/181252305"/>
    <hyperlink ref="F198" r:id="rId22" display="https://podminky.urs.cz/item/CS_URS_2023_01/181351103"/>
    <hyperlink ref="F205" r:id="rId23" display="https://podminky.urs.cz/item/CS_URS_2023_01/181411131"/>
    <hyperlink ref="F212" r:id="rId24" display="https://podminky.urs.cz/item/CS_URS_2023_01/275313711"/>
    <hyperlink ref="F216" r:id="rId25" display="https://podminky.urs.cz/item/CS_URS_2023_01/275351121"/>
    <hyperlink ref="F220" r:id="rId26" display="https://podminky.urs.cz/item/CS_URS_2023_01/275351122"/>
    <hyperlink ref="F224" r:id="rId27" display="https://podminky.urs.cz/item/CS_URS_2023_01/338171123"/>
    <hyperlink ref="F229" r:id="rId28" display="https://podminky.urs.cz/item/CS_URS_2023_01/338171121"/>
    <hyperlink ref="F238" r:id="rId29" display="https://podminky.urs.cz/item/CS_URS_2023_01/348101210"/>
    <hyperlink ref="F244" r:id="rId30" display="https://podminky.urs.cz/item/CS_URS_2023_01/348101230"/>
    <hyperlink ref="F254" r:id="rId31" display="https://podminky.urs.cz/item/CS_URS_2023_01/348121221"/>
    <hyperlink ref="F261" r:id="rId32" display="https://podminky.urs.cz/item/CS_URS_2023_01/348171146"/>
    <hyperlink ref="F272" r:id="rId33" display="https://podminky.urs.cz/item/CS_URS_2023_01/564251011"/>
    <hyperlink ref="F277" r:id="rId34" display="https://podminky.urs.cz/item/CS_URS_2023_01/564851111"/>
    <hyperlink ref="F281" r:id="rId35" display="https://podminky.urs.cz/item/CS_URS_2023_01/564861111"/>
    <hyperlink ref="F288" r:id="rId36" display="https://podminky.urs.cz/item/CS_URS_2023_01/564861113"/>
    <hyperlink ref="F293" r:id="rId37" display="https://podminky.urs.cz/item/CS_URS_2023_01/564871116"/>
    <hyperlink ref="F297" r:id="rId38" display="https://podminky.urs.cz/item/CS_URS_2023_01/564920511"/>
    <hyperlink ref="F301" r:id="rId39" display="https://podminky.urs.cz/item/CS_URS_2023_01/564952111"/>
    <hyperlink ref="F310" r:id="rId40" display="https://podminky.urs.cz/item/CS_URS_2023_01/565145121"/>
    <hyperlink ref="F315" r:id="rId41" display="https://podminky.urs.cz/item/CS_URS_2023_01/573111112"/>
    <hyperlink ref="F319" r:id="rId42" display="https://podminky.urs.cz/item/CS_URS_2023_01/573111113"/>
    <hyperlink ref="F324" r:id="rId43" display="https://podminky.urs.cz/item/CS_URS_2023_01/573231108"/>
    <hyperlink ref="F329" r:id="rId44" display="https://podminky.urs.cz/item/CS_URS_2023_01/577133111"/>
    <hyperlink ref="F333" r:id="rId45" display="https://podminky.urs.cz/item/CS_URS_2023_01/577134121"/>
    <hyperlink ref="F338" r:id="rId46" display="https://podminky.urs.cz/item/CS_URS_2023_01/596211253"/>
    <hyperlink ref="F353" r:id="rId47" display="https://podminky.urs.cz/item/CS_URS_2023_01/596212210"/>
    <hyperlink ref="F367" r:id="rId48" display="https://podminky.urs.cz/item/CS_URS_2023_01/596412213"/>
    <hyperlink ref="F382" r:id="rId49" display="https://podminky.urs.cz/item/CS_URS_2023_01/890211811"/>
    <hyperlink ref="F386" r:id="rId50" display="https://podminky.urs.cz/item/CS_URS_2023_01/899201211"/>
    <hyperlink ref="F390" r:id="rId51" display="https://podminky.urs.cz/item/CS_URS_2023_01/899131113"/>
    <hyperlink ref="F395" r:id="rId52" display="https://podminky.urs.cz/item/CS_URS_2023_01/899331111"/>
    <hyperlink ref="F399" r:id="rId53" display="https://podminky.urs.cz/item/CS_URS_2023_01/899202112"/>
    <hyperlink ref="F404" r:id="rId54" display="https://podminky.urs.cz/item/CS_URS_2023_01/871315241"/>
    <hyperlink ref="F408" r:id="rId55" display="https://podminky.urs.cz/item/CS_URS_2023_01/895941342"/>
    <hyperlink ref="F414" r:id="rId56" display="https://podminky.urs.cz/item/CS_URS_2023_01/895941362"/>
    <hyperlink ref="F419" r:id="rId57" display="https://podminky.urs.cz/item/CS_URS_2023_01/895941351"/>
    <hyperlink ref="F424" r:id="rId58" display="https://podminky.urs.cz/item/CS_URS_2023_01/899204112"/>
    <hyperlink ref="F431" r:id="rId59" display="https://podminky.urs.cz/item/CS_URS_2023_01/914111111"/>
    <hyperlink ref="F466" r:id="rId60" display="https://podminky.urs.cz/item/CS_URS_2023_01/914511111"/>
    <hyperlink ref="F481" r:id="rId61" display="https://podminky.urs.cz/item/CS_URS_2023_01/914531111"/>
    <hyperlink ref="F496" r:id="rId62" display="https://podminky.urs.cz/item/CS_URS_2023_01/915211111"/>
    <hyperlink ref="F501" r:id="rId63" display="https://podminky.urs.cz/item/CS_URS_2023_01/915231111"/>
    <hyperlink ref="F506" r:id="rId64" display="https://podminky.urs.cz/item/CS_URS_2023_01/915231115"/>
    <hyperlink ref="F510" r:id="rId65" display="https://podminky.urs.cz/item/CS_URS_2023_01/916131213"/>
    <hyperlink ref="F523" r:id="rId66" display="https://podminky.urs.cz/item/CS_URS_2023_01/916331112"/>
    <hyperlink ref="F536" r:id="rId67" display="https://podminky.urs.cz/item/CS_URS_2023_01/916991121"/>
    <hyperlink ref="F540" r:id="rId68" display="https://podminky.urs.cz/item/CS_URS_2023_01/919721123"/>
    <hyperlink ref="F548" r:id="rId69" display="https://podminky.urs.cz/item/CS_URS_2023_01/919726126"/>
    <hyperlink ref="F554" r:id="rId70" display="https://podminky.urs.cz/item/CS_URS_2023_01/919732211"/>
    <hyperlink ref="F558" r:id="rId71" display="https://podminky.urs.cz/item/CS_URS_2023_01/919735111"/>
    <hyperlink ref="F561" r:id="rId72" display="https://podminky.urs.cz/item/CS_URS_2023_01/919735112"/>
    <hyperlink ref="F566" r:id="rId73" display="https://podminky.urs.cz/item/CS_URS_2023_01/938908411"/>
    <hyperlink ref="F573" r:id="rId74" display="https://podminky.urs.cz/item/CS_URS_2023_01/938909311"/>
    <hyperlink ref="F580" r:id="rId75" display="https://podminky.urs.cz/item/CS_URS_2023_01/961044111"/>
    <hyperlink ref="F584" r:id="rId76" display="https://podminky.urs.cz/item/CS_URS_2023_01/962042321"/>
    <hyperlink ref="F588" r:id="rId77" display="https://podminky.urs.cz/item/CS_URS_2023_01/966006211"/>
    <hyperlink ref="F592" r:id="rId78" display="https://podminky.urs.cz/item/CS_URS_2023_01/966071721"/>
    <hyperlink ref="F596" r:id="rId79" display="https://podminky.urs.cz/item/CS_URS_2023_01/966072811"/>
    <hyperlink ref="F601" r:id="rId80" display="https://podminky.urs.cz/item/CS_URS_2023_01/997221551"/>
    <hyperlink ref="F608" r:id="rId81" display="https://podminky.urs.cz/item/CS_URS_2023_01/997221559"/>
    <hyperlink ref="F612" r:id="rId82" display="https://podminky.urs.cz/item/CS_URS_2023_01/997221561"/>
    <hyperlink ref="F617" r:id="rId83" display="https://podminky.urs.cz/item/CS_URS_2023_01/997221569"/>
    <hyperlink ref="F621" r:id="rId84" display="https://podminky.urs.cz/item/CS_URS_2023_01/997221571"/>
    <hyperlink ref="F625" r:id="rId85" display="https://podminky.urs.cz/item/CS_URS_2023_01/997221579"/>
    <hyperlink ref="F630" r:id="rId86" display="https://podminky.urs.cz/item/CS_URS_2023_01/997221861"/>
    <hyperlink ref="F637" r:id="rId87" display="https://podminky.urs.cz/item/CS_URS_2023_01/997221875"/>
    <hyperlink ref="F641" r:id="rId88" display="https://podminky.urs.cz/item/CS_URS_2023_01/997013631"/>
    <hyperlink ref="F651" r:id="rId89" display="https://podminky.urs.cz/item/CS_URS_2023_01/998225111"/>
    <hyperlink ref="F656" r:id="rId90" display="https://podminky.urs.cz/item/CS_URS_2023_01/460791114"/>
    <hyperlink ref="F664" r:id="rId91" display="https://podminky.urs.cz/item/CS_URS_2022_02/012103000"/>
    <hyperlink ref="F667" r:id="rId92" display="https://podminky.urs.cz/item/CS_URS_2023_01/012203000"/>
    <hyperlink ref="F670" r:id="rId93" display="https://podminky.urs.cz/item/CS_URS_2022_02/012303000"/>
    <hyperlink ref="F673" r:id="rId94" display="https://podminky.urs.cz/item/CS_URS_2022_02/013254000"/>
    <hyperlink ref="F677" r:id="rId95" display="https://podminky.urs.cz/item/CS_URS_2022_02/030001000"/>
    <hyperlink ref="F681" r:id="rId96" display="https://podminky.urs.cz/item/CS_URS_2022_02/043154000"/>
    <hyperlink ref="F684" r:id="rId97" display="https://podminky.urs.cz/item/CS_URS_2022_02/043194000"/>
    <hyperlink ref="F688" r:id="rId98" display="https://podminky.urs.cz/item/CS_URS_2023_01/071103000"/>
    <hyperlink ref="F691" r:id="rId99" display="https://podminky.urs.cz/item/CS_URS_2023_01/072103001"/>
    <hyperlink ref="F695" r:id="rId100" display="https://podminky.urs.cz/item/CS_URS_2023_01/090001000"/>
    <hyperlink ref="F698" r:id="rId101" display="https://podminky.urs.cz/item/CS_URS_2023_01/0910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6" customWidth="1"/>
    <col min="2" max="2" width="1.7109375" style="256" customWidth="1"/>
    <col min="3" max="4" width="5.00390625" style="256" customWidth="1"/>
    <col min="5" max="5" width="11.7109375" style="256" customWidth="1"/>
    <col min="6" max="6" width="9.140625" style="256" customWidth="1"/>
    <col min="7" max="7" width="5.00390625" style="256" customWidth="1"/>
    <col min="8" max="8" width="77.8515625" style="256" customWidth="1"/>
    <col min="9" max="10" width="20.00390625" style="256" customWidth="1"/>
    <col min="11" max="11" width="1.7109375" style="256" customWidth="1"/>
  </cols>
  <sheetData>
    <row r="1" s="1" customFormat="1" ht="37.5" customHeight="1"/>
    <row r="2" spans="2:11" s="1" customFormat="1" ht="7.5" customHeight="1">
      <c r="B2" s="257"/>
      <c r="C2" s="258"/>
      <c r="D2" s="258"/>
      <c r="E2" s="258"/>
      <c r="F2" s="258"/>
      <c r="G2" s="258"/>
      <c r="H2" s="258"/>
      <c r="I2" s="258"/>
      <c r="J2" s="258"/>
      <c r="K2" s="259"/>
    </row>
    <row r="3" spans="2:11" s="15" customFormat="1" ht="45" customHeight="1">
      <c r="B3" s="260"/>
      <c r="C3" s="261" t="s">
        <v>1020</v>
      </c>
      <c r="D3" s="261"/>
      <c r="E3" s="261"/>
      <c r="F3" s="261"/>
      <c r="G3" s="261"/>
      <c r="H3" s="261"/>
      <c r="I3" s="261"/>
      <c r="J3" s="261"/>
      <c r="K3" s="262"/>
    </row>
    <row r="4" spans="2:11" s="1" customFormat="1" ht="25.5" customHeight="1">
      <c r="B4" s="263"/>
      <c r="C4" s="264" t="s">
        <v>1021</v>
      </c>
      <c r="D4" s="264"/>
      <c r="E4" s="264"/>
      <c r="F4" s="264"/>
      <c r="G4" s="264"/>
      <c r="H4" s="264"/>
      <c r="I4" s="264"/>
      <c r="J4" s="264"/>
      <c r="K4" s="265"/>
    </row>
    <row r="5" spans="2:11" s="1" customFormat="1" ht="5.25" customHeight="1">
      <c r="B5" s="263"/>
      <c r="C5" s="266"/>
      <c r="D5" s="266"/>
      <c r="E5" s="266"/>
      <c r="F5" s="266"/>
      <c r="G5" s="266"/>
      <c r="H5" s="266"/>
      <c r="I5" s="266"/>
      <c r="J5" s="266"/>
      <c r="K5" s="265"/>
    </row>
    <row r="6" spans="2:11" s="1" customFormat="1" ht="15" customHeight="1">
      <c r="B6" s="263"/>
      <c r="C6" s="267" t="s">
        <v>1022</v>
      </c>
      <c r="D6" s="267"/>
      <c r="E6" s="267"/>
      <c r="F6" s="267"/>
      <c r="G6" s="267"/>
      <c r="H6" s="267"/>
      <c r="I6" s="267"/>
      <c r="J6" s="267"/>
      <c r="K6" s="265"/>
    </row>
    <row r="7" spans="2:11" s="1" customFormat="1" ht="15" customHeight="1">
      <c r="B7" s="268"/>
      <c r="C7" s="267" t="s">
        <v>1023</v>
      </c>
      <c r="D7" s="267"/>
      <c r="E7" s="267"/>
      <c r="F7" s="267"/>
      <c r="G7" s="267"/>
      <c r="H7" s="267"/>
      <c r="I7" s="267"/>
      <c r="J7" s="267"/>
      <c r="K7" s="265"/>
    </row>
    <row r="8" spans="2:11" s="1" customFormat="1" ht="12.75" customHeight="1">
      <c r="B8" s="268"/>
      <c r="C8" s="267"/>
      <c r="D8" s="267"/>
      <c r="E8" s="267"/>
      <c r="F8" s="267"/>
      <c r="G8" s="267"/>
      <c r="H8" s="267"/>
      <c r="I8" s="267"/>
      <c r="J8" s="267"/>
      <c r="K8" s="265"/>
    </row>
    <row r="9" spans="2:11" s="1" customFormat="1" ht="15" customHeight="1">
      <c r="B9" s="268"/>
      <c r="C9" s="267" t="s">
        <v>1024</v>
      </c>
      <c r="D9" s="267"/>
      <c r="E9" s="267"/>
      <c r="F9" s="267"/>
      <c r="G9" s="267"/>
      <c r="H9" s="267"/>
      <c r="I9" s="267"/>
      <c r="J9" s="267"/>
      <c r="K9" s="265"/>
    </row>
    <row r="10" spans="2:11" s="1" customFormat="1" ht="15" customHeight="1">
      <c r="B10" s="268"/>
      <c r="C10" s="267"/>
      <c r="D10" s="267" t="s">
        <v>1025</v>
      </c>
      <c r="E10" s="267"/>
      <c r="F10" s="267"/>
      <c r="G10" s="267"/>
      <c r="H10" s="267"/>
      <c r="I10" s="267"/>
      <c r="J10" s="267"/>
      <c r="K10" s="265"/>
    </row>
    <row r="11" spans="2:11" s="1" customFormat="1" ht="15" customHeight="1">
      <c r="B11" s="268"/>
      <c r="C11" s="269"/>
      <c r="D11" s="267" t="s">
        <v>1026</v>
      </c>
      <c r="E11" s="267"/>
      <c r="F11" s="267"/>
      <c r="G11" s="267"/>
      <c r="H11" s="267"/>
      <c r="I11" s="267"/>
      <c r="J11" s="267"/>
      <c r="K11" s="265"/>
    </row>
    <row r="12" spans="2:11" s="1" customFormat="1" ht="15" customHeight="1">
      <c r="B12" s="268"/>
      <c r="C12" s="269"/>
      <c r="D12" s="267"/>
      <c r="E12" s="267"/>
      <c r="F12" s="267"/>
      <c r="G12" s="267"/>
      <c r="H12" s="267"/>
      <c r="I12" s="267"/>
      <c r="J12" s="267"/>
      <c r="K12" s="265"/>
    </row>
    <row r="13" spans="2:11" s="1" customFormat="1" ht="15" customHeight="1">
      <c r="B13" s="268"/>
      <c r="C13" s="269"/>
      <c r="D13" s="270" t="s">
        <v>1027</v>
      </c>
      <c r="E13" s="267"/>
      <c r="F13" s="267"/>
      <c r="G13" s="267"/>
      <c r="H13" s="267"/>
      <c r="I13" s="267"/>
      <c r="J13" s="267"/>
      <c r="K13" s="265"/>
    </row>
    <row r="14" spans="2:11" s="1" customFormat="1" ht="12.75" customHeight="1">
      <c r="B14" s="268"/>
      <c r="C14" s="269"/>
      <c r="D14" s="269"/>
      <c r="E14" s="269"/>
      <c r="F14" s="269"/>
      <c r="G14" s="269"/>
      <c r="H14" s="269"/>
      <c r="I14" s="269"/>
      <c r="J14" s="269"/>
      <c r="K14" s="265"/>
    </row>
    <row r="15" spans="2:11" s="1" customFormat="1" ht="15" customHeight="1">
      <c r="B15" s="268"/>
      <c r="C15" s="269"/>
      <c r="D15" s="267" t="s">
        <v>1028</v>
      </c>
      <c r="E15" s="267"/>
      <c r="F15" s="267"/>
      <c r="G15" s="267"/>
      <c r="H15" s="267"/>
      <c r="I15" s="267"/>
      <c r="J15" s="267"/>
      <c r="K15" s="265"/>
    </row>
    <row r="16" spans="2:11" s="1" customFormat="1" ht="15" customHeight="1">
      <c r="B16" s="268"/>
      <c r="C16" s="269"/>
      <c r="D16" s="267" t="s">
        <v>1029</v>
      </c>
      <c r="E16" s="267"/>
      <c r="F16" s="267"/>
      <c r="G16" s="267"/>
      <c r="H16" s="267"/>
      <c r="I16" s="267"/>
      <c r="J16" s="267"/>
      <c r="K16" s="265"/>
    </row>
    <row r="17" spans="2:11" s="1" customFormat="1" ht="15" customHeight="1">
      <c r="B17" s="268"/>
      <c r="C17" s="269"/>
      <c r="D17" s="267" t="s">
        <v>1030</v>
      </c>
      <c r="E17" s="267"/>
      <c r="F17" s="267"/>
      <c r="G17" s="267"/>
      <c r="H17" s="267"/>
      <c r="I17" s="267"/>
      <c r="J17" s="267"/>
      <c r="K17" s="265"/>
    </row>
    <row r="18" spans="2:11" s="1" customFormat="1" ht="15" customHeight="1">
      <c r="B18" s="268"/>
      <c r="C18" s="269"/>
      <c r="D18" s="269"/>
      <c r="E18" s="271" t="s">
        <v>79</v>
      </c>
      <c r="F18" s="267" t="s">
        <v>1031</v>
      </c>
      <c r="G18" s="267"/>
      <c r="H18" s="267"/>
      <c r="I18" s="267"/>
      <c r="J18" s="267"/>
      <c r="K18" s="265"/>
    </row>
    <row r="19" spans="2:11" s="1" customFormat="1" ht="15" customHeight="1">
      <c r="B19" s="268"/>
      <c r="C19" s="269"/>
      <c r="D19" s="269"/>
      <c r="E19" s="271" t="s">
        <v>1032</v>
      </c>
      <c r="F19" s="267" t="s">
        <v>1033</v>
      </c>
      <c r="G19" s="267"/>
      <c r="H19" s="267"/>
      <c r="I19" s="267"/>
      <c r="J19" s="267"/>
      <c r="K19" s="265"/>
    </row>
    <row r="20" spans="2:11" s="1" customFormat="1" ht="15" customHeight="1">
      <c r="B20" s="268"/>
      <c r="C20" s="269"/>
      <c r="D20" s="269"/>
      <c r="E20" s="271" t="s">
        <v>1034</v>
      </c>
      <c r="F20" s="267" t="s">
        <v>1035</v>
      </c>
      <c r="G20" s="267"/>
      <c r="H20" s="267"/>
      <c r="I20" s="267"/>
      <c r="J20" s="267"/>
      <c r="K20" s="265"/>
    </row>
    <row r="21" spans="2:11" s="1" customFormat="1" ht="15" customHeight="1">
      <c r="B21" s="268"/>
      <c r="C21" s="269"/>
      <c r="D21" s="269"/>
      <c r="E21" s="271" t="s">
        <v>1036</v>
      </c>
      <c r="F21" s="267" t="s">
        <v>1037</v>
      </c>
      <c r="G21" s="267"/>
      <c r="H21" s="267"/>
      <c r="I21" s="267"/>
      <c r="J21" s="267"/>
      <c r="K21" s="265"/>
    </row>
    <row r="22" spans="2:11" s="1" customFormat="1" ht="15" customHeight="1">
      <c r="B22" s="268"/>
      <c r="C22" s="269"/>
      <c r="D22" s="269"/>
      <c r="E22" s="271" t="s">
        <v>1038</v>
      </c>
      <c r="F22" s="267" t="s">
        <v>1039</v>
      </c>
      <c r="G22" s="267"/>
      <c r="H22" s="267"/>
      <c r="I22" s="267"/>
      <c r="J22" s="267"/>
      <c r="K22" s="265"/>
    </row>
    <row r="23" spans="2:11" s="1" customFormat="1" ht="15" customHeight="1">
      <c r="B23" s="268"/>
      <c r="C23" s="269"/>
      <c r="D23" s="269"/>
      <c r="E23" s="271" t="s">
        <v>1040</v>
      </c>
      <c r="F23" s="267" t="s">
        <v>1041</v>
      </c>
      <c r="G23" s="267"/>
      <c r="H23" s="267"/>
      <c r="I23" s="267"/>
      <c r="J23" s="267"/>
      <c r="K23" s="265"/>
    </row>
    <row r="24" spans="2:11" s="1" customFormat="1" ht="12.75" customHeight="1">
      <c r="B24" s="268"/>
      <c r="C24" s="269"/>
      <c r="D24" s="269"/>
      <c r="E24" s="269"/>
      <c r="F24" s="269"/>
      <c r="G24" s="269"/>
      <c r="H24" s="269"/>
      <c r="I24" s="269"/>
      <c r="J24" s="269"/>
      <c r="K24" s="265"/>
    </row>
    <row r="25" spans="2:11" s="1" customFormat="1" ht="15" customHeight="1">
      <c r="B25" s="268"/>
      <c r="C25" s="267" t="s">
        <v>1042</v>
      </c>
      <c r="D25" s="267"/>
      <c r="E25" s="267"/>
      <c r="F25" s="267"/>
      <c r="G25" s="267"/>
      <c r="H25" s="267"/>
      <c r="I25" s="267"/>
      <c r="J25" s="267"/>
      <c r="K25" s="265"/>
    </row>
    <row r="26" spans="2:11" s="1" customFormat="1" ht="15" customHeight="1">
      <c r="B26" s="268"/>
      <c r="C26" s="267" t="s">
        <v>1043</v>
      </c>
      <c r="D26" s="267"/>
      <c r="E26" s="267"/>
      <c r="F26" s="267"/>
      <c r="G26" s="267"/>
      <c r="H26" s="267"/>
      <c r="I26" s="267"/>
      <c r="J26" s="267"/>
      <c r="K26" s="265"/>
    </row>
    <row r="27" spans="2:11" s="1" customFormat="1" ht="15" customHeight="1">
      <c r="B27" s="268"/>
      <c r="C27" s="267"/>
      <c r="D27" s="267" t="s">
        <v>1044</v>
      </c>
      <c r="E27" s="267"/>
      <c r="F27" s="267"/>
      <c r="G27" s="267"/>
      <c r="H27" s="267"/>
      <c r="I27" s="267"/>
      <c r="J27" s="267"/>
      <c r="K27" s="265"/>
    </row>
    <row r="28" spans="2:11" s="1" customFormat="1" ht="15" customHeight="1">
      <c r="B28" s="268"/>
      <c r="C28" s="269"/>
      <c r="D28" s="267" t="s">
        <v>1045</v>
      </c>
      <c r="E28" s="267"/>
      <c r="F28" s="267"/>
      <c r="G28" s="267"/>
      <c r="H28" s="267"/>
      <c r="I28" s="267"/>
      <c r="J28" s="267"/>
      <c r="K28" s="265"/>
    </row>
    <row r="29" spans="2:11" s="1" customFormat="1" ht="12.75" customHeight="1">
      <c r="B29" s="268"/>
      <c r="C29" s="269"/>
      <c r="D29" s="269"/>
      <c r="E29" s="269"/>
      <c r="F29" s="269"/>
      <c r="G29" s="269"/>
      <c r="H29" s="269"/>
      <c r="I29" s="269"/>
      <c r="J29" s="269"/>
      <c r="K29" s="265"/>
    </row>
    <row r="30" spans="2:11" s="1" customFormat="1" ht="15" customHeight="1">
      <c r="B30" s="268"/>
      <c r="C30" s="269"/>
      <c r="D30" s="267" t="s">
        <v>1046</v>
      </c>
      <c r="E30" s="267"/>
      <c r="F30" s="267"/>
      <c r="G30" s="267"/>
      <c r="H30" s="267"/>
      <c r="I30" s="267"/>
      <c r="J30" s="267"/>
      <c r="K30" s="265"/>
    </row>
    <row r="31" spans="2:11" s="1" customFormat="1" ht="15" customHeight="1">
      <c r="B31" s="268"/>
      <c r="C31" s="269"/>
      <c r="D31" s="267" t="s">
        <v>1047</v>
      </c>
      <c r="E31" s="267"/>
      <c r="F31" s="267"/>
      <c r="G31" s="267"/>
      <c r="H31" s="267"/>
      <c r="I31" s="267"/>
      <c r="J31" s="267"/>
      <c r="K31" s="265"/>
    </row>
    <row r="32" spans="2:11" s="1" customFormat="1" ht="12.75" customHeight="1">
      <c r="B32" s="268"/>
      <c r="C32" s="269"/>
      <c r="D32" s="269"/>
      <c r="E32" s="269"/>
      <c r="F32" s="269"/>
      <c r="G32" s="269"/>
      <c r="H32" s="269"/>
      <c r="I32" s="269"/>
      <c r="J32" s="269"/>
      <c r="K32" s="265"/>
    </row>
    <row r="33" spans="2:11" s="1" customFormat="1" ht="15" customHeight="1">
      <c r="B33" s="268"/>
      <c r="C33" s="269"/>
      <c r="D33" s="267" t="s">
        <v>1048</v>
      </c>
      <c r="E33" s="267"/>
      <c r="F33" s="267"/>
      <c r="G33" s="267"/>
      <c r="H33" s="267"/>
      <c r="I33" s="267"/>
      <c r="J33" s="267"/>
      <c r="K33" s="265"/>
    </row>
    <row r="34" spans="2:11" s="1" customFormat="1" ht="15" customHeight="1">
      <c r="B34" s="268"/>
      <c r="C34" s="269"/>
      <c r="D34" s="267" t="s">
        <v>1049</v>
      </c>
      <c r="E34" s="267"/>
      <c r="F34" s="267"/>
      <c r="G34" s="267"/>
      <c r="H34" s="267"/>
      <c r="I34" s="267"/>
      <c r="J34" s="267"/>
      <c r="K34" s="265"/>
    </row>
    <row r="35" spans="2:11" s="1" customFormat="1" ht="15" customHeight="1">
      <c r="B35" s="268"/>
      <c r="C35" s="269"/>
      <c r="D35" s="267" t="s">
        <v>1050</v>
      </c>
      <c r="E35" s="267"/>
      <c r="F35" s="267"/>
      <c r="G35" s="267"/>
      <c r="H35" s="267"/>
      <c r="I35" s="267"/>
      <c r="J35" s="267"/>
      <c r="K35" s="265"/>
    </row>
    <row r="36" spans="2:11" s="1" customFormat="1" ht="15" customHeight="1">
      <c r="B36" s="268"/>
      <c r="C36" s="269"/>
      <c r="D36" s="267"/>
      <c r="E36" s="270" t="s">
        <v>111</v>
      </c>
      <c r="F36" s="267"/>
      <c r="G36" s="267" t="s">
        <v>1051</v>
      </c>
      <c r="H36" s="267"/>
      <c r="I36" s="267"/>
      <c r="J36" s="267"/>
      <c r="K36" s="265"/>
    </row>
    <row r="37" spans="2:11" s="1" customFormat="1" ht="30.75" customHeight="1">
      <c r="B37" s="268"/>
      <c r="C37" s="269"/>
      <c r="D37" s="267"/>
      <c r="E37" s="270" t="s">
        <v>1052</v>
      </c>
      <c r="F37" s="267"/>
      <c r="G37" s="267" t="s">
        <v>1053</v>
      </c>
      <c r="H37" s="267"/>
      <c r="I37" s="267"/>
      <c r="J37" s="267"/>
      <c r="K37" s="265"/>
    </row>
    <row r="38" spans="2:11" s="1" customFormat="1" ht="15" customHeight="1">
      <c r="B38" s="268"/>
      <c r="C38" s="269"/>
      <c r="D38" s="267"/>
      <c r="E38" s="270" t="s">
        <v>53</v>
      </c>
      <c r="F38" s="267"/>
      <c r="G38" s="267" t="s">
        <v>1054</v>
      </c>
      <c r="H38" s="267"/>
      <c r="I38" s="267"/>
      <c r="J38" s="267"/>
      <c r="K38" s="265"/>
    </row>
    <row r="39" spans="2:11" s="1" customFormat="1" ht="15" customHeight="1">
      <c r="B39" s="268"/>
      <c r="C39" s="269"/>
      <c r="D39" s="267"/>
      <c r="E39" s="270" t="s">
        <v>54</v>
      </c>
      <c r="F39" s="267"/>
      <c r="G39" s="267" t="s">
        <v>1055</v>
      </c>
      <c r="H39" s="267"/>
      <c r="I39" s="267"/>
      <c r="J39" s="267"/>
      <c r="K39" s="265"/>
    </row>
    <row r="40" spans="2:11" s="1" customFormat="1" ht="15" customHeight="1">
      <c r="B40" s="268"/>
      <c r="C40" s="269"/>
      <c r="D40" s="267"/>
      <c r="E40" s="270" t="s">
        <v>112</v>
      </c>
      <c r="F40" s="267"/>
      <c r="G40" s="267" t="s">
        <v>1056</v>
      </c>
      <c r="H40" s="267"/>
      <c r="I40" s="267"/>
      <c r="J40" s="267"/>
      <c r="K40" s="265"/>
    </row>
    <row r="41" spans="2:11" s="1" customFormat="1" ht="15" customHeight="1">
      <c r="B41" s="268"/>
      <c r="C41" s="269"/>
      <c r="D41" s="267"/>
      <c r="E41" s="270" t="s">
        <v>113</v>
      </c>
      <c r="F41" s="267"/>
      <c r="G41" s="267" t="s">
        <v>1057</v>
      </c>
      <c r="H41" s="267"/>
      <c r="I41" s="267"/>
      <c r="J41" s="267"/>
      <c r="K41" s="265"/>
    </row>
    <row r="42" spans="2:11" s="1" customFormat="1" ht="15" customHeight="1">
      <c r="B42" s="268"/>
      <c r="C42" s="269"/>
      <c r="D42" s="267"/>
      <c r="E42" s="270" t="s">
        <v>1058</v>
      </c>
      <c r="F42" s="267"/>
      <c r="G42" s="267" t="s">
        <v>1059</v>
      </c>
      <c r="H42" s="267"/>
      <c r="I42" s="267"/>
      <c r="J42" s="267"/>
      <c r="K42" s="265"/>
    </row>
    <row r="43" spans="2:11" s="1" customFormat="1" ht="15" customHeight="1">
      <c r="B43" s="268"/>
      <c r="C43" s="269"/>
      <c r="D43" s="267"/>
      <c r="E43" s="270"/>
      <c r="F43" s="267"/>
      <c r="G43" s="267" t="s">
        <v>1060</v>
      </c>
      <c r="H43" s="267"/>
      <c r="I43" s="267"/>
      <c r="J43" s="267"/>
      <c r="K43" s="265"/>
    </row>
    <row r="44" spans="2:11" s="1" customFormat="1" ht="15" customHeight="1">
      <c r="B44" s="268"/>
      <c r="C44" s="269"/>
      <c r="D44" s="267"/>
      <c r="E44" s="270" t="s">
        <v>1061</v>
      </c>
      <c r="F44" s="267"/>
      <c r="G44" s="267" t="s">
        <v>1062</v>
      </c>
      <c r="H44" s="267"/>
      <c r="I44" s="267"/>
      <c r="J44" s="267"/>
      <c r="K44" s="265"/>
    </row>
    <row r="45" spans="2:11" s="1" customFormat="1" ht="15" customHeight="1">
      <c r="B45" s="268"/>
      <c r="C45" s="269"/>
      <c r="D45" s="267"/>
      <c r="E45" s="270" t="s">
        <v>115</v>
      </c>
      <c r="F45" s="267"/>
      <c r="G45" s="267" t="s">
        <v>1063</v>
      </c>
      <c r="H45" s="267"/>
      <c r="I45" s="267"/>
      <c r="J45" s="267"/>
      <c r="K45" s="265"/>
    </row>
    <row r="46" spans="2:11" s="1" customFormat="1" ht="12.75" customHeight="1">
      <c r="B46" s="268"/>
      <c r="C46" s="269"/>
      <c r="D46" s="267"/>
      <c r="E46" s="267"/>
      <c r="F46" s="267"/>
      <c r="G46" s="267"/>
      <c r="H46" s="267"/>
      <c r="I46" s="267"/>
      <c r="J46" s="267"/>
      <c r="K46" s="265"/>
    </row>
    <row r="47" spans="2:11" s="1" customFormat="1" ht="15" customHeight="1">
      <c r="B47" s="268"/>
      <c r="C47" s="269"/>
      <c r="D47" s="267" t="s">
        <v>1064</v>
      </c>
      <c r="E47" s="267"/>
      <c r="F47" s="267"/>
      <c r="G47" s="267"/>
      <c r="H47" s="267"/>
      <c r="I47" s="267"/>
      <c r="J47" s="267"/>
      <c r="K47" s="265"/>
    </row>
    <row r="48" spans="2:11" s="1" customFormat="1" ht="15" customHeight="1">
      <c r="B48" s="268"/>
      <c r="C48" s="269"/>
      <c r="D48" s="269"/>
      <c r="E48" s="267" t="s">
        <v>1065</v>
      </c>
      <c r="F48" s="267"/>
      <c r="G48" s="267"/>
      <c r="H48" s="267"/>
      <c r="I48" s="267"/>
      <c r="J48" s="267"/>
      <c r="K48" s="265"/>
    </row>
    <row r="49" spans="2:11" s="1" customFormat="1" ht="15" customHeight="1">
      <c r="B49" s="268"/>
      <c r="C49" s="269"/>
      <c r="D49" s="269"/>
      <c r="E49" s="267" t="s">
        <v>1066</v>
      </c>
      <c r="F49" s="267"/>
      <c r="G49" s="267"/>
      <c r="H49" s="267"/>
      <c r="I49" s="267"/>
      <c r="J49" s="267"/>
      <c r="K49" s="265"/>
    </row>
    <row r="50" spans="2:11" s="1" customFormat="1" ht="15" customHeight="1">
      <c r="B50" s="268"/>
      <c r="C50" s="269"/>
      <c r="D50" s="269"/>
      <c r="E50" s="267" t="s">
        <v>1067</v>
      </c>
      <c r="F50" s="267"/>
      <c r="G50" s="267"/>
      <c r="H50" s="267"/>
      <c r="I50" s="267"/>
      <c r="J50" s="267"/>
      <c r="K50" s="265"/>
    </row>
    <row r="51" spans="2:11" s="1" customFormat="1" ht="15" customHeight="1">
      <c r="B51" s="268"/>
      <c r="C51" s="269"/>
      <c r="D51" s="267" t="s">
        <v>1068</v>
      </c>
      <c r="E51" s="267"/>
      <c r="F51" s="267"/>
      <c r="G51" s="267"/>
      <c r="H51" s="267"/>
      <c r="I51" s="267"/>
      <c r="J51" s="267"/>
      <c r="K51" s="265"/>
    </row>
    <row r="52" spans="2:11" s="1" customFormat="1" ht="25.5" customHeight="1">
      <c r="B52" s="263"/>
      <c r="C52" s="264" t="s">
        <v>1069</v>
      </c>
      <c r="D52" s="264"/>
      <c r="E52" s="264"/>
      <c r="F52" s="264"/>
      <c r="G52" s="264"/>
      <c r="H52" s="264"/>
      <c r="I52" s="264"/>
      <c r="J52" s="264"/>
      <c r="K52" s="265"/>
    </row>
    <row r="53" spans="2:11" s="1" customFormat="1" ht="5.25" customHeight="1">
      <c r="B53" s="263"/>
      <c r="C53" s="266"/>
      <c r="D53" s="266"/>
      <c r="E53" s="266"/>
      <c r="F53" s="266"/>
      <c r="G53" s="266"/>
      <c r="H53" s="266"/>
      <c r="I53" s="266"/>
      <c r="J53" s="266"/>
      <c r="K53" s="265"/>
    </row>
    <row r="54" spans="2:11" s="1" customFormat="1" ht="15" customHeight="1">
      <c r="B54" s="263"/>
      <c r="C54" s="267" t="s">
        <v>1070</v>
      </c>
      <c r="D54" s="267"/>
      <c r="E54" s="267"/>
      <c r="F54" s="267"/>
      <c r="G54" s="267"/>
      <c r="H54" s="267"/>
      <c r="I54" s="267"/>
      <c r="J54" s="267"/>
      <c r="K54" s="265"/>
    </row>
    <row r="55" spans="2:11" s="1" customFormat="1" ht="15" customHeight="1">
      <c r="B55" s="263"/>
      <c r="C55" s="267" t="s">
        <v>1071</v>
      </c>
      <c r="D55" s="267"/>
      <c r="E55" s="267"/>
      <c r="F55" s="267"/>
      <c r="G55" s="267"/>
      <c r="H55" s="267"/>
      <c r="I55" s="267"/>
      <c r="J55" s="267"/>
      <c r="K55" s="265"/>
    </row>
    <row r="56" spans="2:11" s="1" customFormat="1" ht="12.75" customHeight="1">
      <c r="B56" s="263"/>
      <c r="C56" s="267"/>
      <c r="D56" s="267"/>
      <c r="E56" s="267"/>
      <c r="F56" s="267"/>
      <c r="G56" s="267"/>
      <c r="H56" s="267"/>
      <c r="I56" s="267"/>
      <c r="J56" s="267"/>
      <c r="K56" s="265"/>
    </row>
    <row r="57" spans="2:11" s="1" customFormat="1" ht="15" customHeight="1">
      <c r="B57" s="263"/>
      <c r="C57" s="267" t="s">
        <v>1072</v>
      </c>
      <c r="D57" s="267"/>
      <c r="E57" s="267"/>
      <c r="F57" s="267"/>
      <c r="G57" s="267"/>
      <c r="H57" s="267"/>
      <c r="I57" s="267"/>
      <c r="J57" s="267"/>
      <c r="K57" s="265"/>
    </row>
    <row r="58" spans="2:11" s="1" customFormat="1" ht="15" customHeight="1">
      <c r="B58" s="263"/>
      <c r="C58" s="269"/>
      <c r="D58" s="267" t="s">
        <v>1073</v>
      </c>
      <c r="E58" s="267"/>
      <c r="F58" s="267"/>
      <c r="G58" s="267"/>
      <c r="H58" s="267"/>
      <c r="I58" s="267"/>
      <c r="J58" s="267"/>
      <c r="K58" s="265"/>
    </row>
    <row r="59" spans="2:11" s="1" customFormat="1" ht="15" customHeight="1">
      <c r="B59" s="263"/>
      <c r="C59" s="269"/>
      <c r="D59" s="267" t="s">
        <v>1074</v>
      </c>
      <c r="E59" s="267"/>
      <c r="F59" s="267"/>
      <c r="G59" s="267"/>
      <c r="H59" s="267"/>
      <c r="I59" s="267"/>
      <c r="J59" s="267"/>
      <c r="K59" s="265"/>
    </row>
    <row r="60" spans="2:11" s="1" customFormat="1" ht="15" customHeight="1">
      <c r="B60" s="263"/>
      <c r="C60" s="269"/>
      <c r="D60" s="267" t="s">
        <v>1075</v>
      </c>
      <c r="E60" s="267"/>
      <c r="F60" s="267"/>
      <c r="G60" s="267"/>
      <c r="H60" s="267"/>
      <c r="I60" s="267"/>
      <c r="J60" s="267"/>
      <c r="K60" s="265"/>
    </row>
    <row r="61" spans="2:11" s="1" customFormat="1" ht="15" customHeight="1">
      <c r="B61" s="263"/>
      <c r="C61" s="269"/>
      <c r="D61" s="267" t="s">
        <v>1076</v>
      </c>
      <c r="E61" s="267"/>
      <c r="F61" s="267"/>
      <c r="G61" s="267"/>
      <c r="H61" s="267"/>
      <c r="I61" s="267"/>
      <c r="J61" s="267"/>
      <c r="K61" s="265"/>
    </row>
    <row r="62" spans="2:11" s="1" customFormat="1" ht="15" customHeight="1">
      <c r="B62" s="263"/>
      <c r="C62" s="269"/>
      <c r="D62" s="272" t="s">
        <v>1077</v>
      </c>
      <c r="E62" s="272"/>
      <c r="F62" s="272"/>
      <c r="G62" s="272"/>
      <c r="H62" s="272"/>
      <c r="I62" s="272"/>
      <c r="J62" s="272"/>
      <c r="K62" s="265"/>
    </row>
    <row r="63" spans="2:11" s="1" customFormat="1" ht="15" customHeight="1">
      <c r="B63" s="263"/>
      <c r="C63" s="269"/>
      <c r="D63" s="267" t="s">
        <v>1078</v>
      </c>
      <c r="E63" s="267"/>
      <c r="F63" s="267"/>
      <c r="G63" s="267"/>
      <c r="H63" s="267"/>
      <c r="I63" s="267"/>
      <c r="J63" s="267"/>
      <c r="K63" s="265"/>
    </row>
    <row r="64" spans="2:11" s="1" customFormat="1" ht="12.75" customHeight="1">
      <c r="B64" s="263"/>
      <c r="C64" s="269"/>
      <c r="D64" s="269"/>
      <c r="E64" s="273"/>
      <c r="F64" s="269"/>
      <c r="G64" s="269"/>
      <c r="H64" s="269"/>
      <c r="I64" s="269"/>
      <c r="J64" s="269"/>
      <c r="K64" s="265"/>
    </row>
    <row r="65" spans="2:11" s="1" customFormat="1" ht="15" customHeight="1">
      <c r="B65" s="263"/>
      <c r="C65" s="269"/>
      <c r="D65" s="267" t="s">
        <v>1079</v>
      </c>
      <c r="E65" s="267"/>
      <c r="F65" s="267"/>
      <c r="G65" s="267"/>
      <c r="H65" s="267"/>
      <c r="I65" s="267"/>
      <c r="J65" s="267"/>
      <c r="K65" s="265"/>
    </row>
    <row r="66" spans="2:11" s="1" customFormat="1" ht="15" customHeight="1">
      <c r="B66" s="263"/>
      <c r="C66" s="269"/>
      <c r="D66" s="272" t="s">
        <v>1080</v>
      </c>
      <c r="E66" s="272"/>
      <c r="F66" s="272"/>
      <c r="G66" s="272"/>
      <c r="H66" s="272"/>
      <c r="I66" s="272"/>
      <c r="J66" s="272"/>
      <c r="K66" s="265"/>
    </row>
    <row r="67" spans="2:11" s="1" customFormat="1" ht="15" customHeight="1">
      <c r="B67" s="263"/>
      <c r="C67" s="269"/>
      <c r="D67" s="267" t="s">
        <v>1081</v>
      </c>
      <c r="E67" s="267"/>
      <c r="F67" s="267"/>
      <c r="G67" s="267"/>
      <c r="H67" s="267"/>
      <c r="I67" s="267"/>
      <c r="J67" s="267"/>
      <c r="K67" s="265"/>
    </row>
    <row r="68" spans="2:11" s="1" customFormat="1" ht="15" customHeight="1">
      <c r="B68" s="263"/>
      <c r="C68" s="269"/>
      <c r="D68" s="267" t="s">
        <v>1082</v>
      </c>
      <c r="E68" s="267"/>
      <c r="F68" s="267"/>
      <c r="G68" s="267"/>
      <c r="H68" s="267"/>
      <c r="I68" s="267"/>
      <c r="J68" s="267"/>
      <c r="K68" s="265"/>
    </row>
    <row r="69" spans="2:11" s="1" customFormat="1" ht="15" customHeight="1">
      <c r="B69" s="263"/>
      <c r="C69" s="269"/>
      <c r="D69" s="267" t="s">
        <v>1083</v>
      </c>
      <c r="E69" s="267"/>
      <c r="F69" s="267"/>
      <c r="G69" s="267"/>
      <c r="H69" s="267"/>
      <c r="I69" s="267"/>
      <c r="J69" s="267"/>
      <c r="K69" s="265"/>
    </row>
    <row r="70" spans="2:11" s="1" customFormat="1" ht="15" customHeight="1">
      <c r="B70" s="263"/>
      <c r="C70" s="269"/>
      <c r="D70" s="267" t="s">
        <v>1084</v>
      </c>
      <c r="E70" s="267"/>
      <c r="F70" s="267"/>
      <c r="G70" s="267"/>
      <c r="H70" s="267"/>
      <c r="I70" s="267"/>
      <c r="J70" s="267"/>
      <c r="K70" s="265"/>
    </row>
    <row r="71" spans="2:11" s="1" customFormat="1" ht="12.75" customHeight="1">
      <c r="B71" s="274"/>
      <c r="C71" s="275"/>
      <c r="D71" s="275"/>
      <c r="E71" s="275"/>
      <c r="F71" s="275"/>
      <c r="G71" s="275"/>
      <c r="H71" s="275"/>
      <c r="I71" s="275"/>
      <c r="J71" s="275"/>
      <c r="K71" s="276"/>
    </row>
    <row r="72" spans="2:11" s="1" customFormat="1" ht="18.75" customHeight="1">
      <c r="B72" s="277"/>
      <c r="C72" s="277"/>
      <c r="D72" s="277"/>
      <c r="E72" s="277"/>
      <c r="F72" s="277"/>
      <c r="G72" s="277"/>
      <c r="H72" s="277"/>
      <c r="I72" s="277"/>
      <c r="J72" s="277"/>
      <c r="K72" s="278"/>
    </row>
    <row r="73" spans="2:11" s="1" customFormat="1" ht="18.75" customHeight="1">
      <c r="B73" s="278"/>
      <c r="C73" s="278"/>
      <c r="D73" s="278"/>
      <c r="E73" s="278"/>
      <c r="F73" s="278"/>
      <c r="G73" s="278"/>
      <c r="H73" s="278"/>
      <c r="I73" s="278"/>
      <c r="J73" s="278"/>
      <c r="K73" s="278"/>
    </row>
    <row r="74" spans="2:11" s="1" customFormat="1" ht="7.5" customHeight="1">
      <c r="B74" s="279"/>
      <c r="C74" s="280"/>
      <c r="D74" s="280"/>
      <c r="E74" s="280"/>
      <c r="F74" s="280"/>
      <c r="G74" s="280"/>
      <c r="H74" s="280"/>
      <c r="I74" s="280"/>
      <c r="J74" s="280"/>
      <c r="K74" s="281"/>
    </row>
    <row r="75" spans="2:11" s="1" customFormat="1" ht="45" customHeight="1">
      <c r="B75" s="282"/>
      <c r="C75" s="283" t="s">
        <v>1085</v>
      </c>
      <c r="D75" s="283"/>
      <c r="E75" s="283"/>
      <c r="F75" s="283"/>
      <c r="G75" s="283"/>
      <c r="H75" s="283"/>
      <c r="I75" s="283"/>
      <c r="J75" s="283"/>
      <c r="K75" s="284"/>
    </row>
    <row r="76" spans="2:11" s="1" customFormat="1" ht="17.25" customHeight="1">
      <c r="B76" s="282"/>
      <c r="C76" s="285" t="s">
        <v>1086</v>
      </c>
      <c r="D76" s="285"/>
      <c r="E76" s="285"/>
      <c r="F76" s="285" t="s">
        <v>1087</v>
      </c>
      <c r="G76" s="286"/>
      <c r="H76" s="285" t="s">
        <v>54</v>
      </c>
      <c r="I76" s="285" t="s">
        <v>57</v>
      </c>
      <c r="J76" s="285" t="s">
        <v>1088</v>
      </c>
      <c r="K76" s="284"/>
    </row>
    <row r="77" spans="2:11" s="1" customFormat="1" ht="17.25" customHeight="1">
      <c r="B77" s="282"/>
      <c r="C77" s="287" t="s">
        <v>1089</v>
      </c>
      <c r="D77" s="287"/>
      <c r="E77" s="287"/>
      <c r="F77" s="288" t="s">
        <v>1090</v>
      </c>
      <c r="G77" s="289"/>
      <c r="H77" s="287"/>
      <c r="I77" s="287"/>
      <c r="J77" s="287" t="s">
        <v>1091</v>
      </c>
      <c r="K77" s="284"/>
    </row>
    <row r="78" spans="2:11" s="1" customFormat="1" ht="5.25" customHeight="1">
      <c r="B78" s="282"/>
      <c r="C78" s="290"/>
      <c r="D78" s="290"/>
      <c r="E78" s="290"/>
      <c r="F78" s="290"/>
      <c r="G78" s="291"/>
      <c r="H78" s="290"/>
      <c r="I78" s="290"/>
      <c r="J78" s="290"/>
      <c r="K78" s="284"/>
    </row>
    <row r="79" spans="2:11" s="1" customFormat="1" ht="15" customHeight="1">
      <c r="B79" s="282"/>
      <c r="C79" s="270" t="s">
        <v>53</v>
      </c>
      <c r="D79" s="292"/>
      <c r="E79" s="292"/>
      <c r="F79" s="293" t="s">
        <v>1092</v>
      </c>
      <c r="G79" s="294"/>
      <c r="H79" s="270" t="s">
        <v>1093</v>
      </c>
      <c r="I79" s="270" t="s">
        <v>1094</v>
      </c>
      <c r="J79" s="270">
        <v>20</v>
      </c>
      <c r="K79" s="284"/>
    </row>
    <row r="80" spans="2:11" s="1" customFormat="1" ht="15" customHeight="1">
      <c r="B80" s="282"/>
      <c r="C80" s="270" t="s">
        <v>1095</v>
      </c>
      <c r="D80" s="270"/>
      <c r="E80" s="270"/>
      <c r="F80" s="293" t="s">
        <v>1092</v>
      </c>
      <c r="G80" s="294"/>
      <c r="H80" s="270" t="s">
        <v>1096</v>
      </c>
      <c r="I80" s="270" t="s">
        <v>1094</v>
      </c>
      <c r="J80" s="270">
        <v>120</v>
      </c>
      <c r="K80" s="284"/>
    </row>
    <row r="81" spans="2:11" s="1" customFormat="1" ht="15" customHeight="1">
      <c r="B81" s="295"/>
      <c r="C81" s="270" t="s">
        <v>1097</v>
      </c>
      <c r="D81" s="270"/>
      <c r="E81" s="270"/>
      <c r="F81" s="293" t="s">
        <v>1098</v>
      </c>
      <c r="G81" s="294"/>
      <c r="H81" s="270" t="s">
        <v>1099</v>
      </c>
      <c r="I81" s="270" t="s">
        <v>1094</v>
      </c>
      <c r="J81" s="270">
        <v>50</v>
      </c>
      <c r="K81" s="284"/>
    </row>
    <row r="82" spans="2:11" s="1" customFormat="1" ht="15" customHeight="1">
      <c r="B82" s="295"/>
      <c r="C82" s="270" t="s">
        <v>1100</v>
      </c>
      <c r="D82" s="270"/>
      <c r="E82" s="270"/>
      <c r="F82" s="293" t="s">
        <v>1092</v>
      </c>
      <c r="G82" s="294"/>
      <c r="H82" s="270" t="s">
        <v>1101</v>
      </c>
      <c r="I82" s="270" t="s">
        <v>1102</v>
      </c>
      <c r="J82" s="270"/>
      <c r="K82" s="284"/>
    </row>
    <row r="83" spans="2:11" s="1" customFormat="1" ht="15" customHeight="1">
      <c r="B83" s="295"/>
      <c r="C83" s="296" t="s">
        <v>1103</v>
      </c>
      <c r="D83" s="296"/>
      <c r="E83" s="296"/>
      <c r="F83" s="297" t="s">
        <v>1098</v>
      </c>
      <c r="G83" s="296"/>
      <c r="H83" s="296" t="s">
        <v>1104</v>
      </c>
      <c r="I83" s="296" t="s">
        <v>1094</v>
      </c>
      <c r="J83" s="296">
        <v>15</v>
      </c>
      <c r="K83" s="284"/>
    </row>
    <row r="84" spans="2:11" s="1" customFormat="1" ht="15" customHeight="1">
      <c r="B84" s="295"/>
      <c r="C84" s="296" t="s">
        <v>1105</v>
      </c>
      <c r="D84" s="296"/>
      <c r="E84" s="296"/>
      <c r="F84" s="297" t="s">
        <v>1098</v>
      </c>
      <c r="G84" s="296"/>
      <c r="H84" s="296" t="s">
        <v>1106</v>
      </c>
      <c r="I84" s="296" t="s">
        <v>1094</v>
      </c>
      <c r="J84" s="296">
        <v>15</v>
      </c>
      <c r="K84" s="284"/>
    </row>
    <row r="85" spans="2:11" s="1" customFormat="1" ht="15" customHeight="1">
      <c r="B85" s="295"/>
      <c r="C85" s="296" t="s">
        <v>1107</v>
      </c>
      <c r="D85" s="296"/>
      <c r="E85" s="296"/>
      <c r="F85" s="297" t="s">
        <v>1098</v>
      </c>
      <c r="G85" s="296"/>
      <c r="H85" s="296" t="s">
        <v>1108</v>
      </c>
      <c r="I85" s="296" t="s">
        <v>1094</v>
      </c>
      <c r="J85" s="296">
        <v>20</v>
      </c>
      <c r="K85" s="284"/>
    </row>
    <row r="86" spans="2:11" s="1" customFormat="1" ht="15" customHeight="1">
      <c r="B86" s="295"/>
      <c r="C86" s="296" t="s">
        <v>1109</v>
      </c>
      <c r="D86" s="296"/>
      <c r="E86" s="296"/>
      <c r="F86" s="297" t="s">
        <v>1098</v>
      </c>
      <c r="G86" s="296"/>
      <c r="H86" s="296" t="s">
        <v>1110</v>
      </c>
      <c r="I86" s="296" t="s">
        <v>1094</v>
      </c>
      <c r="J86" s="296">
        <v>20</v>
      </c>
      <c r="K86" s="284"/>
    </row>
    <row r="87" spans="2:11" s="1" customFormat="1" ht="15" customHeight="1">
      <c r="B87" s="295"/>
      <c r="C87" s="270" t="s">
        <v>1111</v>
      </c>
      <c r="D87" s="270"/>
      <c r="E87" s="270"/>
      <c r="F87" s="293" t="s">
        <v>1098</v>
      </c>
      <c r="G87" s="294"/>
      <c r="H87" s="270" t="s">
        <v>1112</v>
      </c>
      <c r="I87" s="270" t="s">
        <v>1094</v>
      </c>
      <c r="J87" s="270">
        <v>50</v>
      </c>
      <c r="K87" s="284"/>
    </row>
    <row r="88" spans="2:11" s="1" customFormat="1" ht="15" customHeight="1">
      <c r="B88" s="295"/>
      <c r="C88" s="270" t="s">
        <v>1113</v>
      </c>
      <c r="D88" s="270"/>
      <c r="E88" s="270"/>
      <c r="F88" s="293" t="s">
        <v>1098</v>
      </c>
      <c r="G88" s="294"/>
      <c r="H88" s="270" t="s">
        <v>1114</v>
      </c>
      <c r="I88" s="270" t="s">
        <v>1094</v>
      </c>
      <c r="J88" s="270">
        <v>20</v>
      </c>
      <c r="K88" s="284"/>
    </row>
    <row r="89" spans="2:11" s="1" customFormat="1" ht="15" customHeight="1">
      <c r="B89" s="295"/>
      <c r="C89" s="270" t="s">
        <v>1115</v>
      </c>
      <c r="D89" s="270"/>
      <c r="E89" s="270"/>
      <c r="F89" s="293" t="s">
        <v>1098</v>
      </c>
      <c r="G89" s="294"/>
      <c r="H89" s="270" t="s">
        <v>1116</v>
      </c>
      <c r="I89" s="270" t="s">
        <v>1094</v>
      </c>
      <c r="J89" s="270">
        <v>20</v>
      </c>
      <c r="K89" s="284"/>
    </row>
    <row r="90" spans="2:11" s="1" customFormat="1" ht="15" customHeight="1">
      <c r="B90" s="295"/>
      <c r="C90" s="270" t="s">
        <v>1117</v>
      </c>
      <c r="D90" s="270"/>
      <c r="E90" s="270"/>
      <c r="F90" s="293" t="s">
        <v>1098</v>
      </c>
      <c r="G90" s="294"/>
      <c r="H90" s="270" t="s">
        <v>1118</v>
      </c>
      <c r="I90" s="270" t="s">
        <v>1094</v>
      </c>
      <c r="J90" s="270">
        <v>50</v>
      </c>
      <c r="K90" s="284"/>
    </row>
    <row r="91" spans="2:11" s="1" customFormat="1" ht="15" customHeight="1">
      <c r="B91" s="295"/>
      <c r="C91" s="270" t="s">
        <v>1119</v>
      </c>
      <c r="D91" s="270"/>
      <c r="E91" s="270"/>
      <c r="F91" s="293" t="s">
        <v>1098</v>
      </c>
      <c r="G91" s="294"/>
      <c r="H91" s="270" t="s">
        <v>1119</v>
      </c>
      <c r="I91" s="270" t="s">
        <v>1094</v>
      </c>
      <c r="J91" s="270">
        <v>50</v>
      </c>
      <c r="K91" s="284"/>
    </row>
    <row r="92" spans="2:11" s="1" customFormat="1" ht="15" customHeight="1">
      <c r="B92" s="295"/>
      <c r="C92" s="270" t="s">
        <v>1120</v>
      </c>
      <c r="D92" s="270"/>
      <c r="E92" s="270"/>
      <c r="F92" s="293" t="s">
        <v>1098</v>
      </c>
      <c r="G92" s="294"/>
      <c r="H92" s="270" t="s">
        <v>1121</v>
      </c>
      <c r="I92" s="270" t="s">
        <v>1094</v>
      </c>
      <c r="J92" s="270">
        <v>255</v>
      </c>
      <c r="K92" s="284"/>
    </row>
    <row r="93" spans="2:11" s="1" customFormat="1" ht="15" customHeight="1">
      <c r="B93" s="295"/>
      <c r="C93" s="270" t="s">
        <v>1122</v>
      </c>
      <c r="D93" s="270"/>
      <c r="E93" s="270"/>
      <c r="F93" s="293" t="s">
        <v>1092</v>
      </c>
      <c r="G93" s="294"/>
      <c r="H93" s="270" t="s">
        <v>1123</v>
      </c>
      <c r="I93" s="270" t="s">
        <v>1124</v>
      </c>
      <c r="J93" s="270"/>
      <c r="K93" s="284"/>
    </row>
    <row r="94" spans="2:11" s="1" customFormat="1" ht="15" customHeight="1">
      <c r="B94" s="295"/>
      <c r="C94" s="270" t="s">
        <v>1125</v>
      </c>
      <c r="D94" s="270"/>
      <c r="E94" s="270"/>
      <c r="F94" s="293" t="s">
        <v>1092</v>
      </c>
      <c r="G94" s="294"/>
      <c r="H94" s="270" t="s">
        <v>1126</v>
      </c>
      <c r="I94" s="270" t="s">
        <v>1127</v>
      </c>
      <c r="J94" s="270"/>
      <c r="K94" s="284"/>
    </row>
    <row r="95" spans="2:11" s="1" customFormat="1" ht="15" customHeight="1">
      <c r="B95" s="295"/>
      <c r="C95" s="270" t="s">
        <v>1128</v>
      </c>
      <c r="D95" s="270"/>
      <c r="E95" s="270"/>
      <c r="F95" s="293" t="s">
        <v>1092</v>
      </c>
      <c r="G95" s="294"/>
      <c r="H95" s="270" t="s">
        <v>1128</v>
      </c>
      <c r="I95" s="270" t="s">
        <v>1127</v>
      </c>
      <c r="J95" s="270"/>
      <c r="K95" s="284"/>
    </row>
    <row r="96" spans="2:11" s="1" customFormat="1" ht="15" customHeight="1">
      <c r="B96" s="295"/>
      <c r="C96" s="270" t="s">
        <v>38</v>
      </c>
      <c r="D96" s="270"/>
      <c r="E96" s="270"/>
      <c r="F96" s="293" t="s">
        <v>1092</v>
      </c>
      <c r="G96" s="294"/>
      <c r="H96" s="270" t="s">
        <v>1129</v>
      </c>
      <c r="I96" s="270" t="s">
        <v>1127</v>
      </c>
      <c r="J96" s="270"/>
      <c r="K96" s="284"/>
    </row>
    <row r="97" spans="2:11" s="1" customFormat="1" ht="15" customHeight="1">
      <c r="B97" s="295"/>
      <c r="C97" s="270" t="s">
        <v>48</v>
      </c>
      <c r="D97" s="270"/>
      <c r="E97" s="270"/>
      <c r="F97" s="293" t="s">
        <v>1092</v>
      </c>
      <c r="G97" s="294"/>
      <c r="H97" s="270" t="s">
        <v>1130</v>
      </c>
      <c r="I97" s="270" t="s">
        <v>1127</v>
      </c>
      <c r="J97" s="270"/>
      <c r="K97" s="284"/>
    </row>
    <row r="98" spans="2:11" s="1" customFormat="1" ht="15" customHeight="1">
      <c r="B98" s="298"/>
      <c r="C98" s="299"/>
      <c r="D98" s="299"/>
      <c r="E98" s="299"/>
      <c r="F98" s="299"/>
      <c r="G98" s="299"/>
      <c r="H98" s="299"/>
      <c r="I98" s="299"/>
      <c r="J98" s="299"/>
      <c r="K98" s="300"/>
    </row>
    <row r="99" spans="2:11" s="1" customFormat="1" ht="18.75" customHeight="1">
      <c r="B99" s="301"/>
      <c r="C99" s="302"/>
      <c r="D99" s="302"/>
      <c r="E99" s="302"/>
      <c r="F99" s="302"/>
      <c r="G99" s="302"/>
      <c r="H99" s="302"/>
      <c r="I99" s="302"/>
      <c r="J99" s="302"/>
      <c r="K99" s="301"/>
    </row>
    <row r="100" spans="2:11" s="1" customFormat="1" ht="18.75" customHeight="1">
      <c r="B100" s="278"/>
      <c r="C100" s="278"/>
      <c r="D100" s="278"/>
      <c r="E100" s="278"/>
      <c r="F100" s="278"/>
      <c r="G100" s="278"/>
      <c r="H100" s="278"/>
      <c r="I100" s="278"/>
      <c r="J100" s="278"/>
      <c r="K100" s="278"/>
    </row>
    <row r="101" spans="2:11" s="1" customFormat="1" ht="7.5" customHeight="1">
      <c r="B101" s="279"/>
      <c r="C101" s="280"/>
      <c r="D101" s="280"/>
      <c r="E101" s="280"/>
      <c r="F101" s="280"/>
      <c r="G101" s="280"/>
      <c r="H101" s="280"/>
      <c r="I101" s="280"/>
      <c r="J101" s="280"/>
      <c r="K101" s="281"/>
    </row>
    <row r="102" spans="2:11" s="1" customFormat="1" ht="45" customHeight="1">
      <c r="B102" s="282"/>
      <c r="C102" s="283" t="s">
        <v>1131</v>
      </c>
      <c r="D102" s="283"/>
      <c r="E102" s="283"/>
      <c r="F102" s="283"/>
      <c r="G102" s="283"/>
      <c r="H102" s="283"/>
      <c r="I102" s="283"/>
      <c r="J102" s="283"/>
      <c r="K102" s="284"/>
    </row>
    <row r="103" spans="2:11" s="1" customFormat="1" ht="17.25" customHeight="1">
      <c r="B103" s="282"/>
      <c r="C103" s="285" t="s">
        <v>1086</v>
      </c>
      <c r="D103" s="285"/>
      <c r="E103" s="285"/>
      <c r="F103" s="285" t="s">
        <v>1087</v>
      </c>
      <c r="G103" s="286"/>
      <c r="H103" s="285" t="s">
        <v>54</v>
      </c>
      <c r="I103" s="285" t="s">
        <v>57</v>
      </c>
      <c r="J103" s="285" t="s">
        <v>1088</v>
      </c>
      <c r="K103" s="284"/>
    </row>
    <row r="104" spans="2:11" s="1" customFormat="1" ht="17.25" customHeight="1">
      <c r="B104" s="282"/>
      <c r="C104" s="287" t="s">
        <v>1089</v>
      </c>
      <c r="D104" s="287"/>
      <c r="E104" s="287"/>
      <c r="F104" s="288" t="s">
        <v>1090</v>
      </c>
      <c r="G104" s="289"/>
      <c r="H104" s="287"/>
      <c r="I104" s="287"/>
      <c r="J104" s="287" t="s">
        <v>1091</v>
      </c>
      <c r="K104" s="284"/>
    </row>
    <row r="105" spans="2:11" s="1" customFormat="1" ht="5.25" customHeight="1">
      <c r="B105" s="282"/>
      <c r="C105" s="285"/>
      <c r="D105" s="285"/>
      <c r="E105" s="285"/>
      <c r="F105" s="285"/>
      <c r="G105" s="303"/>
      <c r="H105" s="285"/>
      <c r="I105" s="285"/>
      <c r="J105" s="285"/>
      <c r="K105" s="284"/>
    </row>
    <row r="106" spans="2:11" s="1" customFormat="1" ht="15" customHeight="1">
      <c r="B106" s="282"/>
      <c r="C106" s="270" t="s">
        <v>53</v>
      </c>
      <c r="D106" s="292"/>
      <c r="E106" s="292"/>
      <c r="F106" s="293" t="s">
        <v>1092</v>
      </c>
      <c r="G106" s="270"/>
      <c r="H106" s="270" t="s">
        <v>1132</v>
      </c>
      <c r="I106" s="270" t="s">
        <v>1094</v>
      </c>
      <c r="J106" s="270">
        <v>20</v>
      </c>
      <c r="K106" s="284"/>
    </row>
    <row r="107" spans="2:11" s="1" customFormat="1" ht="15" customHeight="1">
      <c r="B107" s="282"/>
      <c r="C107" s="270" t="s">
        <v>1095</v>
      </c>
      <c r="D107" s="270"/>
      <c r="E107" s="270"/>
      <c r="F107" s="293" t="s">
        <v>1092</v>
      </c>
      <c r="G107" s="270"/>
      <c r="H107" s="270" t="s">
        <v>1132</v>
      </c>
      <c r="I107" s="270" t="s">
        <v>1094</v>
      </c>
      <c r="J107" s="270">
        <v>120</v>
      </c>
      <c r="K107" s="284"/>
    </row>
    <row r="108" spans="2:11" s="1" customFormat="1" ht="15" customHeight="1">
      <c r="B108" s="295"/>
      <c r="C108" s="270" t="s">
        <v>1097</v>
      </c>
      <c r="D108" s="270"/>
      <c r="E108" s="270"/>
      <c r="F108" s="293" t="s">
        <v>1098</v>
      </c>
      <c r="G108" s="270"/>
      <c r="H108" s="270" t="s">
        <v>1132</v>
      </c>
      <c r="I108" s="270" t="s">
        <v>1094</v>
      </c>
      <c r="J108" s="270">
        <v>50</v>
      </c>
      <c r="K108" s="284"/>
    </row>
    <row r="109" spans="2:11" s="1" customFormat="1" ht="15" customHeight="1">
      <c r="B109" s="295"/>
      <c r="C109" s="270" t="s">
        <v>1100</v>
      </c>
      <c r="D109" s="270"/>
      <c r="E109" s="270"/>
      <c r="F109" s="293" t="s">
        <v>1092</v>
      </c>
      <c r="G109" s="270"/>
      <c r="H109" s="270" t="s">
        <v>1132</v>
      </c>
      <c r="I109" s="270" t="s">
        <v>1102</v>
      </c>
      <c r="J109" s="270"/>
      <c r="K109" s="284"/>
    </row>
    <row r="110" spans="2:11" s="1" customFormat="1" ht="15" customHeight="1">
      <c r="B110" s="295"/>
      <c r="C110" s="270" t="s">
        <v>1111</v>
      </c>
      <c r="D110" s="270"/>
      <c r="E110" s="270"/>
      <c r="F110" s="293" t="s">
        <v>1098</v>
      </c>
      <c r="G110" s="270"/>
      <c r="H110" s="270" t="s">
        <v>1132</v>
      </c>
      <c r="I110" s="270" t="s">
        <v>1094</v>
      </c>
      <c r="J110" s="270">
        <v>50</v>
      </c>
      <c r="K110" s="284"/>
    </row>
    <row r="111" spans="2:11" s="1" customFormat="1" ht="15" customHeight="1">
      <c r="B111" s="295"/>
      <c r="C111" s="270" t="s">
        <v>1119</v>
      </c>
      <c r="D111" s="270"/>
      <c r="E111" s="270"/>
      <c r="F111" s="293" t="s">
        <v>1098</v>
      </c>
      <c r="G111" s="270"/>
      <c r="H111" s="270" t="s">
        <v>1132</v>
      </c>
      <c r="I111" s="270" t="s">
        <v>1094</v>
      </c>
      <c r="J111" s="270">
        <v>50</v>
      </c>
      <c r="K111" s="284"/>
    </row>
    <row r="112" spans="2:11" s="1" customFormat="1" ht="15" customHeight="1">
      <c r="B112" s="295"/>
      <c r="C112" s="270" t="s">
        <v>1117</v>
      </c>
      <c r="D112" s="270"/>
      <c r="E112" s="270"/>
      <c r="F112" s="293" t="s">
        <v>1098</v>
      </c>
      <c r="G112" s="270"/>
      <c r="H112" s="270" t="s">
        <v>1132</v>
      </c>
      <c r="I112" s="270" t="s">
        <v>1094</v>
      </c>
      <c r="J112" s="270">
        <v>50</v>
      </c>
      <c r="K112" s="284"/>
    </row>
    <row r="113" spans="2:11" s="1" customFormat="1" ht="15" customHeight="1">
      <c r="B113" s="295"/>
      <c r="C113" s="270" t="s">
        <v>53</v>
      </c>
      <c r="D113" s="270"/>
      <c r="E113" s="270"/>
      <c r="F113" s="293" t="s">
        <v>1092</v>
      </c>
      <c r="G113" s="270"/>
      <c r="H113" s="270" t="s">
        <v>1133</v>
      </c>
      <c r="I113" s="270" t="s">
        <v>1094</v>
      </c>
      <c r="J113" s="270">
        <v>20</v>
      </c>
      <c r="K113" s="284"/>
    </row>
    <row r="114" spans="2:11" s="1" customFormat="1" ht="15" customHeight="1">
      <c r="B114" s="295"/>
      <c r="C114" s="270" t="s">
        <v>1134</v>
      </c>
      <c r="D114" s="270"/>
      <c r="E114" s="270"/>
      <c r="F114" s="293" t="s">
        <v>1092</v>
      </c>
      <c r="G114" s="270"/>
      <c r="H114" s="270" t="s">
        <v>1135</v>
      </c>
      <c r="I114" s="270" t="s">
        <v>1094</v>
      </c>
      <c r="J114" s="270">
        <v>120</v>
      </c>
      <c r="K114" s="284"/>
    </row>
    <row r="115" spans="2:11" s="1" customFormat="1" ht="15" customHeight="1">
      <c r="B115" s="295"/>
      <c r="C115" s="270" t="s">
        <v>38</v>
      </c>
      <c r="D115" s="270"/>
      <c r="E115" s="270"/>
      <c r="F115" s="293" t="s">
        <v>1092</v>
      </c>
      <c r="G115" s="270"/>
      <c r="H115" s="270" t="s">
        <v>1136</v>
      </c>
      <c r="I115" s="270" t="s">
        <v>1127</v>
      </c>
      <c r="J115" s="270"/>
      <c r="K115" s="284"/>
    </row>
    <row r="116" spans="2:11" s="1" customFormat="1" ht="15" customHeight="1">
      <c r="B116" s="295"/>
      <c r="C116" s="270" t="s">
        <v>48</v>
      </c>
      <c r="D116" s="270"/>
      <c r="E116" s="270"/>
      <c r="F116" s="293" t="s">
        <v>1092</v>
      </c>
      <c r="G116" s="270"/>
      <c r="H116" s="270" t="s">
        <v>1137</v>
      </c>
      <c r="I116" s="270" t="s">
        <v>1127</v>
      </c>
      <c r="J116" s="270"/>
      <c r="K116" s="284"/>
    </row>
    <row r="117" spans="2:11" s="1" customFormat="1" ht="15" customHeight="1">
      <c r="B117" s="295"/>
      <c r="C117" s="270" t="s">
        <v>57</v>
      </c>
      <c r="D117" s="270"/>
      <c r="E117" s="270"/>
      <c r="F117" s="293" t="s">
        <v>1092</v>
      </c>
      <c r="G117" s="270"/>
      <c r="H117" s="270" t="s">
        <v>1138</v>
      </c>
      <c r="I117" s="270" t="s">
        <v>1139</v>
      </c>
      <c r="J117" s="270"/>
      <c r="K117" s="284"/>
    </row>
    <row r="118" spans="2:11" s="1" customFormat="1" ht="15" customHeight="1">
      <c r="B118" s="298"/>
      <c r="C118" s="304"/>
      <c r="D118" s="304"/>
      <c r="E118" s="304"/>
      <c r="F118" s="304"/>
      <c r="G118" s="304"/>
      <c r="H118" s="304"/>
      <c r="I118" s="304"/>
      <c r="J118" s="304"/>
      <c r="K118" s="300"/>
    </row>
    <row r="119" spans="2:11" s="1" customFormat="1" ht="18.75" customHeight="1">
      <c r="B119" s="305"/>
      <c r="C119" s="306"/>
      <c r="D119" s="306"/>
      <c r="E119" s="306"/>
      <c r="F119" s="307"/>
      <c r="G119" s="306"/>
      <c r="H119" s="306"/>
      <c r="I119" s="306"/>
      <c r="J119" s="306"/>
      <c r="K119" s="305"/>
    </row>
    <row r="120" spans="2:11" s="1" customFormat="1" ht="18.75" customHeight="1">
      <c r="B120" s="278"/>
      <c r="C120" s="278"/>
      <c r="D120" s="278"/>
      <c r="E120" s="278"/>
      <c r="F120" s="278"/>
      <c r="G120" s="278"/>
      <c r="H120" s="278"/>
      <c r="I120" s="278"/>
      <c r="J120" s="278"/>
      <c r="K120" s="278"/>
    </row>
    <row r="121" spans="2:11" s="1" customFormat="1" ht="7.5" customHeight="1">
      <c r="B121" s="308"/>
      <c r="C121" s="309"/>
      <c r="D121" s="309"/>
      <c r="E121" s="309"/>
      <c r="F121" s="309"/>
      <c r="G121" s="309"/>
      <c r="H121" s="309"/>
      <c r="I121" s="309"/>
      <c r="J121" s="309"/>
      <c r="K121" s="310"/>
    </row>
    <row r="122" spans="2:11" s="1" customFormat="1" ht="45" customHeight="1">
      <c r="B122" s="311"/>
      <c r="C122" s="261" t="s">
        <v>1140</v>
      </c>
      <c r="D122" s="261"/>
      <c r="E122" s="261"/>
      <c r="F122" s="261"/>
      <c r="G122" s="261"/>
      <c r="H122" s="261"/>
      <c r="I122" s="261"/>
      <c r="J122" s="261"/>
      <c r="K122" s="312"/>
    </row>
    <row r="123" spans="2:11" s="1" customFormat="1" ht="17.25" customHeight="1">
      <c r="B123" s="313"/>
      <c r="C123" s="285" t="s">
        <v>1086</v>
      </c>
      <c r="D123" s="285"/>
      <c r="E123" s="285"/>
      <c r="F123" s="285" t="s">
        <v>1087</v>
      </c>
      <c r="G123" s="286"/>
      <c r="H123" s="285" t="s">
        <v>54</v>
      </c>
      <c r="I123" s="285" t="s">
        <v>57</v>
      </c>
      <c r="J123" s="285" t="s">
        <v>1088</v>
      </c>
      <c r="K123" s="314"/>
    </row>
    <row r="124" spans="2:11" s="1" customFormat="1" ht="17.25" customHeight="1">
      <c r="B124" s="313"/>
      <c r="C124" s="287" t="s">
        <v>1089</v>
      </c>
      <c r="D124" s="287"/>
      <c r="E124" s="287"/>
      <c r="F124" s="288" t="s">
        <v>1090</v>
      </c>
      <c r="G124" s="289"/>
      <c r="H124" s="287"/>
      <c r="I124" s="287"/>
      <c r="J124" s="287" t="s">
        <v>1091</v>
      </c>
      <c r="K124" s="314"/>
    </row>
    <row r="125" spans="2:11" s="1" customFormat="1" ht="5.25" customHeight="1">
      <c r="B125" s="315"/>
      <c r="C125" s="290"/>
      <c r="D125" s="290"/>
      <c r="E125" s="290"/>
      <c r="F125" s="290"/>
      <c r="G125" s="316"/>
      <c r="H125" s="290"/>
      <c r="I125" s="290"/>
      <c r="J125" s="290"/>
      <c r="K125" s="317"/>
    </row>
    <row r="126" spans="2:11" s="1" customFormat="1" ht="15" customHeight="1">
      <c r="B126" s="315"/>
      <c r="C126" s="270" t="s">
        <v>1095</v>
      </c>
      <c r="D126" s="292"/>
      <c r="E126" s="292"/>
      <c r="F126" s="293" t="s">
        <v>1092</v>
      </c>
      <c r="G126" s="270"/>
      <c r="H126" s="270" t="s">
        <v>1132</v>
      </c>
      <c r="I126" s="270" t="s">
        <v>1094</v>
      </c>
      <c r="J126" s="270">
        <v>120</v>
      </c>
      <c r="K126" s="318"/>
    </row>
    <row r="127" spans="2:11" s="1" customFormat="1" ht="15" customHeight="1">
      <c r="B127" s="315"/>
      <c r="C127" s="270" t="s">
        <v>1141</v>
      </c>
      <c r="D127" s="270"/>
      <c r="E127" s="270"/>
      <c r="F127" s="293" t="s">
        <v>1092</v>
      </c>
      <c r="G127" s="270"/>
      <c r="H127" s="270" t="s">
        <v>1142</v>
      </c>
      <c r="I127" s="270" t="s">
        <v>1094</v>
      </c>
      <c r="J127" s="270" t="s">
        <v>1143</v>
      </c>
      <c r="K127" s="318"/>
    </row>
    <row r="128" spans="2:11" s="1" customFormat="1" ht="15" customHeight="1">
      <c r="B128" s="315"/>
      <c r="C128" s="270" t="s">
        <v>1040</v>
      </c>
      <c r="D128" s="270"/>
      <c r="E128" s="270"/>
      <c r="F128" s="293" t="s">
        <v>1092</v>
      </c>
      <c r="G128" s="270"/>
      <c r="H128" s="270" t="s">
        <v>1144</v>
      </c>
      <c r="I128" s="270" t="s">
        <v>1094</v>
      </c>
      <c r="J128" s="270" t="s">
        <v>1143</v>
      </c>
      <c r="K128" s="318"/>
    </row>
    <row r="129" spans="2:11" s="1" customFormat="1" ht="15" customHeight="1">
      <c r="B129" s="315"/>
      <c r="C129" s="270" t="s">
        <v>1103</v>
      </c>
      <c r="D129" s="270"/>
      <c r="E129" s="270"/>
      <c r="F129" s="293" t="s">
        <v>1098</v>
      </c>
      <c r="G129" s="270"/>
      <c r="H129" s="270" t="s">
        <v>1104</v>
      </c>
      <c r="I129" s="270" t="s">
        <v>1094</v>
      </c>
      <c r="J129" s="270">
        <v>15</v>
      </c>
      <c r="K129" s="318"/>
    </row>
    <row r="130" spans="2:11" s="1" customFormat="1" ht="15" customHeight="1">
      <c r="B130" s="315"/>
      <c r="C130" s="296" t="s">
        <v>1105</v>
      </c>
      <c r="D130" s="296"/>
      <c r="E130" s="296"/>
      <c r="F130" s="297" t="s">
        <v>1098</v>
      </c>
      <c r="G130" s="296"/>
      <c r="H130" s="296" t="s">
        <v>1106</v>
      </c>
      <c r="I130" s="296" t="s">
        <v>1094</v>
      </c>
      <c r="J130" s="296">
        <v>15</v>
      </c>
      <c r="K130" s="318"/>
    </row>
    <row r="131" spans="2:11" s="1" customFormat="1" ht="15" customHeight="1">
      <c r="B131" s="315"/>
      <c r="C131" s="296" t="s">
        <v>1107</v>
      </c>
      <c r="D131" s="296"/>
      <c r="E131" s="296"/>
      <c r="F131" s="297" t="s">
        <v>1098</v>
      </c>
      <c r="G131" s="296"/>
      <c r="H131" s="296" t="s">
        <v>1108</v>
      </c>
      <c r="I131" s="296" t="s">
        <v>1094</v>
      </c>
      <c r="J131" s="296">
        <v>20</v>
      </c>
      <c r="K131" s="318"/>
    </row>
    <row r="132" spans="2:11" s="1" customFormat="1" ht="15" customHeight="1">
      <c r="B132" s="315"/>
      <c r="C132" s="296" t="s">
        <v>1109</v>
      </c>
      <c r="D132" s="296"/>
      <c r="E132" s="296"/>
      <c r="F132" s="297" t="s">
        <v>1098</v>
      </c>
      <c r="G132" s="296"/>
      <c r="H132" s="296" t="s">
        <v>1110</v>
      </c>
      <c r="I132" s="296" t="s">
        <v>1094</v>
      </c>
      <c r="J132" s="296">
        <v>20</v>
      </c>
      <c r="K132" s="318"/>
    </row>
    <row r="133" spans="2:11" s="1" customFormat="1" ht="15" customHeight="1">
      <c r="B133" s="315"/>
      <c r="C133" s="270" t="s">
        <v>1097</v>
      </c>
      <c r="D133" s="270"/>
      <c r="E133" s="270"/>
      <c r="F133" s="293" t="s">
        <v>1098</v>
      </c>
      <c r="G133" s="270"/>
      <c r="H133" s="270" t="s">
        <v>1132</v>
      </c>
      <c r="I133" s="270" t="s">
        <v>1094</v>
      </c>
      <c r="J133" s="270">
        <v>50</v>
      </c>
      <c r="K133" s="318"/>
    </row>
    <row r="134" spans="2:11" s="1" customFormat="1" ht="15" customHeight="1">
      <c r="B134" s="315"/>
      <c r="C134" s="270" t="s">
        <v>1111</v>
      </c>
      <c r="D134" s="270"/>
      <c r="E134" s="270"/>
      <c r="F134" s="293" t="s">
        <v>1098</v>
      </c>
      <c r="G134" s="270"/>
      <c r="H134" s="270" t="s">
        <v>1132</v>
      </c>
      <c r="I134" s="270" t="s">
        <v>1094</v>
      </c>
      <c r="J134" s="270">
        <v>50</v>
      </c>
      <c r="K134" s="318"/>
    </row>
    <row r="135" spans="2:11" s="1" customFormat="1" ht="15" customHeight="1">
      <c r="B135" s="315"/>
      <c r="C135" s="270" t="s">
        <v>1117</v>
      </c>
      <c r="D135" s="270"/>
      <c r="E135" s="270"/>
      <c r="F135" s="293" t="s">
        <v>1098</v>
      </c>
      <c r="G135" s="270"/>
      <c r="H135" s="270" t="s">
        <v>1132</v>
      </c>
      <c r="I135" s="270" t="s">
        <v>1094</v>
      </c>
      <c r="J135" s="270">
        <v>50</v>
      </c>
      <c r="K135" s="318"/>
    </row>
    <row r="136" spans="2:11" s="1" customFormat="1" ht="15" customHeight="1">
      <c r="B136" s="315"/>
      <c r="C136" s="270" t="s">
        <v>1119</v>
      </c>
      <c r="D136" s="270"/>
      <c r="E136" s="270"/>
      <c r="F136" s="293" t="s">
        <v>1098</v>
      </c>
      <c r="G136" s="270"/>
      <c r="H136" s="270" t="s">
        <v>1132</v>
      </c>
      <c r="I136" s="270" t="s">
        <v>1094</v>
      </c>
      <c r="J136" s="270">
        <v>50</v>
      </c>
      <c r="K136" s="318"/>
    </row>
    <row r="137" spans="2:11" s="1" customFormat="1" ht="15" customHeight="1">
      <c r="B137" s="315"/>
      <c r="C137" s="270" t="s">
        <v>1120</v>
      </c>
      <c r="D137" s="270"/>
      <c r="E137" s="270"/>
      <c r="F137" s="293" t="s">
        <v>1098</v>
      </c>
      <c r="G137" s="270"/>
      <c r="H137" s="270" t="s">
        <v>1145</v>
      </c>
      <c r="I137" s="270" t="s">
        <v>1094</v>
      </c>
      <c r="J137" s="270">
        <v>255</v>
      </c>
      <c r="K137" s="318"/>
    </row>
    <row r="138" spans="2:11" s="1" customFormat="1" ht="15" customHeight="1">
      <c r="B138" s="315"/>
      <c r="C138" s="270" t="s">
        <v>1122</v>
      </c>
      <c r="D138" s="270"/>
      <c r="E138" s="270"/>
      <c r="F138" s="293" t="s">
        <v>1092</v>
      </c>
      <c r="G138" s="270"/>
      <c r="H138" s="270" t="s">
        <v>1146</v>
      </c>
      <c r="I138" s="270" t="s">
        <v>1124</v>
      </c>
      <c r="J138" s="270"/>
      <c r="K138" s="318"/>
    </row>
    <row r="139" spans="2:11" s="1" customFormat="1" ht="15" customHeight="1">
      <c r="B139" s="315"/>
      <c r="C139" s="270" t="s">
        <v>1125</v>
      </c>
      <c r="D139" s="270"/>
      <c r="E139" s="270"/>
      <c r="F139" s="293" t="s">
        <v>1092</v>
      </c>
      <c r="G139" s="270"/>
      <c r="H139" s="270" t="s">
        <v>1147</v>
      </c>
      <c r="I139" s="270" t="s">
        <v>1127</v>
      </c>
      <c r="J139" s="270"/>
      <c r="K139" s="318"/>
    </row>
    <row r="140" spans="2:11" s="1" customFormat="1" ht="15" customHeight="1">
      <c r="B140" s="315"/>
      <c r="C140" s="270" t="s">
        <v>1128</v>
      </c>
      <c r="D140" s="270"/>
      <c r="E140" s="270"/>
      <c r="F140" s="293" t="s">
        <v>1092</v>
      </c>
      <c r="G140" s="270"/>
      <c r="H140" s="270" t="s">
        <v>1128</v>
      </c>
      <c r="I140" s="270" t="s">
        <v>1127</v>
      </c>
      <c r="J140" s="270"/>
      <c r="K140" s="318"/>
    </row>
    <row r="141" spans="2:11" s="1" customFormat="1" ht="15" customHeight="1">
      <c r="B141" s="315"/>
      <c r="C141" s="270" t="s">
        <v>38</v>
      </c>
      <c r="D141" s="270"/>
      <c r="E141" s="270"/>
      <c r="F141" s="293" t="s">
        <v>1092</v>
      </c>
      <c r="G141" s="270"/>
      <c r="H141" s="270" t="s">
        <v>1148</v>
      </c>
      <c r="I141" s="270" t="s">
        <v>1127</v>
      </c>
      <c r="J141" s="270"/>
      <c r="K141" s="318"/>
    </row>
    <row r="142" spans="2:11" s="1" customFormat="1" ht="15" customHeight="1">
      <c r="B142" s="315"/>
      <c r="C142" s="270" t="s">
        <v>1149</v>
      </c>
      <c r="D142" s="270"/>
      <c r="E142" s="270"/>
      <c r="F142" s="293" t="s">
        <v>1092</v>
      </c>
      <c r="G142" s="270"/>
      <c r="H142" s="270" t="s">
        <v>1150</v>
      </c>
      <c r="I142" s="270" t="s">
        <v>1127</v>
      </c>
      <c r="J142" s="270"/>
      <c r="K142" s="318"/>
    </row>
    <row r="143" spans="2:11" s="1" customFormat="1" ht="15" customHeight="1">
      <c r="B143" s="319"/>
      <c r="C143" s="320"/>
      <c r="D143" s="320"/>
      <c r="E143" s="320"/>
      <c r="F143" s="320"/>
      <c r="G143" s="320"/>
      <c r="H143" s="320"/>
      <c r="I143" s="320"/>
      <c r="J143" s="320"/>
      <c r="K143" s="321"/>
    </row>
    <row r="144" spans="2:11" s="1" customFormat="1" ht="18.75" customHeight="1">
      <c r="B144" s="306"/>
      <c r="C144" s="306"/>
      <c r="D144" s="306"/>
      <c r="E144" s="306"/>
      <c r="F144" s="307"/>
      <c r="G144" s="306"/>
      <c r="H144" s="306"/>
      <c r="I144" s="306"/>
      <c r="J144" s="306"/>
      <c r="K144" s="306"/>
    </row>
    <row r="145" spans="2:11" s="1" customFormat="1" ht="18.75" customHeight="1">
      <c r="B145" s="278"/>
      <c r="C145" s="278"/>
      <c r="D145" s="278"/>
      <c r="E145" s="278"/>
      <c r="F145" s="278"/>
      <c r="G145" s="278"/>
      <c r="H145" s="278"/>
      <c r="I145" s="278"/>
      <c r="J145" s="278"/>
      <c r="K145" s="278"/>
    </row>
    <row r="146" spans="2:11" s="1" customFormat="1" ht="7.5" customHeight="1">
      <c r="B146" s="279"/>
      <c r="C146" s="280"/>
      <c r="D146" s="280"/>
      <c r="E146" s="280"/>
      <c r="F146" s="280"/>
      <c r="G146" s="280"/>
      <c r="H146" s="280"/>
      <c r="I146" s="280"/>
      <c r="J146" s="280"/>
      <c r="K146" s="281"/>
    </row>
    <row r="147" spans="2:11" s="1" customFormat="1" ht="45" customHeight="1">
      <c r="B147" s="282"/>
      <c r="C147" s="283" t="s">
        <v>1151</v>
      </c>
      <c r="D147" s="283"/>
      <c r="E147" s="283"/>
      <c r="F147" s="283"/>
      <c r="G147" s="283"/>
      <c r="H147" s="283"/>
      <c r="I147" s="283"/>
      <c r="J147" s="283"/>
      <c r="K147" s="284"/>
    </row>
    <row r="148" spans="2:11" s="1" customFormat="1" ht="17.25" customHeight="1">
      <c r="B148" s="282"/>
      <c r="C148" s="285" t="s">
        <v>1086</v>
      </c>
      <c r="D148" s="285"/>
      <c r="E148" s="285"/>
      <c r="F148" s="285" t="s">
        <v>1087</v>
      </c>
      <c r="G148" s="286"/>
      <c r="H148" s="285" t="s">
        <v>54</v>
      </c>
      <c r="I148" s="285" t="s">
        <v>57</v>
      </c>
      <c r="J148" s="285" t="s">
        <v>1088</v>
      </c>
      <c r="K148" s="284"/>
    </row>
    <row r="149" spans="2:11" s="1" customFormat="1" ht="17.25" customHeight="1">
      <c r="B149" s="282"/>
      <c r="C149" s="287" t="s">
        <v>1089</v>
      </c>
      <c r="D149" s="287"/>
      <c r="E149" s="287"/>
      <c r="F149" s="288" t="s">
        <v>1090</v>
      </c>
      <c r="G149" s="289"/>
      <c r="H149" s="287"/>
      <c r="I149" s="287"/>
      <c r="J149" s="287" t="s">
        <v>1091</v>
      </c>
      <c r="K149" s="284"/>
    </row>
    <row r="150" spans="2:11" s="1" customFormat="1" ht="5.25" customHeight="1">
      <c r="B150" s="295"/>
      <c r="C150" s="290"/>
      <c r="D150" s="290"/>
      <c r="E150" s="290"/>
      <c r="F150" s="290"/>
      <c r="G150" s="291"/>
      <c r="H150" s="290"/>
      <c r="I150" s="290"/>
      <c r="J150" s="290"/>
      <c r="K150" s="318"/>
    </row>
    <row r="151" spans="2:11" s="1" customFormat="1" ht="15" customHeight="1">
      <c r="B151" s="295"/>
      <c r="C151" s="322" t="s">
        <v>1095</v>
      </c>
      <c r="D151" s="270"/>
      <c r="E151" s="270"/>
      <c r="F151" s="323" t="s">
        <v>1092</v>
      </c>
      <c r="G151" s="270"/>
      <c r="H151" s="322" t="s">
        <v>1132</v>
      </c>
      <c r="I151" s="322" t="s">
        <v>1094</v>
      </c>
      <c r="J151" s="322">
        <v>120</v>
      </c>
      <c r="K151" s="318"/>
    </row>
    <row r="152" spans="2:11" s="1" customFormat="1" ht="15" customHeight="1">
      <c r="B152" s="295"/>
      <c r="C152" s="322" t="s">
        <v>1141</v>
      </c>
      <c r="D152" s="270"/>
      <c r="E152" s="270"/>
      <c r="F152" s="323" t="s">
        <v>1092</v>
      </c>
      <c r="G152" s="270"/>
      <c r="H152" s="322" t="s">
        <v>1152</v>
      </c>
      <c r="I152" s="322" t="s">
        <v>1094</v>
      </c>
      <c r="J152" s="322" t="s">
        <v>1143</v>
      </c>
      <c r="K152" s="318"/>
    </row>
    <row r="153" spans="2:11" s="1" customFormat="1" ht="15" customHeight="1">
      <c r="B153" s="295"/>
      <c r="C153" s="322" t="s">
        <v>1040</v>
      </c>
      <c r="D153" s="270"/>
      <c r="E153" s="270"/>
      <c r="F153" s="323" t="s">
        <v>1092</v>
      </c>
      <c r="G153" s="270"/>
      <c r="H153" s="322" t="s">
        <v>1153</v>
      </c>
      <c r="I153" s="322" t="s">
        <v>1094</v>
      </c>
      <c r="J153" s="322" t="s">
        <v>1143</v>
      </c>
      <c r="K153" s="318"/>
    </row>
    <row r="154" spans="2:11" s="1" customFormat="1" ht="15" customHeight="1">
      <c r="B154" s="295"/>
      <c r="C154" s="322" t="s">
        <v>1097</v>
      </c>
      <c r="D154" s="270"/>
      <c r="E154" s="270"/>
      <c r="F154" s="323" t="s">
        <v>1098</v>
      </c>
      <c r="G154" s="270"/>
      <c r="H154" s="322" t="s">
        <v>1132</v>
      </c>
      <c r="I154" s="322" t="s">
        <v>1094</v>
      </c>
      <c r="J154" s="322">
        <v>50</v>
      </c>
      <c r="K154" s="318"/>
    </row>
    <row r="155" spans="2:11" s="1" customFormat="1" ht="15" customHeight="1">
      <c r="B155" s="295"/>
      <c r="C155" s="322" t="s">
        <v>1100</v>
      </c>
      <c r="D155" s="270"/>
      <c r="E155" s="270"/>
      <c r="F155" s="323" t="s">
        <v>1092</v>
      </c>
      <c r="G155" s="270"/>
      <c r="H155" s="322" t="s">
        <v>1132</v>
      </c>
      <c r="I155" s="322" t="s">
        <v>1102</v>
      </c>
      <c r="J155" s="322"/>
      <c r="K155" s="318"/>
    </row>
    <row r="156" spans="2:11" s="1" customFormat="1" ht="15" customHeight="1">
      <c r="B156" s="295"/>
      <c r="C156" s="322" t="s">
        <v>1111</v>
      </c>
      <c r="D156" s="270"/>
      <c r="E156" s="270"/>
      <c r="F156" s="323" t="s">
        <v>1098</v>
      </c>
      <c r="G156" s="270"/>
      <c r="H156" s="322" t="s">
        <v>1132</v>
      </c>
      <c r="I156" s="322" t="s">
        <v>1094</v>
      </c>
      <c r="J156" s="322">
        <v>50</v>
      </c>
      <c r="K156" s="318"/>
    </row>
    <row r="157" spans="2:11" s="1" customFormat="1" ht="15" customHeight="1">
      <c r="B157" s="295"/>
      <c r="C157" s="322" t="s">
        <v>1119</v>
      </c>
      <c r="D157" s="270"/>
      <c r="E157" s="270"/>
      <c r="F157" s="323" t="s">
        <v>1098</v>
      </c>
      <c r="G157" s="270"/>
      <c r="H157" s="322" t="s">
        <v>1132</v>
      </c>
      <c r="I157" s="322" t="s">
        <v>1094</v>
      </c>
      <c r="J157" s="322">
        <v>50</v>
      </c>
      <c r="K157" s="318"/>
    </row>
    <row r="158" spans="2:11" s="1" customFormat="1" ht="15" customHeight="1">
      <c r="B158" s="295"/>
      <c r="C158" s="322" t="s">
        <v>1117</v>
      </c>
      <c r="D158" s="270"/>
      <c r="E158" s="270"/>
      <c r="F158" s="323" t="s">
        <v>1098</v>
      </c>
      <c r="G158" s="270"/>
      <c r="H158" s="322" t="s">
        <v>1132</v>
      </c>
      <c r="I158" s="322" t="s">
        <v>1094</v>
      </c>
      <c r="J158" s="322">
        <v>50</v>
      </c>
      <c r="K158" s="318"/>
    </row>
    <row r="159" spans="2:11" s="1" customFormat="1" ht="15" customHeight="1">
      <c r="B159" s="295"/>
      <c r="C159" s="322" t="s">
        <v>87</v>
      </c>
      <c r="D159" s="270"/>
      <c r="E159" s="270"/>
      <c r="F159" s="323" t="s">
        <v>1092</v>
      </c>
      <c r="G159" s="270"/>
      <c r="H159" s="322" t="s">
        <v>1154</v>
      </c>
      <c r="I159" s="322" t="s">
        <v>1094</v>
      </c>
      <c r="J159" s="322" t="s">
        <v>1155</v>
      </c>
      <c r="K159" s="318"/>
    </row>
    <row r="160" spans="2:11" s="1" customFormat="1" ht="15" customHeight="1">
      <c r="B160" s="295"/>
      <c r="C160" s="322" t="s">
        <v>1156</v>
      </c>
      <c r="D160" s="270"/>
      <c r="E160" s="270"/>
      <c r="F160" s="323" t="s">
        <v>1092</v>
      </c>
      <c r="G160" s="270"/>
      <c r="H160" s="322" t="s">
        <v>1157</v>
      </c>
      <c r="I160" s="322" t="s">
        <v>1127</v>
      </c>
      <c r="J160" s="322"/>
      <c r="K160" s="318"/>
    </row>
    <row r="161" spans="2:11" s="1" customFormat="1" ht="15" customHeight="1">
      <c r="B161" s="324"/>
      <c r="C161" s="304"/>
      <c r="D161" s="304"/>
      <c r="E161" s="304"/>
      <c r="F161" s="304"/>
      <c r="G161" s="304"/>
      <c r="H161" s="304"/>
      <c r="I161" s="304"/>
      <c r="J161" s="304"/>
      <c r="K161" s="325"/>
    </row>
    <row r="162" spans="2:11" s="1" customFormat="1" ht="18.75" customHeight="1">
      <c r="B162" s="306"/>
      <c r="C162" s="316"/>
      <c r="D162" s="316"/>
      <c r="E162" s="316"/>
      <c r="F162" s="326"/>
      <c r="G162" s="316"/>
      <c r="H162" s="316"/>
      <c r="I162" s="316"/>
      <c r="J162" s="316"/>
      <c r="K162" s="306"/>
    </row>
    <row r="163" spans="2:11" s="1" customFormat="1" ht="18.75" customHeight="1">
      <c r="B163" s="278"/>
      <c r="C163" s="278"/>
      <c r="D163" s="278"/>
      <c r="E163" s="278"/>
      <c r="F163" s="278"/>
      <c r="G163" s="278"/>
      <c r="H163" s="278"/>
      <c r="I163" s="278"/>
      <c r="J163" s="278"/>
      <c r="K163" s="278"/>
    </row>
    <row r="164" spans="2:11" s="1" customFormat="1" ht="7.5" customHeight="1">
      <c r="B164" s="257"/>
      <c r="C164" s="258"/>
      <c r="D164" s="258"/>
      <c r="E164" s="258"/>
      <c r="F164" s="258"/>
      <c r="G164" s="258"/>
      <c r="H164" s="258"/>
      <c r="I164" s="258"/>
      <c r="J164" s="258"/>
      <c r="K164" s="259"/>
    </row>
    <row r="165" spans="2:11" s="1" customFormat="1" ht="45" customHeight="1">
      <c r="B165" s="260"/>
      <c r="C165" s="261" t="s">
        <v>1158</v>
      </c>
      <c r="D165" s="261"/>
      <c r="E165" s="261"/>
      <c r="F165" s="261"/>
      <c r="G165" s="261"/>
      <c r="H165" s="261"/>
      <c r="I165" s="261"/>
      <c r="J165" s="261"/>
      <c r="K165" s="262"/>
    </row>
    <row r="166" spans="2:11" s="1" customFormat="1" ht="17.25" customHeight="1">
      <c r="B166" s="260"/>
      <c r="C166" s="285" t="s">
        <v>1086</v>
      </c>
      <c r="D166" s="285"/>
      <c r="E166" s="285"/>
      <c r="F166" s="285" t="s">
        <v>1087</v>
      </c>
      <c r="G166" s="327"/>
      <c r="H166" s="328" t="s">
        <v>54</v>
      </c>
      <c r="I166" s="328" t="s">
        <v>57</v>
      </c>
      <c r="J166" s="285" t="s">
        <v>1088</v>
      </c>
      <c r="K166" s="262"/>
    </row>
    <row r="167" spans="2:11" s="1" customFormat="1" ht="17.25" customHeight="1">
      <c r="B167" s="263"/>
      <c r="C167" s="287" t="s">
        <v>1089</v>
      </c>
      <c r="D167" s="287"/>
      <c r="E167" s="287"/>
      <c r="F167" s="288" t="s">
        <v>1090</v>
      </c>
      <c r="G167" s="329"/>
      <c r="H167" s="330"/>
      <c r="I167" s="330"/>
      <c r="J167" s="287" t="s">
        <v>1091</v>
      </c>
      <c r="K167" s="265"/>
    </row>
    <row r="168" spans="2:11" s="1" customFormat="1" ht="5.25" customHeight="1">
      <c r="B168" s="295"/>
      <c r="C168" s="290"/>
      <c r="D168" s="290"/>
      <c r="E168" s="290"/>
      <c r="F168" s="290"/>
      <c r="G168" s="291"/>
      <c r="H168" s="290"/>
      <c r="I168" s="290"/>
      <c r="J168" s="290"/>
      <c r="K168" s="318"/>
    </row>
    <row r="169" spans="2:11" s="1" customFormat="1" ht="15" customHeight="1">
      <c r="B169" s="295"/>
      <c r="C169" s="270" t="s">
        <v>1095</v>
      </c>
      <c r="D169" s="270"/>
      <c r="E169" s="270"/>
      <c r="F169" s="293" t="s">
        <v>1092</v>
      </c>
      <c r="G169" s="270"/>
      <c r="H169" s="270" t="s">
        <v>1132</v>
      </c>
      <c r="I169" s="270" t="s">
        <v>1094</v>
      </c>
      <c r="J169" s="270">
        <v>120</v>
      </c>
      <c r="K169" s="318"/>
    </row>
    <row r="170" spans="2:11" s="1" customFormat="1" ht="15" customHeight="1">
      <c r="B170" s="295"/>
      <c r="C170" s="270" t="s">
        <v>1141</v>
      </c>
      <c r="D170" s="270"/>
      <c r="E170" s="270"/>
      <c r="F170" s="293" t="s">
        <v>1092</v>
      </c>
      <c r="G170" s="270"/>
      <c r="H170" s="270" t="s">
        <v>1142</v>
      </c>
      <c r="I170" s="270" t="s">
        <v>1094</v>
      </c>
      <c r="J170" s="270" t="s">
        <v>1143</v>
      </c>
      <c r="K170" s="318"/>
    </row>
    <row r="171" spans="2:11" s="1" customFormat="1" ht="15" customHeight="1">
      <c r="B171" s="295"/>
      <c r="C171" s="270" t="s">
        <v>1040</v>
      </c>
      <c r="D171" s="270"/>
      <c r="E171" s="270"/>
      <c r="F171" s="293" t="s">
        <v>1092</v>
      </c>
      <c r="G171" s="270"/>
      <c r="H171" s="270" t="s">
        <v>1159</v>
      </c>
      <c r="I171" s="270" t="s">
        <v>1094</v>
      </c>
      <c r="J171" s="270" t="s">
        <v>1143</v>
      </c>
      <c r="K171" s="318"/>
    </row>
    <row r="172" spans="2:11" s="1" customFormat="1" ht="15" customHeight="1">
      <c r="B172" s="295"/>
      <c r="C172" s="270" t="s">
        <v>1097</v>
      </c>
      <c r="D172" s="270"/>
      <c r="E172" s="270"/>
      <c r="F172" s="293" t="s">
        <v>1098</v>
      </c>
      <c r="G172" s="270"/>
      <c r="H172" s="270" t="s">
        <v>1159</v>
      </c>
      <c r="I172" s="270" t="s">
        <v>1094</v>
      </c>
      <c r="J172" s="270">
        <v>50</v>
      </c>
      <c r="K172" s="318"/>
    </row>
    <row r="173" spans="2:11" s="1" customFormat="1" ht="15" customHeight="1">
      <c r="B173" s="295"/>
      <c r="C173" s="270" t="s">
        <v>1100</v>
      </c>
      <c r="D173" s="270"/>
      <c r="E173" s="270"/>
      <c r="F173" s="293" t="s">
        <v>1092</v>
      </c>
      <c r="G173" s="270"/>
      <c r="H173" s="270" t="s">
        <v>1159</v>
      </c>
      <c r="I173" s="270" t="s">
        <v>1102</v>
      </c>
      <c r="J173" s="270"/>
      <c r="K173" s="318"/>
    </row>
    <row r="174" spans="2:11" s="1" customFormat="1" ht="15" customHeight="1">
      <c r="B174" s="295"/>
      <c r="C174" s="270" t="s">
        <v>1111</v>
      </c>
      <c r="D174" s="270"/>
      <c r="E174" s="270"/>
      <c r="F174" s="293" t="s">
        <v>1098</v>
      </c>
      <c r="G174" s="270"/>
      <c r="H174" s="270" t="s">
        <v>1159</v>
      </c>
      <c r="I174" s="270" t="s">
        <v>1094</v>
      </c>
      <c r="J174" s="270">
        <v>50</v>
      </c>
      <c r="K174" s="318"/>
    </row>
    <row r="175" spans="2:11" s="1" customFormat="1" ht="15" customHeight="1">
      <c r="B175" s="295"/>
      <c r="C175" s="270" t="s">
        <v>1119</v>
      </c>
      <c r="D175" s="270"/>
      <c r="E175" s="270"/>
      <c r="F175" s="293" t="s">
        <v>1098</v>
      </c>
      <c r="G175" s="270"/>
      <c r="H175" s="270" t="s">
        <v>1159</v>
      </c>
      <c r="I175" s="270" t="s">
        <v>1094</v>
      </c>
      <c r="J175" s="270">
        <v>50</v>
      </c>
      <c r="K175" s="318"/>
    </row>
    <row r="176" spans="2:11" s="1" customFormat="1" ht="15" customHeight="1">
      <c r="B176" s="295"/>
      <c r="C176" s="270" t="s">
        <v>1117</v>
      </c>
      <c r="D176" s="270"/>
      <c r="E176" s="270"/>
      <c r="F176" s="293" t="s">
        <v>1098</v>
      </c>
      <c r="G176" s="270"/>
      <c r="H176" s="270" t="s">
        <v>1159</v>
      </c>
      <c r="I176" s="270" t="s">
        <v>1094</v>
      </c>
      <c r="J176" s="270">
        <v>50</v>
      </c>
      <c r="K176" s="318"/>
    </row>
    <row r="177" spans="2:11" s="1" customFormat="1" ht="15" customHeight="1">
      <c r="B177" s="295"/>
      <c r="C177" s="270" t="s">
        <v>111</v>
      </c>
      <c r="D177" s="270"/>
      <c r="E177" s="270"/>
      <c r="F177" s="293" t="s">
        <v>1092</v>
      </c>
      <c r="G177" s="270"/>
      <c r="H177" s="270" t="s">
        <v>1160</v>
      </c>
      <c r="I177" s="270" t="s">
        <v>1161</v>
      </c>
      <c r="J177" s="270"/>
      <c r="K177" s="318"/>
    </row>
    <row r="178" spans="2:11" s="1" customFormat="1" ht="15" customHeight="1">
      <c r="B178" s="295"/>
      <c r="C178" s="270" t="s">
        <v>57</v>
      </c>
      <c r="D178" s="270"/>
      <c r="E178" s="270"/>
      <c r="F178" s="293" t="s">
        <v>1092</v>
      </c>
      <c r="G178" s="270"/>
      <c r="H178" s="270" t="s">
        <v>1162</v>
      </c>
      <c r="I178" s="270" t="s">
        <v>1163</v>
      </c>
      <c r="J178" s="270">
        <v>1</v>
      </c>
      <c r="K178" s="318"/>
    </row>
    <row r="179" spans="2:11" s="1" customFormat="1" ht="15" customHeight="1">
      <c r="B179" s="295"/>
      <c r="C179" s="270" t="s">
        <v>53</v>
      </c>
      <c r="D179" s="270"/>
      <c r="E179" s="270"/>
      <c r="F179" s="293" t="s">
        <v>1092</v>
      </c>
      <c r="G179" s="270"/>
      <c r="H179" s="270" t="s">
        <v>1164</v>
      </c>
      <c r="I179" s="270" t="s">
        <v>1094</v>
      </c>
      <c r="J179" s="270">
        <v>20</v>
      </c>
      <c r="K179" s="318"/>
    </row>
    <row r="180" spans="2:11" s="1" customFormat="1" ht="15" customHeight="1">
      <c r="B180" s="295"/>
      <c r="C180" s="270" t="s">
        <v>54</v>
      </c>
      <c r="D180" s="270"/>
      <c r="E180" s="270"/>
      <c r="F180" s="293" t="s">
        <v>1092</v>
      </c>
      <c r="G180" s="270"/>
      <c r="H180" s="270" t="s">
        <v>1165</v>
      </c>
      <c r="I180" s="270" t="s">
        <v>1094</v>
      </c>
      <c r="J180" s="270">
        <v>255</v>
      </c>
      <c r="K180" s="318"/>
    </row>
    <row r="181" spans="2:11" s="1" customFormat="1" ht="15" customHeight="1">
      <c r="B181" s="295"/>
      <c r="C181" s="270" t="s">
        <v>112</v>
      </c>
      <c r="D181" s="270"/>
      <c r="E181" s="270"/>
      <c r="F181" s="293" t="s">
        <v>1092</v>
      </c>
      <c r="G181" s="270"/>
      <c r="H181" s="270" t="s">
        <v>1056</v>
      </c>
      <c r="I181" s="270" t="s">
        <v>1094</v>
      </c>
      <c r="J181" s="270">
        <v>10</v>
      </c>
      <c r="K181" s="318"/>
    </row>
    <row r="182" spans="2:11" s="1" customFormat="1" ht="15" customHeight="1">
      <c r="B182" s="295"/>
      <c r="C182" s="270" t="s">
        <v>113</v>
      </c>
      <c r="D182" s="270"/>
      <c r="E182" s="270"/>
      <c r="F182" s="293" t="s">
        <v>1092</v>
      </c>
      <c r="G182" s="270"/>
      <c r="H182" s="270" t="s">
        <v>1166</v>
      </c>
      <c r="I182" s="270" t="s">
        <v>1127</v>
      </c>
      <c r="J182" s="270"/>
      <c r="K182" s="318"/>
    </row>
    <row r="183" spans="2:11" s="1" customFormat="1" ht="15" customHeight="1">
      <c r="B183" s="295"/>
      <c r="C183" s="270" t="s">
        <v>1167</v>
      </c>
      <c r="D183" s="270"/>
      <c r="E183" s="270"/>
      <c r="F183" s="293" t="s">
        <v>1092</v>
      </c>
      <c r="G183" s="270"/>
      <c r="H183" s="270" t="s">
        <v>1168</v>
      </c>
      <c r="I183" s="270" t="s">
        <v>1127</v>
      </c>
      <c r="J183" s="270"/>
      <c r="K183" s="318"/>
    </row>
    <row r="184" spans="2:11" s="1" customFormat="1" ht="15" customHeight="1">
      <c r="B184" s="295"/>
      <c r="C184" s="270" t="s">
        <v>1156</v>
      </c>
      <c r="D184" s="270"/>
      <c r="E184" s="270"/>
      <c r="F184" s="293" t="s">
        <v>1092</v>
      </c>
      <c r="G184" s="270"/>
      <c r="H184" s="270" t="s">
        <v>1169</v>
      </c>
      <c r="I184" s="270" t="s">
        <v>1127</v>
      </c>
      <c r="J184" s="270"/>
      <c r="K184" s="318"/>
    </row>
    <row r="185" spans="2:11" s="1" customFormat="1" ht="15" customHeight="1">
      <c r="B185" s="295"/>
      <c r="C185" s="270" t="s">
        <v>115</v>
      </c>
      <c r="D185" s="270"/>
      <c r="E185" s="270"/>
      <c r="F185" s="293" t="s">
        <v>1098</v>
      </c>
      <c r="G185" s="270"/>
      <c r="H185" s="270" t="s">
        <v>1170</v>
      </c>
      <c r="I185" s="270" t="s">
        <v>1094</v>
      </c>
      <c r="J185" s="270">
        <v>50</v>
      </c>
      <c r="K185" s="318"/>
    </row>
    <row r="186" spans="2:11" s="1" customFormat="1" ht="15" customHeight="1">
      <c r="B186" s="295"/>
      <c r="C186" s="270" t="s">
        <v>1171</v>
      </c>
      <c r="D186" s="270"/>
      <c r="E186" s="270"/>
      <c r="F186" s="293" t="s">
        <v>1098</v>
      </c>
      <c r="G186" s="270"/>
      <c r="H186" s="270" t="s">
        <v>1172</v>
      </c>
      <c r="I186" s="270" t="s">
        <v>1173</v>
      </c>
      <c r="J186" s="270"/>
      <c r="K186" s="318"/>
    </row>
    <row r="187" spans="2:11" s="1" customFormat="1" ht="15" customHeight="1">
      <c r="B187" s="295"/>
      <c r="C187" s="270" t="s">
        <v>1174</v>
      </c>
      <c r="D187" s="270"/>
      <c r="E187" s="270"/>
      <c r="F187" s="293" t="s">
        <v>1098</v>
      </c>
      <c r="G187" s="270"/>
      <c r="H187" s="270" t="s">
        <v>1175</v>
      </c>
      <c r="I187" s="270" t="s">
        <v>1173</v>
      </c>
      <c r="J187" s="270"/>
      <c r="K187" s="318"/>
    </row>
    <row r="188" spans="2:11" s="1" customFormat="1" ht="15" customHeight="1">
      <c r="B188" s="295"/>
      <c r="C188" s="270" t="s">
        <v>1176</v>
      </c>
      <c r="D188" s="270"/>
      <c r="E188" s="270"/>
      <c r="F188" s="293" t="s">
        <v>1098</v>
      </c>
      <c r="G188" s="270"/>
      <c r="H188" s="270" t="s">
        <v>1177</v>
      </c>
      <c r="I188" s="270" t="s">
        <v>1173</v>
      </c>
      <c r="J188" s="270"/>
      <c r="K188" s="318"/>
    </row>
    <row r="189" spans="2:11" s="1" customFormat="1" ht="15" customHeight="1">
      <c r="B189" s="295"/>
      <c r="C189" s="331" t="s">
        <v>1178</v>
      </c>
      <c r="D189" s="270"/>
      <c r="E189" s="270"/>
      <c r="F189" s="293" t="s">
        <v>1098</v>
      </c>
      <c r="G189" s="270"/>
      <c r="H189" s="270" t="s">
        <v>1179</v>
      </c>
      <c r="I189" s="270" t="s">
        <v>1180</v>
      </c>
      <c r="J189" s="332" t="s">
        <v>1181</v>
      </c>
      <c r="K189" s="318"/>
    </row>
    <row r="190" spans="2:11" s="1" customFormat="1" ht="15" customHeight="1">
      <c r="B190" s="295"/>
      <c r="C190" s="331" t="s">
        <v>42</v>
      </c>
      <c r="D190" s="270"/>
      <c r="E190" s="270"/>
      <c r="F190" s="293" t="s">
        <v>1092</v>
      </c>
      <c r="G190" s="270"/>
      <c r="H190" s="267" t="s">
        <v>1182</v>
      </c>
      <c r="I190" s="270" t="s">
        <v>1183</v>
      </c>
      <c r="J190" s="270"/>
      <c r="K190" s="318"/>
    </row>
    <row r="191" spans="2:11" s="1" customFormat="1" ht="15" customHeight="1">
      <c r="B191" s="295"/>
      <c r="C191" s="331" t="s">
        <v>1184</v>
      </c>
      <c r="D191" s="270"/>
      <c r="E191" s="270"/>
      <c r="F191" s="293" t="s">
        <v>1092</v>
      </c>
      <c r="G191" s="270"/>
      <c r="H191" s="270" t="s">
        <v>1185</v>
      </c>
      <c r="I191" s="270" t="s">
        <v>1127</v>
      </c>
      <c r="J191" s="270"/>
      <c r="K191" s="318"/>
    </row>
    <row r="192" spans="2:11" s="1" customFormat="1" ht="15" customHeight="1">
      <c r="B192" s="295"/>
      <c r="C192" s="331" t="s">
        <v>1186</v>
      </c>
      <c r="D192" s="270"/>
      <c r="E192" s="270"/>
      <c r="F192" s="293" t="s">
        <v>1092</v>
      </c>
      <c r="G192" s="270"/>
      <c r="H192" s="270" t="s">
        <v>1187</v>
      </c>
      <c r="I192" s="270" t="s">
        <v>1127</v>
      </c>
      <c r="J192" s="270"/>
      <c r="K192" s="318"/>
    </row>
    <row r="193" spans="2:11" s="1" customFormat="1" ht="15" customHeight="1">
      <c r="B193" s="295"/>
      <c r="C193" s="331" t="s">
        <v>1188</v>
      </c>
      <c r="D193" s="270"/>
      <c r="E193" s="270"/>
      <c r="F193" s="293" t="s">
        <v>1098</v>
      </c>
      <c r="G193" s="270"/>
      <c r="H193" s="270" t="s">
        <v>1189</v>
      </c>
      <c r="I193" s="270" t="s">
        <v>1127</v>
      </c>
      <c r="J193" s="270"/>
      <c r="K193" s="318"/>
    </row>
    <row r="194" spans="2:11" s="1" customFormat="1" ht="15" customHeight="1">
      <c r="B194" s="324"/>
      <c r="C194" s="333"/>
      <c r="D194" s="304"/>
      <c r="E194" s="304"/>
      <c r="F194" s="304"/>
      <c r="G194" s="304"/>
      <c r="H194" s="304"/>
      <c r="I194" s="304"/>
      <c r="J194" s="304"/>
      <c r="K194" s="325"/>
    </row>
    <row r="195" spans="2:11" s="1" customFormat="1" ht="18.75" customHeight="1">
      <c r="B195" s="306"/>
      <c r="C195" s="316"/>
      <c r="D195" s="316"/>
      <c r="E195" s="316"/>
      <c r="F195" s="326"/>
      <c r="G195" s="316"/>
      <c r="H195" s="316"/>
      <c r="I195" s="316"/>
      <c r="J195" s="316"/>
      <c r="K195" s="306"/>
    </row>
    <row r="196" spans="2:11" s="1" customFormat="1" ht="18.75" customHeight="1">
      <c r="B196" s="306"/>
      <c r="C196" s="316"/>
      <c r="D196" s="316"/>
      <c r="E196" s="316"/>
      <c r="F196" s="326"/>
      <c r="G196" s="316"/>
      <c r="H196" s="316"/>
      <c r="I196" s="316"/>
      <c r="J196" s="316"/>
      <c r="K196" s="306"/>
    </row>
    <row r="197" spans="2:11" s="1" customFormat="1" ht="18.75" customHeight="1">
      <c r="B197" s="278"/>
      <c r="C197" s="278"/>
      <c r="D197" s="278"/>
      <c r="E197" s="278"/>
      <c r="F197" s="278"/>
      <c r="G197" s="278"/>
      <c r="H197" s="278"/>
      <c r="I197" s="278"/>
      <c r="J197" s="278"/>
      <c r="K197" s="278"/>
    </row>
    <row r="198" spans="2:11" s="1" customFormat="1" ht="12">
      <c r="B198" s="257"/>
      <c r="C198" s="258"/>
      <c r="D198" s="258"/>
      <c r="E198" s="258"/>
      <c r="F198" s="258"/>
      <c r="G198" s="258"/>
      <c r="H198" s="258"/>
      <c r="I198" s="258"/>
      <c r="J198" s="258"/>
      <c r="K198" s="259"/>
    </row>
    <row r="199" spans="2:11" s="1" customFormat="1" ht="21">
      <c r="B199" s="260"/>
      <c r="C199" s="261" t="s">
        <v>1190</v>
      </c>
      <c r="D199" s="261"/>
      <c r="E199" s="261"/>
      <c r="F199" s="261"/>
      <c r="G199" s="261"/>
      <c r="H199" s="261"/>
      <c r="I199" s="261"/>
      <c r="J199" s="261"/>
      <c r="K199" s="262"/>
    </row>
    <row r="200" spans="2:11" s="1" customFormat="1" ht="25.5" customHeight="1">
      <c r="B200" s="260"/>
      <c r="C200" s="334" t="s">
        <v>1191</v>
      </c>
      <c r="D200" s="334"/>
      <c r="E200" s="334"/>
      <c r="F200" s="334" t="s">
        <v>1192</v>
      </c>
      <c r="G200" s="335"/>
      <c r="H200" s="334" t="s">
        <v>1193</v>
      </c>
      <c r="I200" s="334"/>
      <c r="J200" s="334"/>
      <c r="K200" s="262"/>
    </row>
    <row r="201" spans="2:11" s="1" customFormat="1" ht="5.25" customHeight="1">
      <c r="B201" s="295"/>
      <c r="C201" s="290"/>
      <c r="D201" s="290"/>
      <c r="E201" s="290"/>
      <c r="F201" s="290"/>
      <c r="G201" s="316"/>
      <c r="H201" s="290"/>
      <c r="I201" s="290"/>
      <c r="J201" s="290"/>
      <c r="K201" s="318"/>
    </row>
    <row r="202" spans="2:11" s="1" customFormat="1" ht="15" customHeight="1">
      <c r="B202" s="295"/>
      <c r="C202" s="270" t="s">
        <v>1183</v>
      </c>
      <c r="D202" s="270"/>
      <c r="E202" s="270"/>
      <c r="F202" s="293" t="s">
        <v>43</v>
      </c>
      <c r="G202" s="270"/>
      <c r="H202" s="270" t="s">
        <v>1194</v>
      </c>
      <c r="I202" s="270"/>
      <c r="J202" s="270"/>
      <c r="K202" s="318"/>
    </row>
    <row r="203" spans="2:11" s="1" customFormat="1" ht="15" customHeight="1">
      <c r="B203" s="295"/>
      <c r="C203" s="270"/>
      <c r="D203" s="270"/>
      <c r="E203" s="270"/>
      <c r="F203" s="293" t="s">
        <v>44</v>
      </c>
      <c r="G203" s="270"/>
      <c r="H203" s="270" t="s">
        <v>1195</v>
      </c>
      <c r="I203" s="270"/>
      <c r="J203" s="270"/>
      <c r="K203" s="318"/>
    </row>
    <row r="204" spans="2:11" s="1" customFormat="1" ht="15" customHeight="1">
      <c r="B204" s="295"/>
      <c r="C204" s="270"/>
      <c r="D204" s="270"/>
      <c r="E204" s="270"/>
      <c r="F204" s="293" t="s">
        <v>47</v>
      </c>
      <c r="G204" s="270"/>
      <c r="H204" s="270" t="s">
        <v>1196</v>
      </c>
      <c r="I204" s="270"/>
      <c r="J204" s="270"/>
      <c r="K204" s="318"/>
    </row>
    <row r="205" spans="2:11" s="1" customFormat="1" ht="15" customHeight="1">
      <c r="B205" s="295"/>
      <c r="C205" s="270"/>
      <c r="D205" s="270"/>
      <c r="E205" s="270"/>
      <c r="F205" s="293" t="s">
        <v>45</v>
      </c>
      <c r="G205" s="270"/>
      <c r="H205" s="270" t="s">
        <v>1197</v>
      </c>
      <c r="I205" s="270"/>
      <c r="J205" s="270"/>
      <c r="K205" s="318"/>
    </row>
    <row r="206" spans="2:11" s="1" customFormat="1" ht="15" customHeight="1">
      <c r="B206" s="295"/>
      <c r="C206" s="270"/>
      <c r="D206" s="270"/>
      <c r="E206" s="270"/>
      <c r="F206" s="293" t="s">
        <v>46</v>
      </c>
      <c r="G206" s="270"/>
      <c r="H206" s="270" t="s">
        <v>1198</v>
      </c>
      <c r="I206" s="270"/>
      <c r="J206" s="270"/>
      <c r="K206" s="318"/>
    </row>
    <row r="207" spans="2:11" s="1" customFormat="1" ht="15" customHeight="1">
      <c r="B207" s="295"/>
      <c r="C207" s="270"/>
      <c r="D207" s="270"/>
      <c r="E207" s="270"/>
      <c r="F207" s="293"/>
      <c r="G207" s="270"/>
      <c r="H207" s="270"/>
      <c r="I207" s="270"/>
      <c r="J207" s="270"/>
      <c r="K207" s="318"/>
    </row>
    <row r="208" spans="2:11" s="1" customFormat="1" ht="15" customHeight="1">
      <c r="B208" s="295"/>
      <c r="C208" s="270" t="s">
        <v>1139</v>
      </c>
      <c r="D208" s="270"/>
      <c r="E208" s="270"/>
      <c r="F208" s="293" t="s">
        <v>79</v>
      </c>
      <c r="G208" s="270"/>
      <c r="H208" s="270" t="s">
        <v>1199</v>
      </c>
      <c r="I208" s="270"/>
      <c r="J208" s="270"/>
      <c r="K208" s="318"/>
    </row>
    <row r="209" spans="2:11" s="1" customFormat="1" ht="15" customHeight="1">
      <c r="B209" s="295"/>
      <c r="C209" s="270"/>
      <c r="D209" s="270"/>
      <c r="E209" s="270"/>
      <c r="F209" s="293" t="s">
        <v>1034</v>
      </c>
      <c r="G209" s="270"/>
      <c r="H209" s="270" t="s">
        <v>1035</v>
      </c>
      <c r="I209" s="270"/>
      <c r="J209" s="270"/>
      <c r="K209" s="318"/>
    </row>
    <row r="210" spans="2:11" s="1" customFormat="1" ht="15" customHeight="1">
      <c r="B210" s="295"/>
      <c r="C210" s="270"/>
      <c r="D210" s="270"/>
      <c r="E210" s="270"/>
      <c r="F210" s="293" t="s">
        <v>1032</v>
      </c>
      <c r="G210" s="270"/>
      <c r="H210" s="270" t="s">
        <v>1200</v>
      </c>
      <c r="I210" s="270"/>
      <c r="J210" s="270"/>
      <c r="K210" s="318"/>
    </row>
    <row r="211" spans="2:11" s="1" customFormat="1" ht="15" customHeight="1">
      <c r="B211" s="336"/>
      <c r="C211" s="270"/>
      <c r="D211" s="270"/>
      <c r="E211" s="270"/>
      <c r="F211" s="293" t="s">
        <v>1036</v>
      </c>
      <c r="G211" s="331"/>
      <c r="H211" s="322" t="s">
        <v>1037</v>
      </c>
      <c r="I211" s="322"/>
      <c r="J211" s="322"/>
      <c r="K211" s="337"/>
    </row>
    <row r="212" spans="2:11" s="1" customFormat="1" ht="15" customHeight="1">
      <c r="B212" s="336"/>
      <c r="C212" s="270"/>
      <c r="D212" s="270"/>
      <c r="E212" s="270"/>
      <c r="F212" s="293" t="s">
        <v>1038</v>
      </c>
      <c r="G212" s="331"/>
      <c r="H212" s="322" t="s">
        <v>1009</v>
      </c>
      <c r="I212" s="322"/>
      <c r="J212" s="322"/>
      <c r="K212" s="337"/>
    </row>
    <row r="213" spans="2:11" s="1" customFormat="1" ht="15" customHeight="1">
      <c r="B213" s="336"/>
      <c r="C213" s="270"/>
      <c r="D213" s="270"/>
      <c r="E213" s="270"/>
      <c r="F213" s="293"/>
      <c r="G213" s="331"/>
      <c r="H213" s="322"/>
      <c r="I213" s="322"/>
      <c r="J213" s="322"/>
      <c r="K213" s="337"/>
    </row>
    <row r="214" spans="2:11" s="1" customFormat="1" ht="15" customHeight="1">
      <c r="B214" s="336"/>
      <c r="C214" s="270" t="s">
        <v>1163</v>
      </c>
      <c r="D214" s="270"/>
      <c r="E214" s="270"/>
      <c r="F214" s="293">
        <v>1</v>
      </c>
      <c r="G214" s="331"/>
      <c r="H214" s="322" t="s">
        <v>1201</v>
      </c>
      <c r="I214" s="322"/>
      <c r="J214" s="322"/>
      <c r="K214" s="337"/>
    </row>
    <row r="215" spans="2:11" s="1" customFormat="1" ht="15" customHeight="1">
      <c r="B215" s="336"/>
      <c r="C215" s="270"/>
      <c r="D215" s="270"/>
      <c r="E215" s="270"/>
      <c r="F215" s="293">
        <v>2</v>
      </c>
      <c r="G215" s="331"/>
      <c r="H215" s="322" t="s">
        <v>1202</v>
      </c>
      <c r="I215" s="322"/>
      <c r="J215" s="322"/>
      <c r="K215" s="337"/>
    </row>
    <row r="216" spans="2:11" s="1" customFormat="1" ht="15" customHeight="1">
      <c r="B216" s="336"/>
      <c r="C216" s="270"/>
      <c r="D216" s="270"/>
      <c r="E216" s="270"/>
      <c r="F216" s="293">
        <v>3</v>
      </c>
      <c r="G216" s="331"/>
      <c r="H216" s="322" t="s">
        <v>1203</v>
      </c>
      <c r="I216" s="322"/>
      <c r="J216" s="322"/>
      <c r="K216" s="337"/>
    </row>
    <row r="217" spans="2:11" s="1" customFormat="1" ht="15" customHeight="1">
      <c r="B217" s="336"/>
      <c r="C217" s="270"/>
      <c r="D217" s="270"/>
      <c r="E217" s="270"/>
      <c r="F217" s="293">
        <v>4</v>
      </c>
      <c r="G217" s="331"/>
      <c r="H217" s="322" t="s">
        <v>1204</v>
      </c>
      <c r="I217" s="322"/>
      <c r="J217" s="322"/>
      <c r="K217" s="337"/>
    </row>
    <row r="218" spans="2:11" s="1" customFormat="1" ht="12.75" customHeight="1">
      <c r="B218" s="338"/>
      <c r="C218" s="339"/>
      <c r="D218" s="339"/>
      <c r="E218" s="339"/>
      <c r="F218" s="339"/>
      <c r="G218" s="339"/>
      <c r="H218" s="339"/>
      <c r="I218" s="339"/>
      <c r="J218" s="339"/>
      <c r="K218" s="34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LAPTOP-J\Jitule</dc:creator>
  <cp:keywords/>
  <dc:description/>
  <cp:lastModifiedBy>LAPTOP-J\Jitule</cp:lastModifiedBy>
  <dcterms:created xsi:type="dcterms:W3CDTF">2023-01-25T09:58:35Z</dcterms:created>
  <dcterms:modified xsi:type="dcterms:W3CDTF">2023-01-25T10:00:28Z</dcterms:modified>
  <cp:category/>
  <cp:version/>
  <cp:contentType/>
  <cp:contentStatus/>
</cp:coreProperties>
</file>