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Vedlejší a ostatní n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Stavební část'!$C$98:$K$438</definedName>
    <definedName name="_xlnm.Print_Area" localSheetId="1">'01 - Stavební část'!$C$4:$J$39,'01 - Stavební část'!$C$45:$J$80,'01 - Stavební část'!$C$86:$K$438</definedName>
    <definedName name="_xlnm._FilterDatabase" localSheetId="2" hidden="1">'02 - Vedlejší a ostatní n...'!$C$83:$K$104</definedName>
    <definedName name="_xlnm.Print_Area" localSheetId="2">'02 - Vedlejší a ostatní n...'!$C$4:$J$39,'02 - Vedlejší a ostatní n...'!$C$45:$J$65,'02 - Vedlejší a ostatní n...'!$C$71:$K$104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Stavební část'!$98:$98</definedName>
    <definedName name="_xlnm.Print_Titles" localSheetId="2">'02 - Vedlejší a ostatní n...'!$83:$83</definedName>
  </definedNames>
  <calcPr fullCalcOnLoad="1"/>
</workbook>
</file>

<file path=xl/sharedStrings.xml><?xml version="1.0" encoding="utf-8"?>
<sst xmlns="http://schemas.openxmlformats.org/spreadsheetml/2006/main" count="3769" uniqueCount="915">
  <si>
    <t>Export Komplet</t>
  </si>
  <si>
    <t>VZ</t>
  </si>
  <si>
    <t>2.0</t>
  </si>
  <si>
    <t>ZAMOK</t>
  </si>
  <si>
    <t>False</t>
  </si>
  <si>
    <t>{07ea79e7-59cf-479d-9c97-82eab24864b2}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</si>
  <si>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</si>
  <si>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</si>
  <si>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</si>
  <si>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</si>
  <si>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</si>
  <si>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</si>
  <si>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</si>
  <si>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</si>
  <si>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20240109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</si>
  <si>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</si>
  <si>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</si>
  <si>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Dům s byty zvláštního určení Sedlecká 2, 360 01, Karlovy Vary - Rekonstrukce výtahu a šachty (stavební úpravy)</t>
  </si>
  <si>
    <t>KSO:</t>
  </si>
  <si>
    <t/>
  </si>
  <si>
    <t>CC-CZ:</t>
  </si>
  <si>
    <t>Místo:</t>
  </si>
  <si>
    <t>Sedlecká 2, Karlovy Vary</t>
  </si>
  <si>
    <t>Datum:</t>
  </si>
  <si>
    <t>9. 1. 2024</t>
  </si>
  <si>
    <t>Zadavatel:</t>
  </si>
  <si>
    <t>IČ:</t>
  </si>
  <si>
    <t>Městské zařízení sociálních služeb, p.o.</t>
  </si>
  <si>
    <t>DIČ:</t>
  </si>
  <si>
    <t>Uchazeč:</t>
  </si>
  <si>
    <t>Vyplň údaj</t>
  </si>
  <si>
    <t>Projektant:</t>
  </si>
  <si>
    <t>Ing. Roman Gajdoš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</si>
  <si>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</si>
  <si>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</si>
  <si>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</si>
  <si>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</si>
  <si>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</si>
  <si>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</si>
  <si>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</si>
  <si>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</si>
  <si>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</si>
  <si>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</si>
  <si>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</si>
  <si>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</si>
  <si>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</si>
  <si>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</si>
  <si>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</si>
  <si>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</si>
  <si>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</si>
  <si>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</si>
  <si>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</si>
  <si>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</si>
  <si>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</si>
  <si>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</si>
  <si>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</si>
  <si>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</si>
  <si>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</si>
  <si>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</si>
  <si>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</si>
  <si>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</si>
  <si>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</si>
  <si>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</si>
  <si>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</si>
  <si>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</si>
  <si>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</si>
  <si>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</si>
  <si>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</si>
  <si>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</si>
  <si>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</si>
  <si>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</si>
  <si>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</si>
  <si>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</si>
  <si>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</si>
  <si>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</si>
  <si>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</si>
  <si>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</si>
  <si>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</si>
  <si>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</si>
  <si>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</si>
  <si>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</si>
  <si>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{1f7bc262-89a7-4709-80e5-3657f80a9350}</t>
  </si>
  <si>
    <t>02</t>
  </si>
  <si>
    <t>Vedlejší a ostatní náklady</t>
  </si>
  <si>
    <t>{5037caf4-a2be-4dee-8c4d-da25f7605a03}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</si>
  <si>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</si>
  <si>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</si>
  <si>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</si>
  <si>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</si>
  <si>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</si>
  <si>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</si>
  <si>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</si>
  <si>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</si>
  <si>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</si>
  <si>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</si>
  <si>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</si>
  <si>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</si>
  <si>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</si>
  <si>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</si>
  <si>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</si>
  <si>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</si>
  <si>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</si>
  <si>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</si>
  <si>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</si>
  <si>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</si>
  <si>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</si>
  <si>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</si>
  <si>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</si>
  <si>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</si>
  <si>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</si>
  <si>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33-M - Montáže dopr.zaříz.,sklad. zař. a váh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</si>
  <si>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</si>
  <si>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</si>
  <si>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</si>
  <si>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</si>
  <si>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</si>
  <si>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</si>
  <si>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</si>
  <si>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</si>
  <si>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</si>
  <si>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</si>
  <si>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</si>
  <si>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</si>
  <si>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</si>
  <si>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</si>
  <si>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</si>
  <si>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</si>
  <si>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</si>
  <si>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</si>
  <si>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</si>
  <si>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131313701</t>
  </si>
  <si>
    <t>Hloubení nezapažených jam v soudržných horninách třídy těžitelnosti II skupiny 4 ručně</t>
  </si>
  <si>
    <t>m3</t>
  </si>
  <si>
    <t>CS ÚRS 2024 01</t>
  </si>
  <si>
    <t>4</t>
  </si>
  <si>
    <t>2</t>
  </si>
  <si>
    <t>597782802</t>
  </si>
  <si>
    <t>PP</t>
  </si>
  <si>
    <t>Hloubení nezapažených jam ručně s urovnáním dna do předepsaného profilu a spádu v hornině třídy těžitelnosti II skupiny 4 soudržných</t>
  </si>
  <si>
    <t>Online PSC</t>
  </si>
  <si>
    <t>https://podminky.urs.cz/item/CS_URS_2024_01/131313701</t>
  </si>
  <si>
    <t>VV</t>
  </si>
  <si>
    <t>1,85*1,15*0,9</t>
  </si>
  <si>
    <t>Součet</t>
  </si>
  <si>
    <t>162211321</t>
  </si>
  <si>
    <t>Vodorovné přemístění výkopku z horniny třídy těžitelnosti II skupiny 4 a 5 stavebním kolečkem do 10 m</t>
  </si>
  <si>
    <t>-1973052799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</si>
  <si>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</si>
  <si>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https://podminky.urs.cz/item/CS_URS_2024_01/162211321</t>
  </si>
  <si>
    <t>3</t>
  </si>
  <si>
    <t>162211329</t>
  </si>
  <si>
    <t>Příplatek k vodorovnému přemístění výkopku z horniny třídy těžitelnosti II skupiny 4 a 5 stavebním kolečkem za každých dalších 10 m</t>
  </si>
  <si>
    <t>1203397184</t>
  </si>
  <si>
    <t>Vodorovné přemístění výkopku nebo sypaniny stavebním kolečkem s vyprázdněním kolečka na hromady nebo do dopravního prostředku na vzdálenost do 10 m Příplatek za každých dalších 10 m k ceně -1321</t>
  </si>
  <si>
    <t>https://podminky.urs.cz/item/CS_URS_2024_01/162211329</t>
  </si>
  <si>
    <t>162751137</t>
  </si>
  <si>
    <t>Vodorovné přemístění přes 9 000 do 10000 m výkopku/sypaniny z horniny třídy těžitelnosti II skupiny 4 a 5</t>
  </si>
  <si>
    <t>509568648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</si>
  <si>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</si>
  <si>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https://podminky.urs.cz/item/CS_URS_2024_01/162751137</t>
  </si>
  <si>
    <t>5</t>
  </si>
  <si>
    <t>167111102</t>
  </si>
  <si>
    <t>Nakládání výkopku z hornin třídy těžitelnosti II skupiny 4 a 5 ručně</t>
  </si>
  <si>
    <t>-10293898</t>
  </si>
  <si>
    <t>Nakládání, skládání a překládání neulehlého výkopku nebo sypaniny ručně nakládání, z hornin třídy těžitelnosti II, skupiny 4 a 5</t>
  </si>
  <si>
    <t>https://podminky.urs.cz/item/CS_URS_2024_01/167111102</t>
  </si>
  <si>
    <t>6</t>
  </si>
  <si>
    <t>171201231</t>
  </si>
  <si>
    <t>Poplatek za uložení zeminy a kamení na recyklační skládce (skládkovné) kód odpadu 17 05 04</t>
  </si>
  <si>
    <t>t</t>
  </si>
  <si>
    <t>-1460625121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</si>
  <si>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</si>
  <si>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</si>
  <si>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recyklační centrum Sadov</t>
  </si>
  <si>
    <t>1,915*1,9</t>
  </si>
  <si>
    <t>7</t>
  </si>
  <si>
    <t>171251201</t>
  </si>
  <si>
    <t>Uložení sypaniny na skládky nebo meziskládky</t>
  </si>
  <si>
    <t>962019963</t>
  </si>
  <si>
    <t>Uložení sypaniny na skládky nebo meziskládky bez hutnění s upravením uložené sypaniny do předepsaného tvaru</t>
  </si>
  <si>
    <t>https://podminky.urs.cz/item/CS_URS_2024_01/171251201</t>
  </si>
  <si>
    <t>Zakládání</t>
  </si>
  <si>
    <t>8</t>
  </si>
  <si>
    <t>273313711</t>
  </si>
  <si>
    <t>Základové desky z betonu tř. C 20/25</t>
  </si>
  <si>
    <t>-216401265</t>
  </si>
  <si>
    <t>Základy z betonu prostého desky z betonu kamenem neprokládaného tř. C 20/25</t>
  </si>
  <si>
    <t>https://podminky.urs.cz/item/CS_URS_2024_01/273313711</t>
  </si>
  <si>
    <t>podkladní beton</t>
  </si>
  <si>
    <t>0,125*0,9*1,85</t>
  </si>
  <si>
    <t>9</t>
  </si>
  <si>
    <t>273321411</t>
  </si>
  <si>
    <t>Základové desky ze ŽB bez zvýšených nároků na prostředí tř. C 20/25</t>
  </si>
  <si>
    <t>-902019376</t>
  </si>
  <si>
    <t>Základy z betonu železového (bez výztuže) desky z betonu bez zvláštních nároků na prostředí tř. C 20/25</t>
  </si>
  <si>
    <t>https://podminky.urs.cz/item/CS_URS_2024_01/273321411</t>
  </si>
  <si>
    <t>základová deska</t>
  </si>
  <si>
    <t>0,2*0,75*1,55</t>
  </si>
  <si>
    <t>10</t>
  </si>
  <si>
    <t>273351121</t>
  </si>
  <si>
    <t>Zřízení bednění základových desek</t>
  </si>
  <si>
    <t>m2</t>
  </si>
  <si>
    <t>-1657337237</t>
  </si>
  <si>
    <t>Bednění základů desek zřízení</t>
  </si>
  <si>
    <t>https://podminky.urs.cz/item/CS_URS_2024_01/273351121</t>
  </si>
  <si>
    <t>podkladní deska</t>
  </si>
  <si>
    <t>0,125*(2*1+1,85)</t>
  </si>
  <si>
    <t>0,2*(2*0,8+1,55)</t>
  </si>
  <si>
    <t>11</t>
  </si>
  <si>
    <t>273351122</t>
  </si>
  <si>
    <t>Odstranění bednění základových desek</t>
  </si>
  <si>
    <t>1552428232</t>
  </si>
  <si>
    <t>Bednění základů desek odstranění</t>
  </si>
  <si>
    <t>https://podminky.urs.cz/item/CS_URS_2024_01/273351122</t>
  </si>
  <si>
    <t>273362021</t>
  </si>
  <si>
    <t>Výztuž základových desek svařovanými sítěmi Kari</t>
  </si>
  <si>
    <t>-2083149425</t>
  </si>
  <si>
    <t>Výztuž základů desek ze svařovaných sítí z drátů typu KARI</t>
  </si>
  <si>
    <t>https://podminky.urs.cz/item/CS_URS_2024_01/273362021</t>
  </si>
  <si>
    <t>Síť 150/150/8</t>
  </si>
  <si>
    <t>2*0,75*1,55*5,398*1,1*0,001</t>
  </si>
  <si>
    <t>13</t>
  </si>
  <si>
    <t>279113141</t>
  </si>
  <si>
    <t>Základová zeď tl přes 100 do 150 mm z tvárnic ztraceného bednění včetně výplně z betonu tř. C 20/25</t>
  </si>
  <si>
    <t>-1893462262</t>
  </si>
  <si>
    <t>Základové zdi z tvárnic ztraceného bednění včetně výplně z betonu bez zvláštních nároků na vliv prostředí třídy C 20/25, tloušťky zdiva přes 100 do 150 mm</t>
  </si>
  <si>
    <t>https://podminky.urs.cz/item/CS_URS_2024_01/279113141</t>
  </si>
  <si>
    <t>vnější ochranná stěna hydroizolace</t>
  </si>
  <si>
    <t>1*(2*1+1,85)</t>
  </si>
  <si>
    <t>14</t>
  </si>
  <si>
    <t>279113143</t>
  </si>
  <si>
    <t>Základová zeď tl přes 200 do 250 mm z tvárnic ztraceného bednění včetně výplně z betonu tř. C 20/25</t>
  </si>
  <si>
    <t>-1425630883</t>
  </si>
  <si>
    <t>Základové zdi z tvárnic ztraceného bednění včetně výplně z betonu bez zvláštních nároků na vliv prostředí třídy C 20/25, tloušťky zdiva přes 200 do 250 mm</t>
  </si>
  <si>
    <t>https://podminky.urs.cz/item/CS_URS_2024_01/279113143</t>
  </si>
  <si>
    <t>obezdění prohlubně</t>
  </si>
  <si>
    <t>0,8*(2*0,75+1,55)</t>
  </si>
  <si>
    <t>15</t>
  </si>
  <si>
    <t>279361821</t>
  </si>
  <si>
    <t>Výztuž základových zdí nosných betonářskou ocelí 10 505</t>
  </si>
  <si>
    <t>1464113010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</si>
  <si>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</si>
  <si>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https://podminky.urs.cz/item/CS_URS_2024_01/279361821</t>
  </si>
  <si>
    <t>Výztuž R12</t>
  </si>
  <si>
    <t>2*0,89*1,45*20*1,15*0,001</t>
  </si>
  <si>
    <t>2*0,89*6*(2*2,58+2*1,73+2*0,6)*1,15*0,001</t>
  </si>
  <si>
    <t>Úpravy povrchů, podlahy a osazování výplní</t>
  </si>
  <si>
    <t>16</t>
  </si>
  <si>
    <t>631312131</t>
  </si>
  <si>
    <t>Doplnění dosavadních mazanin betonem prostým plochy do 4 m2 tloušťky přes 80 mm</t>
  </si>
  <si>
    <t>-1015389629</t>
  </si>
  <si>
    <t>Doplnění dosavadních mazanin prostým betonem s dodáním hmot, bez potěru, plochy jednotlivě přes 1 m2 do 4 m2 a tl. přes 80 mm</t>
  </si>
  <si>
    <t>https://podminky.urs.cz/item/CS_URS_2024_01/631312131</t>
  </si>
  <si>
    <t>2*0,35*0,35*1,1</t>
  </si>
  <si>
    <t>0,35*0,35*1,85</t>
  </si>
  <si>
    <t>Ostatní konstrukce a práce, bourání</t>
  </si>
  <si>
    <t>17</t>
  </si>
  <si>
    <t>961055111</t>
  </si>
  <si>
    <t>Bourání základů ze ŽB</t>
  </si>
  <si>
    <t>1388547841</t>
  </si>
  <si>
    <t>Bourání základů z betonu železového</t>
  </si>
  <si>
    <t>https://podminky.urs.cz/item/CS_URS_2024_01/961055111</t>
  </si>
  <si>
    <t>1,15*0,8*0,2</t>
  </si>
  <si>
    <t>18</t>
  </si>
  <si>
    <t>962052210</t>
  </si>
  <si>
    <t>Bourání zdiva nadzákladového ze ŽB do 1 m3</t>
  </si>
  <si>
    <t>976414036</t>
  </si>
  <si>
    <t>Bourání zdiva železobetonového nadzákladového, objemu do 1 m3</t>
  </si>
  <si>
    <t>https://podminky.urs.cz/item/CS_URS_2024_01/962052210</t>
  </si>
  <si>
    <t>betonový blok pod strojem stávajícího výtahu</t>
  </si>
  <si>
    <t>0,3</t>
  </si>
  <si>
    <t>19</t>
  </si>
  <si>
    <t>965042231</t>
  </si>
  <si>
    <t>Bourání podkladů pod dlažby nebo mazanin betonových nebo z litého asfaltu tl přes 100 mm pl do 4 m2</t>
  </si>
  <si>
    <t>538810444</t>
  </si>
  <si>
    <t>Bourání mazanin betonových nebo z litého asfaltu tl. přes 100 mm, plochy do 4 m2</t>
  </si>
  <si>
    <t>https://podminky.urs.cz/item/CS_URS_2024_01/965042231</t>
  </si>
  <si>
    <t>0,35*1,1*1,85</t>
  </si>
  <si>
    <t>20</t>
  </si>
  <si>
    <t>965049112</t>
  </si>
  <si>
    <t>Příplatek k bourání betonových mazanin za bourání mazanin se svařovanou sítí tl přes 100 mm</t>
  </si>
  <si>
    <t>1053074384</t>
  </si>
  <si>
    <t>Bourání mazanin Příplatek k cenám za bourání mazanin betonových se svařovanou sítí, tl. přes 100 mm</t>
  </si>
  <si>
    <t>https://podminky.urs.cz/item/CS_URS_2024_01/965049112</t>
  </si>
  <si>
    <t>965081213</t>
  </si>
  <si>
    <t>Bourání podlah z dlaždic keramických nebo xylolitových tl do 10 mm plochy přes 1 m2</t>
  </si>
  <si>
    <t>-1301011002</t>
  </si>
  <si>
    <t>Bourání podlah z dlaždic bez podkladního lože nebo mazaniny, s jakoukoliv výplní spár keramických nebo xylolitových tl. do 10 mm, plochy přes 1 m2</t>
  </si>
  <si>
    <t>https://podminky.urs.cz/item/CS_URS_2024_01/965081213</t>
  </si>
  <si>
    <t>1,1*1,85</t>
  </si>
  <si>
    <t>22</t>
  </si>
  <si>
    <t>97731211R</t>
  </si>
  <si>
    <t>Řezání stávajících betonových mazanin vyztužených hl přes 200 mm</t>
  </si>
  <si>
    <t>m</t>
  </si>
  <si>
    <t>R-položka</t>
  </si>
  <si>
    <t>-1594544927</t>
  </si>
  <si>
    <t>Řezání stávajících betonových mazanin s vyztužením hloubky přes 200 mm</t>
  </si>
  <si>
    <t>2*1,1+2*1,85</t>
  </si>
  <si>
    <t>997</t>
  </si>
  <si>
    <t>Přesun sutě</t>
  </si>
  <si>
    <t>23</t>
  </si>
  <si>
    <t>997013214</t>
  </si>
  <si>
    <t>Vnitrostaveništní doprava suti a vybouraných hmot pro budovy v přes 12 do 15 m ručně</t>
  </si>
  <si>
    <t>-1593816522</t>
  </si>
  <si>
    <t>Vnitrostaveništní doprava suti a vybouraných hmot vodorovně do 50 m s naložením ručně pro budovy a haly výšky přes 12 do 15 m</t>
  </si>
  <si>
    <t>https://podminky.urs.cz/item/CS_URS_2024_01/997013214</t>
  </si>
  <si>
    <t>24</t>
  </si>
  <si>
    <t>997013501</t>
  </si>
  <si>
    <t>Odvoz suti a vybouraných hmot na skládku nebo meziskládku do 1 km se složením</t>
  </si>
  <si>
    <t>174049002</t>
  </si>
  <si>
    <t>Odvoz suti a vybouraných hmot na skládku nebo meziskládku se složením, na vzdálenost do 1 km</t>
  </si>
  <si>
    <t>https://podminky.urs.cz/item/CS_URS_2024_01/997013501</t>
  </si>
  <si>
    <t>25</t>
  </si>
  <si>
    <t>997013509</t>
  </si>
  <si>
    <t>Příplatek k odvozu suti a vybouraných hmot na skládku ZKD 1 km přes 1 km</t>
  </si>
  <si>
    <t>-705122595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</si>
  <si>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</si>
  <si>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</si>
  <si>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2,82*9</t>
  </si>
  <si>
    <t>1,611*29</t>
  </si>
  <si>
    <t>26</t>
  </si>
  <si>
    <t>997013635</t>
  </si>
  <si>
    <t>Poplatek za uložení na skládce (skládkovné) komunálního odpadu kód odpadu 20 03 01</t>
  </si>
  <si>
    <t>-1550199411</t>
  </si>
  <si>
    <t>Poplatek za uložení stavebního odpadu na skládce (skládkovné) komunálního zatříděného do Katalogu odpadů pod kódem 20 03 01</t>
  </si>
  <si>
    <t>https://podminky.urs.cz/item/CS_URS_2024_01/997013635</t>
  </si>
  <si>
    <t>skládka SUAS recyklační, Vřesová</t>
  </si>
  <si>
    <t>1,611</t>
  </si>
  <si>
    <t>27</t>
  </si>
  <si>
    <t>997013862</t>
  </si>
  <si>
    <t>Poplatek za uložení stavebního odpadu na recyklační skládce (skládkovné) z armovaného betonu kód odpadu 17 01 01</t>
  </si>
  <si>
    <t>1529986538</t>
  </si>
  <si>
    <t>Poplatek za uložení stavebního odpadu na recyklační skládce (skládkovné) z armovaného betonu zatříděného do Katalogu odpadů pod kódem 17 01 01</t>
  </si>
  <si>
    <t>https://podminky.urs.cz/item/CS_URS_2024_01/997013862</t>
  </si>
  <si>
    <t>2,82</t>
  </si>
  <si>
    <t>28</t>
  </si>
  <si>
    <t>997221612</t>
  </si>
  <si>
    <t>Nakládání vybouraných hmot na dopravní prostředky pro vodorovnou dopravu</t>
  </si>
  <si>
    <t>1009659249</t>
  </si>
  <si>
    <t>Nakládání na dopravní prostředky pro vodorovnou dopravu vybouraných hmot</t>
  </si>
  <si>
    <t>https://podminky.urs.cz/item/CS_URS_2024_01/997221612</t>
  </si>
  <si>
    <t>998</t>
  </si>
  <si>
    <t>Přesun hmot</t>
  </si>
  <si>
    <t>29</t>
  </si>
  <si>
    <t>998018003</t>
  </si>
  <si>
    <t>Přesun hmot pro budovy ruční pro budovy v přes 12 do 24 m</t>
  </si>
  <si>
    <t>-873415878</t>
  </si>
  <si>
    <t>Přesun hmot pro budovy občanské výstavby, bydlení, výrobu a služby ruční (bez užití mechanizace) vodorovná dopravní vzdálenost do 100 m pro budovy s jakoukoliv nosnou konstrukcí výšky přes 12 do 24 m</t>
  </si>
  <si>
    <t>https://podminky.urs.cz/item/CS_URS_2024_01/998018003</t>
  </si>
  <si>
    <t>PSV</t>
  </si>
  <si>
    <t>Práce a dodávky PSV</t>
  </si>
  <si>
    <t>711</t>
  </si>
  <si>
    <t>Izolace proti vodě, vlhkosti a plynům</t>
  </si>
  <si>
    <t>30</t>
  </si>
  <si>
    <t>711111001</t>
  </si>
  <si>
    <t>Provedení izolace proti zemní vlhkosti vodorovné za studena nátěrem penetračním</t>
  </si>
  <si>
    <t>155661297</t>
  </si>
  <si>
    <t>Provedení izolace proti zemní vlhkosti natěradly a tmely za studena na ploše vodorovné V nátěrem penetračním</t>
  </si>
  <si>
    <t>https://podminky.urs.cz/item/CS_URS_2024_01/711111001</t>
  </si>
  <si>
    <t>0,8*1,55</t>
  </si>
  <si>
    <t>31</t>
  </si>
  <si>
    <t>711112001</t>
  </si>
  <si>
    <t>Provedení izolace proti zemní vlhkosti svislé za studena nátěrem penetračním</t>
  </si>
  <si>
    <t>-912755090</t>
  </si>
  <si>
    <t>Provedení izolace proti zemní vlhkosti natěradly a tmely za studena na ploše svislé S nátěrem penetračním</t>
  </si>
  <si>
    <t>https://podminky.urs.cz/item/CS_URS_2024_01/711112001</t>
  </si>
  <si>
    <t>1*(2*0,75+1,55)</t>
  </si>
  <si>
    <t>32</t>
  </si>
  <si>
    <t>M</t>
  </si>
  <si>
    <t>11163150</t>
  </si>
  <si>
    <t>lak penetrační asfaltový</t>
  </si>
  <si>
    <t>226201988</t>
  </si>
  <si>
    <t>1,24+3,05</t>
  </si>
  <si>
    <t>4,29*0,00033 'Přepočtené koeficientem množství</t>
  </si>
  <si>
    <t>33</t>
  </si>
  <si>
    <t>711141559</t>
  </si>
  <si>
    <t>Provedení izolace proti zemní vlhkosti pásy přitavením vodorovné NAIP</t>
  </si>
  <si>
    <t>-1951918054</t>
  </si>
  <si>
    <t>Provedení izolace proti zemní vlhkosti pásy přitavením NAIP na ploše vodorovné V</t>
  </si>
  <si>
    <t>https://podminky.urs.cz/item/CS_URS_2024_01/711141559</t>
  </si>
  <si>
    <t>34</t>
  </si>
  <si>
    <t>711142559</t>
  </si>
  <si>
    <t>Provedení izolace proti zemní vlhkosti pásy přitavením svislé NAIP</t>
  </si>
  <si>
    <t>358319814</t>
  </si>
  <si>
    <t>Provedení izolace proti zemní vlhkosti pásy přitavením NAIP na ploše svislé S</t>
  </si>
  <si>
    <t>https://podminky.urs.cz/item/CS_URS_2024_01/711142559</t>
  </si>
  <si>
    <t>35</t>
  </si>
  <si>
    <t>62855001</t>
  </si>
  <si>
    <t>pás asfaltový natavitelný modifikovaný SBS s vložkou z polyesterové rohože a spalitelnou PE fólií nebo jemnozrnným minerálním posypem na horním povrchu tl 4,0mm</t>
  </si>
  <si>
    <t>645939399</t>
  </si>
  <si>
    <t>4,29*1,1655 'Přepočtené koeficientem množství</t>
  </si>
  <si>
    <t>36</t>
  </si>
  <si>
    <t>998711123</t>
  </si>
  <si>
    <t>Přesun hmot tonážní pro izolace proti vodě, vlhkosti a plynům ruční v objektech v přes 12 do 24 m</t>
  </si>
  <si>
    <t>1833637446</t>
  </si>
  <si>
    <t>Přesun hmot pro izolace proti vodě, vlhkosti a plynům stanovený z hmotnosti přesunovaného materiálu vodorovná dopravní vzdálenost do 50 m ruční (bez užití mechanizace) v objektech výšky přes 12 do 24 m</t>
  </si>
  <si>
    <t>https://podminky.urs.cz/item/CS_URS_2024_01/998711123</t>
  </si>
  <si>
    <t>741</t>
  </si>
  <si>
    <t>Elektroinstalace - silnoproud</t>
  </si>
  <si>
    <t>37</t>
  </si>
  <si>
    <t>74121010R</t>
  </si>
  <si>
    <t>Dodávka a montáž nového kompletního rozvaděče pro výtah</t>
  </si>
  <si>
    <t>kus</t>
  </si>
  <si>
    <t>-184034147</t>
  </si>
  <si>
    <t>38</t>
  </si>
  <si>
    <t>741372021</t>
  </si>
  <si>
    <t>Montáž svítidlo LED interiérové přisazené nástěnné hranaté nebo kruhové do 0,09 m2 se zapojením vodičů</t>
  </si>
  <si>
    <t>161266055</t>
  </si>
  <si>
    <t>Montáž svítidel s integrovaným zdrojem LED se zapojením vodičů interiérových přisazených nástěnných hranatých nebo kruhových, plochy do 0,09 m2</t>
  </si>
  <si>
    <t>https://podminky.urs.cz/item/CS_URS_2024_01/741372021</t>
  </si>
  <si>
    <t>39</t>
  </si>
  <si>
    <t>34825001R</t>
  </si>
  <si>
    <t xml:space="preserve">svítidlo LED, 20W,230V,IP30 na jádře JOP </t>
  </si>
  <si>
    <t>619861555</t>
  </si>
  <si>
    <t>40</t>
  </si>
  <si>
    <t>998741123</t>
  </si>
  <si>
    <t>Přesun hmot tonážní pro silnoproud ruční v objektech v přes 12 do 24 m</t>
  </si>
  <si>
    <t>-2127091486</t>
  </si>
  <si>
    <t>Přesun hmot pro silnoproud stanovený z hmotnosti přesunovaného materiálu vodorovná dopravní vzdálenost do 50 m ruční (bez užití mechanizace) v objektech výšky přes 12 do 24 m</t>
  </si>
  <si>
    <t>https://podminky.urs.cz/item/CS_URS_2024_01/998741123</t>
  </si>
  <si>
    <t>763</t>
  </si>
  <si>
    <t>Konstrukce suché výstavby</t>
  </si>
  <si>
    <t>41</t>
  </si>
  <si>
    <t>763121411</t>
  </si>
  <si>
    <t>SDK stěna předsazená tl 62,5 mm profil CW+UW 50 deska 1xA 12,5 bez izolace EI 15</t>
  </si>
  <si>
    <t>584711666</t>
  </si>
  <si>
    <t>Stěna předsazená ze sádrokartonových desek s nosnou konstrukcí z ocelových profilů CW, UW jednoduše opláštěná deskou standardní A tl. 12,5 mm bez izolace, EI 15, stěna tl. 62,5 mm, profil 50</t>
  </si>
  <si>
    <t>https://podminky.urs.cz/item/CS_URS_2024_01/763121411</t>
  </si>
  <si>
    <t>3,12*2,1</t>
  </si>
  <si>
    <t>-0,8*2</t>
  </si>
  <si>
    <t>42</t>
  </si>
  <si>
    <t>763121714</t>
  </si>
  <si>
    <t>SDK stěna předsazená základní penetrační nátěr</t>
  </si>
  <si>
    <t>-935017800</t>
  </si>
  <si>
    <t>Stěna předsazená ze sádrokartonových desek ostatní konstrukce a práce na předsazených stěnách ze sádrokartonových desek základní penetrační nátěr</t>
  </si>
  <si>
    <t>https://podminky.urs.cz/item/CS_URS_2024_01/763121714</t>
  </si>
  <si>
    <t>43</t>
  </si>
  <si>
    <t>763121716</t>
  </si>
  <si>
    <t>SDK stěna předsazená úprava styku stěny a podhledu akrylátovým tmelem</t>
  </si>
  <si>
    <t>1423114762</t>
  </si>
  <si>
    <t>Stěna předsazená ze sádrokartonových desek ostatní konstrukce a práce na předsazených stěnách ze sádrokartonových desek úprava styku stěny a podhledu akrylátovým tmelem</t>
  </si>
  <si>
    <t>https://podminky.urs.cz/item/CS_URS_2024_01/763121716</t>
  </si>
  <si>
    <t>44</t>
  </si>
  <si>
    <t>763121751</t>
  </si>
  <si>
    <t>Příplatek k SDK stěně předsazené za plochu do 6 m2 jednotlivě</t>
  </si>
  <si>
    <t>-1158355419</t>
  </si>
  <si>
    <t>Stěna předsazená ze sádrokartonových desek Příplatek k cenám za plochu do 6 m2 jednotlivě</t>
  </si>
  <si>
    <t>https://podminky.urs.cz/item/CS_URS_2024_01/763121751</t>
  </si>
  <si>
    <t>45</t>
  </si>
  <si>
    <t>763181311</t>
  </si>
  <si>
    <t>Montáž jednokřídlové kovové zárubně do SDK příčky</t>
  </si>
  <si>
    <t>1596851326</t>
  </si>
  <si>
    <t>Výplně otvorů konstrukcí ze sádrokartonových desek montáž zárubně kovové s konstrukcí jednokřídlové</t>
  </si>
  <si>
    <t>https://podminky.urs.cz/item/CS_URS_2024_01/763181311</t>
  </si>
  <si>
    <t>46</t>
  </si>
  <si>
    <t>55331590</t>
  </si>
  <si>
    <t>zárubeň jednokřídlá ocelová pro sádrokartonové příčky tl stěny 75-100mm rozměru 800/1970, 2100mm</t>
  </si>
  <si>
    <t>-1318489170</t>
  </si>
  <si>
    <t>47</t>
  </si>
  <si>
    <t>763181420</t>
  </si>
  <si>
    <t>Ztužující výplň otvoru pro dveře s UA a UW profilem pro příčky do 2,80 m</t>
  </si>
  <si>
    <t>-1175022895</t>
  </si>
  <si>
    <t>Výplně otvorů konstrukcí ze sádrokartonových desek ztužující výplň otvoru pro dveře s UA a UW profilem, výšky příčky do 2,80 m</t>
  </si>
  <si>
    <t>https://podminky.urs.cz/item/CS_URS_2024_01/763181420</t>
  </si>
  <si>
    <t>48</t>
  </si>
  <si>
    <t>998763333</t>
  </si>
  <si>
    <t>Přesun hmot tonážní pro konstrukce montované z desek ruční v objektech v přes 12 do 24 m</t>
  </si>
  <si>
    <t>-1733330432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</si>
  <si>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přes 12 do 24 m</t>
  </si>
  <si>
    <t>https://podminky.urs.cz/item/CS_URS_2024_01/998763333</t>
  </si>
  <si>
    <t>766</t>
  </si>
  <si>
    <t>Konstrukce truhlářské</t>
  </si>
  <si>
    <t>49</t>
  </si>
  <si>
    <t>766660001</t>
  </si>
  <si>
    <t>Montáž dveřních křídel otvíravých jednokřídlových š do 0,8 m do ocelové zárubně</t>
  </si>
  <si>
    <t>2140595912</t>
  </si>
  <si>
    <t>Montáž dveřních křídel dřevěných nebo plastových otevíravých do ocelové zárubně povrchově upravených jednokřídlových, šířky do 800 mm</t>
  </si>
  <si>
    <t>https://podminky.urs.cz/item/CS_URS_2024_01/766660001</t>
  </si>
  <si>
    <t>50</t>
  </si>
  <si>
    <t>61162026</t>
  </si>
  <si>
    <t>dveře jednokřídlé dřevotřískové povrch fóliový plné 800x1970-2100mm</t>
  </si>
  <si>
    <t>1698832516</t>
  </si>
  <si>
    <t>51</t>
  </si>
  <si>
    <t>766660728</t>
  </si>
  <si>
    <t>Montáž dveřního interiérového kování - zámku</t>
  </si>
  <si>
    <t>-457419075</t>
  </si>
  <si>
    <t>Montáž dveřních doplňků dveřního kování interiérového zámku</t>
  </si>
  <si>
    <t>https://podminky.urs.cz/item/CS_URS_2024_01/766660728</t>
  </si>
  <si>
    <t>52</t>
  </si>
  <si>
    <t>54924004</t>
  </si>
  <si>
    <t>zámek zadlabací mezipokojový levý pro cylindrickou vložku rozteč 72x55mm</t>
  </si>
  <si>
    <t>-39551617</t>
  </si>
  <si>
    <t>53</t>
  </si>
  <si>
    <t>766660729</t>
  </si>
  <si>
    <t>Montáž dveřního interiérového kování - štítku s klikou</t>
  </si>
  <si>
    <t>-244446267</t>
  </si>
  <si>
    <t>Montáž dveřních doplňků dveřního kování interiérového štítku s klikou</t>
  </si>
  <si>
    <t>https://podminky.urs.cz/item/CS_URS_2024_01/766660729</t>
  </si>
  <si>
    <t>54</t>
  </si>
  <si>
    <t>54914123</t>
  </si>
  <si>
    <t>kování rozetové klika/klika</t>
  </si>
  <si>
    <t>-1562099140</t>
  </si>
  <si>
    <t>55</t>
  </si>
  <si>
    <t>998766123</t>
  </si>
  <si>
    <t>Přesun hmot tonážní pro kce truhlářské ruční v objektech v přes 12 do 24 m</t>
  </si>
  <si>
    <t>1802185497</t>
  </si>
  <si>
    <t>Přesun hmot pro konstrukce truhlářské stanovený z hmotnosti přesunovaného materiálu vodorovná dopravní vzdálenost do 50 m ruční (bez užití mechanizace) v objektech výšky přes 12 do 24 m</t>
  </si>
  <si>
    <t>https://podminky.urs.cz/item/CS_URS_2024_01/998766123</t>
  </si>
  <si>
    <t>767</t>
  </si>
  <si>
    <t>Konstrukce zámečnické</t>
  </si>
  <si>
    <t>56</t>
  </si>
  <si>
    <t>767122812</t>
  </si>
  <si>
    <t>Demontáž stěn s výplní z drátěné sítě, svařovaných</t>
  </si>
  <si>
    <t>-130706150</t>
  </si>
  <si>
    <t>Demontáž stěn a příček s výplní z drátěné sítě svařovaných</t>
  </si>
  <si>
    <t>https://podminky.urs.cz/item/CS_URS_2024_01/767122812</t>
  </si>
  <si>
    <t>771</t>
  </si>
  <si>
    <t>Podlahy z dlaždic</t>
  </si>
  <si>
    <t>57</t>
  </si>
  <si>
    <t>771111011</t>
  </si>
  <si>
    <t>Vysátí podkladu před pokládkou dlažby</t>
  </si>
  <si>
    <t>-471848398</t>
  </si>
  <si>
    <t>Příprava podkladu před provedením dlažby vysátí podlah</t>
  </si>
  <si>
    <t>https://podminky.urs.cz/item/CS_URS_2024_01/771111011</t>
  </si>
  <si>
    <t>2*0,35*1,1</t>
  </si>
  <si>
    <t>0,35*1,85</t>
  </si>
  <si>
    <t>58</t>
  </si>
  <si>
    <t>771121011</t>
  </si>
  <si>
    <t>Nátěr penetrační na podlahu</t>
  </si>
  <si>
    <t>-686914459</t>
  </si>
  <si>
    <t>Příprava podkladu před provedením dlažby nátěr penetrační na podlahu</t>
  </si>
  <si>
    <t>https://podminky.urs.cz/item/CS_URS_2024_01/771121011</t>
  </si>
  <si>
    <t>59</t>
  </si>
  <si>
    <t>771574479</t>
  </si>
  <si>
    <t>Montáž podlah keramických pro mechanické zatížení lepených cementovým flexibilním lepidlem přes 22 do 25 ks/m2</t>
  </si>
  <si>
    <t>-762679394</t>
  </si>
  <si>
    <t>Montáž podlah z dlaždic keramických lepených cementovým flexibilním lepidlem pro vysoké mechanické zatížení, tloušťky přes 10 mm přes 22 do 25 ks/m2</t>
  </si>
  <si>
    <t>https://podminky.urs.cz/item/CS_URS_2024_01/771574479</t>
  </si>
  <si>
    <t>60</t>
  </si>
  <si>
    <t>59761159</t>
  </si>
  <si>
    <t>dlažba keramická slinutá mrazuvzdorná povrch hladký/matný tl do 10mm přes 22 do 25ks/m2</t>
  </si>
  <si>
    <t>1262046317</t>
  </si>
  <si>
    <t>1,418</t>
  </si>
  <si>
    <t>1,418*1,15 'Přepočtené koeficientem množství</t>
  </si>
  <si>
    <t>61</t>
  </si>
  <si>
    <t>771592011</t>
  </si>
  <si>
    <t>Čištění vnitřních ploch podlah nebo schodišť po položení dlažby chemickými prostředky</t>
  </si>
  <si>
    <t>1741556719</t>
  </si>
  <si>
    <t>Čištění vnitřních ploch po položení dlažby podlah nebo schodišť chemickými prostředky</t>
  </si>
  <si>
    <t>https://podminky.urs.cz/item/CS_URS_2024_01/771592011</t>
  </si>
  <si>
    <t>62</t>
  </si>
  <si>
    <t>998771121</t>
  </si>
  <si>
    <t>Přesun hmot tonážní pro podlahy z dlaždic ruční v objektech v do 6 m</t>
  </si>
  <si>
    <t>-910933535</t>
  </si>
  <si>
    <t>Přesun hmot pro podlahy z dlaždic stanovený z hmotnosti přesunovaného materiálu vodorovná dopravní vzdálenost do 50 m ruční (bez užití mechanizace) v objektech výšky do 6 m</t>
  </si>
  <si>
    <t>https://podminky.urs.cz/item/CS_URS_2024_01/998771121</t>
  </si>
  <si>
    <t>783</t>
  </si>
  <si>
    <t>Dokončovací práce - nátěry</t>
  </si>
  <si>
    <t>63</t>
  </si>
  <si>
    <t>783301313</t>
  </si>
  <si>
    <t>Odmaštění zámečnických konstrukcí ředidlovým odmašťovačem</t>
  </si>
  <si>
    <t>2128382410</t>
  </si>
  <si>
    <t>Příprava podkladu zámečnických konstrukcí před provedením nátěru odmaštění odmašťovačem ředidlovým</t>
  </si>
  <si>
    <t>https://podminky.urs.cz/item/CS_URS_2024_01/783301313</t>
  </si>
  <si>
    <t>nátěr ocelové zárubně</t>
  </si>
  <si>
    <t>0,25*(2*2+0,8)</t>
  </si>
  <si>
    <t>64</t>
  </si>
  <si>
    <t>783314101</t>
  </si>
  <si>
    <t>Základní jednonásobný syntetický nátěr zámečnických konstrukcí</t>
  </si>
  <si>
    <t>362133795</t>
  </si>
  <si>
    <t>Základní nátěr zámečnických konstrukcí jednonásobný syntetický</t>
  </si>
  <si>
    <t>https://podminky.urs.cz/item/CS_URS_2024_01/783314101</t>
  </si>
  <si>
    <t>65</t>
  </si>
  <si>
    <t>783317101</t>
  </si>
  <si>
    <t>Krycí jednonásobný syntetický standardní nátěr zámečnických konstrukcí</t>
  </si>
  <si>
    <t>77557023</t>
  </si>
  <si>
    <t>Krycí nátěr (email) zámečnických konstrukcí jednonásobný syntetický standardní</t>
  </si>
  <si>
    <t>https://podminky.urs.cz/item/CS_URS_2024_01/783317101</t>
  </si>
  <si>
    <t>784</t>
  </si>
  <si>
    <t>Dokončovací práce - malby a tapety</t>
  </si>
  <si>
    <t>66</t>
  </si>
  <si>
    <t>784111011</t>
  </si>
  <si>
    <t>Obroušení podkladu omítnutého v místnostech v do 3,80 m</t>
  </si>
  <si>
    <t>-1519875198</t>
  </si>
  <si>
    <t>Obroušení podkladu omítky v místnostech výšky do 3,80 m</t>
  </si>
  <si>
    <t>https://podminky.urs.cz/item/CS_URS_2024_01/784111011</t>
  </si>
  <si>
    <t>strojovna výtahu</t>
  </si>
  <si>
    <t>2,1*(2*3,12+2*3,2)</t>
  </si>
  <si>
    <t>67</t>
  </si>
  <si>
    <t>784111021</t>
  </si>
  <si>
    <t>Obroušení podkladu ze stěrky v místnostech v do 3,80 m</t>
  </si>
  <si>
    <t>659481089</t>
  </si>
  <si>
    <t>Obroušení podkladu stěrky v místnostech výšky do 3,80 m</t>
  </si>
  <si>
    <t>https://podminky.urs.cz/item/CS_URS_2024_01/784111021</t>
  </si>
  <si>
    <t>SDK předstěna</t>
  </si>
  <si>
    <t>3,12*2,1-0,8*2</t>
  </si>
  <si>
    <t>68</t>
  </si>
  <si>
    <t>784171101</t>
  </si>
  <si>
    <t>Zakrytí vnitřních podlah včetně pozdějšího odkrytí</t>
  </si>
  <si>
    <t>-470210818</t>
  </si>
  <si>
    <t>Zakrytí nemalovaných ploch (materiál ve specifikaci) včetně pozdějšího odkrytí podlah</t>
  </si>
  <si>
    <t>https://podminky.urs.cz/item/CS_URS_2024_01/784171101</t>
  </si>
  <si>
    <t>69</t>
  </si>
  <si>
    <t>58124844</t>
  </si>
  <si>
    <t>fólie pro malířské potřeby zakrývací tl 25µ 4x5m</t>
  </si>
  <si>
    <t>1455297838</t>
  </si>
  <si>
    <t>10*1,05 'Přepočtené koeficientem množství</t>
  </si>
  <si>
    <t>70</t>
  </si>
  <si>
    <t>784181121</t>
  </si>
  <si>
    <t>Hloubková jednonásobná bezbarvá penetrace podkladu v místnostech v do 3,80 m</t>
  </si>
  <si>
    <t>534924231</t>
  </si>
  <si>
    <t>Penetrace podkladu jednonásobná hloubková akrylátová bezbarvá v místnostech výšky do 3,80 m</t>
  </si>
  <si>
    <t>https://podminky.urs.cz/item/CS_URS_2024_01/784181121</t>
  </si>
  <si>
    <t>71</t>
  </si>
  <si>
    <t>784211121</t>
  </si>
  <si>
    <t>Dvojnásobné bílé malby ze směsí za mokra středně oděruvzdorných v místnostech v do 3,80 m</t>
  </si>
  <si>
    <t>-1142127479</t>
  </si>
  <si>
    <t>Malby z malířských směsí oděruvzdorných za mokra dvojnásobné, bílé za mokra oděruvzdorné středně v místnostech výšky do 3,80 m</t>
  </si>
  <si>
    <t>https://podminky.urs.cz/item/CS_URS_2024_01/784211121</t>
  </si>
  <si>
    <t>26,544+4,952</t>
  </si>
  <si>
    <t>Práce a dodávky M</t>
  </si>
  <si>
    <t>21-M</t>
  </si>
  <si>
    <t>Elektromontáže</t>
  </si>
  <si>
    <t>72</t>
  </si>
  <si>
    <t>210100001</t>
  </si>
  <si>
    <t>Ukončení vodičů v rozváděči nebo na přístroji včetně zapojení průřezu žíly do 2,5 mm2</t>
  </si>
  <si>
    <t>-1059643275</t>
  </si>
  <si>
    <t>Ukončení vodičů izolovaných s označením a zapojením v rozváděči nebo na přístroji průřezu žíly do 2,5 mm2</t>
  </si>
  <si>
    <t>https://podminky.urs.cz/item/CS_URS_2024_01/210100001</t>
  </si>
  <si>
    <t>73</t>
  </si>
  <si>
    <t>210100002</t>
  </si>
  <si>
    <t>Ukončení vodičů v rozváděči nebo na přístroji včetně zapojení průřezu žíly do 6 mm2</t>
  </si>
  <si>
    <t>-267115325</t>
  </si>
  <si>
    <t>Ukončení vodičů izolovaných s označením a zapojením v rozváděči nebo na přístroji průřezu žíly do 6 mm2</t>
  </si>
  <si>
    <t>https://podminky.urs.cz/item/CS_URS_2024_01/210100002</t>
  </si>
  <si>
    <t>74</t>
  </si>
  <si>
    <t>210812011</t>
  </si>
  <si>
    <t>Montáž kabelu Cu plného nebo laněného do 1 kV žíly 3x1,5 až 6 mm2 (např. CYKY) bez ukončení uloženého volně nebo v liště</t>
  </si>
  <si>
    <t>-828389796</t>
  </si>
  <si>
    <t>Montáž izolovaných kabelů měděných do 1 kV bez ukončení plných nebo laněných kulatých (např. CYKY, CHKE-R) uložených volně nebo v liště počtu a průřezu žil 3x1,5 až 6 mm2</t>
  </si>
  <si>
    <t>https://podminky.urs.cz/item/CS_URS_2024_01/210812011</t>
  </si>
  <si>
    <t>připojení svítidel v jádře</t>
  </si>
  <si>
    <t>75</t>
  </si>
  <si>
    <t>34111531</t>
  </si>
  <si>
    <t>kabel silový oheň retardující bezhalogenový s funkčností při požáru 180min a P60-R reakce na oheň B2cas1d1a1 jádro Cu 0,6/1kV (1-CSKH-V) 3x1,5mm2</t>
  </si>
  <si>
    <t>128</t>
  </si>
  <si>
    <t>-1987128944</t>
  </si>
  <si>
    <t>30*1,15 'Přepočtené koeficientem množství</t>
  </si>
  <si>
    <t>76</t>
  </si>
  <si>
    <t>210813063</t>
  </si>
  <si>
    <t>Montáž kabelu Cu plného nebo laněného do 1 kV žíly 5x4 až 6 mm2 (např. CYKY) bez ukončení uloženého pevně</t>
  </si>
  <si>
    <t>-1214942092</t>
  </si>
  <si>
    <t>Montáž izolovaných kabelů měděných do 1 kV bez ukončení plných nebo laněných kulatých (např. CYKY, CHKE-R) uložených pevně počtu a průřezu žil 5x4 až 6 mm2</t>
  </si>
  <si>
    <t>https://podminky.urs.cz/item/CS_URS_2024_01/210813063</t>
  </si>
  <si>
    <t>nové připojení rozvaděče</t>
  </si>
  <si>
    <t>77</t>
  </si>
  <si>
    <t>34111166</t>
  </si>
  <si>
    <t>kabel silový oheň retardující bezhalogenový bez funkční schopnosti při požáru třída reakce na oheň B2cas1d1a1 jádro Cu 0,6/1kV (1-CXKH-R B2) 5x6mm2</t>
  </si>
  <si>
    <t>-172299109</t>
  </si>
  <si>
    <t>3*1,15 'Přepočtené koeficientem množství</t>
  </si>
  <si>
    <t>33-M</t>
  </si>
  <si>
    <t>Montáže dopr.zaříz.,sklad. zař. a váh</t>
  </si>
  <si>
    <t>78</t>
  </si>
  <si>
    <t>33100000R</t>
  </si>
  <si>
    <t>Demontáž stávajícího výtahu včetně šachty a opláštění</t>
  </si>
  <si>
    <t>soubor</t>
  </si>
  <si>
    <t>-398442177</t>
  </si>
  <si>
    <t>79</t>
  </si>
  <si>
    <t>33100001R</t>
  </si>
  <si>
    <t>Dodávka a montáž nového výtahu včetně šachty a opláštění ve specifikaci dle projektové dokumentace</t>
  </si>
  <si>
    <t>853460227</t>
  </si>
  <si>
    <t>Dodávka a montáž nového výtahu včetně šachty a opláštění dle projektové dokumentace</t>
  </si>
  <si>
    <t>HZS</t>
  </si>
  <si>
    <t>Hodinové zúčtovací sazby</t>
  </si>
  <si>
    <t>80</t>
  </si>
  <si>
    <t>HZS2231</t>
  </si>
  <si>
    <t>Hodinová zúčtovací sazba elektrikář</t>
  </si>
  <si>
    <t>hod</t>
  </si>
  <si>
    <t>512</t>
  </si>
  <si>
    <t>403477202</t>
  </si>
  <si>
    <t>Hodinové zúčtovací sazby profesí PSV provádění stavebních instalací elektrikář</t>
  </si>
  <si>
    <t>https://podminky.urs.cz/item/CS_URS_2024_01/HZS2231</t>
  </si>
  <si>
    <t>úprava a demontáž stávající elektroinstalace</t>
  </si>
  <si>
    <t>koordinace s investorem</t>
  </si>
  <si>
    <t>81</t>
  </si>
  <si>
    <t>HZS4211</t>
  </si>
  <si>
    <t>Hodinová zúčtovací sazba revizní technik</t>
  </si>
  <si>
    <t>-1133716104</t>
  </si>
  <si>
    <t>Hodinové zúčtovací sazby ostatních profesí revizní a kontrolní činnost revizní technik</t>
  </si>
  <si>
    <t>https://podminky.urs.cz/item/CS_URS_2024_01/HZS4211</t>
  </si>
  <si>
    <t>revize a revizní zpráva</t>
  </si>
  <si>
    <t>02 -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</si>
  <si>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</si>
  <si>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</si>
  <si>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</si>
  <si>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</si>
  <si>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</si>
  <si>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</si>
  <si>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</si>
  <si>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</si>
  <si>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</si>
  <si>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</si>
  <si>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</si>
  <si>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</si>
  <si>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583127231</t>
  </si>
  <si>
    <t>https://podminky.urs.cz/item/CS_URS_2024_01/030001000</t>
  </si>
  <si>
    <t>VRN4</t>
  </si>
  <si>
    <t>Inženýrská činnost</t>
  </si>
  <si>
    <t>045203000</t>
  </si>
  <si>
    <t>Kompletační činnost</t>
  </si>
  <si>
    <t>-1981492660</t>
  </si>
  <si>
    <t>https://podminky.urs.cz/item/CS_URS_2024_01/045203000</t>
  </si>
  <si>
    <t>045303000</t>
  </si>
  <si>
    <t>Koordinační činnost</t>
  </si>
  <si>
    <t>1669560367</t>
  </si>
  <si>
    <t>https://podminky.urs.cz/item/CS_URS_2024_01/045303000</t>
  </si>
  <si>
    <t>VRN6</t>
  </si>
  <si>
    <t>Územní vlivy</t>
  </si>
  <si>
    <t>065002000</t>
  </si>
  <si>
    <t>Mimostaveništní doprava materiálů</t>
  </si>
  <si>
    <t>1802773162</t>
  </si>
  <si>
    <t>https://podminky.urs.cz/item/CS_URS_2024_01/065002000</t>
  </si>
  <si>
    <t>VRN7</t>
  </si>
  <si>
    <t>Provozní vlivy</t>
  </si>
  <si>
    <t>071103000</t>
  </si>
  <si>
    <t>Provoz investora</t>
  </si>
  <si>
    <t>1846419421</t>
  </si>
  <si>
    <t>https://podminky.urs.cz/item/CS_URS_2024_01/071103000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</si>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</sst>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313701" TargetMode="External" /><Relationship Id="rId2" Type="http://schemas.openxmlformats.org/officeDocument/2006/relationships/hyperlink" Target="https://podminky.urs.cz/item/CS_URS_2024_01/162211321" TargetMode="External" /><Relationship Id="rId3" Type="http://schemas.openxmlformats.org/officeDocument/2006/relationships/hyperlink" Target="https://podminky.urs.cz/item/CS_URS_2024_01/162211329" TargetMode="External" /><Relationship Id="rId4" Type="http://schemas.openxmlformats.org/officeDocument/2006/relationships/hyperlink" Target="https://podminky.urs.cz/item/CS_URS_2024_01/162751137" TargetMode="External" /><Relationship Id="rId5" Type="http://schemas.openxmlformats.org/officeDocument/2006/relationships/hyperlink" Target="https://podminky.urs.cz/item/CS_URS_2024_01/167111102" TargetMode="External" /><Relationship Id="rId6" Type="http://schemas.openxmlformats.org/officeDocument/2006/relationships/hyperlink" Target="https://podminky.urs.cz/item/CS_URS_2024_01/171201231" TargetMode="External" /><Relationship Id="rId7" Type="http://schemas.openxmlformats.org/officeDocument/2006/relationships/hyperlink" Target="https://podminky.urs.cz/item/CS_URS_2024_01/171251201" TargetMode="External" /><Relationship Id="rId8" Type="http://schemas.openxmlformats.org/officeDocument/2006/relationships/hyperlink" Target="https://podminky.urs.cz/item/CS_URS_2024_01/273313711" TargetMode="External" /><Relationship Id="rId9" Type="http://schemas.openxmlformats.org/officeDocument/2006/relationships/hyperlink" Target="https://podminky.urs.cz/item/CS_URS_2024_01/273321411" TargetMode="External" /><Relationship Id="rId10" Type="http://schemas.openxmlformats.org/officeDocument/2006/relationships/hyperlink" Target="https://podminky.urs.cz/item/CS_URS_2024_01/273351121" TargetMode="External" /><Relationship Id="rId11" Type="http://schemas.openxmlformats.org/officeDocument/2006/relationships/hyperlink" Target="https://podminky.urs.cz/item/CS_URS_2024_01/273351122" TargetMode="External" /><Relationship Id="rId12" Type="http://schemas.openxmlformats.org/officeDocument/2006/relationships/hyperlink" Target="https://podminky.urs.cz/item/CS_URS_2024_01/273362021" TargetMode="External" /><Relationship Id="rId13" Type="http://schemas.openxmlformats.org/officeDocument/2006/relationships/hyperlink" Target="https://podminky.urs.cz/item/CS_URS_2024_01/279113141" TargetMode="External" /><Relationship Id="rId14" Type="http://schemas.openxmlformats.org/officeDocument/2006/relationships/hyperlink" Target="https://podminky.urs.cz/item/CS_URS_2024_01/279113143" TargetMode="External" /><Relationship Id="rId15" Type="http://schemas.openxmlformats.org/officeDocument/2006/relationships/hyperlink" Target="https://podminky.urs.cz/item/CS_URS_2024_01/279361821" TargetMode="External" /><Relationship Id="rId16" Type="http://schemas.openxmlformats.org/officeDocument/2006/relationships/hyperlink" Target="https://podminky.urs.cz/item/CS_URS_2024_01/631312131" TargetMode="External" /><Relationship Id="rId17" Type="http://schemas.openxmlformats.org/officeDocument/2006/relationships/hyperlink" Target="https://podminky.urs.cz/item/CS_URS_2024_01/961055111" TargetMode="External" /><Relationship Id="rId18" Type="http://schemas.openxmlformats.org/officeDocument/2006/relationships/hyperlink" Target="https://podminky.urs.cz/item/CS_URS_2024_01/962052210" TargetMode="External" /><Relationship Id="rId19" Type="http://schemas.openxmlformats.org/officeDocument/2006/relationships/hyperlink" Target="https://podminky.urs.cz/item/CS_URS_2024_01/965042231" TargetMode="External" /><Relationship Id="rId20" Type="http://schemas.openxmlformats.org/officeDocument/2006/relationships/hyperlink" Target="https://podminky.urs.cz/item/CS_URS_2024_01/965049112" TargetMode="External" /><Relationship Id="rId21" Type="http://schemas.openxmlformats.org/officeDocument/2006/relationships/hyperlink" Target="https://podminky.urs.cz/item/CS_URS_2024_01/965081213" TargetMode="External" /><Relationship Id="rId22" Type="http://schemas.openxmlformats.org/officeDocument/2006/relationships/hyperlink" Target="https://podminky.urs.cz/item/CS_URS_2024_01/997013214" TargetMode="External" /><Relationship Id="rId23" Type="http://schemas.openxmlformats.org/officeDocument/2006/relationships/hyperlink" Target="https://podminky.urs.cz/item/CS_URS_2024_01/997013501" TargetMode="External" /><Relationship Id="rId24" Type="http://schemas.openxmlformats.org/officeDocument/2006/relationships/hyperlink" Target="https://podminky.urs.cz/item/CS_URS_2024_01/997013509" TargetMode="External" /><Relationship Id="rId25" Type="http://schemas.openxmlformats.org/officeDocument/2006/relationships/hyperlink" Target="https://podminky.urs.cz/item/CS_URS_2024_01/997013635" TargetMode="External" /><Relationship Id="rId26" Type="http://schemas.openxmlformats.org/officeDocument/2006/relationships/hyperlink" Target="https://podminky.urs.cz/item/CS_URS_2024_01/997013862" TargetMode="External" /><Relationship Id="rId27" Type="http://schemas.openxmlformats.org/officeDocument/2006/relationships/hyperlink" Target="https://podminky.urs.cz/item/CS_URS_2024_01/997221612" TargetMode="External" /><Relationship Id="rId28" Type="http://schemas.openxmlformats.org/officeDocument/2006/relationships/hyperlink" Target="https://podminky.urs.cz/item/CS_URS_2024_01/998018003" TargetMode="External" /><Relationship Id="rId29" Type="http://schemas.openxmlformats.org/officeDocument/2006/relationships/hyperlink" Target="https://podminky.urs.cz/item/CS_URS_2024_01/711111001" TargetMode="External" /><Relationship Id="rId30" Type="http://schemas.openxmlformats.org/officeDocument/2006/relationships/hyperlink" Target="https://podminky.urs.cz/item/CS_URS_2024_01/711112001" TargetMode="External" /><Relationship Id="rId31" Type="http://schemas.openxmlformats.org/officeDocument/2006/relationships/hyperlink" Target="https://podminky.urs.cz/item/CS_URS_2024_01/711141559" TargetMode="External" /><Relationship Id="rId32" Type="http://schemas.openxmlformats.org/officeDocument/2006/relationships/hyperlink" Target="https://podminky.urs.cz/item/CS_URS_2024_01/711142559" TargetMode="External" /><Relationship Id="rId33" Type="http://schemas.openxmlformats.org/officeDocument/2006/relationships/hyperlink" Target="https://podminky.urs.cz/item/CS_URS_2024_01/998711123" TargetMode="External" /><Relationship Id="rId34" Type="http://schemas.openxmlformats.org/officeDocument/2006/relationships/hyperlink" Target="https://podminky.urs.cz/item/CS_URS_2024_01/741372021" TargetMode="External" /><Relationship Id="rId35" Type="http://schemas.openxmlformats.org/officeDocument/2006/relationships/hyperlink" Target="https://podminky.urs.cz/item/CS_URS_2024_01/998741123" TargetMode="External" /><Relationship Id="rId36" Type="http://schemas.openxmlformats.org/officeDocument/2006/relationships/hyperlink" Target="https://podminky.urs.cz/item/CS_URS_2024_01/763121411" TargetMode="External" /><Relationship Id="rId37" Type="http://schemas.openxmlformats.org/officeDocument/2006/relationships/hyperlink" Target="https://podminky.urs.cz/item/CS_URS_2024_01/763121714" TargetMode="External" /><Relationship Id="rId38" Type="http://schemas.openxmlformats.org/officeDocument/2006/relationships/hyperlink" Target="https://podminky.urs.cz/item/CS_URS_2024_01/763121716" TargetMode="External" /><Relationship Id="rId39" Type="http://schemas.openxmlformats.org/officeDocument/2006/relationships/hyperlink" Target="https://podminky.urs.cz/item/CS_URS_2024_01/763121751" TargetMode="External" /><Relationship Id="rId40" Type="http://schemas.openxmlformats.org/officeDocument/2006/relationships/hyperlink" Target="https://podminky.urs.cz/item/CS_URS_2024_01/763181311" TargetMode="External" /><Relationship Id="rId41" Type="http://schemas.openxmlformats.org/officeDocument/2006/relationships/hyperlink" Target="https://podminky.urs.cz/item/CS_URS_2024_01/763181420" TargetMode="External" /><Relationship Id="rId42" Type="http://schemas.openxmlformats.org/officeDocument/2006/relationships/hyperlink" Target="https://podminky.urs.cz/item/CS_URS_2024_01/998763333" TargetMode="External" /><Relationship Id="rId43" Type="http://schemas.openxmlformats.org/officeDocument/2006/relationships/hyperlink" Target="https://podminky.urs.cz/item/CS_URS_2024_01/766660001" TargetMode="External" /><Relationship Id="rId44" Type="http://schemas.openxmlformats.org/officeDocument/2006/relationships/hyperlink" Target="https://podminky.urs.cz/item/CS_URS_2024_01/766660728" TargetMode="External" /><Relationship Id="rId45" Type="http://schemas.openxmlformats.org/officeDocument/2006/relationships/hyperlink" Target="https://podminky.urs.cz/item/CS_URS_2024_01/766660729" TargetMode="External" /><Relationship Id="rId46" Type="http://schemas.openxmlformats.org/officeDocument/2006/relationships/hyperlink" Target="https://podminky.urs.cz/item/CS_URS_2024_01/998766123" TargetMode="External" /><Relationship Id="rId47" Type="http://schemas.openxmlformats.org/officeDocument/2006/relationships/hyperlink" Target="https://podminky.urs.cz/item/CS_URS_2024_01/767122812" TargetMode="External" /><Relationship Id="rId48" Type="http://schemas.openxmlformats.org/officeDocument/2006/relationships/hyperlink" Target="https://podminky.urs.cz/item/CS_URS_2024_01/771111011" TargetMode="External" /><Relationship Id="rId49" Type="http://schemas.openxmlformats.org/officeDocument/2006/relationships/hyperlink" Target="https://podminky.urs.cz/item/CS_URS_2024_01/771121011" TargetMode="External" /><Relationship Id="rId50" Type="http://schemas.openxmlformats.org/officeDocument/2006/relationships/hyperlink" Target="https://podminky.urs.cz/item/CS_URS_2024_01/771574479" TargetMode="External" /><Relationship Id="rId51" Type="http://schemas.openxmlformats.org/officeDocument/2006/relationships/hyperlink" Target="https://podminky.urs.cz/item/CS_URS_2024_01/771592011" TargetMode="External" /><Relationship Id="rId52" Type="http://schemas.openxmlformats.org/officeDocument/2006/relationships/hyperlink" Target="https://podminky.urs.cz/item/CS_URS_2024_01/998771121" TargetMode="External" /><Relationship Id="rId53" Type="http://schemas.openxmlformats.org/officeDocument/2006/relationships/hyperlink" Target="https://podminky.urs.cz/item/CS_URS_2024_01/783301313" TargetMode="External" /><Relationship Id="rId54" Type="http://schemas.openxmlformats.org/officeDocument/2006/relationships/hyperlink" Target="https://podminky.urs.cz/item/CS_URS_2024_01/783314101" TargetMode="External" /><Relationship Id="rId55" Type="http://schemas.openxmlformats.org/officeDocument/2006/relationships/hyperlink" Target="https://podminky.urs.cz/item/CS_URS_2024_01/783317101" TargetMode="External" /><Relationship Id="rId56" Type="http://schemas.openxmlformats.org/officeDocument/2006/relationships/hyperlink" Target="https://podminky.urs.cz/item/CS_URS_2024_01/784111011" TargetMode="External" /><Relationship Id="rId57" Type="http://schemas.openxmlformats.org/officeDocument/2006/relationships/hyperlink" Target="https://podminky.urs.cz/item/CS_URS_2024_01/784111021" TargetMode="External" /><Relationship Id="rId58" Type="http://schemas.openxmlformats.org/officeDocument/2006/relationships/hyperlink" Target="https://podminky.urs.cz/item/CS_URS_2024_01/784171101" TargetMode="External" /><Relationship Id="rId59" Type="http://schemas.openxmlformats.org/officeDocument/2006/relationships/hyperlink" Target="https://podminky.urs.cz/item/CS_URS_2024_01/784181121" TargetMode="External" /><Relationship Id="rId60" Type="http://schemas.openxmlformats.org/officeDocument/2006/relationships/hyperlink" Target="https://podminky.urs.cz/item/CS_URS_2024_01/784211121" TargetMode="External" /><Relationship Id="rId61" Type="http://schemas.openxmlformats.org/officeDocument/2006/relationships/hyperlink" Target="https://podminky.urs.cz/item/CS_URS_2024_01/210100001" TargetMode="External" /><Relationship Id="rId62" Type="http://schemas.openxmlformats.org/officeDocument/2006/relationships/hyperlink" Target="https://podminky.urs.cz/item/CS_URS_2024_01/210100002" TargetMode="External" /><Relationship Id="rId63" Type="http://schemas.openxmlformats.org/officeDocument/2006/relationships/hyperlink" Target="https://podminky.urs.cz/item/CS_URS_2024_01/210812011" TargetMode="External" /><Relationship Id="rId64" Type="http://schemas.openxmlformats.org/officeDocument/2006/relationships/hyperlink" Target="https://podminky.urs.cz/item/CS_URS_2024_01/210813063" TargetMode="External" /><Relationship Id="rId65" Type="http://schemas.openxmlformats.org/officeDocument/2006/relationships/hyperlink" Target="https://podminky.urs.cz/item/CS_URS_2024_01/HZS2231" TargetMode="External" /><Relationship Id="rId66" Type="http://schemas.openxmlformats.org/officeDocument/2006/relationships/hyperlink" Target="https://podminky.urs.cz/item/CS_URS_2024_01/HZS4211" TargetMode="External" /><Relationship Id="rId6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30001000" TargetMode="External" /><Relationship Id="rId2" Type="http://schemas.openxmlformats.org/officeDocument/2006/relationships/hyperlink" Target="https://podminky.urs.cz/item/CS_URS_2024_01/045203000" TargetMode="External" /><Relationship Id="rId3" Type="http://schemas.openxmlformats.org/officeDocument/2006/relationships/hyperlink" Target="https://podminky.urs.cz/item/CS_URS_2024_01/045303000" TargetMode="External" /><Relationship Id="rId4" Type="http://schemas.openxmlformats.org/officeDocument/2006/relationships/hyperlink" Target="https://podminky.urs.cz/item/CS_URS_2024_01/065002000" TargetMode="External" /><Relationship Id="rId5" Type="http://schemas.openxmlformats.org/officeDocument/2006/relationships/hyperlink" Target="https://podminky.urs.cz/item/CS_URS_2024_01/071103000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20240109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Dům s byty zvláštního určení Sedlecká 2, 360 01, Karlovy Vary - Rekonstrukce výtahu a šachty (stavební úpravy)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Sedlecká 2, Karlovy Vary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9. 1. 2024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Městské zařízení sociálních služeb, p.o.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 Roman Gajdoš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Bc. Martin Frous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Stavební část'!P99</f>
        <v>0</v>
      </c>
      <c r="AV55" s="122">
        <f>'01 - Stavební část'!J33</f>
        <v>0</v>
      </c>
      <c r="AW55" s="122">
        <f>'01 - Stavební část'!J34</f>
        <v>0</v>
      </c>
      <c r="AX55" s="122">
        <f>'01 - Stavební část'!J35</f>
        <v>0</v>
      </c>
      <c r="AY55" s="122">
        <f>'01 - Stavební část'!J36</f>
        <v>0</v>
      </c>
      <c r="AZ55" s="122">
        <f>'01 - Stavební část'!F33</f>
        <v>0</v>
      </c>
      <c r="BA55" s="122">
        <f>'01 - Stavební část'!F34</f>
        <v>0</v>
      </c>
      <c r="BB55" s="122">
        <f>'01 - Stavební část'!F35</f>
        <v>0</v>
      </c>
      <c r="BC55" s="122">
        <f>'01 - Stavební část'!F36</f>
        <v>0</v>
      </c>
      <c r="BD55" s="124">
        <f>'01 - Stavební část'!F37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80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Vedlejší a ostatní n...'!J30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'02 - Vedlejší a ostatní n...'!P84</f>
        <v>0</v>
      </c>
      <c r="AV56" s="127">
        <f>'02 - Vedlejší a ostatní n...'!J33</f>
        <v>0</v>
      </c>
      <c r="AW56" s="127">
        <f>'02 - Vedlejší a ostatní n...'!J34</f>
        <v>0</v>
      </c>
      <c r="AX56" s="127">
        <f>'02 - Vedlejší a ostatní n...'!J35</f>
        <v>0</v>
      </c>
      <c r="AY56" s="127">
        <f>'02 - Vedlejší a ostatní n...'!J36</f>
        <v>0</v>
      </c>
      <c r="AZ56" s="127">
        <f>'02 - Vedlejší a ostatní n...'!F33</f>
        <v>0</v>
      </c>
      <c r="BA56" s="127">
        <f>'02 - Vedlejší a ostatní n...'!F34</f>
        <v>0</v>
      </c>
      <c r="BB56" s="127">
        <f>'02 - Vedlejší a ostatní n...'!F35</f>
        <v>0</v>
      </c>
      <c r="BC56" s="127">
        <f>'02 - Vedlejší a ostatní n...'!F36</f>
        <v>0</v>
      </c>
      <c r="BD56" s="129">
        <f>'02 - Vedlejší a ostatní n...'!F37</f>
        <v>0</v>
      </c>
      <c r="BE56" s="7"/>
      <c r="BT56" s="125" t="s">
        <v>80</v>
      </c>
      <c r="BV56" s="125" t="s">
        <v>74</v>
      </c>
      <c r="BW56" s="125" t="s">
        <v>84</v>
      </c>
      <c r="BX56" s="125" t="s">
        <v>5</v>
      </c>
      <c r="CL56" s="125" t="s">
        <v>19</v>
      </c>
      <c r="CM56" s="125" t="s">
        <v>80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Stavební část'!C2" display="/"/>
    <hyperlink ref="A5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85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Dům s byty zvláštního určení Sedlecká 2, 360 01, Karlovy Vary - Rekonstrukce výtahu a šachty (stavební úpravy)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9. 1. 2024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ROUND((SUM(BE99:BE438)),2)</f>
        <v>0</v>
      </c>
      <c r="G33" s="40"/>
      <c r="H33" s="40"/>
      <c r="I33" s="150">
        <v>0.21</v>
      </c>
      <c r="J33" s="149">
        <f>ROUND(((SUM(BE99:BE438))*I33),2)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ROUND((SUM(BF99:BF438)),2)</f>
        <v>0</v>
      </c>
      <c r="G34" s="40"/>
      <c r="H34" s="40"/>
      <c r="I34" s="150">
        <v>0.12</v>
      </c>
      <c r="J34" s="149">
        <f>ROUND(((SUM(BF99:BF438))*I34),2)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ROUND((SUM(BG99:BG438)),2)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ROUND((SUM(BH99:BH438)),2)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ROUND((SUM(BI99:BI438)),2)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Dům s byty zvláštního určení Sedlecká 2, 360 01, Karlovy Vary - Rekonstrukce výtahu a šachty (stavební úpravy)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Sedlecká 2, Karlovy Vary</v>
      </c>
      <c r="G52" s="42"/>
      <c r="H52" s="42"/>
      <c r="I52" s="34" t="s">
        <v>23</v>
      </c>
      <c r="J52" s="74" t="str">
        <f>IF(J12="","",J12)</f>
        <v>9. 1. 2024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Městské zařízení sociálních služeb, p.o.</v>
      </c>
      <c r="G54" s="42"/>
      <c r="H54" s="42"/>
      <c r="I54" s="34" t="s">
        <v>31</v>
      </c>
      <c r="J54" s="38" t="str">
        <f>E21</f>
        <v>Ing. Roman Gajdoš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89</v>
      </c>
      <c r="D57" s="164"/>
      <c r="E57" s="164"/>
      <c r="F57" s="164"/>
      <c r="G57" s="164"/>
      <c r="H57" s="164"/>
      <c r="I57" s="164"/>
      <c r="J57" s="165" t="s">
        <v>90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91</v>
      </c>
    </row>
    <row r="60" spans="1:31" s="9" customFormat="1" ht="24.95" customHeight="1">
      <c r="A60" s="9"/>
      <c r="B60" s="167"/>
      <c r="C60" s="168"/>
      <c r="D60" s="169" t="s">
        <v>92</v>
      </c>
      <c r="E60" s="170"/>
      <c r="F60" s="170"/>
      <c r="G60" s="170"/>
      <c r="H60" s="170"/>
      <c r="I60" s="170"/>
      <c r="J60" s="171">
        <f>J100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93</v>
      </c>
      <c r="E61" s="176"/>
      <c r="F61" s="176"/>
      <c r="G61" s="176"/>
      <c r="H61" s="176"/>
      <c r="I61" s="176"/>
      <c r="J61" s="177">
        <f>J101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94</v>
      </c>
      <c r="E62" s="176"/>
      <c r="F62" s="176"/>
      <c r="G62" s="176"/>
      <c r="H62" s="176"/>
      <c r="I62" s="176"/>
      <c r="J62" s="177">
        <f>J127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95</v>
      </c>
      <c r="E63" s="176"/>
      <c r="F63" s="176"/>
      <c r="G63" s="176"/>
      <c r="H63" s="176"/>
      <c r="I63" s="176"/>
      <c r="J63" s="177">
        <f>J173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96</v>
      </c>
      <c r="E64" s="176"/>
      <c r="F64" s="176"/>
      <c r="G64" s="176"/>
      <c r="H64" s="176"/>
      <c r="I64" s="176"/>
      <c r="J64" s="177">
        <f>J180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97</v>
      </c>
      <c r="E65" s="176"/>
      <c r="F65" s="176"/>
      <c r="G65" s="176"/>
      <c r="H65" s="176"/>
      <c r="I65" s="176"/>
      <c r="J65" s="177">
        <f>J207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98</v>
      </c>
      <c r="E66" s="176"/>
      <c r="F66" s="176"/>
      <c r="G66" s="176"/>
      <c r="H66" s="176"/>
      <c r="I66" s="176"/>
      <c r="J66" s="177">
        <f>J233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99</v>
      </c>
      <c r="E67" s="170"/>
      <c r="F67" s="170"/>
      <c r="G67" s="170"/>
      <c r="H67" s="170"/>
      <c r="I67" s="170"/>
      <c r="J67" s="171">
        <f>J237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100</v>
      </c>
      <c r="E68" s="176"/>
      <c r="F68" s="176"/>
      <c r="G68" s="176"/>
      <c r="H68" s="176"/>
      <c r="I68" s="176"/>
      <c r="J68" s="177">
        <f>J238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101</v>
      </c>
      <c r="E69" s="176"/>
      <c r="F69" s="176"/>
      <c r="G69" s="176"/>
      <c r="H69" s="176"/>
      <c r="I69" s="176"/>
      <c r="J69" s="177">
        <f>J267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102</v>
      </c>
      <c r="E70" s="176"/>
      <c r="F70" s="176"/>
      <c r="G70" s="176"/>
      <c r="H70" s="176"/>
      <c r="I70" s="176"/>
      <c r="J70" s="177">
        <f>J278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103</v>
      </c>
      <c r="E71" s="176"/>
      <c r="F71" s="176"/>
      <c r="G71" s="176"/>
      <c r="H71" s="176"/>
      <c r="I71" s="176"/>
      <c r="J71" s="177">
        <f>J305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104</v>
      </c>
      <c r="E72" s="176"/>
      <c r="F72" s="176"/>
      <c r="G72" s="176"/>
      <c r="H72" s="176"/>
      <c r="I72" s="176"/>
      <c r="J72" s="177">
        <f>J324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105</v>
      </c>
      <c r="E73" s="176"/>
      <c r="F73" s="176"/>
      <c r="G73" s="176"/>
      <c r="H73" s="176"/>
      <c r="I73" s="176"/>
      <c r="J73" s="177">
        <f>J330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106</v>
      </c>
      <c r="E74" s="176"/>
      <c r="F74" s="176"/>
      <c r="G74" s="176"/>
      <c r="H74" s="176"/>
      <c r="I74" s="176"/>
      <c r="J74" s="177">
        <f>J353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107</v>
      </c>
      <c r="E75" s="176"/>
      <c r="F75" s="176"/>
      <c r="G75" s="176"/>
      <c r="H75" s="176"/>
      <c r="I75" s="176"/>
      <c r="J75" s="177">
        <f>J366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67"/>
      <c r="C76" s="168"/>
      <c r="D76" s="169" t="s">
        <v>108</v>
      </c>
      <c r="E76" s="170"/>
      <c r="F76" s="170"/>
      <c r="G76" s="170"/>
      <c r="H76" s="170"/>
      <c r="I76" s="170"/>
      <c r="J76" s="171">
        <f>J394</f>
        <v>0</v>
      </c>
      <c r="K76" s="168"/>
      <c r="L76" s="172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73"/>
      <c r="C77" s="174"/>
      <c r="D77" s="175" t="s">
        <v>109</v>
      </c>
      <c r="E77" s="176"/>
      <c r="F77" s="176"/>
      <c r="G77" s="176"/>
      <c r="H77" s="176"/>
      <c r="I77" s="176"/>
      <c r="J77" s="177">
        <f>J395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110</v>
      </c>
      <c r="E78" s="176"/>
      <c r="F78" s="176"/>
      <c r="G78" s="176"/>
      <c r="H78" s="176"/>
      <c r="I78" s="176"/>
      <c r="J78" s="177">
        <f>J420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67"/>
      <c r="C79" s="168"/>
      <c r="D79" s="169" t="s">
        <v>111</v>
      </c>
      <c r="E79" s="170"/>
      <c r="F79" s="170"/>
      <c r="G79" s="170"/>
      <c r="H79" s="170"/>
      <c r="I79" s="170"/>
      <c r="J79" s="171">
        <f>J425</f>
        <v>0</v>
      </c>
      <c r="K79" s="168"/>
      <c r="L79" s="172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2" customFormat="1" ht="21.8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pans="1:31" s="2" customFormat="1" ht="6.95" customHeight="1">
      <c r="A85" s="40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4.95" customHeight="1">
      <c r="A86" s="40"/>
      <c r="B86" s="41"/>
      <c r="C86" s="25" t="s">
        <v>112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16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6.25" customHeight="1">
      <c r="A89" s="40"/>
      <c r="B89" s="41"/>
      <c r="C89" s="42"/>
      <c r="D89" s="42"/>
      <c r="E89" s="162" t="str">
        <f>E7</f>
        <v>Dům s byty zvláštního určení Sedlecká 2, 360 01, Karlovy Vary - Rekonstrukce výtahu a šachty (stavební úpravy)</v>
      </c>
      <c r="F89" s="34"/>
      <c r="G89" s="34"/>
      <c r="H89" s="34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86</v>
      </c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E9</f>
        <v>01 - Stavební část</v>
      </c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F12</f>
        <v>Sedlecká 2, Karlovy Vary</v>
      </c>
      <c r="G93" s="42"/>
      <c r="H93" s="42"/>
      <c r="I93" s="34" t="s">
        <v>23</v>
      </c>
      <c r="J93" s="74" t="str">
        <f>IF(J12="","",J12)</f>
        <v>9. 1. 2024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E15</f>
        <v>Městské zařízení sociálních služeb, p.o.</v>
      </c>
      <c r="G95" s="42"/>
      <c r="H95" s="42"/>
      <c r="I95" s="34" t="s">
        <v>31</v>
      </c>
      <c r="J95" s="38" t="str">
        <f>E21</f>
        <v>Ing. Roman Gajdoš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IF(E18="","",E18)</f>
        <v>Vyplň údaj</v>
      </c>
      <c r="G96" s="42"/>
      <c r="H96" s="42"/>
      <c r="I96" s="34" t="s">
        <v>34</v>
      </c>
      <c r="J96" s="38" t="str">
        <f>E24</f>
        <v>Bc. Martin Frous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79"/>
      <c r="B98" s="180"/>
      <c r="C98" s="181" t="s">
        <v>113</v>
      </c>
      <c r="D98" s="182" t="s">
        <v>57</v>
      </c>
      <c r="E98" s="182" t="s">
        <v>53</v>
      </c>
      <c r="F98" s="182" t="s">
        <v>54</v>
      </c>
      <c r="G98" s="182" t="s">
        <v>114</v>
      </c>
      <c r="H98" s="182" t="s">
        <v>115</v>
      </c>
      <c r="I98" s="182" t="s">
        <v>116</v>
      </c>
      <c r="J98" s="182" t="s">
        <v>90</v>
      </c>
      <c r="K98" s="183" t="s">
        <v>117</v>
      </c>
      <c r="L98" s="184"/>
      <c r="M98" s="94" t="s">
        <v>19</v>
      </c>
      <c r="N98" s="95" t="s">
        <v>42</v>
      </c>
      <c r="O98" s="95" t="s">
        <v>118</v>
      </c>
      <c r="P98" s="95" t="s">
        <v>119</v>
      </c>
      <c r="Q98" s="95" t="s">
        <v>120</v>
      </c>
      <c r="R98" s="95" t="s">
        <v>121</v>
      </c>
      <c r="S98" s="95" t="s">
        <v>122</v>
      </c>
      <c r="T98" s="96" t="s">
        <v>123</v>
      </c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</row>
    <row r="99" spans="1:63" s="2" customFormat="1" ht="22.8" customHeight="1">
      <c r="A99" s="40"/>
      <c r="B99" s="41"/>
      <c r="C99" s="101" t="s">
        <v>124</v>
      </c>
      <c r="D99" s="42"/>
      <c r="E99" s="42"/>
      <c r="F99" s="42"/>
      <c r="G99" s="42"/>
      <c r="H99" s="42"/>
      <c r="I99" s="42"/>
      <c r="J99" s="185">
        <f>BK99</f>
        <v>0</v>
      </c>
      <c r="K99" s="42"/>
      <c r="L99" s="46"/>
      <c r="M99" s="97"/>
      <c r="N99" s="186"/>
      <c r="O99" s="98"/>
      <c r="P99" s="187">
        <f>P100+P237+P394+P425</f>
        <v>0</v>
      </c>
      <c r="Q99" s="98"/>
      <c r="R99" s="187">
        <f>R100+R237+R394+R425</f>
        <v>5.46136779</v>
      </c>
      <c r="S99" s="98"/>
      <c r="T99" s="188">
        <f>T100+T237+T394+T425</f>
        <v>4.436132840000001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71</v>
      </c>
      <c r="AU99" s="19" t="s">
        <v>91</v>
      </c>
      <c r="BK99" s="189">
        <f>BK100+BK237+BK394+BK425</f>
        <v>0</v>
      </c>
    </row>
    <row r="100" spans="1:63" s="12" customFormat="1" ht="25.9" customHeight="1">
      <c r="A100" s="12"/>
      <c r="B100" s="190"/>
      <c r="C100" s="191"/>
      <c r="D100" s="192" t="s">
        <v>71</v>
      </c>
      <c r="E100" s="193" t="s">
        <v>125</v>
      </c>
      <c r="F100" s="193" t="s">
        <v>126</v>
      </c>
      <c r="G100" s="191"/>
      <c r="H100" s="191"/>
      <c r="I100" s="194"/>
      <c r="J100" s="195">
        <f>BK100</f>
        <v>0</v>
      </c>
      <c r="K100" s="191"/>
      <c r="L100" s="196"/>
      <c r="M100" s="197"/>
      <c r="N100" s="198"/>
      <c r="O100" s="198"/>
      <c r="P100" s="199">
        <f>P101+P127+P173+P180+P207+P233</f>
        <v>0</v>
      </c>
      <c r="Q100" s="198"/>
      <c r="R100" s="199">
        <f>R101+R127+R173+R180+R207+R233</f>
        <v>5.247454729999999</v>
      </c>
      <c r="S100" s="198"/>
      <c r="T100" s="200">
        <f>T101+T127+T173+T180+T207+T233</f>
        <v>2.8198730000000003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80</v>
      </c>
      <c r="AT100" s="202" t="s">
        <v>71</v>
      </c>
      <c r="AU100" s="202" t="s">
        <v>72</v>
      </c>
      <c r="AY100" s="201" t="s">
        <v>127</v>
      </c>
      <c r="BK100" s="203">
        <f>BK101+BK127+BK173+BK180+BK207+BK233</f>
        <v>0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80</v>
      </c>
      <c r="F101" s="204" t="s">
        <v>128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SUM(P102:P126)</f>
        <v>0</v>
      </c>
      <c r="Q101" s="198"/>
      <c r="R101" s="199">
        <f>SUM(R102:R126)</f>
        <v>0</v>
      </c>
      <c r="S101" s="198"/>
      <c r="T101" s="200">
        <f>SUM(T102:T126)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80</v>
      </c>
      <c r="AT101" s="202" t="s">
        <v>71</v>
      </c>
      <c r="AU101" s="202" t="s">
        <v>80</v>
      </c>
      <c r="AY101" s="201" t="s">
        <v>127</v>
      </c>
      <c r="BK101" s="203">
        <f>SUM(BK102:BK126)</f>
        <v>0</v>
      </c>
    </row>
    <row r="102" spans="1:65" s="2" customFormat="1" ht="24.15" customHeight="1">
      <c r="A102" s="40"/>
      <c r="B102" s="41"/>
      <c r="C102" s="206" t="s">
        <v>80</v>
      </c>
      <c r="D102" s="206" t="s">
        <v>129</v>
      </c>
      <c r="E102" s="207" t="s">
        <v>130</v>
      </c>
      <c r="F102" s="208" t="s">
        <v>131</v>
      </c>
      <c r="G102" s="209" t="s">
        <v>132</v>
      </c>
      <c r="H102" s="210">
        <v>1.915</v>
      </c>
      <c r="I102" s="211"/>
      <c r="J102" s="212">
        <f>ROUND(I102*H102,2)</f>
        <v>0</v>
      </c>
      <c r="K102" s="208" t="s">
        <v>133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134</v>
      </c>
      <c r="AT102" s="217" t="s">
        <v>129</v>
      </c>
      <c r="AU102" s="217" t="s">
        <v>135</v>
      </c>
      <c r="AY102" s="19" t="s">
        <v>127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135</v>
      </c>
      <c r="BK102" s="218">
        <f>ROUND(I102*H102,2)</f>
        <v>0</v>
      </c>
      <c r="BL102" s="19" t="s">
        <v>134</v>
      </c>
      <c r="BM102" s="217" t="s">
        <v>136</v>
      </c>
    </row>
    <row r="103" spans="1:47" s="2" customFormat="1" ht="12">
      <c r="A103" s="40"/>
      <c r="B103" s="41"/>
      <c r="C103" s="42"/>
      <c r="D103" s="219" t="s">
        <v>137</v>
      </c>
      <c r="E103" s="42"/>
      <c r="F103" s="220" t="s">
        <v>138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137</v>
      </c>
      <c r="AU103" s="19" t="s">
        <v>135</v>
      </c>
    </row>
    <row r="104" spans="1:47" s="2" customFormat="1" ht="12">
      <c r="A104" s="40"/>
      <c r="B104" s="41"/>
      <c r="C104" s="42"/>
      <c r="D104" s="224" t="s">
        <v>139</v>
      </c>
      <c r="E104" s="42"/>
      <c r="F104" s="225" t="s">
        <v>140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139</v>
      </c>
      <c r="AU104" s="19" t="s">
        <v>135</v>
      </c>
    </row>
    <row r="105" spans="1:51" s="13" customFormat="1" ht="12">
      <c r="A105" s="13"/>
      <c r="B105" s="226"/>
      <c r="C105" s="227"/>
      <c r="D105" s="219" t="s">
        <v>141</v>
      </c>
      <c r="E105" s="228" t="s">
        <v>19</v>
      </c>
      <c r="F105" s="229" t="s">
        <v>142</v>
      </c>
      <c r="G105" s="227"/>
      <c r="H105" s="230">
        <v>1.915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141</v>
      </c>
      <c r="AU105" s="236" t="s">
        <v>135</v>
      </c>
      <c r="AV105" s="13" t="s">
        <v>135</v>
      </c>
      <c r="AW105" s="13" t="s">
        <v>33</v>
      </c>
      <c r="AX105" s="13" t="s">
        <v>72</v>
      </c>
      <c r="AY105" s="236" t="s">
        <v>127</v>
      </c>
    </row>
    <row r="106" spans="1:51" s="14" customFormat="1" ht="12">
      <c r="A106" s="14"/>
      <c r="B106" s="237"/>
      <c r="C106" s="238"/>
      <c r="D106" s="219" t="s">
        <v>141</v>
      </c>
      <c r="E106" s="239" t="s">
        <v>19</v>
      </c>
      <c r="F106" s="240" t="s">
        <v>143</v>
      </c>
      <c r="G106" s="238"/>
      <c r="H106" s="241">
        <v>1.915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141</v>
      </c>
      <c r="AU106" s="247" t="s">
        <v>135</v>
      </c>
      <c r="AV106" s="14" t="s">
        <v>134</v>
      </c>
      <c r="AW106" s="14" t="s">
        <v>33</v>
      </c>
      <c r="AX106" s="14" t="s">
        <v>80</v>
      </c>
      <c r="AY106" s="247" t="s">
        <v>127</v>
      </c>
    </row>
    <row r="107" spans="1:65" s="2" customFormat="1" ht="37.8" customHeight="1">
      <c r="A107" s="40"/>
      <c r="B107" s="41"/>
      <c r="C107" s="206" t="s">
        <v>135</v>
      </c>
      <c r="D107" s="206" t="s">
        <v>129</v>
      </c>
      <c r="E107" s="207" t="s">
        <v>144</v>
      </c>
      <c r="F107" s="208" t="s">
        <v>145</v>
      </c>
      <c r="G107" s="209" t="s">
        <v>132</v>
      </c>
      <c r="H107" s="210">
        <v>1.915</v>
      </c>
      <c r="I107" s="211"/>
      <c r="J107" s="212">
        <f>ROUND(I107*H107,2)</f>
        <v>0</v>
      </c>
      <c r="K107" s="208" t="s">
        <v>133</v>
      </c>
      <c r="L107" s="46"/>
      <c r="M107" s="213" t="s">
        <v>19</v>
      </c>
      <c r="N107" s="214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134</v>
      </c>
      <c r="AT107" s="217" t="s">
        <v>129</v>
      </c>
      <c r="AU107" s="217" t="s">
        <v>135</v>
      </c>
      <c r="AY107" s="19" t="s">
        <v>127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135</v>
      </c>
      <c r="BK107" s="218">
        <f>ROUND(I107*H107,2)</f>
        <v>0</v>
      </c>
      <c r="BL107" s="19" t="s">
        <v>134</v>
      </c>
      <c r="BM107" s="217" t="s">
        <v>146</v>
      </c>
    </row>
    <row r="108" spans="1:47" s="2" customFormat="1" ht="12">
      <c r="A108" s="40"/>
      <c r="B108" s="41"/>
      <c r="C108" s="42"/>
      <c r="D108" s="219" t="s">
        <v>137</v>
      </c>
      <c r="E108" s="42"/>
      <c r="F108" s="220" t="s">
        <v>147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137</v>
      </c>
      <c r="AU108" s="19" t="s">
        <v>135</v>
      </c>
    </row>
    <row r="109" spans="1:47" s="2" customFormat="1" ht="12">
      <c r="A109" s="40"/>
      <c r="B109" s="41"/>
      <c r="C109" s="42"/>
      <c r="D109" s="224" t="s">
        <v>139</v>
      </c>
      <c r="E109" s="42"/>
      <c r="F109" s="225" t="s">
        <v>148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139</v>
      </c>
      <c r="AU109" s="19" t="s">
        <v>135</v>
      </c>
    </row>
    <row r="110" spans="1:65" s="2" customFormat="1" ht="37.8" customHeight="1">
      <c r="A110" s="40"/>
      <c r="B110" s="41"/>
      <c r="C110" s="206" t="s">
        <v>149</v>
      </c>
      <c r="D110" s="206" t="s">
        <v>129</v>
      </c>
      <c r="E110" s="207" t="s">
        <v>150</v>
      </c>
      <c r="F110" s="208" t="s">
        <v>151</v>
      </c>
      <c r="G110" s="209" t="s">
        <v>132</v>
      </c>
      <c r="H110" s="210">
        <v>1.915</v>
      </c>
      <c r="I110" s="211"/>
      <c r="J110" s="212">
        <f>ROUND(I110*H110,2)</f>
        <v>0</v>
      </c>
      <c r="K110" s="208" t="s">
        <v>133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134</v>
      </c>
      <c r="AT110" s="217" t="s">
        <v>129</v>
      </c>
      <c r="AU110" s="217" t="s">
        <v>135</v>
      </c>
      <c r="AY110" s="19" t="s">
        <v>127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135</v>
      </c>
      <c r="BK110" s="218">
        <f>ROUND(I110*H110,2)</f>
        <v>0</v>
      </c>
      <c r="BL110" s="19" t="s">
        <v>134</v>
      </c>
      <c r="BM110" s="217" t="s">
        <v>152</v>
      </c>
    </row>
    <row r="111" spans="1:47" s="2" customFormat="1" ht="12">
      <c r="A111" s="40"/>
      <c r="B111" s="41"/>
      <c r="C111" s="42"/>
      <c r="D111" s="219" t="s">
        <v>137</v>
      </c>
      <c r="E111" s="42"/>
      <c r="F111" s="220" t="s">
        <v>153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137</v>
      </c>
      <c r="AU111" s="19" t="s">
        <v>135</v>
      </c>
    </row>
    <row r="112" spans="1:47" s="2" customFormat="1" ht="12">
      <c r="A112" s="40"/>
      <c r="B112" s="41"/>
      <c r="C112" s="42"/>
      <c r="D112" s="224" t="s">
        <v>139</v>
      </c>
      <c r="E112" s="42"/>
      <c r="F112" s="225" t="s">
        <v>154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</v>
      </c>
      <c r="AU112" s="19" t="s">
        <v>135</v>
      </c>
    </row>
    <row r="113" spans="1:65" s="2" customFormat="1" ht="37.8" customHeight="1">
      <c r="A113" s="40"/>
      <c r="B113" s="41"/>
      <c r="C113" s="206" t="s">
        <v>134</v>
      </c>
      <c r="D113" s="206" t="s">
        <v>129</v>
      </c>
      <c r="E113" s="207" t="s">
        <v>155</v>
      </c>
      <c r="F113" s="208" t="s">
        <v>156</v>
      </c>
      <c r="G113" s="209" t="s">
        <v>132</v>
      </c>
      <c r="H113" s="210">
        <v>1.915</v>
      </c>
      <c r="I113" s="211"/>
      <c r="J113" s="212">
        <f>ROUND(I113*H113,2)</f>
        <v>0</v>
      </c>
      <c r="K113" s="208" t="s">
        <v>133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134</v>
      </c>
      <c r="AT113" s="217" t="s">
        <v>129</v>
      </c>
      <c r="AU113" s="217" t="s">
        <v>135</v>
      </c>
      <c r="AY113" s="19" t="s">
        <v>127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135</v>
      </c>
      <c r="BK113" s="218">
        <f>ROUND(I113*H113,2)</f>
        <v>0</v>
      </c>
      <c r="BL113" s="19" t="s">
        <v>134</v>
      </c>
      <c r="BM113" s="217" t="s">
        <v>157</v>
      </c>
    </row>
    <row r="114" spans="1:47" s="2" customFormat="1" ht="12">
      <c r="A114" s="40"/>
      <c r="B114" s="41"/>
      <c r="C114" s="42"/>
      <c r="D114" s="219" t="s">
        <v>137</v>
      </c>
      <c r="E114" s="42"/>
      <c r="F114" s="220" t="s">
        <v>158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137</v>
      </c>
      <c r="AU114" s="19" t="s">
        <v>135</v>
      </c>
    </row>
    <row r="115" spans="1:47" s="2" customFormat="1" ht="12">
      <c r="A115" s="40"/>
      <c r="B115" s="41"/>
      <c r="C115" s="42"/>
      <c r="D115" s="224" t="s">
        <v>139</v>
      </c>
      <c r="E115" s="42"/>
      <c r="F115" s="225" t="s">
        <v>159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139</v>
      </c>
      <c r="AU115" s="19" t="s">
        <v>135</v>
      </c>
    </row>
    <row r="116" spans="1:65" s="2" customFormat="1" ht="24.15" customHeight="1">
      <c r="A116" s="40"/>
      <c r="B116" s="41"/>
      <c r="C116" s="206" t="s">
        <v>160</v>
      </c>
      <c r="D116" s="206" t="s">
        <v>129</v>
      </c>
      <c r="E116" s="207" t="s">
        <v>161</v>
      </c>
      <c r="F116" s="208" t="s">
        <v>162</v>
      </c>
      <c r="G116" s="209" t="s">
        <v>132</v>
      </c>
      <c r="H116" s="210">
        <v>1.915</v>
      </c>
      <c r="I116" s="211"/>
      <c r="J116" s="212">
        <f>ROUND(I116*H116,2)</f>
        <v>0</v>
      </c>
      <c r="K116" s="208" t="s">
        <v>133</v>
      </c>
      <c r="L116" s="46"/>
      <c r="M116" s="213" t="s">
        <v>19</v>
      </c>
      <c r="N116" s="214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134</v>
      </c>
      <c r="AT116" s="217" t="s">
        <v>129</v>
      </c>
      <c r="AU116" s="217" t="s">
        <v>135</v>
      </c>
      <c r="AY116" s="19" t="s">
        <v>127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135</v>
      </c>
      <c r="BK116" s="218">
        <f>ROUND(I116*H116,2)</f>
        <v>0</v>
      </c>
      <c r="BL116" s="19" t="s">
        <v>134</v>
      </c>
      <c r="BM116" s="217" t="s">
        <v>163</v>
      </c>
    </row>
    <row r="117" spans="1:47" s="2" customFormat="1" ht="12">
      <c r="A117" s="40"/>
      <c r="B117" s="41"/>
      <c r="C117" s="42"/>
      <c r="D117" s="219" t="s">
        <v>137</v>
      </c>
      <c r="E117" s="42"/>
      <c r="F117" s="220" t="s">
        <v>164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137</v>
      </c>
      <c r="AU117" s="19" t="s">
        <v>135</v>
      </c>
    </row>
    <row r="118" spans="1:47" s="2" customFormat="1" ht="12">
      <c r="A118" s="40"/>
      <c r="B118" s="41"/>
      <c r="C118" s="42"/>
      <c r="D118" s="224" t="s">
        <v>139</v>
      </c>
      <c r="E118" s="42"/>
      <c r="F118" s="225" t="s">
        <v>165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139</v>
      </c>
      <c r="AU118" s="19" t="s">
        <v>135</v>
      </c>
    </row>
    <row r="119" spans="1:65" s="2" customFormat="1" ht="33" customHeight="1">
      <c r="A119" s="40"/>
      <c r="B119" s="41"/>
      <c r="C119" s="206" t="s">
        <v>166</v>
      </c>
      <c r="D119" s="206" t="s">
        <v>129</v>
      </c>
      <c r="E119" s="207" t="s">
        <v>167</v>
      </c>
      <c r="F119" s="208" t="s">
        <v>168</v>
      </c>
      <c r="G119" s="209" t="s">
        <v>169</v>
      </c>
      <c r="H119" s="210">
        <v>3.639</v>
      </c>
      <c r="I119" s="211"/>
      <c r="J119" s="212">
        <f>ROUND(I119*H119,2)</f>
        <v>0</v>
      </c>
      <c r="K119" s="208" t="s">
        <v>133</v>
      </c>
      <c r="L119" s="46"/>
      <c r="M119" s="213" t="s">
        <v>19</v>
      </c>
      <c r="N119" s="214" t="s">
        <v>44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134</v>
      </c>
      <c r="AT119" s="217" t="s">
        <v>129</v>
      </c>
      <c r="AU119" s="217" t="s">
        <v>135</v>
      </c>
      <c r="AY119" s="19" t="s">
        <v>127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135</v>
      </c>
      <c r="BK119" s="218">
        <f>ROUND(I119*H119,2)</f>
        <v>0</v>
      </c>
      <c r="BL119" s="19" t="s">
        <v>134</v>
      </c>
      <c r="BM119" s="217" t="s">
        <v>170</v>
      </c>
    </row>
    <row r="120" spans="1:47" s="2" customFormat="1" ht="12">
      <c r="A120" s="40"/>
      <c r="B120" s="41"/>
      <c r="C120" s="42"/>
      <c r="D120" s="219" t="s">
        <v>137</v>
      </c>
      <c r="E120" s="42"/>
      <c r="F120" s="220" t="s">
        <v>171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137</v>
      </c>
      <c r="AU120" s="19" t="s">
        <v>135</v>
      </c>
    </row>
    <row r="121" spans="1:47" s="2" customFormat="1" ht="12">
      <c r="A121" s="40"/>
      <c r="B121" s="41"/>
      <c r="C121" s="42"/>
      <c r="D121" s="224" t="s">
        <v>139</v>
      </c>
      <c r="E121" s="42"/>
      <c r="F121" s="225" t="s">
        <v>172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139</v>
      </c>
      <c r="AU121" s="19" t="s">
        <v>135</v>
      </c>
    </row>
    <row r="122" spans="1:51" s="15" customFormat="1" ht="12">
      <c r="A122" s="15"/>
      <c r="B122" s="248"/>
      <c r="C122" s="249"/>
      <c r="D122" s="219" t="s">
        <v>141</v>
      </c>
      <c r="E122" s="250" t="s">
        <v>19</v>
      </c>
      <c r="F122" s="251" t="s">
        <v>173</v>
      </c>
      <c r="G122" s="249"/>
      <c r="H122" s="250" t="s">
        <v>19</v>
      </c>
      <c r="I122" s="252"/>
      <c r="J122" s="249"/>
      <c r="K122" s="249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141</v>
      </c>
      <c r="AU122" s="257" t="s">
        <v>135</v>
      </c>
      <c r="AV122" s="15" t="s">
        <v>80</v>
      </c>
      <c r="AW122" s="15" t="s">
        <v>33</v>
      </c>
      <c r="AX122" s="15" t="s">
        <v>72</v>
      </c>
      <c r="AY122" s="257" t="s">
        <v>127</v>
      </c>
    </row>
    <row r="123" spans="1:51" s="13" customFormat="1" ht="12">
      <c r="A123" s="13"/>
      <c r="B123" s="226"/>
      <c r="C123" s="227"/>
      <c r="D123" s="219" t="s">
        <v>141</v>
      </c>
      <c r="E123" s="228" t="s">
        <v>19</v>
      </c>
      <c r="F123" s="229" t="s">
        <v>174</v>
      </c>
      <c r="G123" s="227"/>
      <c r="H123" s="230">
        <v>3.639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141</v>
      </c>
      <c r="AU123" s="236" t="s">
        <v>135</v>
      </c>
      <c r="AV123" s="13" t="s">
        <v>135</v>
      </c>
      <c r="AW123" s="13" t="s">
        <v>33</v>
      </c>
      <c r="AX123" s="13" t="s">
        <v>80</v>
      </c>
      <c r="AY123" s="236" t="s">
        <v>127</v>
      </c>
    </row>
    <row r="124" spans="1:65" s="2" customFormat="1" ht="16.5" customHeight="1">
      <c r="A124" s="40"/>
      <c r="B124" s="41"/>
      <c r="C124" s="206" t="s">
        <v>175</v>
      </c>
      <c r="D124" s="206" t="s">
        <v>129</v>
      </c>
      <c r="E124" s="207" t="s">
        <v>176</v>
      </c>
      <c r="F124" s="208" t="s">
        <v>177</v>
      </c>
      <c r="G124" s="209" t="s">
        <v>132</v>
      </c>
      <c r="H124" s="210">
        <v>1.915</v>
      </c>
      <c r="I124" s="211"/>
      <c r="J124" s="212">
        <f>ROUND(I124*H124,2)</f>
        <v>0</v>
      </c>
      <c r="K124" s="208" t="s">
        <v>133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134</v>
      </c>
      <c r="AT124" s="217" t="s">
        <v>129</v>
      </c>
      <c r="AU124" s="217" t="s">
        <v>135</v>
      </c>
      <c r="AY124" s="19" t="s">
        <v>127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135</v>
      </c>
      <c r="BK124" s="218">
        <f>ROUND(I124*H124,2)</f>
        <v>0</v>
      </c>
      <c r="BL124" s="19" t="s">
        <v>134</v>
      </c>
      <c r="BM124" s="217" t="s">
        <v>178</v>
      </c>
    </row>
    <row r="125" spans="1:47" s="2" customFormat="1" ht="12">
      <c r="A125" s="40"/>
      <c r="B125" s="41"/>
      <c r="C125" s="42"/>
      <c r="D125" s="219" t="s">
        <v>137</v>
      </c>
      <c r="E125" s="42"/>
      <c r="F125" s="220" t="s">
        <v>179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137</v>
      </c>
      <c r="AU125" s="19" t="s">
        <v>135</v>
      </c>
    </row>
    <row r="126" spans="1:47" s="2" customFormat="1" ht="12">
      <c r="A126" s="40"/>
      <c r="B126" s="41"/>
      <c r="C126" s="42"/>
      <c r="D126" s="224" t="s">
        <v>139</v>
      </c>
      <c r="E126" s="42"/>
      <c r="F126" s="225" t="s">
        <v>180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139</v>
      </c>
      <c r="AU126" s="19" t="s">
        <v>135</v>
      </c>
    </row>
    <row r="127" spans="1:63" s="12" customFormat="1" ht="22.8" customHeight="1">
      <c r="A127" s="12"/>
      <c r="B127" s="190"/>
      <c r="C127" s="191"/>
      <c r="D127" s="192" t="s">
        <v>71</v>
      </c>
      <c r="E127" s="204" t="s">
        <v>135</v>
      </c>
      <c r="F127" s="204" t="s">
        <v>181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SUM(P128:P172)</f>
        <v>0</v>
      </c>
      <c r="Q127" s="198"/>
      <c r="R127" s="199">
        <f>SUM(R128:R172)</f>
        <v>4.103788789999999</v>
      </c>
      <c r="S127" s="198"/>
      <c r="T127" s="200">
        <f>SUM(T128:T172)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80</v>
      </c>
      <c r="AT127" s="202" t="s">
        <v>71</v>
      </c>
      <c r="AU127" s="202" t="s">
        <v>80</v>
      </c>
      <c r="AY127" s="201" t="s">
        <v>127</v>
      </c>
      <c r="BK127" s="203">
        <f>SUM(BK128:BK172)</f>
        <v>0</v>
      </c>
    </row>
    <row r="128" spans="1:65" s="2" customFormat="1" ht="16.5" customHeight="1">
      <c r="A128" s="40"/>
      <c r="B128" s="41"/>
      <c r="C128" s="206" t="s">
        <v>182</v>
      </c>
      <c r="D128" s="206" t="s">
        <v>129</v>
      </c>
      <c r="E128" s="207" t="s">
        <v>183</v>
      </c>
      <c r="F128" s="208" t="s">
        <v>184</v>
      </c>
      <c r="G128" s="209" t="s">
        <v>132</v>
      </c>
      <c r="H128" s="210">
        <v>0.208</v>
      </c>
      <c r="I128" s="211"/>
      <c r="J128" s="212">
        <f>ROUND(I128*H128,2)</f>
        <v>0</v>
      </c>
      <c r="K128" s="208" t="s">
        <v>133</v>
      </c>
      <c r="L128" s="46"/>
      <c r="M128" s="213" t="s">
        <v>19</v>
      </c>
      <c r="N128" s="214" t="s">
        <v>44</v>
      </c>
      <c r="O128" s="86"/>
      <c r="P128" s="215">
        <f>O128*H128</f>
        <v>0</v>
      </c>
      <c r="Q128" s="215">
        <v>2.50187</v>
      </c>
      <c r="R128" s="215">
        <f>Q128*H128</f>
        <v>0.5203889599999999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134</v>
      </c>
      <c r="AT128" s="217" t="s">
        <v>129</v>
      </c>
      <c r="AU128" s="217" t="s">
        <v>135</v>
      </c>
      <c r="AY128" s="19" t="s">
        <v>127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135</v>
      </c>
      <c r="BK128" s="218">
        <f>ROUND(I128*H128,2)</f>
        <v>0</v>
      </c>
      <c r="BL128" s="19" t="s">
        <v>134</v>
      </c>
      <c r="BM128" s="217" t="s">
        <v>185</v>
      </c>
    </row>
    <row r="129" spans="1:47" s="2" customFormat="1" ht="12">
      <c r="A129" s="40"/>
      <c r="B129" s="41"/>
      <c r="C129" s="42"/>
      <c r="D129" s="219" t="s">
        <v>137</v>
      </c>
      <c r="E129" s="42"/>
      <c r="F129" s="220" t="s">
        <v>186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137</v>
      </c>
      <c r="AU129" s="19" t="s">
        <v>135</v>
      </c>
    </row>
    <row r="130" spans="1:47" s="2" customFormat="1" ht="12">
      <c r="A130" s="40"/>
      <c r="B130" s="41"/>
      <c r="C130" s="42"/>
      <c r="D130" s="224" t="s">
        <v>139</v>
      </c>
      <c r="E130" s="42"/>
      <c r="F130" s="225" t="s">
        <v>187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139</v>
      </c>
      <c r="AU130" s="19" t="s">
        <v>135</v>
      </c>
    </row>
    <row r="131" spans="1:51" s="15" customFormat="1" ht="12">
      <c r="A131" s="15"/>
      <c r="B131" s="248"/>
      <c r="C131" s="249"/>
      <c r="D131" s="219" t="s">
        <v>141</v>
      </c>
      <c r="E131" s="250" t="s">
        <v>19</v>
      </c>
      <c r="F131" s="251" t="s">
        <v>188</v>
      </c>
      <c r="G131" s="249"/>
      <c r="H131" s="250" t="s">
        <v>19</v>
      </c>
      <c r="I131" s="252"/>
      <c r="J131" s="249"/>
      <c r="K131" s="249"/>
      <c r="L131" s="253"/>
      <c r="M131" s="254"/>
      <c r="N131" s="255"/>
      <c r="O131" s="255"/>
      <c r="P131" s="255"/>
      <c r="Q131" s="255"/>
      <c r="R131" s="255"/>
      <c r="S131" s="255"/>
      <c r="T131" s="25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7" t="s">
        <v>141</v>
      </c>
      <c r="AU131" s="257" t="s">
        <v>135</v>
      </c>
      <c r="AV131" s="15" t="s">
        <v>80</v>
      </c>
      <c r="AW131" s="15" t="s">
        <v>33</v>
      </c>
      <c r="AX131" s="15" t="s">
        <v>72</v>
      </c>
      <c r="AY131" s="257" t="s">
        <v>127</v>
      </c>
    </row>
    <row r="132" spans="1:51" s="13" customFormat="1" ht="12">
      <c r="A132" s="13"/>
      <c r="B132" s="226"/>
      <c r="C132" s="227"/>
      <c r="D132" s="219" t="s">
        <v>141</v>
      </c>
      <c r="E132" s="228" t="s">
        <v>19</v>
      </c>
      <c r="F132" s="229" t="s">
        <v>189</v>
      </c>
      <c r="G132" s="227"/>
      <c r="H132" s="230">
        <v>0.208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141</v>
      </c>
      <c r="AU132" s="236" t="s">
        <v>135</v>
      </c>
      <c r="AV132" s="13" t="s">
        <v>135</v>
      </c>
      <c r="AW132" s="13" t="s">
        <v>33</v>
      </c>
      <c r="AX132" s="13" t="s">
        <v>80</v>
      </c>
      <c r="AY132" s="236" t="s">
        <v>127</v>
      </c>
    </row>
    <row r="133" spans="1:65" s="2" customFormat="1" ht="24.15" customHeight="1">
      <c r="A133" s="40"/>
      <c r="B133" s="41"/>
      <c r="C133" s="206" t="s">
        <v>190</v>
      </c>
      <c r="D133" s="206" t="s">
        <v>129</v>
      </c>
      <c r="E133" s="207" t="s">
        <v>191</v>
      </c>
      <c r="F133" s="208" t="s">
        <v>192</v>
      </c>
      <c r="G133" s="209" t="s">
        <v>132</v>
      </c>
      <c r="H133" s="210">
        <v>0.233</v>
      </c>
      <c r="I133" s="211"/>
      <c r="J133" s="212">
        <f>ROUND(I133*H133,2)</f>
        <v>0</v>
      </c>
      <c r="K133" s="208" t="s">
        <v>133</v>
      </c>
      <c r="L133" s="46"/>
      <c r="M133" s="213" t="s">
        <v>19</v>
      </c>
      <c r="N133" s="214" t="s">
        <v>44</v>
      </c>
      <c r="O133" s="86"/>
      <c r="P133" s="215">
        <f>O133*H133</f>
        <v>0</v>
      </c>
      <c r="Q133" s="215">
        <v>2.50187</v>
      </c>
      <c r="R133" s="215">
        <f>Q133*H133</f>
        <v>0.58293571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134</v>
      </c>
      <c r="AT133" s="217" t="s">
        <v>129</v>
      </c>
      <c r="AU133" s="217" t="s">
        <v>135</v>
      </c>
      <c r="AY133" s="19" t="s">
        <v>127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135</v>
      </c>
      <c r="BK133" s="218">
        <f>ROUND(I133*H133,2)</f>
        <v>0</v>
      </c>
      <c r="BL133" s="19" t="s">
        <v>134</v>
      </c>
      <c r="BM133" s="217" t="s">
        <v>193</v>
      </c>
    </row>
    <row r="134" spans="1:47" s="2" customFormat="1" ht="12">
      <c r="A134" s="40"/>
      <c r="B134" s="41"/>
      <c r="C134" s="42"/>
      <c r="D134" s="219" t="s">
        <v>137</v>
      </c>
      <c r="E134" s="42"/>
      <c r="F134" s="220" t="s">
        <v>194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137</v>
      </c>
      <c r="AU134" s="19" t="s">
        <v>135</v>
      </c>
    </row>
    <row r="135" spans="1:47" s="2" customFormat="1" ht="12">
      <c r="A135" s="40"/>
      <c r="B135" s="41"/>
      <c r="C135" s="42"/>
      <c r="D135" s="224" t="s">
        <v>139</v>
      </c>
      <c r="E135" s="42"/>
      <c r="F135" s="225" t="s">
        <v>195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139</v>
      </c>
      <c r="AU135" s="19" t="s">
        <v>135</v>
      </c>
    </row>
    <row r="136" spans="1:51" s="15" customFormat="1" ht="12">
      <c r="A136" s="15"/>
      <c r="B136" s="248"/>
      <c r="C136" s="249"/>
      <c r="D136" s="219" t="s">
        <v>141</v>
      </c>
      <c r="E136" s="250" t="s">
        <v>19</v>
      </c>
      <c r="F136" s="251" t="s">
        <v>196</v>
      </c>
      <c r="G136" s="249"/>
      <c r="H136" s="250" t="s">
        <v>19</v>
      </c>
      <c r="I136" s="252"/>
      <c r="J136" s="249"/>
      <c r="K136" s="249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141</v>
      </c>
      <c r="AU136" s="257" t="s">
        <v>135</v>
      </c>
      <c r="AV136" s="15" t="s">
        <v>80</v>
      </c>
      <c r="AW136" s="15" t="s">
        <v>33</v>
      </c>
      <c r="AX136" s="15" t="s">
        <v>72</v>
      </c>
      <c r="AY136" s="257" t="s">
        <v>127</v>
      </c>
    </row>
    <row r="137" spans="1:51" s="13" customFormat="1" ht="12">
      <c r="A137" s="13"/>
      <c r="B137" s="226"/>
      <c r="C137" s="227"/>
      <c r="D137" s="219" t="s">
        <v>141</v>
      </c>
      <c r="E137" s="228" t="s">
        <v>19</v>
      </c>
      <c r="F137" s="229" t="s">
        <v>197</v>
      </c>
      <c r="G137" s="227"/>
      <c r="H137" s="230">
        <v>0.233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141</v>
      </c>
      <c r="AU137" s="236" t="s">
        <v>135</v>
      </c>
      <c r="AV137" s="13" t="s">
        <v>135</v>
      </c>
      <c r="AW137" s="13" t="s">
        <v>33</v>
      </c>
      <c r="AX137" s="13" t="s">
        <v>80</v>
      </c>
      <c r="AY137" s="236" t="s">
        <v>127</v>
      </c>
    </row>
    <row r="138" spans="1:65" s="2" customFormat="1" ht="16.5" customHeight="1">
      <c r="A138" s="40"/>
      <c r="B138" s="41"/>
      <c r="C138" s="206" t="s">
        <v>198</v>
      </c>
      <c r="D138" s="206" t="s">
        <v>129</v>
      </c>
      <c r="E138" s="207" t="s">
        <v>199</v>
      </c>
      <c r="F138" s="208" t="s">
        <v>200</v>
      </c>
      <c r="G138" s="209" t="s">
        <v>201</v>
      </c>
      <c r="H138" s="210">
        <v>1.111</v>
      </c>
      <c r="I138" s="211"/>
      <c r="J138" s="212">
        <f>ROUND(I138*H138,2)</f>
        <v>0</v>
      </c>
      <c r="K138" s="208" t="s">
        <v>133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0.00294</v>
      </c>
      <c r="R138" s="215">
        <f>Q138*H138</f>
        <v>0.00326634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134</v>
      </c>
      <c r="AT138" s="217" t="s">
        <v>129</v>
      </c>
      <c r="AU138" s="217" t="s">
        <v>135</v>
      </c>
      <c r="AY138" s="19" t="s">
        <v>127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135</v>
      </c>
      <c r="BK138" s="218">
        <f>ROUND(I138*H138,2)</f>
        <v>0</v>
      </c>
      <c r="BL138" s="19" t="s">
        <v>134</v>
      </c>
      <c r="BM138" s="217" t="s">
        <v>202</v>
      </c>
    </row>
    <row r="139" spans="1:47" s="2" customFormat="1" ht="12">
      <c r="A139" s="40"/>
      <c r="B139" s="41"/>
      <c r="C139" s="42"/>
      <c r="D139" s="219" t="s">
        <v>137</v>
      </c>
      <c r="E139" s="42"/>
      <c r="F139" s="220" t="s">
        <v>203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137</v>
      </c>
      <c r="AU139" s="19" t="s">
        <v>135</v>
      </c>
    </row>
    <row r="140" spans="1:47" s="2" customFormat="1" ht="12">
      <c r="A140" s="40"/>
      <c r="B140" s="41"/>
      <c r="C140" s="42"/>
      <c r="D140" s="224" t="s">
        <v>139</v>
      </c>
      <c r="E140" s="42"/>
      <c r="F140" s="225" t="s">
        <v>204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139</v>
      </c>
      <c r="AU140" s="19" t="s">
        <v>135</v>
      </c>
    </row>
    <row r="141" spans="1:51" s="15" customFormat="1" ht="12">
      <c r="A141" s="15"/>
      <c r="B141" s="248"/>
      <c r="C141" s="249"/>
      <c r="D141" s="219" t="s">
        <v>141</v>
      </c>
      <c r="E141" s="250" t="s">
        <v>19</v>
      </c>
      <c r="F141" s="251" t="s">
        <v>205</v>
      </c>
      <c r="G141" s="249"/>
      <c r="H141" s="250" t="s">
        <v>19</v>
      </c>
      <c r="I141" s="252"/>
      <c r="J141" s="249"/>
      <c r="K141" s="249"/>
      <c r="L141" s="253"/>
      <c r="M141" s="254"/>
      <c r="N141" s="255"/>
      <c r="O141" s="255"/>
      <c r="P141" s="255"/>
      <c r="Q141" s="255"/>
      <c r="R141" s="255"/>
      <c r="S141" s="255"/>
      <c r="T141" s="25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141</v>
      </c>
      <c r="AU141" s="257" t="s">
        <v>135</v>
      </c>
      <c r="AV141" s="15" t="s">
        <v>80</v>
      </c>
      <c r="AW141" s="15" t="s">
        <v>33</v>
      </c>
      <c r="AX141" s="15" t="s">
        <v>72</v>
      </c>
      <c r="AY141" s="257" t="s">
        <v>127</v>
      </c>
    </row>
    <row r="142" spans="1:51" s="13" customFormat="1" ht="12">
      <c r="A142" s="13"/>
      <c r="B142" s="226"/>
      <c r="C142" s="227"/>
      <c r="D142" s="219" t="s">
        <v>141</v>
      </c>
      <c r="E142" s="228" t="s">
        <v>19</v>
      </c>
      <c r="F142" s="229" t="s">
        <v>206</v>
      </c>
      <c r="G142" s="227"/>
      <c r="H142" s="230">
        <v>0.481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141</v>
      </c>
      <c r="AU142" s="236" t="s">
        <v>135</v>
      </c>
      <c r="AV142" s="13" t="s">
        <v>135</v>
      </c>
      <c r="AW142" s="13" t="s">
        <v>33</v>
      </c>
      <c r="AX142" s="13" t="s">
        <v>72</v>
      </c>
      <c r="AY142" s="236" t="s">
        <v>127</v>
      </c>
    </row>
    <row r="143" spans="1:51" s="15" customFormat="1" ht="12">
      <c r="A143" s="15"/>
      <c r="B143" s="248"/>
      <c r="C143" s="249"/>
      <c r="D143" s="219" t="s">
        <v>141</v>
      </c>
      <c r="E143" s="250" t="s">
        <v>19</v>
      </c>
      <c r="F143" s="251" t="s">
        <v>196</v>
      </c>
      <c r="G143" s="249"/>
      <c r="H143" s="250" t="s">
        <v>19</v>
      </c>
      <c r="I143" s="252"/>
      <c r="J143" s="249"/>
      <c r="K143" s="249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141</v>
      </c>
      <c r="AU143" s="257" t="s">
        <v>135</v>
      </c>
      <c r="AV143" s="15" t="s">
        <v>80</v>
      </c>
      <c r="AW143" s="15" t="s">
        <v>33</v>
      </c>
      <c r="AX143" s="15" t="s">
        <v>72</v>
      </c>
      <c r="AY143" s="257" t="s">
        <v>127</v>
      </c>
    </row>
    <row r="144" spans="1:51" s="13" customFormat="1" ht="12">
      <c r="A144" s="13"/>
      <c r="B144" s="226"/>
      <c r="C144" s="227"/>
      <c r="D144" s="219" t="s">
        <v>141</v>
      </c>
      <c r="E144" s="228" t="s">
        <v>19</v>
      </c>
      <c r="F144" s="229" t="s">
        <v>207</v>
      </c>
      <c r="G144" s="227"/>
      <c r="H144" s="230">
        <v>0.63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141</v>
      </c>
      <c r="AU144" s="236" t="s">
        <v>135</v>
      </c>
      <c r="AV144" s="13" t="s">
        <v>135</v>
      </c>
      <c r="AW144" s="13" t="s">
        <v>33</v>
      </c>
      <c r="AX144" s="13" t="s">
        <v>72</v>
      </c>
      <c r="AY144" s="236" t="s">
        <v>127</v>
      </c>
    </row>
    <row r="145" spans="1:51" s="14" customFormat="1" ht="12">
      <c r="A145" s="14"/>
      <c r="B145" s="237"/>
      <c r="C145" s="238"/>
      <c r="D145" s="219" t="s">
        <v>141</v>
      </c>
      <c r="E145" s="239" t="s">
        <v>19</v>
      </c>
      <c r="F145" s="240" t="s">
        <v>143</v>
      </c>
      <c r="G145" s="238"/>
      <c r="H145" s="241">
        <v>1.111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141</v>
      </c>
      <c r="AU145" s="247" t="s">
        <v>135</v>
      </c>
      <c r="AV145" s="14" t="s">
        <v>134</v>
      </c>
      <c r="AW145" s="14" t="s">
        <v>33</v>
      </c>
      <c r="AX145" s="14" t="s">
        <v>80</v>
      </c>
      <c r="AY145" s="247" t="s">
        <v>127</v>
      </c>
    </row>
    <row r="146" spans="1:65" s="2" customFormat="1" ht="16.5" customHeight="1">
      <c r="A146" s="40"/>
      <c r="B146" s="41"/>
      <c r="C146" s="206" t="s">
        <v>208</v>
      </c>
      <c r="D146" s="206" t="s">
        <v>129</v>
      </c>
      <c r="E146" s="207" t="s">
        <v>209</v>
      </c>
      <c r="F146" s="208" t="s">
        <v>210</v>
      </c>
      <c r="G146" s="209" t="s">
        <v>201</v>
      </c>
      <c r="H146" s="210">
        <v>1.111</v>
      </c>
      <c r="I146" s="211"/>
      <c r="J146" s="212">
        <f>ROUND(I146*H146,2)</f>
        <v>0</v>
      </c>
      <c r="K146" s="208" t="s">
        <v>133</v>
      </c>
      <c r="L146" s="46"/>
      <c r="M146" s="213" t="s">
        <v>19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134</v>
      </c>
      <c r="AT146" s="217" t="s">
        <v>129</v>
      </c>
      <c r="AU146" s="217" t="s">
        <v>135</v>
      </c>
      <c r="AY146" s="19" t="s">
        <v>127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135</v>
      </c>
      <c r="BK146" s="218">
        <f>ROUND(I146*H146,2)</f>
        <v>0</v>
      </c>
      <c r="BL146" s="19" t="s">
        <v>134</v>
      </c>
      <c r="BM146" s="217" t="s">
        <v>211</v>
      </c>
    </row>
    <row r="147" spans="1:47" s="2" customFormat="1" ht="12">
      <c r="A147" s="40"/>
      <c r="B147" s="41"/>
      <c r="C147" s="42"/>
      <c r="D147" s="219" t="s">
        <v>137</v>
      </c>
      <c r="E147" s="42"/>
      <c r="F147" s="220" t="s">
        <v>212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137</v>
      </c>
      <c r="AU147" s="19" t="s">
        <v>135</v>
      </c>
    </row>
    <row r="148" spans="1:47" s="2" customFormat="1" ht="12">
      <c r="A148" s="40"/>
      <c r="B148" s="41"/>
      <c r="C148" s="42"/>
      <c r="D148" s="224" t="s">
        <v>139</v>
      </c>
      <c r="E148" s="42"/>
      <c r="F148" s="225" t="s">
        <v>213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139</v>
      </c>
      <c r="AU148" s="19" t="s">
        <v>135</v>
      </c>
    </row>
    <row r="149" spans="1:65" s="2" customFormat="1" ht="16.5" customHeight="1">
      <c r="A149" s="40"/>
      <c r="B149" s="41"/>
      <c r="C149" s="206" t="s">
        <v>8</v>
      </c>
      <c r="D149" s="206" t="s">
        <v>129</v>
      </c>
      <c r="E149" s="207" t="s">
        <v>214</v>
      </c>
      <c r="F149" s="208" t="s">
        <v>215</v>
      </c>
      <c r="G149" s="209" t="s">
        <v>169</v>
      </c>
      <c r="H149" s="210">
        <v>0.014</v>
      </c>
      <c r="I149" s="211"/>
      <c r="J149" s="212">
        <f>ROUND(I149*H149,2)</f>
        <v>0</v>
      </c>
      <c r="K149" s="208" t="s">
        <v>133</v>
      </c>
      <c r="L149" s="46"/>
      <c r="M149" s="213" t="s">
        <v>19</v>
      </c>
      <c r="N149" s="214" t="s">
        <v>44</v>
      </c>
      <c r="O149" s="86"/>
      <c r="P149" s="215">
        <f>O149*H149</f>
        <v>0</v>
      </c>
      <c r="Q149" s="215">
        <v>1.06277</v>
      </c>
      <c r="R149" s="215">
        <f>Q149*H149</f>
        <v>0.01487878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134</v>
      </c>
      <c r="AT149" s="217" t="s">
        <v>129</v>
      </c>
      <c r="AU149" s="217" t="s">
        <v>135</v>
      </c>
      <c r="AY149" s="19" t="s">
        <v>127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135</v>
      </c>
      <c r="BK149" s="218">
        <f>ROUND(I149*H149,2)</f>
        <v>0</v>
      </c>
      <c r="BL149" s="19" t="s">
        <v>134</v>
      </c>
      <c r="BM149" s="217" t="s">
        <v>216</v>
      </c>
    </row>
    <row r="150" spans="1:47" s="2" customFormat="1" ht="12">
      <c r="A150" s="40"/>
      <c r="B150" s="41"/>
      <c r="C150" s="42"/>
      <c r="D150" s="219" t="s">
        <v>137</v>
      </c>
      <c r="E150" s="42"/>
      <c r="F150" s="220" t="s">
        <v>217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137</v>
      </c>
      <c r="AU150" s="19" t="s">
        <v>135</v>
      </c>
    </row>
    <row r="151" spans="1:47" s="2" customFormat="1" ht="12">
      <c r="A151" s="40"/>
      <c r="B151" s="41"/>
      <c r="C151" s="42"/>
      <c r="D151" s="224" t="s">
        <v>139</v>
      </c>
      <c r="E151" s="42"/>
      <c r="F151" s="225" t="s">
        <v>218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139</v>
      </c>
      <c r="AU151" s="19" t="s">
        <v>135</v>
      </c>
    </row>
    <row r="152" spans="1:51" s="15" customFormat="1" ht="12">
      <c r="A152" s="15"/>
      <c r="B152" s="248"/>
      <c r="C152" s="249"/>
      <c r="D152" s="219" t="s">
        <v>141</v>
      </c>
      <c r="E152" s="250" t="s">
        <v>19</v>
      </c>
      <c r="F152" s="251" t="s">
        <v>219</v>
      </c>
      <c r="G152" s="249"/>
      <c r="H152" s="250" t="s">
        <v>19</v>
      </c>
      <c r="I152" s="252"/>
      <c r="J152" s="249"/>
      <c r="K152" s="249"/>
      <c r="L152" s="253"/>
      <c r="M152" s="254"/>
      <c r="N152" s="255"/>
      <c r="O152" s="255"/>
      <c r="P152" s="255"/>
      <c r="Q152" s="255"/>
      <c r="R152" s="255"/>
      <c r="S152" s="255"/>
      <c r="T152" s="25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7" t="s">
        <v>141</v>
      </c>
      <c r="AU152" s="257" t="s">
        <v>135</v>
      </c>
      <c r="AV152" s="15" t="s">
        <v>80</v>
      </c>
      <c r="AW152" s="15" t="s">
        <v>33</v>
      </c>
      <c r="AX152" s="15" t="s">
        <v>72</v>
      </c>
      <c r="AY152" s="257" t="s">
        <v>127</v>
      </c>
    </row>
    <row r="153" spans="1:51" s="13" customFormat="1" ht="12">
      <c r="A153" s="13"/>
      <c r="B153" s="226"/>
      <c r="C153" s="227"/>
      <c r="D153" s="219" t="s">
        <v>141</v>
      </c>
      <c r="E153" s="228" t="s">
        <v>19</v>
      </c>
      <c r="F153" s="229" t="s">
        <v>220</v>
      </c>
      <c r="G153" s="227"/>
      <c r="H153" s="230">
        <v>0.014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141</v>
      </c>
      <c r="AU153" s="236" t="s">
        <v>135</v>
      </c>
      <c r="AV153" s="13" t="s">
        <v>135</v>
      </c>
      <c r="AW153" s="13" t="s">
        <v>33</v>
      </c>
      <c r="AX153" s="13" t="s">
        <v>80</v>
      </c>
      <c r="AY153" s="236" t="s">
        <v>127</v>
      </c>
    </row>
    <row r="154" spans="1:65" s="2" customFormat="1" ht="33" customHeight="1">
      <c r="A154" s="40"/>
      <c r="B154" s="41"/>
      <c r="C154" s="206" t="s">
        <v>221</v>
      </c>
      <c r="D154" s="206" t="s">
        <v>129</v>
      </c>
      <c r="E154" s="207" t="s">
        <v>222</v>
      </c>
      <c r="F154" s="208" t="s">
        <v>223</v>
      </c>
      <c r="G154" s="209" t="s">
        <v>201</v>
      </c>
      <c r="H154" s="210">
        <v>3.85</v>
      </c>
      <c r="I154" s="211"/>
      <c r="J154" s="212">
        <f>ROUND(I154*H154,2)</f>
        <v>0</v>
      </c>
      <c r="K154" s="208" t="s">
        <v>133</v>
      </c>
      <c r="L154" s="46"/>
      <c r="M154" s="213" t="s">
        <v>19</v>
      </c>
      <c r="N154" s="214" t="s">
        <v>44</v>
      </c>
      <c r="O154" s="86"/>
      <c r="P154" s="215">
        <f>O154*H154</f>
        <v>0</v>
      </c>
      <c r="Q154" s="215">
        <v>0.37678</v>
      </c>
      <c r="R154" s="215">
        <f>Q154*H154</f>
        <v>1.450603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134</v>
      </c>
      <c r="AT154" s="217" t="s">
        <v>129</v>
      </c>
      <c r="AU154" s="217" t="s">
        <v>135</v>
      </c>
      <c r="AY154" s="19" t="s">
        <v>127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135</v>
      </c>
      <c r="BK154" s="218">
        <f>ROUND(I154*H154,2)</f>
        <v>0</v>
      </c>
      <c r="BL154" s="19" t="s">
        <v>134</v>
      </c>
      <c r="BM154" s="217" t="s">
        <v>224</v>
      </c>
    </row>
    <row r="155" spans="1:47" s="2" customFormat="1" ht="12">
      <c r="A155" s="40"/>
      <c r="B155" s="41"/>
      <c r="C155" s="42"/>
      <c r="D155" s="219" t="s">
        <v>137</v>
      </c>
      <c r="E155" s="42"/>
      <c r="F155" s="220" t="s">
        <v>225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137</v>
      </c>
      <c r="AU155" s="19" t="s">
        <v>135</v>
      </c>
    </row>
    <row r="156" spans="1:47" s="2" customFormat="1" ht="12">
      <c r="A156" s="40"/>
      <c r="B156" s="41"/>
      <c r="C156" s="42"/>
      <c r="D156" s="224" t="s">
        <v>139</v>
      </c>
      <c r="E156" s="42"/>
      <c r="F156" s="225" t="s">
        <v>226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139</v>
      </c>
      <c r="AU156" s="19" t="s">
        <v>135</v>
      </c>
    </row>
    <row r="157" spans="1:51" s="15" customFormat="1" ht="12">
      <c r="A157" s="15"/>
      <c r="B157" s="248"/>
      <c r="C157" s="249"/>
      <c r="D157" s="219" t="s">
        <v>141</v>
      </c>
      <c r="E157" s="250" t="s">
        <v>19</v>
      </c>
      <c r="F157" s="251" t="s">
        <v>227</v>
      </c>
      <c r="G157" s="249"/>
      <c r="H157" s="250" t="s">
        <v>19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7" t="s">
        <v>141</v>
      </c>
      <c r="AU157" s="257" t="s">
        <v>135</v>
      </c>
      <c r="AV157" s="15" t="s">
        <v>80</v>
      </c>
      <c r="AW157" s="15" t="s">
        <v>33</v>
      </c>
      <c r="AX157" s="15" t="s">
        <v>72</v>
      </c>
      <c r="AY157" s="257" t="s">
        <v>127</v>
      </c>
    </row>
    <row r="158" spans="1:51" s="13" customFormat="1" ht="12">
      <c r="A158" s="13"/>
      <c r="B158" s="226"/>
      <c r="C158" s="227"/>
      <c r="D158" s="219" t="s">
        <v>141</v>
      </c>
      <c r="E158" s="228" t="s">
        <v>19</v>
      </c>
      <c r="F158" s="229" t="s">
        <v>228</v>
      </c>
      <c r="G158" s="227"/>
      <c r="H158" s="230">
        <v>3.85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141</v>
      </c>
      <c r="AU158" s="236" t="s">
        <v>135</v>
      </c>
      <c r="AV158" s="13" t="s">
        <v>135</v>
      </c>
      <c r="AW158" s="13" t="s">
        <v>33</v>
      </c>
      <c r="AX158" s="13" t="s">
        <v>72</v>
      </c>
      <c r="AY158" s="236" t="s">
        <v>127</v>
      </c>
    </row>
    <row r="159" spans="1:51" s="14" customFormat="1" ht="12">
      <c r="A159" s="14"/>
      <c r="B159" s="237"/>
      <c r="C159" s="238"/>
      <c r="D159" s="219" t="s">
        <v>141</v>
      </c>
      <c r="E159" s="239" t="s">
        <v>19</v>
      </c>
      <c r="F159" s="240" t="s">
        <v>143</v>
      </c>
      <c r="G159" s="238"/>
      <c r="H159" s="241">
        <v>3.85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141</v>
      </c>
      <c r="AU159" s="247" t="s">
        <v>135</v>
      </c>
      <c r="AV159" s="14" t="s">
        <v>134</v>
      </c>
      <c r="AW159" s="14" t="s">
        <v>33</v>
      </c>
      <c r="AX159" s="14" t="s">
        <v>80</v>
      </c>
      <c r="AY159" s="247" t="s">
        <v>127</v>
      </c>
    </row>
    <row r="160" spans="1:65" s="2" customFormat="1" ht="33" customHeight="1">
      <c r="A160" s="40"/>
      <c r="B160" s="41"/>
      <c r="C160" s="206" t="s">
        <v>229</v>
      </c>
      <c r="D160" s="206" t="s">
        <v>129</v>
      </c>
      <c r="E160" s="207" t="s">
        <v>230</v>
      </c>
      <c r="F160" s="208" t="s">
        <v>231</v>
      </c>
      <c r="G160" s="209" t="s">
        <v>201</v>
      </c>
      <c r="H160" s="210">
        <v>2.44</v>
      </c>
      <c r="I160" s="211"/>
      <c r="J160" s="212">
        <f>ROUND(I160*H160,2)</f>
        <v>0</v>
      </c>
      <c r="K160" s="208" t="s">
        <v>133</v>
      </c>
      <c r="L160" s="46"/>
      <c r="M160" s="213" t="s">
        <v>19</v>
      </c>
      <c r="N160" s="214" t="s">
        <v>44</v>
      </c>
      <c r="O160" s="86"/>
      <c r="P160" s="215">
        <f>O160*H160</f>
        <v>0</v>
      </c>
      <c r="Q160" s="215">
        <v>0.5496</v>
      </c>
      <c r="R160" s="215">
        <f>Q160*H160</f>
        <v>1.341024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134</v>
      </c>
      <c r="AT160" s="217" t="s">
        <v>129</v>
      </c>
      <c r="AU160" s="217" t="s">
        <v>135</v>
      </c>
      <c r="AY160" s="19" t="s">
        <v>127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135</v>
      </c>
      <c r="BK160" s="218">
        <f>ROUND(I160*H160,2)</f>
        <v>0</v>
      </c>
      <c r="BL160" s="19" t="s">
        <v>134</v>
      </c>
      <c r="BM160" s="217" t="s">
        <v>232</v>
      </c>
    </row>
    <row r="161" spans="1:47" s="2" customFormat="1" ht="12">
      <c r="A161" s="40"/>
      <c r="B161" s="41"/>
      <c r="C161" s="42"/>
      <c r="D161" s="219" t="s">
        <v>137</v>
      </c>
      <c r="E161" s="42"/>
      <c r="F161" s="220" t="s">
        <v>233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135</v>
      </c>
    </row>
    <row r="162" spans="1:47" s="2" customFormat="1" ht="12">
      <c r="A162" s="40"/>
      <c r="B162" s="41"/>
      <c r="C162" s="42"/>
      <c r="D162" s="224" t="s">
        <v>139</v>
      </c>
      <c r="E162" s="42"/>
      <c r="F162" s="225" t="s">
        <v>234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139</v>
      </c>
      <c r="AU162" s="19" t="s">
        <v>135</v>
      </c>
    </row>
    <row r="163" spans="1:51" s="15" customFormat="1" ht="12">
      <c r="A163" s="15"/>
      <c r="B163" s="248"/>
      <c r="C163" s="249"/>
      <c r="D163" s="219" t="s">
        <v>141</v>
      </c>
      <c r="E163" s="250" t="s">
        <v>19</v>
      </c>
      <c r="F163" s="251" t="s">
        <v>235</v>
      </c>
      <c r="G163" s="249"/>
      <c r="H163" s="250" t="s">
        <v>19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7" t="s">
        <v>141</v>
      </c>
      <c r="AU163" s="257" t="s">
        <v>135</v>
      </c>
      <c r="AV163" s="15" t="s">
        <v>80</v>
      </c>
      <c r="AW163" s="15" t="s">
        <v>33</v>
      </c>
      <c r="AX163" s="15" t="s">
        <v>72</v>
      </c>
      <c r="AY163" s="257" t="s">
        <v>127</v>
      </c>
    </row>
    <row r="164" spans="1:51" s="13" customFormat="1" ht="12">
      <c r="A164" s="13"/>
      <c r="B164" s="226"/>
      <c r="C164" s="227"/>
      <c r="D164" s="219" t="s">
        <v>141</v>
      </c>
      <c r="E164" s="228" t="s">
        <v>19</v>
      </c>
      <c r="F164" s="229" t="s">
        <v>236</v>
      </c>
      <c r="G164" s="227"/>
      <c r="H164" s="230">
        <v>2.44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141</v>
      </c>
      <c r="AU164" s="236" t="s">
        <v>135</v>
      </c>
      <c r="AV164" s="13" t="s">
        <v>135</v>
      </c>
      <c r="AW164" s="13" t="s">
        <v>33</v>
      </c>
      <c r="AX164" s="13" t="s">
        <v>72</v>
      </c>
      <c r="AY164" s="236" t="s">
        <v>127</v>
      </c>
    </row>
    <row r="165" spans="1:51" s="14" customFormat="1" ht="12">
      <c r="A165" s="14"/>
      <c r="B165" s="237"/>
      <c r="C165" s="238"/>
      <c r="D165" s="219" t="s">
        <v>141</v>
      </c>
      <c r="E165" s="239" t="s">
        <v>19</v>
      </c>
      <c r="F165" s="240" t="s">
        <v>143</v>
      </c>
      <c r="G165" s="238"/>
      <c r="H165" s="241">
        <v>2.44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141</v>
      </c>
      <c r="AU165" s="247" t="s">
        <v>135</v>
      </c>
      <c r="AV165" s="14" t="s">
        <v>134</v>
      </c>
      <c r="AW165" s="14" t="s">
        <v>33</v>
      </c>
      <c r="AX165" s="14" t="s">
        <v>80</v>
      </c>
      <c r="AY165" s="247" t="s">
        <v>127</v>
      </c>
    </row>
    <row r="166" spans="1:65" s="2" customFormat="1" ht="24.15" customHeight="1">
      <c r="A166" s="40"/>
      <c r="B166" s="41"/>
      <c r="C166" s="206" t="s">
        <v>237</v>
      </c>
      <c r="D166" s="206" t="s">
        <v>129</v>
      </c>
      <c r="E166" s="207" t="s">
        <v>238</v>
      </c>
      <c r="F166" s="208" t="s">
        <v>239</v>
      </c>
      <c r="G166" s="209" t="s">
        <v>169</v>
      </c>
      <c r="H166" s="210">
        <v>0.18</v>
      </c>
      <c r="I166" s="211"/>
      <c r="J166" s="212">
        <f>ROUND(I166*H166,2)</f>
        <v>0</v>
      </c>
      <c r="K166" s="208" t="s">
        <v>133</v>
      </c>
      <c r="L166" s="46"/>
      <c r="M166" s="213" t="s">
        <v>19</v>
      </c>
      <c r="N166" s="214" t="s">
        <v>44</v>
      </c>
      <c r="O166" s="86"/>
      <c r="P166" s="215">
        <f>O166*H166</f>
        <v>0</v>
      </c>
      <c r="Q166" s="215">
        <v>1.0594</v>
      </c>
      <c r="R166" s="215">
        <f>Q166*H166</f>
        <v>0.19069199999999997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134</v>
      </c>
      <c r="AT166" s="217" t="s">
        <v>129</v>
      </c>
      <c r="AU166" s="217" t="s">
        <v>135</v>
      </c>
      <c r="AY166" s="19" t="s">
        <v>127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135</v>
      </c>
      <c r="BK166" s="218">
        <f>ROUND(I166*H166,2)</f>
        <v>0</v>
      </c>
      <c r="BL166" s="19" t="s">
        <v>134</v>
      </c>
      <c r="BM166" s="217" t="s">
        <v>240</v>
      </c>
    </row>
    <row r="167" spans="1:47" s="2" customFormat="1" ht="12">
      <c r="A167" s="40"/>
      <c r="B167" s="41"/>
      <c r="C167" s="42"/>
      <c r="D167" s="219" t="s">
        <v>137</v>
      </c>
      <c r="E167" s="42"/>
      <c r="F167" s="220" t="s">
        <v>241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137</v>
      </c>
      <c r="AU167" s="19" t="s">
        <v>135</v>
      </c>
    </row>
    <row r="168" spans="1:47" s="2" customFormat="1" ht="12">
      <c r="A168" s="40"/>
      <c r="B168" s="41"/>
      <c r="C168" s="42"/>
      <c r="D168" s="224" t="s">
        <v>139</v>
      </c>
      <c r="E168" s="42"/>
      <c r="F168" s="225" t="s">
        <v>242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139</v>
      </c>
      <c r="AU168" s="19" t="s">
        <v>135</v>
      </c>
    </row>
    <row r="169" spans="1:51" s="15" customFormat="1" ht="12">
      <c r="A169" s="15"/>
      <c r="B169" s="248"/>
      <c r="C169" s="249"/>
      <c r="D169" s="219" t="s">
        <v>141</v>
      </c>
      <c r="E169" s="250" t="s">
        <v>19</v>
      </c>
      <c r="F169" s="251" t="s">
        <v>243</v>
      </c>
      <c r="G169" s="249"/>
      <c r="H169" s="250" t="s">
        <v>19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7" t="s">
        <v>141</v>
      </c>
      <c r="AU169" s="257" t="s">
        <v>135</v>
      </c>
      <c r="AV169" s="15" t="s">
        <v>80</v>
      </c>
      <c r="AW169" s="15" t="s">
        <v>33</v>
      </c>
      <c r="AX169" s="15" t="s">
        <v>72</v>
      </c>
      <c r="AY169" s="257" t="s">
        <v>127</v>
      </c>
    </row>
    <row r="170" spans="1:51" s="13" customFormat="1" ht="12">
      <c r="A170" s="13"/>
      <c r="B170" s="226"/>
      <c r="C170" s="227"/>
      <c r="D170" s="219" t="s">
        <v>141</v>
      </c>
      <c r="E170" s="228" t="s">
        <v>19</v>
      </c>
      <c r="F170" s="229" t="s">
        <v>244</v>
      </c>
      <c r="G170" s="227"/>
      <c r="H170" s="230">
        <v>0.059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141</v>
      </c>
      <c r="AU170" s="236" t="s">
        <v>135</v>
      </c>
      <c r="AV170" s="13" t="s">
        <v>135</v>
      </c>
      <c r="AW170" s="13" t="s">
        <v>33</v>
      </c>
      <c r="AX170" s="13" t="s">
        <v>72</v>
      </c>
      <c r="AY170" s="236" t="s">
        <v>127</v>
      </c>
    </row>
    <row r="171" spans="1:51" s="13" customFormat="1" ht="12">
      <c r="A171" s="13"/>
      <c r="B171" s="226"/>
      <c r="C171" s="227"/>
      <c r="D171" s="219" t="s">
        <v>141</v>
      </c>
      <c r="E171" s="228" t="s">
        <v>19</v>
      </c>
      <c r="F171" s="229" t="s">
        <v>245</v>
      </c>
      <c r="G171" s="227"/>
      <c r="H171" s="230">
        <v>0.121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141</v>
      </c>
      <c r="AU171" s="236" t="s">
        <v>135</v>
      </c>
      <c r="AV171" s="13" t="s">
        <v>135</v>
      </c>
      <c r="AW171" s="13" t="s">
        <v>33</v>
      </c>
      <c r="AX171" s="13" t="s">
        <v>72</v>
      </c>
      <c r="AY171" s="236" t="s">
        <v>127</v>
      </c>
    </row>
    <row r="172" spans="1:51" s="14" customFormat="1" ht="12">
      <c r="A172" s="14"/>
      <c r="B172" s="237"/>
      <c r="C172" s="238"/>
      <c r="D172" s="219" t="s">
        <v>141</v>
      </c>
      <c r="E172" s="239" t="s">
        <v>19</v>
      </c>
      <c r="F172" s="240" t="s">
        <v>143</v>
      </c>
      <c r="G172" s="238"/>
      <c r="H172" s="241">
        <v>0.18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141</v>
      </c>
      <c r="AU172" s="247" t="s">
        <v>135</v>
      </c>
      <c r="AV172" s="14" t="s">
        <v>134</v>
      </c>
      <c r="AW172" s="14" t="s">
        <v>33</v>
      </c>
      <c r="AX172" s="14" t="s">
        <v>80</v>
      </c>
      <c r="AY172" s="247" t="s">
        <v>127</v>
      </c>
    </row>
    <row r="173" spans="1:63" s="12" customFormat="1" ht="22.8" customHeight="1">
      <c r="A173" s="12"/>
      <c r="B173" s="190"/>
      <c r="C173" s="191"/>
      <c r="D173" s="192" t="s">
        <v>71</v>
      </c>
      <c r="E173" s="204" t="s">
        <v>166</v>
      </c>
      <c r="F173" s="204" t="s">
        <v>246</v>
      </c>
      <c r="G173" s="191"/>
      <c r="H173" s="191"/>
      <c r="I173" s="194"/>
      <c r="J173" s="205">
        <f>BK173</f>
        <v>0</v>
      </c>
      <c r="K173" s="191"/>
      <c r="L173" s="196"/>
      <c r="M173" s="197"/>
      <c r="N173" s="198"/>
      <c r="O173" s="198"/>
      <c r="P173" s="199">
        <f>SUM(P174:P179)</f>
        <v>0</v>
      </c>
      <c r="Q173" s="198"/>
      <c r="R173" s="199">
        <f>SUM(R174:R179)</f>
        <v>1.14360694</v>
      </c>
      <c r="S173" s="198"/>
      <c r="T173" s="200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80</v>
      </c>
      <c r="AT173" s="202" t="s">
        <v>71</v>
      </c>
      <c r="AU173" s="202" t="s">
        <v>80</v>
      </c>
      <c r="AY173" s="201" t="s">
        <v>127</v>
      </c>
      <c r="BK173" s="203">
        <f>SUM(BK174:BK179)</f>
        <v>0</v>
      </c>
    </row>
    <row r="174" spans="1:65" s="2" customFormat="1" ht="24.15" customHeight="1">
      <c r="A174" s="40"/>
      <c r="B174" s="41"/>
      <c r="C174" s="206" t="s">
        <v>247</v>
      </c>
      <c r="D174" s="206" t="s">
        <v>129</v>
      </c>
      <c r="E174" s="207" t="s">
        <v>248</v>
      </c>
      <c r="F174" s="208" t="s">
        <v>249</v>
      </c>
      <c r="G174" s="209" t="s">
        <v>132</v>
      </c>
      <c r="H174" s="210">
        <v>0.497</v>
      </c>
      <c r="I174" s="211"/>
      <c r="J174" s="212">
        <f>ROUND(I174*H174,2)</f>
        <v>0</v>
      </c>
      <c r="K174" s="208" t="s">
        <v>133</v>
      </c>
      <c r="L174" s="46"/>
      <c r="M174" s="213" t="s">
        <v>19</v>
      </c>
      <c r="N174" s="214" t="s">
        <v>44</v>
      </c>
      <c r="O174" s="86"/>
      <c r="P174" s="215">
        <f>O174*H174</f>
        <v>0</v>
      </c>
      <c r="Q174" s="215">
        <v>2.30102</v>
      </c>
      <c r="R174" s="215">
        <f>Q174*H174</f>
        <v>1.14360694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134</v>
      </c>
      <c r="AT174" s="217" t="s">
        <v>129</v>
      </c>
      <c r="AU174" s="217" t="s">
        <v>135</v>
      </c>
      <c r="AY174" s="19" t="s">
        <v>127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135</v>
      </c>
      <c r="BK174" s="218">
        <f>ROUND(I174*H174,2)</f>
        <v>0</v>
      </c>
      <c r="BL174" s="19" t="s">
        <v>134</v>
      </c>
      <c r="BM174" s="217" t="s">
        <v>250</v>
      </c>
    </row>
    <row r="175" spans="1:47" s="2" customFormat="1" ht="12">
      <c r="A175" s="40"/>
      <c r="B175" s="41"/>
      <c r="C175" s="42"/>
      <c r="D175" s="219" t="s">
        <v>137</v>
      </c>
      <c r="E175" s="42"/>
      <c r="F175" s="220" t="s">
        <v>251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137</v>
      </c>
      <c r="AU175" s="19" t="s">
        <v>135</v>
      </c>
    </row>
    <row r="176" spans="1:47" s="2" customFormat="1" ht="12">
      <c r="A176" s="40"/>
      <c r="B176" s="41"/>
      <c r="C176" s="42"/>
      <c r="D176" s="224" t="s">
        <v>139</v>
      </c>
      <c r="E176" s="42"/>
      <c r="F176" s="225" t="s">
        <v>252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139</v>
      </c>
      <c r="AU176" s="19" t="s">
        <v>135</v>
      </c>
    </row>
    <row r="177" spans="1:51" s="13" customFormat="1" ht="12">
      <c r="A177" s="13"/>
      <c r="B177" s="226"/>
      <c r="C177" s="227"/>
      <c r="D177" s="219" t="s">
        <v>141</v>
      </c>
      <c r="E177" s="228" t="s">
        <v>19</v>
      </c>
      <c r="F177" s="229" t="s">
        <v>253</v>
      </c>
      <c r="G177" s="227"/>
      <c r="H177" s="230">
        <v>0.27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141</v>
      </c>
      <c r="AU177" s="236" t="s">
        <v>135</v>
      </c>
      <c r="AV177" s="13" t="s">
        <v>135</v>
      </c>
      <c r="AW177" s="13" t="s">
        <v>33</v>
      </c>
      <c r="AX177" s="13" t="s">
        <v>72</v>
      </c>
      <c r="AY177" s="236" t="s">
        <v>127</v>
      </c>
    </row>
    <row r="178" spans="1:51" s="13" customFormat="1" ht="12">
      <c r="A178" s="13"/>
      <c r="B178" s="226"/>
      <c r="C178" s="227"/>
      <c r="D178" s="219" t="s">
        <v>141</v>
      </c>
      <c r="E178" s="228" t="s">
        <v>19</v>
      </c>
      <c r="F178" s="229" t="s">
        <v>254</v>
      </c>
      <c r="G178" s="227"/>
      <c r="H178" s="230">
        <v>0.227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141</v>
      </c>
      <c r="AU178" s="236" t="s">
        <v>135</v>
      </c>
      <c r="AV178" s="13" t="s">
        <v>135</v>
      </c>
      <c r="AW178" s="13" t="s">
        <v>33</v>
      </c>
      <c r="AX178" s="13" t="s">
        <v>72</v>
      </c>
      <c r="AY178" s="236" t="s">
        <v>127</v>
      </c>
    </row>
    <row r="179" spans="1:51" s="14" customFormat="1" ht="12">
      <c r="A179" s="14"/>
      <c r="B179" s="237"/>
      <c r="C179" s="238"/>
      <c r="D179" s="219" t="s">
        <v>141</v>
      </c>
      <c r="E179" s="239" t="s">
        <v>19</v>
      </c>
      <c r="F179" s="240" t="s">
        <v>143</v>
      </c>
      <c r="G179" s="238"/>
      <c r="H179" s="241">
        <v>0.497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141</v>
      </c>
      <c r="AU179" s="247" t="s">
        <v>135</v>
      </c>
      <c r="AV179" s="14" t="s">
        <v>134</v>
      </c>
      <c r="AW179" s="14" t="s">
        <v>33</v>
      </c>
      <c r="AX179" s="14" t="s">
        <v>80</v>
      </c>
      <c r="AY179" s="247" t="s">
        <v>127</v>
      </c>
    </row>
    <row r="180" spans="1:63" s="12" customFormat="1" ht="22.8" customHeight="1">
      <c r="A180" s="12"/>
      <c r="B180" s="190"/>
      <c r="C180" s="191"/>
      <c r="D180" s="192" t="s">
        <v>71</v>
      </c>
      <c r="E180" s="204" t="s">
        <v>190</v>
      </c>
      <c r="F180" s="204" t="s">
        <v>255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SUM(P181:P206)</f>
        <v>0</v>
      </c>
      <c r="Q180" s="198"/>
      <c r="R180" s="199">
        <f>SUM(R181:R206)</f>
        <v>5.900000000000001E-05</v>
      </c>
      <c r="S180" s="198"/>
      <c r="T180" s="200">
        <f>SUM(T181:T206)</f>
        <v>2.8198730000000003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80</v>
      </c>
      <c r="AT180" s="202" t="s">
        <v>71</v>
      </c>
      <c r="AU180" s="202" t="s">
        <v>80</v>
      </c>
      <c r="AY180" s="201" t="s">
        <v>127</v>
      </c>
      <c r="BK180" s="203">
        <f>SUM(BK181:BK206)</f>
        <v>0</v>
      </c>
    </row>
    <row r="181" spans="1:65" s="2" customFormat="1" ht="16.5" customHeight="1">
      <c r="A181" s="40"/>
      <c r="B181" s="41"/>
      <c r="C181" s="206" t="s">
        <v>256</v>
      </c>
      <c r="D181" s="206" t="s">
        <v>129</v>
      </c>
      <c r="E181" s="207" t="s">
        <v>257</v>
      </c>
      <c r="F181" s="208" t="s">
        <v>258</v>
      </c>
      <c r="G181" s="209" t="s">
        <v>132</v>
      </c>
      <c r="H181" s="210">
        <v>0.184</v>
      </c>
      <c r="I181" s="211"/>
      <c r="J181" s="212">
        <f>ROUND(I181*H181,2)</f>
        <v>0</v>
      </c>
      <c r="K181" s="208" t="s">
        <v>133</v>
      </c>
      <c r="L181" s="46"/>
      <c r="M181" s="213" t="s">
        <v>19</v>
      </c>
      <c r="N181" s="214" t="s">
        <v>44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2.4</v>
      </c>
      <c r="T181" s="216">
        <f>S181*H181</f>
        <v>0.4416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134</v>
      </c>
      <c r="AT181" s="217" t="s">
        <v>129</v>
      </c>
      <c r="AU181" s="217" t="s">
        <v>135</v>
      </c>
      <c r="AY181" s="19" t="s">
        <v>127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135</v>
      </c>
      <c r="BK181" s="218">
        <f>ROUND(I181*H181,2)</f>
        <v>0</v>
      </c>
      <c r="BL181" s="19" t="s">
        <v>134</v>
      </c>
      <c r="BM181" s="217" t="s">
        <v>259</v>
      </c>
    </row>
    <row r="182" spans="1:47" s="2" customFormat="1" ht="12">
      <c r="A182" s="40"/>
      <c r="B182" s="41"/>
      <c r="C182" s="42"/>
      <c r="D182" s="219" t="s">
        <v>137</v>
      </c>
      <c r="E182" s="42"/>
      <c r="F182" s="220" t="s">
        <v>260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137</v>
      </c>
      <c r="AU182" s="19" t="s">
        <v>135</v>
      </c>
    </row>
    <row r="183" spans="1:47" s="2" customFormat="1" ht="12">
      <c r="A183" s="40"/>
      <c r="B183" s="41"/>
      <c r="C183" s="42"/>
      <c r="D183" s="224" t="s">
        <v>139</v>
      </c>
      <c r="E183" s="42"/>
      <c r="F183" s="225" t="s">
        <v>261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139</v>
      </c>
      <c r="AU183" s="19" t="s">
        <v>135</v>
      </c>
    </row>
    <row r="184" spans="1:51" s="13" customFormat="1" ht="12">
      <c r="A184" s="13"/>
      <c r="B184" s="226"/>
      <c r="C184" s="227"/>
      <c r="D184" s="219" t="s">
        <v>141</v>
      </c>
      <c r="E184" s="228" t="s">
        <v>19</v>
      </c>
      <c r="F184" s="229" t="s">
        <v>262</v>
      </c>
      <c r="G184" s="227"/>
      <c r="H184" s="230">
        <v>0.184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141</v>
      </c>
      <c r="AU184" s="236" t="s">
        <v>135</v>
      </c>
      <c r="AV184" s="13" t="s">
        <v>135</v>
      </c>
      <c r="AW184" s="13" t="s">
        <v>33</v>
      </c>
      <c r="AX184" s="13" t="s">
        <v>72</v>
      </c>
      <c r="AY184" s="236" t="s">
        <v>127</v>
      </c>
    </row>
    <row r="185" spans="1:51" s="14" customFormat="1" ht="12">
      <c r="A185" s="14"/>
      <c r="B185" s="237"/>
      <c r="C185" s="238"/>
      <c r="D185" s="219" t="s">
        <v>141</v>
      </c>
      <c r="E185" s="239" t="s">
        <v>19</v>
      </c>
      <c r="F185" s="240" t="s">
        <v>143</v>
      </c>
      <c r="G185" s="238"/>
      <c r="H185" s="241">
        <v>0.184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141</v>
      </c>
      <c r="AU185" s="247" t="s">
        <v>135</v>
      </c>
      <c r="AV185" s="14" t="s">
        <v>134</v>
      </c>
      <c r="AW185" s="14" t="s">
        <v>33</v>
      </c>
      <c r="AX185" s="14" t="s">
        <v>80</v>
      </c>
      <c r="AY185" s="247" t="s">
        <v>127</v>
      </c>
    </row>
    <row r="186" spans="1:65" s="2" customFormat="1" ht="16.5" customHeight="1">
      <c r="A186" s="40"/>
      <c r="B186" s="41"/>
      <c r="C186" s="206" t="s">
        <v>263</v>
      </c>
      <c r="D186" s="206" t="s">
        <v>129</v>
      </c>
      <c r="E186" s="207" t="s">
        <v>264</v>
      </c>
      <c r="F186" s="208" t="s">
        <v>265</v>
      </c>
      <c r="G186" s="209" t="s">
        <v>132</v>
      </c>
      <c r="H186" s="210">
        <v>0.3</v>
      </c>
      <c r="I186" s="211"/>
      <c r="J186" s="212">
        <f>ROUND(I186*H186,2)</f>
        <v>0</v>
      </c>
      <c r="K186" s="208" t="s">
        <v>133</v>
      </c>
      <c r="L186" s="46"/>
      <c r="M186" s="213" t="s">
        <v>19</v>
      </c>
      <c r="N186" s="214" t="s">
        <v>44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2.4</v>
      </c>
      <c r="T186" s="216">
        <f>S186*H186</f>
        <v>0.72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134</v>
      </c>
      <c r="AT186" s="217" t="s">
        <v>129</v>
      </c>
      <c r="AU186" s="217" t="s">
        <v>135</v>
      </c>
      <c r="AY186" s="19" t="s">
        <v>127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135</v>
      </c>
      <c r="BK186" s="218">
        <f>ROUND(I186*H186,2)</f>
        <v>0</v>
      </c>
      <c r="BL186" s="19" t="s">
        <v>134</v>
      </c>
      <c r="BM186" s="217" t="s">
        <v>266</v>
      </c>
    </row>
    <row r="187" spans="1:47" s="2" customFormat="1" ht="12">
      <c r="A187" s="40"/>
      <c r="B187" s="41"/>
      <c r="C187" s="42"/>
      <c r="D187" s="219" t="s">
        <v>137</v>
      </c>
      <c r="E187" s="42"/>
      <c r="F187" s="220" t="s">
        <v>267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137</v>
      </c>
      <c r="AU187" s="19" t="s">
        <v>135</v>
      </c>
    </row>
    <row r="188" spans="1:47" s="2" customFormat="1" ht="12">
      <c r="A188" s="40"/>
      <c r="B188" s="41"/>
      <c r="C188" s="42"/>
      <c r="D188" s="224" t="s">
        <v>139</v>
      </c>
      <c r="E188" s="42"/>
      <c r="F188" s="225" t="s">
        <v>268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139</v>
      </c>
      <c r="AU188" s="19" t="s">
        <v>135</v>
      </c>
    </row>
    <row r="189" spans="1:51" s="15" customFormat="1" ht="12">
      <c r="A189" s="15"/>
      <c r="B189" s="248"/>
      <c r="C189" s="249"/>
      <c r="D189" s="219" t="s">
        <v>141</v>
      </c>
      <c r="E189" s="250" t="s">
        <v>19</v>
      </c>
      <c r="F189" s="251" t="s">
        <v>269</v>
      </c>
      <c r="G189" s="249"/>
      <c r="H189" s="250" t="s">
        <v>19</v>
      </c>
      <c r="I189" s="252"/>
      <c r="J189" s="249"/>
      <c r="K189" s="249"/>
      <c r="L189" s="253"/>
      <c r="M189" s="254"/>
      <c r="N189" s="255"/>
      <c r="O189" s="255"/>
      <c r="P189" s="255"/>
      <c r="Q189" s="255"/>
      <c r="R189" s="255"/>
      <c r="S189" s="255"/>
      <c r="T189" s="25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7" t="s">
        <v>141</v>
      </c>
      <c r="AU189" s="257" t="s">
        <v>135</v>
      </c>
      <c r="AV189" s="15" t="s">
        <v>80</v>
      </c>
      <c r="AW189" s="15" t="s">
        <v>33</v>
      </c>
      <c r="AX189" s="15" t="s">
        <v>72</v>
      </c>
      <c r="AY189" s="257" t="s">
        <v>127</v>
      </c>
    </row>
    <row r="190" spans="1:51" s="13" customFormat="1" ht="12">
      <c r="A190" s="13"/>
      <c r="B190" s="226"/>
      <c r="C190" s="227"/>
      <c r="D190" s="219" t="s">
        <v>141</v>
      </c>
      <c r="E190" s="228" t="s">
        <v>19</v>
      </c>
      <c r="F190" s="229" t="s">
        <v>270</v>
      </c>
      <c r="G190" s="227"/>
      <c r="H190" s="230">
        <v>0.3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141</v>
      </c>
      <c r="AU190" s="236" t="s">
        <v>135</v>
      </c>
      <c r="AV190" s="13" t="s">
        <v>135</v>
      </c>
      <c r="AW190" s="13" t="s">
        <v>33</v>
      </c>
      <c r="AX190" s="13" t="s">
        <v>80</v>
      </c>
      <c r="AY190" s="236" t="s">
        <v>127</v>
      </c>
    </row>
    <row r="191" spans="1:65" s="2" customFormat="1" ht="37.8" customHeight="1">
      <c r="A191" s="40"/>
      <c r="B191" s="41"/>
      <c r="C191" s="206" t="s">
        <v>271</v>
      </c>
      <c r="D191" s="206" t="s">
        <v>129</v>
      </c>
      <c r="E191" s="207" t="s">
        <v>272</v>
      </c>
      <c r="F191" s="208" t="s">
        <v>273</v>
      </c>
      <c r="G191" s="209" t="s">
        <v>132</v>
      </c>
      <c r="H191" s="210">
        <v>0.712</v>
      </c>
      <c r="I191" s="211"/>
      <c r="J191" s="212">
        <f>ROUND(I191*H191,2)</f>
        <v>0</v>
      </c>
      <c r="K191" s="208" t="s">
        <v>133</v>
      </c>
      <c r="L191" s="46"/>
      <c r="M191" s="213" t="s">
        <v>19</v>
      </c>
      <c r="N191" s="214" t="s">
        <v>44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2.2</v>
      </c>
      <c r="T191" s="216">
        <f>S191*H191</f>
        <v>1.5664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134</v>
      </c>
      <c r="AT191" s="217" t="s">
        <v>129</v>
      </c>
      <c r="AU191" s="217" t="s">
        <v>135</v>
      </c>
      <c r="AY191" s="19" t="s">
        <v>127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135</v>
      </c>
      <c r="BK191" s="218">
        <f>ROUND(I191*H191,2)</f>
        <v>0</v>
      </c>
      <c r="BL191" s="19" t="s">
        <v>134</v>
      </c>
      <c r="BM191" s="217" t="s">
        <v>274</v>
      </c>
    </row>
    <row r="192" spans="1:47" s="2" customFormat="1" ht="12">
      <c r="A192" s="40"/>
      <c r="B192" s="41"/>
      <c r="C192" s="42"/>
      <c r="D192" s="219" t="s">
        <v>137</v>
      </c>
      <c r="E192" s="42"/>
      <c r="F192" s="220" t="s">
        <v>275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137</v>
      </c>
      <c r="AU192" s="19" t="s">
        <v>135</v>
      </c>
    </row>
    <row r="193" spans="1:47" s="2" customFormat="1" ht="12">
      <c r="A193" s="40"/>
      <c r="B193" s="41"/>
      <c r="C193" s="42"/>
      <c r="D193" s="224" t="s">
        <v>139</v>
      </c>
      <c r="E193" s="42"/>
      <c r="F193" s="225" t="s">
        <v>276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139</v>
      </c>
      <c r="AU193" s="19" t="s">
        <v>135</v>
      </c>
    </row>
    <row r="194" spans="1:51" s="13" customFormat="1" ht="12">
      <c r="A194" s="13"/>
      <c r="B194" s="226"/>
      <c r="C194" s="227"/>
      <c r="D194" s="219" t="s">
        <v>141</v>
      </c>
      <c r="E194" s="228" t="s">
        <v>19</v>
      </c>
      <c r="F194" s="229" t="s">
        <v>277</v>
      </c>
      <c r="G194" s="227"/>
      <c r="H194" s="230">
        <v>0.712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141</v>
      </c>
      <c r="AU194" s="236" t="s">
        <v>135</v>
      </c>
      <c r="AV194" s="13" t="s">
        <v>135</v>
      </c>
      <c r="AW194" s="13" t="s">
        <v>33</v>
      </c>
      <c r="AX194" s="13" t="s">
        <v>80</v>
      </c>
      <c r="AY194" s="236" t="s">
        <v>127</v>
      </c>
    </row>
    <row r="195" spans="1:65" s="2" customFormat="1" ht="33" customHeight="1">
      <c r="A195" s="40"/>
      <c r="B195" s="41"/>
      <c r="C195" s="206" t="s">
        <v>278</v>
      </c>
      <c r="D195" s="206" t="s">
        <v>129</v>
      </c>
      <c r="E195" s="207" t="s">
        <v>279</v>
      </c>
      <c r="F195" s="208" t="s">
        <v>280</v>
      </c>
      <c r="G195" s="209" t="s">
        <v>132</v>
      </c>
      <c r="H195" s="210">
        <v>0.712</v>
      </c>
      <c r="I195" s="211"/>
      <c r="J195" s="212">
        <f>ROUND(I195*H195,2)</f>
        <v>0</v>
      </c>
      <c r="K195" s="208" t="s">
        <v>133</v>
      </c>
      <c r="L195" s="46"/>
      <c r="M195" s="213" t="s">
        <v>19</v>
      </c>
      <c r="N195" s="214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0.029</v>
      </c>
      <c r="T195" s="216">
        <f>S195*H195</f>
        <v>0.020648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134</v>
      </c>
      <c r="AT195" s="217" t="s">
        <v>129</v>
      </c>
      <c r="AU195" s="217" t="s">
        <v>135</v>
      </c>
      <c r="AY195" s="19" t="s">
        <v>127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135</v>
      </c>
      <c r="BK195" s="218">
        <f>ROUND(I195*H195,2)</f>
        <v>0</v>
      </c>
      <c r="BL195" s="19" t="s">
        <v>134</v>
      </c>
      <c r="BM195" s="217" t="s">
        <v>281</v>
      </c>
    </row>
    <row r="196" spans="1:47" s="2" customFormat="1" ht="12">
      <c r="A196" s="40"/>
      <c r="B196" s="41"/>
      <c r="C196" s="42"/>
      <c r="D196" s="219" t="s">
        <v>137</v>
      </c>
      <c r="E196" s="42"/>
      <c r="F196" s="220" t="s">
        <v>282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137</v>
      </c>
      <c r="AU196" s="19" t="s">
        <v>135</v>
      </c>
    </row>
    <row r="197" spans="1:47" s="2" customFormat="1" ht="12">
      <c r="A197" s="40"/>
      <c r="B197" s="41"/>
      <c r="C197" s="42"/>
      <c r="D197" s="224" t="s">
        <v>139</v>
      </c>
      <c r="E197" s="42"/>
      <c r="F197" s="225" t="s">
        <v>283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139</v>
      </c>
      <c r="AU197" s="19" t="s">
        <v>135</v>
      </c>
    </row>
    <row r="198" spans="1:65" s="2" customFormat="1" ht="24.15" customHeight="1">
      <c r="A198" s="40"/>
      <c r="B198" s="41"/>
      <c r="C198" s="206" t="s">
        <v>7</v>
      </c>
      <c r="D198" s="206" t="s">
        <v>129</v>
      </c>
      <c r="E198" s="207" t="s">
        <v>284</v>
      </c>
      <c r="F198" s="208" t="s">
        <v>285</v>
      </c>
      <c r="G198" s="209" t="s">
        <v>201</v>
      </c>
      <c r="H198" s="210">
        <v>2.035</v>
      </c>
      <c r="I198" s="211"/>
      <c r="J198" s="212">
        <f>ROUND(I198*H198,2)</f>
        <v>0</v>
      </c>
      <c r="K198" s="208" t="s">
        <v>133</v>
      </c>
      <c r="L198" s="46"/>
      <c r="M198" s="213" t="s">
        <v>19</v>
      </c>
      <c r="N198" s="214" t="s">
        <v>44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0.035</v>
      </c>
      <c r="T198" s="216">
        <f>S198*H198</f>
        <v>0.07122500000000001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134</v>
      </c>
      <c r="AT198" s="217" t="s">
        <v>129</v>
      </c>
      <c r="AU198" s="217" t="s">
        <v>135</v>
      </c>
      <c r="AY198" s="19" t="s">
        <v>127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135</v>
      </c>
      <c r="BK198" s="218">
        <f>ROUND(I198*H198,2)</f>
        <v>0</v>
      </c>
      <c r="BL198" s="19" t="s">
        <v>134</v>
      </c>
      <c r="BM198" s="217" t="s">
        <v>286</v>
      </c>
    </row>
    <row r="199" spans="1:47" s="2" customFormat="1" ht="12">
      <c r="A199" s="40"/>
      <c r="B199" s="41"/>
      <c r="C199" s="42"/>
      <c r="D199" s="219" t="s">
        <v>137</v>
      </c>
      <c r="E199" s="42"/>
      <c r="F199" s="220" t="s">
        <v>287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137</v>
      </c>
      <c r="AU199" s="19" t="s">
        <v>135</v>
      </c>
    </row>
    <row r="200" spans="1:47" s="2" customFormat="1" ht="12">
      <c r="A200" s="40"/>
      <c r="B200" s="41"/>
      <c r="C200" s="42"/>
      <c r="D200" s="224" t="s">
        <v>139</v>
      </c>
      <c r="E200" s="42"/>
      <c r="F200" s="225" t="s">
        <v>288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139</v>
      </c>
      <c r="AU200" s="19" t="s">
        <v>135</v>
      </c>
    </row>
    <row r="201" spans="1:51" s="13" customFormat="1" ht="12">
      <c r="A201" s="13"/>
      <c r="B201" s="226"/>
      <c r="C201" s="227"/>
      <c r="D201" s="219" t="s">
        <v>141</v>
      </c>
      <c r="E201" s="228" t="s">
        <v>19</v>
      </c>
      <c r="F201" s="229" t="s">
        <v>289</v>
      </c>
      <c r="G201" s="227"/>
      <c r="H201" s="230">
        <v>2.035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141</v>
      </c>
      <c r="AU201" s="236" t="s">
        <v>135</v>
      </c>
      <c r="AV201" s="13" t="s">
        <v>135</v>
      </c>
      <c r="AW201" s="13" t="s">
        <v>33</v>
      </c>
      <c r="AX201" s="13" t="s">
        <v>72</v>
      </c>
      <c r="AY201" s="236" t="s">
        <v>127</v>
      </c>
    </row>
    <row r="202" spans="1:51" s="14" customFormat="1" ht="12">
      <c r="A202" s="14"/>
      <c r="B202" s="237"/>
      <c r="C202" s="238"/>
      <c r="D202" s="219" t="s">
        <v>141</v>
      </c>
      <c r="E202" s="239" t="s">
        <v>19</v>
      </c>
      <c r="F202" s="240" t="s">
        <v>143</v>
      </c>
      <c r="G202" s="238"/>
      <c r="H202" s="241">
        <v>2.035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141</v>
      </c>
      <c r="AU202" s="247" t="s">
        <v>135</v>
      </c>
      <c r="AV202" s="14" t="s">
        <v>134</v>
      </c>
      <c r="AW202" s="14" t="s">
        <v>33</v>
      </c>
      <c r="AX202" s="14" t="s">
        <v>80</v>
      </c>
      <c r="AY202" s="247" t="s">
        <v>127</v>
      </c>
    </row>
    <row r="203" spans="1:65" s="2" customFormat="1" ht="24.15" customHeight="1">
      <c r="A203" s="40"/>
      <c r="B203" s="41"/>
      <c r="C203" s="206" t="s">
        <v>290</v>
      </c>
      <c r="D203" s="206" t="s">
        <v>129</v>
      </c>
      <c r="E203" s="207" t="s">
        <v>291</v>
      </c>
      <c r="F203" s="208" t="s">
        <v>292</v>
      </c>
      <c r="G203" s="209" t="s">
        <v>293</v>
      </c>
      <c r="H203" s="210">
        <v>5.9</v>
      </c>
      <c r="I203" s="211"/>
      <c r="J203" s="212">
        <f>ROUND(I203*H203,2)</f>
        <v>0</v>
      </c>
      <c r="K203" s="208" t="s">
        <v>294</v>
      </c>
      <c r="L203" s="46"/>
      <c r="M203" s="213" t="s">
        <v>19</v>
      </c>
      <c r="N203" s="214" t="s">
        <v>44</v>
      </c>
      <c r="O203" s="86"/>
      <c r="P203" s="215">
        <f>O203*H203</f>
        <v>0</v>
      </c>
      <c r="Q203" s="215">
        <v>1E-05</v>
      </c>
      <c r="R203" s="215">
        <f>Q203*H203</f>
        <v>5.900000000000001E-05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134</v>
      </c>
      <c r="AT203" s="217" t="s">
        <v>129</v>
      </c>
      <c r="AU203" s="217" t="s">
        <v>135</v>
      </c>
      <c r="AY203" s="19" t="s">
        <v>127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135</v>
      </c>
      <c r="BK203" s="218">
        <f>ROUND(I203*H203,2)</f>
        <v>0</v>
      </c>
      <c r="BL203" s="19" t="s">
        <v>134</v>
      </c>
      <c r="BM203" s="217" t="s">
        <v>295</v>
      </c>
    </row>
    <row r="204" spans="1:47" s="2" customFormat="1" ht="12">
      <c r="A204" s="40"/>
      <c r="B204" s="41"/>
      <c r="C204" s="42"/>
      <c r="D204" s="219" t="s">
        <v>137</v>
      </c>
      <c r="E204" s="42"/>
      <c r="F204" s="220" t="s">
        <v>296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137</v>
      </c>
      <c r="AU204" s="19" t="s">
        <v>135</v>
      </c>
    </row>
    <row r="205" spans="1:51" s="13" customFormat="1" ht="12">
      <c r="A205" s="13"/>
      <c r="B205" s="226"/>
      <c r="C205" s="227"/>
      <c r="D205" s="219" t="s">
        <v>141</v>
      </c>
      <c r="E205" s="228" t="s">
        <v>19</v>
      </c>
      <c r="F205" s="229" t="s">
        <v>297</v>
      </c>
      <c r="G205" s="227"/>
      <c r="H205" s="230">
        <v>5.9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141</v>
      </c>
      <c r="AU205" s="236" t="s">
        <v>135</v>
      </c>
      <c r="AV205" s="13" t="s">
        <v>135</v>
      </c>
      <c r="AW205" s="13" t="s">
        <v>33</v>
      </c>
      <c r="AX205" s="13" t="s">
        <v>72</v>
      </c>
      <c r="AY205" s="236" t="s">
        <v>127</v>
      </c>
    </row>
    <row r="206" spans="1:51" s="14" customFormat="1" ht="12">
      <c r="A206" s="14"/>
      <c r="B206" s="237"/>
      <c r="C206" s="238"/>
      <c r="D206" s="219" t="s">
        <v>141</v>
      </c>
      <c r="E206" s="239" t="s">
        <v>19</v>
      </c>
      <c r="F206" s="240" t="s">
        <v>143</v>
      </c>
      <c r="G206" s="238"/>
      <c r="H206" s="241">
        <v>5.9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141</v>
      </c>
      <c r="AU206" s="247" t="s">
        <v>135</v>
      </c>
      <c r="AV206" s="14" t="s">
        <v>134</v>
      </c>
      <c r="AW206" s="14" t="s">
        <v>33</v>
      </c>
      <c r="AX206" s="14" t="s">
        <v>80</v>
      </c>
      <c r="AY206" s="247" t="s">
        <v>127</v>
      </c>
    </row>
    <row r="207" spans="1:63" s="12" customFormat="1" ht="22.8" customHeight="1">
      <c r="A207" s="12"/>
      <c r="B207" s="190"/>
      <c r="C207" s="191"/>
      <c r="D207" s="192" t="s">
        <v>71</v>
      </c>
      <c r="E207" s="204" t="s">
        <v>298</v>
      </c>
      <c r="F207" s="204" t="s">
        <v>299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SUM(P208:P232)</f>
        <v>0</v>
      </c>
      <c r="Q207" s="198"/>
      <c r="R207" s="199">
        <f>SUM(R208:R232)</f>
        <v>0</v>
      </c>
      <c r="S207" s="198"/>
      <c r="T207" s="200">
        <f>SUM(T208:T232)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80</v>
      </c>
      <c r="AT207" s="202" t="s">
        <v>71</v>
      </c>
      <c r="AU207" s="202" t="s">
        <v>80</v>
      </c>
      <c r="AY207" s="201" t="s">
        <v>127</v>
      </c>
      <c r="BK207" s="203">
        <f>SUM(BK208:BK232)</f>
        <v>0</v>
      </c>
    </row>
    <row r="208" spans="1:65" s="2" customFormat="1" ht="24.15" customHeight="1">
      <c r="A208" s="40"/>
      <c r="B208" s="41"/>
      <c r="C208" s="206" t="s">
        <v>300</v>
      </c>
      <c r="D208" s="206" t="s">
        <v>129</v>
      </c>
      <c r="E208" s="207" t="s">
        <v>301</v>
      </c>
      <c r="F208" s="208" t="s">
        <v>302</v>
      </c>
      <c r="G208" s="209" t="s">
        <v>169</v>
      </c>
      <c r="H208" s="210">
        <v>4.431</v>
      </c>
      <c r="I208" s="211"/>
      <c r="J208" s="212">
        <f>ROUND(I208*H208,2)</f>
        <v>0</v>
      </c>
      <c r="K208" s="208" t="s">
        <v>133</v>
      </c>
      <c r="L208" s="46"/>
      <c r="M208" s="213" t="s">
        <v>19</v>
      </c>
      <c r="N208" s="214" t="s">
        <v>44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134</v>
      </c>
      <c r="AT208" s="217" t="s">
        <v>129</v>
      </c>
      <c r="AU208" s="217" t="s">
        <v>135</v>
      </c>
      <c r="AY208" s="19" t="s">
        <v>127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135</v>
      </c>
      <c r="BK208" s="218">
        <f>ROUND(I208*H208,2)</f>
        <v>0</v>
      </c>
      <c r="BL208" s="19" t="s">
        <v>134</v>
      </c>
      <c r="BM208" s="217" t="s">
        <v>303</v>
      </c>
    </row>
    <row r="209" spans="1:47" s="2" customFormat="1" ht="12">
      <c r="A209" s="40"/>
      <c r="B209" s="41"/>
      <c r="C209" s="42"/>
      <c r="D209" s="219" t="s">
        <v>137</v>
      </c>
      <c r="E209" s="42"/>
      <c r="F209" s="220" t="s">
        <v>304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137</v>
      </c>
      <c r="AU209" s="19" t="s">
        <v>135</v>
      </c>
    </row>
    <row r="210" spans="1:47" s="2" customFormat="1" ht="12">
      <c r="A210" s="40"/>
      <c r="B210" s="41"/>
      <c r="C210" s="42"/>
      <c r="D210" s="224" t="s">
        <v>139</v>
      </c>
      <c r="E210" s="42"/>
      <c r="F210" s="225" t="s">
        <v>305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139</v>
      </c>
      <c r="AU210" s="19" t="s">
        <v>135</v>
      </c>
    </row>
    <row r="211" spans="1:65" s="2" customFormat="1" ht="24.15" customHeight="1">
      <c r="A211" s="40"/>
      <c r="B211" s="41"/>
      <c r="C211" s="206" t="s">
        <v>306</v>
      </c>
      <c r="D211" s="206" t="s">
        <v>129</v>
      </c>
      <c r="E211" s="207" t="s">
        <v>307</v>
      </c>
      <c r="F211" s="208" t="s">
        <v>308</v>
      </c>
      <c r="G211" s="209" t="s">
        <v>169</v>
      </c>
      <c r="H211" s="210">
        <v>4.431</v>
      </c>
      <c r="I211" s="211"/>
      <c r="J211" s="212">
        <f>ROUND(I211*H211,2)</f>
        <v>0</v>
      </c>
      <c r="K211" s="208" t="s">
        <v>133</v>
      </c>
      <c r="L211" s="46"/>
      <c r="M211" s="213" t="s">
        <v>19</v>
      </c>
      <c r="N211" s="214" t="s">
        <v>44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134</v>
      </c>
      <c r="AT211" s="217" t="s">
        <v>129</v>
      </c>
      <c r="AU211" s="217" t="s">
        <v>135</v>
      </c>
      <c r="AY211" s="19" t="s">
        <v>127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135</v>
      </c>
      <c r="BK211" s="218">
        <f>ROUND(I211*H211,2)</f>
        <v>0</v>
      </c>
      <c r="BL211" s="19" t="s">
        <v>134</v>
      </c>
      <c r="BM211" s="217" t="s">
        <v>309</v>
      </c>
    </row>
    <row r="212" spans="1:47" s="2" customFormat="1" ht="12">
      <c r="A212" s="40"/>
      <c r="B212" s="41"/>
      <c r="C212" s="42"/>
      <c r="D212" s="219" t="s">
        <v>137</v>
      </c>
      <c r="E212" s="42"/>
      <c r="F212" s="220" t="s">
        <v>310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137</v>
      </c>
      <c r="AU212" s="19" t="s">
        <v>135</v>
      </c>
    </row>
    <row r="213" spans="1:47" s="2" customFormat="1" ht="12">
      <c r="A213" s="40"/>
      <c r="B213" s="41"/>
      <c r="C213" s="42"/>
      <c r="D213" s="224" t="s">
        <v>139</v>
      </c>
      <c r="E213" s="42"/>
      <c r="F213" s="225" t="s">
        <v>311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139</v>
      </c>
      <c r="AU213" s="19" t="s">
        <v>135</v>
      </c>
    </row>
    <row r="214" spans="1:65" s="2" customFormat="1" ht="24.15" customHeight="1">
      <c r="A214" s="40"/>
      <c r="B214" s="41"/>
      <c r="C214" s="206" t="s">
        <v>312</v>
      </c>
      <c r="D214" s="206" t="s">
        <v>129</v>
      </c>
      <c r="E214" s="207" t="s">
        <v>313</v>
      </c>
      <c r="F214" s="208" t="s">
        <v>314</v>
      </c>
      <c r="G214" s="209" t="s">
        <v>169</v>
      </c>
      <c r="H214" s="210">
        <v>72.099</v>
      </c>
      <c r="I214" s="211"/>
      <c r="J214" s="212">
        <f>ROUND(I214*H214,2)</f>
        <v>0</v>
      </c>
      <c r="K214" s="208" t="s">
        <v>133</v>
      </c>
      <c r="L214" s="46"/>
      <c r="M214" s="213" t="s">
        <v>19</v>
      </c>
      <c r="N214" s="214" t="s">
        <v>44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134</v>
      </c>
      <c r="AT214" s="217" t="s">
        <v>129</v>
      </c>
      <c r="AU214" s="217" t="s">
        <v>135</v>
      </c>
      <c r="AY214" s="19" t="s">
        <v>127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135</v>
      </c>
      <c r="BK214" s="218">
        <f>ROUND(I214*H214,2)</f>
        <v>0</v>
      </c>
      <c r="BL214" s="19" t="s">
        <v>134</v>
      </c>
      <c r="BM214" s="217" t="s">
        <v>315</v>
      </c>
    </row>
    <row r="215" spans="1:47" s="2" customFormat="1" ht="12">
      <c r="A215" s="40"/>
      <c r="B215" s="41"/>
      <c r="C215" s="42"/>
      <c r="D215" s="219" t="s">
        <v>137</v>
      </c>
      <c r="E215" s="42"/>
      <c r="F215" s="220" t="s">
        <v>316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137</v>
      </c>
      <c r="AU215" s="19" t="s">
        <v>135</v>
      </c>
    </row>
    <row r="216" spans="1:47" s="2" customFormat="1" ht="12">
      <c r="A216" s="40"/>
      <c r="B216" s="41"/>
      <c r="C216" s="42"/>
      <c r="D216" s="224" t="s">
        <v>139</v>
      </c>
      <c r="E216" s="42"/>
      <c r="F216" s="225" t="s">
        <v>317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139</v>
      </c>
      <c r="AU216" s="19" t="s">
        <v>135</v>
      </c>
    </row>
    <row r="217" spans="1:51" s="13" customFormat="1" ht="12">
      <c r="A217" s="13"/>
      <c r="B217" s="226"/>
      <c r="C217" s="227"/>
      <c r="D217" s="219" t="s">
        <v>141</v>
      </c>
      <c r="E217" s="228" t="s">
        <v>19</v>
      </c>
      <c r="F217" s="229" t="s">
        <v>318</v>
      </c>
      <c r="G217" s="227"/>
      <c r="H217" s="230">
        <v>25.38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141</v>
      </c>
      <c r="AU217" s="236" t="s">
        <v>135</v>
      </c>
      <c r="AV217" s="13" t="s">
        <v>135</v>
      </c>
      <c r="AW217" s="13" t="s">
        <v>33</v>
      </c>
      <c r="AX217" s="13" t="s">
        <v>72</v>
      </c>
      <c r="AY217" s="236" t="s">
        <v>127</v>
      </c>
    </row>
    <row r="218" spans="1:51" s="13" customFormat="1" ht="12">
      <c r="A218" s="13"/>
      <c r="B218" s="226"/>
      <c r="C218" s="227"/>
      <c r="D218" s="219" t="s">
        <v>141</v>
      </c>
      <c r="E218" s="228" t="s">
        <v>19</v>
      </c>
      <c r="F218" s="229" t="s">
        <v>319</v>
      </c>
      <c r="G218" s="227"/>
      <c r="H218" s="230">
        <v>46.719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141</v>
      </c>
      <c r="AU218" s="236" t="s">
        <v>135</v>
      </c>
      <c r="AV218" s="13" t="s">
        <v>135</v>
      </c>
      <c r="AW218" s="13" t="s">
        <v>33</v>
      </c>
      <c r="AX218" s="13" t="s">
        <v>72</v>
      </c>
      <c r="AY218" s="236" t="s">
        <v>127</v>
      </c>
    </row>
    <row r="219" spans="1:51" s="14" customFormat="1" ht="12">
      <c r="A219" s="14"/>
      <c r="B219" s="237"/>
      <c r="C219" s="238"/>
      <c r="D219" s="219" t="s">
        <v>141</v>
      </c>
      <c r="E219" s="239" t="s">
        <v>19</v>
      </c>
      <c r="F219" s="240" t="s">
        <v>143</v>
      </c>
      <c r="G219" s="238"/>
      <c r="H219" s="241">
        <v>72.099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141</v>
      </c>
      <c r="AU219" s="247" t="s">
        <v>135</v>
      </c>
      <c r="AV219" s="14" t="s">
        <v>134</v>
      </c>
      <c r="AW219" s="14" t="s">
        <v>33</v>
      </c>
      <c r="AX219" s="14" t="s">
        <v>80</v>
      </c>
      <c r="AY219" s="247" t="s">
        <v>127</v>
      </c>
    </row>
    <row r="220" spans="1:65" s="2" customFormat="1" ht="24.15" customHeight="1">
      <c r="A220" s="40"/>
      <c r="B220" s="41"/>
      <c r="C220" s="206" t="s">
        <v>320</v>
      </c>
      <c r="D220" s="206" t="s">
        <v>129</v>
      </c>
      <c r="E220" s="207" t="s">
        <v>321</v>
      </c>
      <c r="F220" s="208" t="s">
        <v>322</v>
      </c>
      <c r="G220" s="209" t="s">
        <v>169</v>
      </c>
      <c r="H220" s="210">
        <v>1.611</v>
      </c>
      <c r="I220" s="211"/>
      <c r="J220" s="212">
        <f>ROUND(I220*H220,2)</f>
        <v>0</v>
      </c>
      <c r="K220" s="208" t="s">
        <v>133</v>
      </c>
      <c r="L220" s="46"/>
      <c r="M220" s="213" t="s">
        <v>19</v>
      </c>
      <c r="N220" s="214" t="s">
        <v>44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134</v>
      </c>
      <c r="AT220" s="217" t="s">
        <v>129</v>
      </c>
      <c r="AU220" s="217" t="s">
        <v>135</v>
      </c>
      <c r="AY220" s="19" t="s">
        <v>127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135</v>
      </c>
      <c r="BK220" s="218">
        <f>ROUND(I220*H220,2)</f>
        <v>0</v>
      </c>
      <c r="BL220" s="19" t="s">
        <v>134</v>
      </c>
      <c r="BM220" s="217" t="s">
        <v>323</v>
      </c>
    </row>
    <row r="221" spans="1:47" s="2" customFormat="1" ht="12">
      <c r="A221" s="40"/>
      <c r="B221" s="41"/>
      <c r="C221" s="42"/>
      <c r="D221" s="219" t="s">
        <v>137</v>
      </c>
      <c r="E221" s="42"/>
      <c r="F221" s="220" t="s">
        <v>324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137</v>
      </c>
      <c r="AU221" s="19" t="s">
        <v>135</v>
      </c>
    </row>
    <row r="222" spans="1:47" s="2" customFormat="1" ht="12">
      <c r="A222" s="40"/>
      <c r="B222" s="41"/>
      <c r="C222" s="42"/>
      <c r="D222" s="224" t="s">
        <v>139</v>
      </c>
      <c r="E222" s="42"/>
      <c r="F222" s="225" t="s">
        <v>325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139</v>
      </c>
      <c r="AU222" s="19" t="s">
        <v>135</v>
      </c>
    </row>
    <row r="223" spans="1:51" s="15" customFormat="1" ht="12">
      <c r="A223" s="15"/>
      <c r="B223" s="248"/>
      <c r="C223" s="249"/>
      <c r="D223" s="219" t="s">
        <v>141</v>
      </c>
      <c r="E223" s="250" t="s">
        <v>19</v>
      </c>
      <c r="F223" s="251" t="s">
        <v>326</v>
      </c>
      <c r="G223" s="249"/>
      <c r="H223" s="250" t="s">
        <v>19</v>
      </c>
      <c r="I223" s="252"/>
      <c r="J223" s="249"/>
      <c r="K223" s="249"/>
      <c r="L223" s="253"/>
      <c r="M223" s="254"/>
      <c r="N223" s="255"/>
      <c r="O223" s="255"/>
      <c r="P223" s="255"/>
      <c r="Q223" s="255"/>
      <c r="R223" s="255"/>
      <c r="S223" s="255"/>
      <c r="T223" s="25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7" t="s">
        <v>141</v>
      </c>
      <c r="AU223" s="257" t="s">
        <v>135</v>
      </c>
      <c r="AV223" s="15" t="s">
        <v>80</v>
      </c>
      <c r="AW223" s="15" t="s">
        <v>33</v>
      </c>
      <c r="AX223" s="15" t="s">
        <v>72</v>
      </c>
      <c r="AY223" s="257" t="s">
        <v>127</v>
      </c>
    </row>
    <row r="224" spans="1:51" s="13" customFormat="1" ht="12">
      <c r="A224" s="13"/>
      <c r="B224" s="226"/>
      <c r="C224" s="227"/>
      <c r="D224" s="219" t="s">
        <v>141</v>
      </c>
      <c r="E224" s="228" t="s">
        <v>19</v>
      </c>
      <c r="F224" s="229" t="s">
        <v>327</v>
      </c>
      <c r="G224" s="227"/>
      <c r="H224" s="230">
        <v>1.611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141</v>
      </c>
      <c r="AU224" s="236" t="s">
        <v>135</v>
      </c>
      <c r="AV224" s="13" t="s">
        <v>135</v>
      </c>
      <c r="AW224" s="13" t="s">
        <v>33</v>
      </c>
      <c r="AX224" s="13" t="s">
        <v>80</v>
      </c>
      <c r="AY224" s="236" t="s">
        <v>127</v>
      </c>
    </row>
    <row r="225" spans="1:65" s="2" customFormat="1" ht="37.8" customHeight="1">
      <c r="A225" s="40"/>
      <c r="B225" s="41"/>
      <c r="C225" s="206" t="s">
        <v>328</v>
      </c>
      <c r="D225" s="206" t="s">
        <v>129</v>
      </c>
      <c r="E225" s="207" t="s">
        <v>329</v>
      </c>
      <c r="F225" s="208" t="s">
        <v>330</v>
      </c>
      <c r="G225" s="209" t="s">
        <v>169</v>
      </c>
      <c r="H225" s="210">
        <v>2.82</v>
      </c>
      <c r="I225" s="211"/>
      <c r="J225" s="212">
        <f>ROUND(I225*H225,2)</f>
        <v>0</v>
      </c>
      <c r="K225" s="208" t="s">
        <v>133</v>
      </c>
      <c r="L225" s="46"/>
      <c r="M225" s="213" t="s">
        <v>19</v>
      </c>
      <c r="N225" s="214" t="s">
        <v>44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134</v>
      </c>
      <c r="AT225" s="217" t="s">
        <v>129</v>
      </c>
      <c r="AU225" s="217" t="s">
        <v>135</v>
      </c>
      <c r="AY225" s="19" t="s">
        <v>127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135</v>
      </c>
      <c r="BK225" s="218">
        <f>ROUND(I225*H225,2)</f>
        <v>0</v>
      </c>
      <c r="BL225" s="19" t="s">
        <v>134</v>
      </c>
      <c r="BM225" s="217" t="s">
        <v>331</v>
      </c>
    </row>
    <row r="226" spans="1:47" s="2" customFormat="1" ht="12">
      <c r="A226" s="40"/>
      <c r="B226" s="41"/>
      <c r="C226" s="42"/>
      <c r="D226" s="219" t="s">
        <v>137</v>
      </c>
      <c r="E226" s="42"/>
      <c r="F226" s="220" t="s">
        <v>332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137</v>
      </c>
      <c r="AU226" s="19" t="s">
        <v>135</v>
      </c>
    </row>
    <row r="227" spans="1:47" s="2" customFormat="1" ht="12">
      <c r="A227" s="40"/>
      <c r="B227" s="41"/>
      <c r="C227" s="42"/>
      <c r="D227" s="224" t="s">
        <v>139</v>
      </c>
      <c r="E227" s="42"/>
      <c r="F227" s="225" t="s">
        <v>333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139</v>
      </c>
      <c r="AU227" s="19" t="s">
        <v>135</v>
      </c>
    </row>
    <row r="228" spans="1:51" s="15" customFormat="1" ht="12">
      <c r="A228" s="15"/>
      <c r="B228" s="248"/>
      <c r="C228" s="249"/>
      <c r="D228" s="219" t="s">
        <v>141</v>
      </c>
      <c r="E228" s="250" t="s">
        <v>19</v>
      </c>
      <c r="F228" s="251" t="s">
        <v>173</v>
      </c>
      <c r="G228" s="249"/>
      <c r="H228" s="250" t="s">
        <v>19</v>
      </c>
      <c r="I228" s="252"/>
      <c r="J228" s="249"/>
      <c r="K228" s="249"/>
      <c r="L228" s="253"/>
      <c r="M228" s="254"/>
      <c r="N228" s="255"/>
      <c r="O228" s="255"/>
      <c r="P228" s="255"/>
      <c r="Q228" s="255"/>
      <c r="R228" s="255"/>
      <c r="S228" s="255"/>
      <c r="T228" s="25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7" t="s">
        <v>141</v>
      </c>
      <c r="AU228" s="257" t="s">
        <v>135</v>
      </c>
      <c r="AV228" s="15" t="s">
        <v>80</v>
      </c>
      <c r="AW228" s="15" t="s">
        <v>33</v>
      </c>
      <c r="AX228" s="15" t="s">
        <v>72</v>
      </c>
      <c r="AY228" s="257" t="s">
        <v>127</v>
      </c>
    </row>
    <row r="229" spans="1:51" s="13" customFormat="1" ht="12">
      <c r="A229" s="13"/>
      <c r="B229" s="226"/>
      <c r="C229" s="227"/>
      <c r="D229" s="219" t="s">
        <v>141</v>
      </c>
      <c r="E229" s="228" t="s">
        <v>19</v>
      </c>
      <c r="F229" s="229" t="s">
        <v>334</v>
      </c>
      <c r="G229" s="227"/>
      <c r="H229" s="230">
        <v>2.82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141</v>
      </c>
      <c r="AU229" s="236" t="s">
        <v>135</v>
      </c>
      <c r="AV229" s="13" t="s">
        <v>135</v>
      </c>
      <c r="AW229" s="13" t="s">
        <v>33</v>
      </c>
      <c r="AX229" s="13" t="s">
        <v>80</v>
      </c>
      <c r="AY229" s="236" t="s">
        <v>127</v>
      </c>
    </row>
    <row r="230" spans="1:65" s="2" customFormat="1" ht="24.15" customHeight="1">
      <c r="A230" s="40"/>
      <c r="B230" s="41"/>
      <c r="C230" s="206" t="s">
        <v>335</v>
      </c>
      <c r="D230" s="206" t="s">
        <v>129</v>
      </c>
      <c r="E230" s="207" t="s">
        <v>336</v>
      </c>
      <c r="F230" s="208" t="s">
        <v>337</v>
      </c>
      <c r="G230" s="209" t="s">
        <v>169</v>
      </c>
      <c r="H230" s="210">
        <v>4.431</v>
      </c>
      <c r="I230" s="211"/>
      <c r="J230" s="212">
        <f>ROUND(I230*H230,2)</f>
        <v>0</v>
      </c>
      <c r="K230" s="208" t="s">
        <v>133</v>
      </c>
      <c r="L230" s="46"/>
      <c r="M230" s="213" t="s">
        <v>19</v>
      </c>
      <c r="N230" s="214" t="s">
        <v>44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134</v>
      </c>
      <c r="AT230" s="217" t="s">
        <v>129</v>
      </c>
      <c r="AU230" s="217" t="s">
        <v>135</v>
      </c>
      <c r="AY230" s="19" t="s">
        <v>127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135</v>
      </c>
      <c r="BK230" s="218">
        <f>ROUND(I230*H230,2)</f>
        <v>0</v>
      </c>
      <c r="BL230" s="19" t="s">
        <v>134</v>
      </c>
      <c r="BM230" s="217" t="s">
        <v>338</v>
      </c>
    </row>
    <row r="231" spans="1:47" s="2" customFormat="1" ht="12">
      <c r="A231" s="40"/>
      <c r="B231" s="41"/>
      <c r="C231" s="42"/>
      <c r="D231" s="219" t="s">
        <v>137</v>
      </c>
      <c r="E231" s="42"/>
      <c r="F231" s="220" t="s">
        <v>339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137</v>
      </c>
      <c r="AU231" s="19" t="s">
        <v>135</v>
      </c>
    </row>
    <row r="232" spans="1:47" s="2" customFormat="1" ht="12">
      <c r="A232" s="40"/>
      <c r="B232" s="41"/>
      <c r="C232" s="42"/>
      <c r="D232" s="224" t="s">
        <v>139</v>
      </c>
      <c r="E232" s="42"/>
      <c r="F232" s="225" t="s">
        <v>340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139</v>
      </c>
      <c r="AU232" s="19" t="s">
        <v>135</v>
      </c>
    </row>
    <row r="233" spans="1:63" s="12" customFormat="1" ht="22.8" customHeight="1">
      <c r="A233" s="12"/>
      <c r="B233" s="190"/>
      <c r="C233" s="191"/>
      <c r="D233" s="192" t="s">
        <v>71</v>
      </c>
      <c r="E233" s="204" t="s">
        <v>341</v>
      </c>
      <c r="F233" s="204" t="s">
        <v>342</v>
      </c>
      <c r="G233" s="191"/>
      <c r="H233" s="191"/>
      <c r="I233" s="194"/>
      <c r="J233" s="205">
        <f>BK233</f>
        <v>0</v>
      </c>
      <c r="K233" s="191"/>
      <c r="L233" s="196"/>
      <c r="M233" s="197"/>
      <c r="N233" s="198"/>
      <c r="O233" s="198"/>
      <c r="P233" s="199">
        <f>SUM(P234:P236)</f>
        <v>0</v>
      </c>
      <c r="Q233" s="198"/>
      <c r="R233" s="199">
        <f>SUM(R234:R236)</f>
        <v>0</v>
      </c>
      <c r="S233" s="198"/>
      <c r="T233" s="200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1" t="s">
        <v>80</v>
      </c>
      <c r="AT233" s="202" t="s">
        <v>71</v>
      </c>
      <c r="AU233" s="202" t="s">
        <v>80</v>
      </c>
      <c r="AY233" s="201" t="s">
        <v>127</v>
      </c>
      <c r="BK233" s="203">
        <f>SUM(BK234:BK236)</f>
        <v>0</v>
      </c>
    </row>
    <row r="234" spans="1:65" s="2" customFormat="1" ht="24.15" customHeight="1">
      <c r="A234" s="40"/>
      <c r="B234" s="41"/>
      <c r="C234" s="206" t="s">
        <v>343</v>
      </c>
      <c r="D234" s="206" t="s">
        <v>129</v>
      </c>
      <c r="E234" s="207" t="s">
        <v>344</v>
      </c>
      <c r="F234" s="208" t="s">
        <v>345</v>
      </c>
      <c r="G234" s="209" t="s">
        <v>169</v>
      </c>
      <c r="H234" s="210">
        <v>5.247</v>
      </c>
      <c r="I234" s="211"/>
      <c r="J234" s="212">
        <f>ROUND(I234*H234,2)</f>
        <v>0</v>
      </c>
      <c r="K234" s="208" t="s">
        <v>133</v>
      </c>
      <c r="L234" s="46"/>
      <c r="M234" s="213" t="s">
        <v>19</v>
      </c>
      <c r="N234" s="214" t="s">
        <v>44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134</v>
      </c>
      <c r="AT234" s="217" t="s">
        <v>129</v>
      </c>
      <c r="AU234" s="217" t="s">
        <v>135</v>
      </c>
      <c r="AY234" s="19" t="s">
        <v>127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135</v>
      </c>
      <c r="BK234" s="218">
        <f>ROUND(I234*H234,2)</f>
        <v>0</v>
      </c>
      <c r="BL234" s="19" t="s">
        <v>134</v>
      </c>
      <c r="BM234" s="217" t="s">
        <v>346</v>
      </c>
    </row>
    <row r="235" spans="1:47" s="2" customFormat="1" ht="12">
      <c r="A235" s="40"/>
      <c r="B235" s="41"/>
      <c r="C235" s="42"/>
      <c r="D235" s="219" t="s">
        <v>137</v>
      </c>
      <c r="E235" s="42"/>
      <c r="F235" s="220" t="s">
        <v>347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137</v>
      </c>
      <c r="AU235" s="19" t="s">
        <v>135</v>
      </c>
    </row>
    <row r="236" spans="1:47" s="2" customFormat="1" ht="12">
      <c r="A236" s="40"/>
      <c r="B236" s="41"/>
      <c r="C236" s="42"/>
      <c r="D236" s="224" t="s">
        <v>139</v>
      </c>
      <c r="E236" s="42"/>
      <c r="F236" s="225" t="s">
        <v>348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139</v>
      </c>
      <c r="AU236" s="19" t="s">
        <v>135</v>
      </c>
    </row>
    <row r="237" spans="1:63" s="12" customFormat="1" ht="25.9" customHeight="1">
      <c r="A237" s="12"/>
      <c r="B237" s="190"/>
      <c r="C237" s="191"/>
      <c r="D237" s="192" t="s">
        <v>71</v>
      </c>
      <c r="E237" s="193" t="s">
        <v>349</v>
      </c>
      <c r="F237" s="193" t="s">
        <v>350</v>
      </c>
      <c r="G237" s="191"/>
      <c r="H237" s="191"/>
      <c r="I237" s="194"/>
      <c r="J237" s="195">
        <f>BK237</f>
        <v>0</v>
      </c>
      <c r="K237" s="191"/>
      <c r="L237" s="196"/>
      <c r="M237" s="197"/>
      <c r="N237" s="198"/>
      <c r="O237" s="198"/>
      <c r="P237" s="199">
        <f>P238+P267+P278+P305+P324+P330+P353+P366</f>
        <v>0</v>
      </c>
      <c r="Q237" s="198"/>
      <c r="R237" s="199">
        <f>R238+R267+R278+R305+R324+R330+R353+R366</f>
        <v>0.20611606</v>
      </c>
      <c r="S237" s="198"/>
      <c r="T237" s="200">
        <f>T238+T267+T278+T305+T324+T330+T353+T366</f>
        <v>0.11625984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135</v>
      </c>
      <c r="AT237" s="202" t="s">
        <v>71</v>
      </c>
      <c r="AU237" s="202" t="s">
        <v>72</v>
      </c>
      <c r="AY237" s="201" t="s">
        <v>127</v>
      </c>
      <c r="BK237" s="203">
        <f>BK238+BK267+BK278+BK305+BK324+BK330+BK353+BK366</f>
        <v>0</v>
      </c>
    </row>
    <row r="238" spans="1:63" s="12" customFormat="1" ht="22.8" customHeight="1">
      <c r="A238" s="12"/>
      <c r="B238" s="190"/>
      <c r="C238" s="191"/>
      <c r="D238" s="192" t="s">
        <v>71</v>
      </c>
      <c r="E238" s="204" t="s">
        <v>351</v>
      </c>
      <c r="F238" s="204" t="s">
        <v>352</v>
      </c>
      <c r="G238" s="191"/>
      <c r="H238" s="191"/>
      <c r="I238" s="194"/>
      <c r="J238" s="205">
        <f>BK238</f>
        <v>0</v>
      </c>
      <c r="K238" s="191"/>
      <c r="L238" s="196"/>
      <c r="M238" s="197"/>
      <c r="N238" s="198"/>
      <c r="O238" s="198"/>
      <c r="P238" s="199">
        <f>SUM(P239:P266)</f>
        <v>0</v>
      </c>
      <c r="Q238" s="198"/>
      <c r="R238" s="199">
        <f>SUM(R239:R266)</f>
        <v>0.029216</v>
      </c>
      <c r="S238" s="198"/>
      <c r="T238" s="200">
        <f>SUM(T239:T266)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135</v>
      </c>
      <c r="AT238" s="202" t="s">
        <v>71</v>
      </c>
      <c r="AU238" s="202" t="s">
        <v>80</v>
      </c>
      <c r="AY238" s="201" t="s">
        <v>127</v>
      </c>
      <c r="BK238" s="203">
        <f>SUM(BK239:BK266)</f>
        <v>0</v>
      </c>
    </row>
    <row r="239" spans="1:65" s="2" customFormat="1" ht="24.15" customHeight="1">
      <c r="A239" s="40"/>
      <c r="B239" s="41"/>
      <c r="C239" s="206" t="s">
        <v>353</v>
      </c>
      <c r="D239" s="206" t="s">
        <v>129</v>
      </c>
      <c r="E239" s="207" t="s">
        <v>354</v>
      </c>
      <c r="F239" s="208" t="s">
        <v>355</v>
      </c>
      <c r="G239" s="209" t="s">
        <v>201</v>
      </c>
      <c r="H239" s="210">
        <v>1.24</v>
      </c>
      <c r="I239" s="211"/>
      <c r="J239" s="212">
        <f>ROUND(I239*H239,2)</f>
        <v>0</v>
      </c>
      <c r="K239" s="208" t="s">
        <v>133</v>
      </c>
      <c r="L239" s="46"/>
      <c r="M239" s="213" t="s">
        <v>19</v>
      </c>
      <c r="N239" s="214" t="s">
        <v>44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247</v>
      </c>
      <c r="AT239" s="217" t="s">
        <v>129</v>
      </c>
      <c r="AU239" s="217" t="s">
        <v>135</v>
      </c>
      <c r="AY239" s="19" t="s">
        <v>127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135</v>
      </c>
      <c r="BK239" s="218">
        <f>ROUND(I239*H239,2)</f>
        <v>0</v>
      </c>
      <c r="BL239" s="19" t="s">
        <v>247</v>
      </c>
      <c r="BM239" s="217" t="s">
        <v>356</v>
      </c>
    </row>
    <row r="240" spans="1:47" s="2" customFormat="1" ht="12">
      <c r="A240" s="40"/>
      <c r="B240" s="41"/>
      <c r="C240" s="42"/>
      <c r="D240" s="219" t="s">
        <v>137</v>
      </c>
      <c r="E240" s="42"/>
      <c r="F240" s="220" t="s">
        <v>357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137</v>
      </c>
      <c r="AU240" s="19" t="s">
        <v>135</v>
      </c>
    </row>
    <row r="241" spans="1:47" s="2" customFormat="1" ht="12">
      <c r="A241" s="40"/>
      <c r="B241" s="41"/>
      <c r="C241" s="42"/>
      <c r="D241" s="224" t="s">
        <v>139</v>
      </c>
      <c r="E241" s="42"/>
      <c r="F241" s="225" t="s">
        <v>358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139</v>
      </c>
      <c r="AU241" s="19" t="s">
        <v>135</v>
      </c>
    </row>
    <row r="242" spans="1:51" s="13" customFormat="1" ht="12">
      <c r="A242" s="13"/>
      <c r="B242" s="226"/>
      <c r="C242" s="227"/>
      <c r="D242" s="219" t="s">
        <v>141</v>
      </c>
      <c r="E242" s="228" t="s">
        <v>19</v>
      </c>
      <c r="F242" s="229" t="s">
        <v>359</v>
      </c>
      <c r="G242" s="227"/>
      <c r="H242" s="230">
        <v>1.24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141</v>
      </c>
      <c r="AU242" s="236" t="s">
        <v>135</v>
      </c>
      <c r="AV242" s="13" t="s">
        <v>135</v>
      </c>
      <c r="AW242" s="13" t="s">
        <v>33</v>
      </c>
      <c r="AX242" s="13" t="s">
        <v>80</v>
      </c>
      <c r="AY242" s="236" t="s">
        <v>127</v>
      </c>
    </row>
    <row r="243" spans="1:65" s="2" customFormat="1" ht="24.15" customHeight="1">
      <c r="A243" s="40"/>
      <c r="B243" s="41"/>
      <c r="C243" s="206" t="s">
        <v>360</v>
      </c>
      <c r="D243" s="206" t="s">
        <v>129</v>
      </c>
      <c r="E243" s="207" t="s">
        <v>361</v>
      </c>
      <c r="F243" s="208" t="s">
        <v>362</v>
      </c>
      <c r="G243" s="209" t="s">
        <v>201</v>
      </c>
      <c r="H243" s="210">
        <v>3.05</v>
      </c>
      <c r="I243" s="211"/>
      <c r="J243" s="212">
        <f>ROUND(I243*H243,2)</f>
        <v>0</v>
      </c>
      <c r="K243" s="208" t="s">
        <v>133</v>
      </c>
      <c r="L243" s="46"/>
      <c r="M243" s="213" t="s">
        <v>19</v>
      </c>
      <c r="N243" s="214" t="s">
        <v>44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247</v>
      </c>
      <c r="AT243" s="217" t="s">
        <v>129</v>
      </c>
      <c r="AU243" s="217" t="s">
        <v>135</v>
      </c>
      <c r="AY243" s="19" t="s">
        <v>127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135</v>
      </c>
      <c r="BK243" s="218">
        <f>ROUND(I243*H243,2)</f>
        <v>0</v>
      </c>
      <c r="BL243" s="19" t="s">
        <v>247</v>
      </c>
      <c r="BM243" s="217" t="s">
        <v>363</v>
      </c>
    </row>
    <row r="244" spans="1:47" s="2" customFormat="1" ht="12">
      <c r="A244" s="40"/>
      <c r="B244" s="41"/>
      <c r="C244" s="42"/>
      <c r="D244" s="219" t="s">
        <v>137</v>
      </c>
      <c r="E244" s="42"/>
      <c r="F244" s="220" t="s">
        <v>364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137</v>
      </c>
      <c r="AU244" s="19" t="s">
        <v>135</v>
      </c>
    </row>
    <row r="245" spans="1:47" s="2" customFormat="1" ht="12">
      <c r="A245" s="40"/>
      <c r="B245" s="41"/>
      <c r="C245" s="42"/>
      <c r="D245" s="224" t="s">
        <v>139</v>
      </c>
      <c r="E245" s="42"/>
      <c r="F245" s="225" t="s">
        <v>365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139</v>
      </c>
      <c r="AU245" s="19" t="s">
        <v>135</v>
      </c>
    </row>
    <row r="246" spans="1:51" s="13" customFormat="1" ht="12">
      <c r="A246" s="13"/>
      <c r="B246" s="226"/>
      <c r="C246" s="227"/>
      <c r="D246" s="219" t="s">
        <v>141</v>
      </c>
      <c r="E246" s="228" t="s">
        <v>19</v>
      </c>
      <c r="F246" s="229" t="s">
        <v>366</v>
      </c>
      <c r="G246" s="227"/>
      <c r="H246" s="230">
        <v>3.05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141</v>
      </c>
      <c r="AU246" s="236" t="s">
        <v>135</v>
      </c>
      <c r="AV246" s="13" t="s">
        <v>135</v>
      </c>
      <c r="AW246" s="13" t="s">
        <v>33</v>
      </c>
      <c r="AX246" s="13" t="s">
        <v>80</v>
      </c>
      <c r="AY246" s="236" t="s">
        <v>127</v>
      </c>
    </row>
    <row r="247" spans="1:65" s="2" customFormat="1" ht="16.5" customHeight="1">
      <c r="A247" s="40"/>
      <c r="B247" s="41"/>
      <c r="C247" s="258" t="s">
        <v>367</v>
      </c>
      <c r="D247" s="258" t="s">
        <v>368</v>
      </c>
      <c r="E247" s="259" t="s">
        <v>369</v>
      </c>
      <c r="F247" s="260" t="s">
        <v>370</v>
      </c>
      <c r="G247" s="261" t="s">
        <v>169</v>
      </c>
      <c r="H247" s="262">
        <v>0.001</v>
      </c>
      <c r="I247" s="263"/>
      <c r="J247" s="264">
        <f>ROUND(I247*H247,2)</f>
        <v>0</v>
      </c>
      <c r="K247" s="260" t="s">
        <v>133</v>
      </c>
      <c r="L247" s="265"/>
      <c r="M247" s="266" t="s">
        <v>19</v>
      </c>
      <c r="N247" s="267" t="s">
        <v>44</v>
      </c>
      <c r="O247" s="86"/>
      <c r="P247" s="215">
        <f>O247*H247</f>
        <v>0</v>
      </c>
      <c r="Q247" s="215">
        <v>1</v>
      </c>
      <c r="R247" s="215">
        <f>Q247*H247</f>
        <v>0.001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367</v>
      </c>
      <c r="AT247" s="217" t="s">
        <v>368</v>
      </c>
      <c r="AU247" s="217" t="s">
        <v>135</v>
      </c>
      <c r="AY247" s="19" t="s">
        <v>127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135</v>
      </c>
      <c r="BK247" s="218">
        <f>ROUND(I247*H247,2)</f>
        <v>0</v>
      </c>
      <c r="BL247" s="19" t="s">
        <v>247</v>
      </c>
      <c r="BM247" s="217" t="s">
        <v>371</v>
      </c>
    </row>
    <row r="248" spans="1:47" s="2" customFormat="1" ht="12">
      <c r="A248" s="40"/>
      <c r="B248" s="41"/>
      <c r="C248" s="42"/>
      <c r="D248" s="219" t="s">
        <v>137</v>
      </c>
      <c r="E248" s="42"/>
      <c r="F248" s="220" t="s">
        <v>370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137</v>
      </c>
      <c r="AU248" s="19" t="s">
        <v>135</v>
      </c>
    </row>
    <row r="249" spans="1:51" s="13" customFormat="1" ht="12">
      <c r="A249" s="13"/>
      <c r="B249" s="226"/>
      <c r="C249" s="227"/>
      <c r="D249" s="219" t="s">
        <v>141</v>
      </c>
      <c r="E249" s="228" t="s">
        <v>19</v>
      </c>
      <c r="F249" s="229" t="s">
        <v>372</v>
      </c>
      <c r="G249" s="227"/>
      <c r="H249" s="230">
        <v>4.29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141</v>
      </c>
      <c r="AU249" s="236" t="s">
        <v>135</v>
      </c>
      <c r="AV249" s="13" t="s">
        <v>135</v>
      </c>
      <c r="AW249" s="13" t="s">
        <v>33</v>
      </c>
      <c r="AX249" s="13" t="s">
        <v>72</v>
      </c>
      <c r="AY249" s="236" t="s">
        <v>127</v>
      </c>
    </row>
    <row r="250" spans="1:51" s="14" customFormat="1" ht="12">
      <c r="A250" s="14"/>
      <c r="B250" s="237"/>
      <c r="C250" s="238"/>
      <c r="D250" s="219" t="s">
        <v>141</v>
      </c>
      <c r="E250" s="239" t="s">
        <v>19</v>
      </c>
      <c r="F250" s="240" t="s">
        <v>143</v>
      </c>
      <c r="G250" s="238"/>
      <c r="H250" s="241">
        <v>4.29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141</v>
      </c>
      <c r="AU250" s="247" t="s">
        <v>135</v>
      </c>
      <c r="AV250" s="14" t="s">
        <v>134</v>
      </c>
      <c r="AW250" s="14" t="s">
        <v>33</v>
      </c>
      <c r="AX250" s="14" t="s">
        <v>80</v>
      </c>
      <c r="AY250" s="247" t="s">
        <v>127</v>
      </c>
    </row>
    <row r="251" spans="1:51" s="13" customFormat="1" ht="12">
      <c r="A251" s="13"/>
      <c r="B251" s="226"/>
      <c r="C251" s="227"/>
      <c r="D251" s="219" t="s">
        <v>141</v>
      </c>
      <c r="E251" s="227"/>
      <c r="F251" s="229" t="s">
        <v>373</v>
      </c>
      <c r="G251" s="227"/>
      <c r="H251" s="230">
        <v>0.001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141</v>
      </c>
      <c r="AU251" s="236" t="s">
        <v>135</v>
      </c>
      <c r="AV251" s="13" t="s">
        <v>135</v>
      </c>
      <c r="AW251" s="13" t="s">
        <v>4</v>
      </c>
      <c r="AX251" s="13" t="s">
        <v>80</v>
      </c>
      <c r="AY251" s="236" t="s">
        <v>127</v>
      </c>
    </row>
    <row r="252" spans="1:65" s="2" customFormat="1" ht="24.15" customHeight="1">
      <c r="A252" s="40"/>
      <c r="B252" s="41"/>
      <c r="C252" s="206" t="s">
        <v>374</v>
      </c>
      <c r="D252" s="206" t="s">
        <v>129</v>
      </c>
      <c r="E252" s="207" t="s">
        <v>375</v>
      </c>
      <c r="F252" s="208" t="s">
        <v>376</v>
      </c>
      <c r="G252" s="209" t="s">
        <v>201</v>
      </c>
      <c r="H252" s="210">
        <v>1.24</v>
      </c>
      <c r="I252" s="211"/>
      <c r="J252" s="212">
        <f>ROUND(I252*H252,2)</f>
        <v>0</v>
      </c>
      <c r="K252" s="208" t="s">
        <v>133</v>
      </c>
      <c r="L252" s="46"/>
      <c r="M252" s="213" t="s">
        <v>19</v>
      </c>
      <c r="N252" s="214" t="s">
        <v>44</v>
      </c>
      <c r="O252" s="86"/>
      <c r="P252" s="215">
        <f>O252*H252</f>
        <v>0</v>
      </c>
      <c r="Q252" s="215">
        <v>0.0004</v>
      </c>
      <c r="R252" s="215">
        <f>Q252*H252</f>
        <v>0.000496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247</v>
      </c>
      <c r="AT252" s="217" t="s">
        <v>129</v>
      </c>
      <c r="AU252" s="217" t="s">
        <v>135</v>
      </c>
      <c r="AY252" s="19" t="s">
        <v>127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135</v>
      </c>
      <c r="BK252" s="218">
        <f>ROUND(I252*H252,2)</f>
        <v>0</v>
      </c>
      <c r="BL252" s="19" t="s">
        <v>247</v>
      </c>
      <c r="BM252" s="217" t="s">
        <v>377</v>
      </c>
    </row>
    <row r="253" spans="1:47" s="2" customFormat="1" ht="12">
      <c r="A253" s="40"/>
      <c r="B253" s="41"/>
      <c r="C253" s="42"/>
      <c r="D253" s="219" t="s">
        <v>137</v>
      </c>
      <c r="E253" s="42"/>
      <c r="F253" s="220" t="s">
        <v>378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137</v>
      </c>
      <c r="AU253" s="19" t="s">
        <v>135</v>
      </c>
    </row>
    <row r="254" spans="1:47" s="2" customFormat="1" ht="12">
      <c r="A254" s="40"/>
      <c r="B254" s="41"/>
      <c r="C254" s="42"/>
      <c r="D254" s="224" t="s">
        <v>139</v>
      </c>
      <c r="E254" s="42"/>
      <c r="F254" s="225" t="s">
        <v>379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139</v>
      </c>
      <c r="AU254" s="19" t="s">
        <v>135</v>
      </c>
    </row>
    <row r="255" spans="1:51" s="13" customFormat="1" ht="12">
      <c r="A255" s="13"/>
      <c r="B255" s="226"/>
      <c r="C255" s="227"/>
      <c r="D255" s="219" t="s">
        <v>141</v>
      </c>
      <c r="E255" s="228" t="s">
        <v>19</v>
      </c>
      <c r="F255" s="229" t="s">
        <v>359</v>
      </c>
      <c r="G255" s="227"/>
      <c r="H255" s="230">
        <v>1.24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141</v>
      </c>
      <c r="AU255" s="236" t="s">
        <v>135</v>
      </c>
      <c r="AV255" s="13" t="s">
        <v>135</v>
      </c>
      <c r="AW255" s="13" t="s">
        <v>33</v>
      </c>
      <c r="AX255" s="13" t="s">
        <v>80</v>
      </c>
      <c r="AY255" s="236" t="s">
        <v>127</v>
      </c>
    </row>
    <row r="256" spans="1:65" s="2" customFormat="1" ht="24.15" customHeight="1">
      <c r="A256" s="40"/>
      <c r="B256" s="41"/>
      <c r="C256" s="206" t="s">
        <v>380</v>
      </c>
      <c r="D256" s="206" t="s">
        <v>129</v>
      </c>
      <c r="E256" s="207" t="s">
        <v>381</v>
      </c>
      <c r="F256" s="208" t="s">
        <v>382</v>
      </c>
      <c r="G256" s="209" t="s">
        <v>201</v>
      </c>
      <c r="H256" s="210">
        <v>3.05</v>
      </c>
      <c r="I256" s="211"/>
      <c r="J256" s="212">
        <f>ROUND(I256*H256,2)</f>
        <v>0</v>
      </c>
      <c r="K256" s="208" t="s">
        <v>133</v>
      </c>
      <c r="L256" s="46"/>
      <c r="M256" s="213" t="s">
        <v>19</v>
      </c>
      <c r="N256" s="214" t="s">
        <v>44</v>
      </c>
      <c r="O256" s="86"/>
      <c r="P256" s="215">
        <f>O256*H256</f>
        <v>0</v>
      </c>
      <c r="Q256" s="215">
        <v>0.0004</v>
      </c>
      <c r="R256" s="215">
        <f>Q256*H256</f>
        <v>0.00122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247</v>
      </c>
      <c r="AT256" s="217" t="s">
        <v>129</v>
      </c>
      <c r="AU256" s="217" t="s">
        <v>135</v>
      </c>
      <c r="AY256" s="19" t="s">
        <v>127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135</v>
      </c>
      <c r="BK256" s="218">
        <f>ROUND(I256*H256,2)</f>
        <v>0</v>
      </c>
      <c r="BL256" s="19" t="s">
        <v>247</v>
      </c>
      <c r="BM256" s="217" t="s">
        <v>383</v>
      </c>
    </row>
    <row r="257" spans="1:47" s="2" customFormat="1" ht="12">
      <c r="A257" s="40"/>
      <c r="B257" s="41"/>
      <c r="C257" s="42"/>
      <c r="D257" s="219" t="s">
        <v>137</v>
      </c>
      <c r="E257" s="42"/>
      <c r="F257" s="220" t="s">
        <v>384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137</v>
      </c>
      <c r="AU257" s="19" t="s">
        <v>135</v>
      </c>
    </row>
    <row r="258" spans="1:47" s="2" customFormat="1" ht="12">
      <c r="A258" s="40"/>
      <c r="B258" s="41"/>
      <c r="C258" s="42"/>
      <c r="D258" s="224" t="s">
        <v>139</v>
      </c>
      <c r="E258" s="42"/>
      <c r="F258" s="225" t="s">
        <v>385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139</v>
      </c>
      <c r="AU258" s="19" t="s">
        <v>135</v>
      </c>
    </row>
    <row r="259" spans="1:51" s="13" customFormat="1" ht="12">
      <c r="A259" s="13"/>
      <c r="B259" s="226"/>
      <c r="C259" s="227"/>
      <c r="D259" s="219" t="s">
        <v>141</v>
      </c>
      <c r="E259" s="228" t="s">
        <v>19</v>
      </c>
      <c r="F259" s="229" t="s">
        <v>366</v>
      </c>
      <c r="G259" s="227"/>
      <c r="H259" s="230">
        <v>3.05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141</v>
      </c>
      <c r="AU259" s="236" t="s">
        <v>135</v>
      </c>
      <c r="AV259" s="13" t="s">
        <v>135</v>
      </c>
      <c r="AW259" s="13" t="s">
        <v>33</v>
      </c>
      <c r="AX259" s="13" t="s">
        <v>80</v>
      </c>
      <c r="AY259" s="236" t="s">
        <v>127</v>
      </c>
    </row>
    <row r="260" spans="1:65" s="2" customFormat="1" ht="49.05" customHeight="1">
      <c r="A260" s="40"/>
      <c r="B260" s="41"/>
      <c r="C260" s="258" t="s">
        <v>386</v>
      </c>
      <c r="D260" s="258" t="s">
        <v>368</v>
      </c>
      <c r="E260" s="259" t="s">
        <v>387</v>
      </c>
      <c r="F260" s="260" t="s">
        <v>388</v>
      </c>
      <c r="G260" s="261" t="s">
        <v>201</v>
      </c>
      <c r="H260" s="262">
        <v>5</v>
      </c>
      <c r="I260" s="263"/>
      <c r="J260" s="264">
        <f>ROUND(I260*H260,2)</f>
        <v>0</v>
      </c>
      <c r="K260" s="260" t="s">
        <v>133</v>
      </c>
      <c r="L260" s="265"/>
      <c r="M260" s="266" t="s">
        <v>19</v>
      </c>
      <c r="N260" s="267" t="s">
        <v>44</v>
      </c>
      <c r="O260" s="86"/>
      <c r="P260" s="215">
        <f>O260*H260</f>
        <v>0</v>
      </c>
      <c r="Q260" s="215">
        <v>0.0053</v>
      </c>
      <c r="R260" s="215">
        <f>Q260*H260</f>
        <v>0.0265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367</v>
      </c>
      <c r="AT260" s="217" t="s">
        <v>368</v>
      </c>
      <c r="AU260" s="217" t="s">
        <v>135</v>
      </c>
      <c r="AY260" s="19" t="s">
        <v>127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135</v>
      </c>
      <c r="BK260" s="218">
        <f>ROUND(I260*H260,2)</f>
        <v>0</v>
      </c>
      <c r="BL260" s="19" t="s">
        <v>247</v>
      </c>
      <c r="BM260" s="217" t="s">
        <v>389</v>
      </c>
    </row>
    <row r="261" spans="1:47" s="2" customFormat="1" ht="12">
      <c r="A261" s="40"/>
      <c r="B261" s="41"/>
      <c r="C261" s="42"/>
      <c r="D261" s="219" t="s">
        <v>137</v>
      </c>
      <c r="E261" s="42"/>
      <c r="F261" s="220" t="s">
        <v>388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137</v>
      </c>
      <c r="AU261" s="19" t="s">
        <v>135</v>
      </c>
    </row>
    <row r="262" spans="1:51" s="13" customFormat="1" ht="12">
      <c r="A262" s="13"/>
      <c r="B262" s="226"/>
      <c r="C262" s="227"/>
      <c r="D262" s="219" t="s">
        <v>141</v>
      </c>
      <c r="E262" s="228" t="s">
        <v>19</v>
      </c>
      <c r="F262" s="229" t="s">
        <v>372</v>
      </c>
      <c r="G262" s="227"/>
      <c r="H262" s="230">
        <v>4.29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141</v>
      </c>
      <c r="AU262" s="236" t="s">
        <v>135</v>
      </c>
      <c r="AV262" s="13" t="s">
        <v>135</v>
      </c>
      <c r="AW262" s="13" t="s">
        <v>33</v>
      </c>
      <c r="AX262" s="13" t="s">
        <v>80</v>
      </c>
      <c r="AY262" s="236" t="s">
        <v>127</v>
      </c>
    </row>
    <row r="263" spans="1:51" s="13" customFormat="1" ht="12">
      <c r="A263" s="13"/>
      <c r="B263" s="226"/>
      <c r="C263" s="227"/>
      <c r="D263" s="219" t="s">
        <v>141</v>
      </c>
      <c r="E263" s="227"/>
      <c r="F263" s="229" t="s">
        <v>390</v>
      </c>
      <c r="G263" s="227"/>
      <c r="H263" s="230">
        <v>5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141</v>
      </c>
      <c r="AU263" s="236" t="s">
        <v>135</v>
      </c>
      <c r="AV263" s="13" t="s">
        <v>135</v>
      </c>
      <c r="AW263" s="13" t="s">
        <v>4</v>
      </c>
      <c r="AX263" s="13" t="s">
        <v>80</v>
      </c>
      <c r="AY263" s="236" t="s">
        <v>127</v>
      </c>
    </row>
    <row r="264" spans="1:65" s="2" customFormat="1" ht="33" customHeight="1">
      <c r="A264" s="40"/>
      <c r="B264" s="41"/>
      <c r="C264" s="206" t="s">
        <v>391</v>
      </c>
      <c r="D264" s="206" t="s">
        <v>129</v>
      </c>
      <c r="E264" s="207" t="s">
        <v>392</v>
      </c>
      <c r="F264" s="208" t="s">
        <v>393</v>
      </c>
      <c r="G264" s="209" t="s">
        <v>169</v>
      </c>
      <c r="H264" s="210">
        <v>0.029</v>
      </c>
      <c r="I264" s="211"/>
      <c r="J264" s="212">
        <f>ROUND(I264*H264,2)</f>
        <v>0</v>
      </c>
      <c r="K264" s="208" t="s">
        <v>133</v>
      </c>
      <c r="L264" s="46"/>
      <c r="M264" s="213" t="s">
        <v>19</v>
      </c>
      <c r="N264" s="214" t="s">
        <v>44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247</v>
      </c>
      <c r="AT264" s="217" t="s">
        <v>129</v>
      </c>
      <c r="AU264" s="217" t="s">
        <v>135</v>
      </c>
      <c r="AY264" s="19" t="s">
        <v>127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135</v>
      </c>
      <c r="BK264" s="218">
        <f>ROUND(I264*H264,2)</f>
        <v>0</v>
      </c>
      <c r="BL264" s="19" t="s">
        <v>247</v>
      </c>
      <c r="BM264" s="217" t="s">
        <v>394</v>
      </c>
    </row>
    <row r="265" spans="1:47" s="2" customFormat="1" ht="12">
      <c r="A265" s="40"/>
      <c r="B265" s="41"/>
      <c r="C265" s="42"/>
      <c r="D265" s="219" t="s">
        <v>137</v>
      </c>
      <c r="E265" s="42"/>
      <c r="F265" s="220" t="s">
        <v>395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137</v>
      </c>
      <c r="AU265" s="19" t="s">
        <v>135</v>
      </c>
    </row>
    <row r="266" spans="1:47" s="2" customFormat="1" ht="12">
      <c r="A266" s="40"/>
      <c r="B266" s="41"/>
      <c r="C266" s="42"/>
      <c r="D266" s="224" t="s">
        <v>139</v>
      </c>
      <c r="E266" s="42"/>
      <c r="F266" s="225" t="s">
        <v>396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139</v>
      </c>
      <c r="AU266" s="19" t="s">
        <v>135</v>
      </c>
    </row>
    <row r="267" spans="1:63" s="12" customFormat="1" ht="22.8" customHeight="1">
      <c r="A267" s="12"/>
      <c r="B267" s="190"/>
      <c r="C267" s="191"/>
      <c r="D267" s="192" t="s">
        <v>71</v>
      </c>
      <c r="E267" s="204" t="s">
        <v>397</v>
      </c>
      <c r="F267" s="204" t="s">
        <v>398</v>
      </c>
      <c r="G267" s="191"/>
      <c r="H267" s="191"/>
      <c r="I267" s="194"/>
      <c r="J267" s="205">
        <f>BK267</f>
        <v>0</v>
      </c>
      <c r="K267" s="191"/>
      <c r="L267" s="196"/>
      <c r="M267" s="197"/>
      <c r="N267" s="198"/>
      <c r="O267" s="198"/>
      <c r="P267" s="199">
        <f>SUM(P268:P277)</f>
        <v>0</v>
      </c>
      <c r="Q267" s="198"/>
      <c r="R267" s="199">
        <f>SUM(R268:R277)</f>
        <v>0.0104</v>
      </c>
      <c r="S267" s="198"/>
      <c r="T267" s="200">
        <f>SUM(T268:T277)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1" t="s">
        <v>135</v>
      </c>
      <c r="AT267" s="202" t="s">
        <v>71</v>
      </c>
      <c r="AU267" s="202" t="s">
        <v>80</v>
      </c>
      <c r="AY267" s="201" t="s">
        <v>127</v>
      </c>
      <c r="BK267" s="203">
        <f>SUM(BK268:BK277)</f>
        <v>0</v>
      </c>
    </row>
    <row r="268" spans="1:65" s="2" customFormat="1" ht="24.15" customHeight="1">
      <c r="A268" s="40"/>
      <c r="B268" s="41"/>
      <c r="C268" s="206" t="s">
        <v>399</v>
      </c>
      <c r="D268" s="206" t="s">
        <v>129</v>
      </c>
      <c r="E268" s="207" t="s">
        <v>400</v>
      </c>
      <c r="F268" s="208" t="s">
        <v>401</v>
      </c>
      <c r="G268" s="209" t="s">
        <v>402</v>
      </c>
      <c r="H268" s="210">
        <v>1</v>
      </c>
      <c r="I268" s="211"/>
      <c r="J268" s="212">
        <f>ROUND(I268*H268,2)</f>
        <v>0</v>
      </c>
      <c r="K268" s="208" t="s">
        <v>294</v>
      </c>
      <c r="L268" s="46"/>
      <c r="M268" s="213" t="s">
        <v>19</v>
      </c>
      <c r="N268" s="214" t="s">
        <v>44</v>
      </c>
      <c r="O268" s="86"/>
      <c r="P268" s="215">
        <f>O268*H268</f>
        <v>0</v>
      </c>
      <c r="Q268" s="215">
        <v>0.008</v>
      </c>
      <c r="R268" s="215">
        <f>Q268*H268</f>
        <v>0.008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247</v>
      </c>
      <c r="AT268" s="217" t="s">
        <v>129</v>
      </c>
      <c r="AU268" s="217" t="s">
        <v>135</v>
      </c>
      <c r="AY268" s="19" t="s">
        <v>127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135</v>
      </c>
      <c r="BK268" s="218">
        <f>ROUND(I268*H268,2)</f>
        <v>0</v>
      </c>
      <c r="BL268" s="19" t="s">
        <v>247</v>
      </c>
      <c r="BM268" s="217" t="s">
        <v>403</v>
      </c>
    </row>
    <row r="269" spans="1:47" s="2" customFormat="1" ht="12">
      <c r="A269" s="40"/>
      <c r="B269" s="41"/>
      <c r="C269" s="42"/>
      <c r="D269" s="219" t="s">
        <v>137</v>
      </c>
      <c r="E269" s="42"/>
      <c r="F269" s="220" t="s">
        <v>401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137</v>
      </c>
      <c r="AU269" s="19" t="s">
        <v>135</v>
      </c>
    </row>
    <row r="270" spans="1:65" s="2" customFormat="1" ht="33" customHeight="1">
      <c r="A270" s="40"/>
      <c r="B270" s="41"/>
      <c r="C270" s="206" t="s">
        <v>404</v>
      </c>
      <c r="D270" s="206" t="s">
        <v>129</v>
      </c>
      <c r="E270" s="207" t="s">
        <v>405</v>
      </c>
      <c r="F270" s="208" t="s">
        <v>406</v>
      </c>
      <c r="G270" s="209" t="s">
        <v>402</v>
      </c>
      <c r="H270" s="210">
        <v>5</v>
      </c>
      <c r="I270" s="211"/>
      <c r="J270" s="212">
        <f>ROUND(I270*H270,2)</f>
        <v>0</v>
      </c>
      <c r="K270" s="208" t="s">
        <v>133</v>
      </c>
      <c r="L270" s="46"/>
      <c r="M270" s="213" t="s">
        <v>19</v>
      </c>
      <c r="N270" s="214" t="s">
        <v>44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247</v>
      </c>
      <c r="AT270" s="217" t="s">
        <v>129</v>
      </c>
      <c r="AU270" s="217" t="s">
        <v>135</v>
      </c>
      <c r="AY270" s="19" t="s">
        <v>127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135</v>
      </c>
      <c r="BK270" s="218">
        <f>ROUND(I270*H270,2)</f>
        <v>0</v>
      </c>
      <c r="BL270" s="19" t="s">
        <v>247</v>
      </c>
      <c r="BM270" s="217" t="s">
        <v>407</v>
      </c>
    </row>
    <row r="271" spans="1:47" s="2" customFormat="1" ht="12">
      <c r="A271" s="40"/>
      <c r="B271" s="41"/>
      <c r="C271" s="42"/>
      <c r="D271" s="219" t="s">
        <v>137</v>
      </c>
      <c r="E271" s="42"/>
      <c r="F271" s="220" t="s">
        <v>408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137</v>
      </c>
      <c r="AU271" s="19" t="s">
        <v>135</v>
      </c>
    </row>
    <row r="272" spans="1:47" s="2" customFormat="1" ht="12">
      <c r="A272" s="40"/>
      <c r="B272" s="41"/>
      <c r="C272" s="42"/>
      <c r="D272" s="224" t="s">
        <v>139</v>
      </c>
      <c r="E272" s="42"/>
      <c r="F272" s="225" t="s">
        <v>409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139</v>
      </c>
      <c r="AU272" s="19" t="s">
        <v>135</v>
      </c>
    </row>
    <row r="273" spans="1:65" s="2" customFormat="1" ht="16.5" customHeight="1">
      <c r="A273" s="40"/>
      <c r="B273" s="41"/>
      <c r="C273" s="258" t="s">
        <v>410</v>
      </c>
      <c r="D273" s="258" t="s">
        <v>368</v>
      </c>
      <c r="E273" s="259" t="s">
        <v>411</v>
      </c>
      <c r="F273" s="260" t="s">
        <v>412</v>
      </c>
      <c r="G273" s="261" t="s">
        <v>402</v>
      </c>
      <c r="H273" s="262">
        <v>5</v>
      </c>
      <c r="I273" s="263"/>
      <c r="J273" s="264">
        <f>ROUND(I273*H273,2)</f>
        <v>0</v>
      </c>
      <c r="K273" s="260" t="s">
        <v>294</v>
      </c>
      <c r="L273" s="265"/>
      <c r="M273" s="266" t="s">
        <v>19</v>
      </c>
      <c r="N273" s="267" t="s">
        <v>44</v>
      </c>
      <c r="O273" s="86"/>
      <c r="P273" s="215">
        <f>O273*H273</f>
        <v>0</v>
      </c>
      <c r="Q273" s="215">
        <v>0.00048</v>
      </c>
      <c r="R273" s="215">
        <f>Q273*H273</f>
        <v>0.0024000000000000002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367</v>
      </c>
      <c r="AT273" s="217" t="s">
        <v>368</v>
      </c>
      <c r="AU273" s="217" t="s">
        <v>135</v>
      </c>
      <c r="AY273" s="19" t="s">
        <v>127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135</v>
      </c>
      <c r="BK273" s="218">
        <f>ROUND(I273*H273,2)</f>
        <v>0</v>
      </c>
      <c r="BL273" s="19" t="s">
        <v>247</v>
      </c>
      <c r="BM273" s="217" t="s">
        <v>413</v>
      </c>
    </row>
    <row r="274" spans="1:47" s="2" customFormat="1" ht="12">
      <c r="A274" s="40"/>
      <c r="B274" s="41"/>
      <c r="C274" s="42"/>
      <c r="D274" s="219" t="s">
        <v>137</v>
      </c>
      <c r="E274" s="42"/>
      <c r="F274" s="220" t="s">
        <v>412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137</v>
      </c>
      <c r="AU274" s="19" t="s">
        <v>135</v>
      </c>
    </row>
    <row r="275" spans="1:65" s="2" customFormat="1" ht="24.15" customHeight="1">
      <c r="A275" s="40"/>
      <c r="B275" s="41"/>
      <c r="C275" s="206" t="s">
        <v>414</v>
      </c>
      <c r="D275" s="206" t="s">
        <v>129</v>
      </c>
      <c r="E275" s="207" t="s">
        <v>415</v>
      </c>
      <c r="F275" s="208" t="s">
        <v>416</v>
      </c>
      <c r="G275" s="209" t="s">
        <v>169</v>
      </c>
      <c r="H275" s="210">
        <v>0.01</v>
      </c>
      <c r="I275" s="211"/>
      <c r="J275" s="212">
        <f>ROUND(I275*H275,2)</f>
        <v>0</v>
      </c>
      <c r="K275" s="208" t="s">
        <v>133</v>
      </c>
      <c r="L275" s="46"/>
      <c r="M275" s="213" t="s">
        <v>19</v>
      </c>
      <c r="N275" s="214" t="s">
        <v>44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247</v>
      </c>
      <c r="AT275" s="217" t="s">
        <v>129</v>
      </c>
      <c r="AU275" s="217" t="s">
        <v>135</v>
      </c>
      <c r="AY275" s="19" t="s">
        <v>127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135</v>
      </c>
      <c r="BK275" s="218">
        <f>ROUND(I275*H275,2)</f>
        <v>0</v>
      </c>
      <c r="BL275" s="19" t="s">
        <v>247</v>
      </c>
      <c r="BM275" s="217" t="s">
        <v>417</v>
      </c>
    </row>
    <row r="276" spans="1:47" s="2" customFormat="1" ht="12">
      <c r="A276" s="40"/>
      <c r="B276" s="41"/>
      <c r="C276" s="42"/>
      <c r="D276" s="219" t="s">
        <v>137</v>
      </c>
      <c r="E276" s="42"/>
      <c r="F276" s="220" t="s">
        <v>418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137</v>
      </c>
      <c r="AU276" s="19" t="s">
        <v>135</v>
      </c>
    </row>
    <row r="277" spans="1:47" s="2" customFormat="1" ht="12">
      <c r="A277" s="40"/>
      <c r="B277" s="41"/>
      <c r="C277" s="42"/>
      <c r="D277" s="224" t="s">
        <v>139</v>
      </c>
      <c r="E277" s="42"/>
      <c r="F277" s="225" t="s">
        <v>419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139</v>
      </c>
      <c r="AU277" s="19" t="s">
        <v>135</v>
      </c>
    </row>
    <row r="278" spans="1:63" s="12" customFormat="1" ht="22.8" customHeight="1">
      <c r="A278" s="12"/>
      <c r="B278" s="190"/>
      <c r="C278" s="191"/>
      <c r="D278" s="192" t="s">
        <v>71</v>
      </c>
      <c r="E278" s="204" t="s">
        <v>420</v>
      </c>
      <c r="F278" s="204" t="s">
        <v>421</v>
      </c>
      <c r="G278" s="191"/>
      <c r="H278" s="191"/>
      <c r="I278" s="194"/>
      <c r="J278" s="205">
        <f>BK278</f>
        <v>0</v>
      </c>
      <c r="K278" s="191"/>
      <c r="L278" s="196"/>
      <c r="M278" s="197"/>
      <c r="N278" s="198"/>
      <c r="O278" s="198"/>
      <c r="P278" s="199">
        <f>SUM(P279:P304)</f>
        <v>0</v>
      </c>
      <c r="Q278" s="198"/>
      <c r="R278" s="199">
        <f>SUM(R279:R304)</f>
        <v>0.08570104</v>
      </c>
      <c r="S278" s="198"/>
      <c r="T278" s="200">
        <f>SUM(T279:T304)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1" t="s">
        <v>135</v>
      </c>
      <c r="AT278" s="202" t="s">
        <v>71</v>
      </c>
      <c r="AU278" s="202" t="s">
        <v>80</v>
      </c>
      <c r="AY278" s="201" t="s">
        <v>127</v>
      </c>
      <c r="BK278" s="203">
        <f>SUM(BK279:BK304)</f>
        <v>0</v>
      </c>
    </row>
    <row r="279" spans="1:65" s="2" customFormat="1" ht="24.15" customHeight="1">
      <c r="A279" s="40"/>
      <c r="B279" s="41"/>
      <c r="C279" s="206" t="s">
        <v>422</v>
      </c>
      <c r="D279" s="206" t="s">
        <v>129</v>
      </c>
      <c r="E279" s="207" t="s">
        <v>423</v>
      </c>
      <c r="F279" s="208" t="s">
        <v>424</v>
      </c>
      <c r="G279" s="209" t="s">
        <v>201</v>
      </c>
      <c r="H279" s="210">
        <v>4.952</v>
      </c>
      <c r="I279" s="211"/>
      <c r="J279" s="212">
        <f>ROUND(I279*H279,2)</f>
        <v>0</v>
      </c>
      <c r="K279" s="208" t="s">
        <v>133</v>
      </c>
      <c r="L279" s="46"/>
      <c r="M279" s="213" t="s">
        <v>19</v>
      </c>
      <c r="N279" s="214" t="s">
        <v>44</v>
      </c>
      <c r="O279" s="86"/>
      <c r="P279" s="215">
        <f>O279*H279</f>
        <v>0</v>
      </c>
      <c r="Q279" s="215">
        <v>0.01182</v>
      </c>
      <c r="R279" s="215">
        <f>Q279*H279</f>
        <v>0.058532640000000004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247</v>
      </c>
      <c r="AT279" s="217" t="s">
        <v>129</v>
      </c>
      <c r="AU279" s="217" t="s">
        <v>135</v>
      </c>
      <c r="AY279" s="19" t="s">
        <v>127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135</v>
      </c>
      <c r="BK279" s="218">
        <f>ROUND(I279*H279,2)</f>
        <v>0</v>
      </c>
      <c r="BL279" s="19" t="s">
        <v>247</v>
      </c>
      <c r="BM279" s="217" t="s">
        <v>425</v>
      </c>
    </row>
    <row r="280" spans="1:47" s="2" customFormat="1" ht="12">
      <c r="A280" s="40"/>
      <c r="B280" s="41"/>
      <c r="C280" s="42"/>
      <c r="D280" s="219" t="s">
        <v>137</v>
      </c>
      <c r="E280" s="42"/>
      <c r="F280" s="220" t="s">
        <v>426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137</v>
      </c>
      <c r="AU280" s="19" t="s">
        <v>135</v>
      </c>
    </row>
    <row r="281" spans="1:47" s="2" customFormat="1" ht="12">
      <c r="A281" s="40"/>
      <c r="B281" s="41"/>
      <c r="C281" s="42"/>
      <c r="D281" s="224" t="s">
        <v>139</v>
      </c>
      <c r="E281" s="42"/>
      <c r="F281" s="225" t="s">
        <v>427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139</v>
      </c>
      <c r="AU281" s="19" t="s">
        <v>135</v>
      </c>
    </row>
    <row r="282" spans="1:51" s="13" customFormat="1" ht="12">
      <c r="A282" s="13"/>
      <c r="B282" s="226"/>
      <c r="C282" s="227"/>
      <c r="D282" s="219" t="s">
        <v>141</v>
      </c>
      <c r="E282" s="228" t="s">
        <v>19</v>
      </c>
      <c r="F282" s="229" t="s">
        <v>428</v>
      </c>
      <c r="G282" s="227"/>
      <c r="H282" s="230">
        <v>6.552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141</v>
      </c>
      <c r="AU282" s="236" t="s">
        <v>135</v>
      </c>
      <c r="AV282" s="13" t="s">
        <v>135</v>
      </c>
      <c r="AW282" s="13" t="s">
        <v>33</v>
      </c>
      <c r="AX282" s="13" t="s">
        <v>72</v>
      </c>
      <c r="AY282" s="236" t="s">
        <v>127</v>
      </c>
    </row>
    <row r="283" spans="1:51" s="13" customFormat="1" ht="12">
      <c r="A283" s="13"/>
      <c r="B283" s="226"/>
      <c r="C283" s="227"/>
      <c r="D283" s="219" t="s">
        <v>141</v>
      </c>
      <c r="E283" s="228" t="s">
        <v>19</v>
      </c>
      <c r="F283" s="229" t="s">
        <v>429</v>
      </c>
      <c r="G283" s="227"/>
      <c r="H283" s="230">
        <v>-1.6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141</v>
      </c>
      <c r="AU283" s="236" t="s">
        <v>135</v>
      </c>
      <c r="AV283" s="13" t="s">
        <v>135</v>
      </c>
      <c r="AW283" s="13" t="s">
        <v>33</v>
      </c>
      <c r="AX283" s="13" t="s">
        <v>72</v>
      </c>
      <c r="AY283" s="236" t="s">
        <v>127</v>
      </c>
    </row>
    <row r="284" spans="1:51" s="14" customFormat="1" ht="12">
      <c r="A284" s="14"/>
      <c r="B284" s="237"/>
      <c r="C284" s="238"/>
      <c r="D284" s="219" t="s">
        <v>141</v>
      </c>
      <c r="E284" s="239" t="s">
        <v>19</v>
      </c>
      <c r="F284" s="240" t="s">
        <v>143</v>
      </c>
      <c r="G284" s="238"/>
      <c r="H284" s="241">
        <v>4.952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141</v>
      </c>
      <c r="AU284" s="247" t="s">
        <v>135</v>
      </c>
      <c r="AV284" s="14" t="s">
        <v>134</v>
      </c>
      <c r="AW284" s="14" t="s">
        <v>33</v>
      </c>
      <c r="AX284" s="14" t="s">
        <v>80</v>
      </c>
      <c r="AY284" s="247" t="s">
        <v>127</v>
      </c>
    </row>
    <row r="285" spans="1:65" s="2" customFormat="1" ht="16.5" customHeight="1">
      <c r="A285" s="40"/>
      <c r="B285" s="41"/>
      <c r="C285" s="206" t="s">
        <v>430</v>
      </c>
      <c r="D285" s="206" t="s">
        <v>129</v>
      </c>
      <c r="E285" s="207" t="s">
        <v>431</v>
      </c>
      <c r="F285" s="208" t="s">
        <v>432</v>
      </c>
      <c r="G285" s="209" t="s">
        <v>201</v>
      </c>
      <c r="H285" s="210">
        <v>4.952</v>
      </c>
      <c r="I285" s="211"/>
      <c r="J285" s="212">
        <f>ROUND(I285*H285,2)</f>
        <v>0</v>
      </c>
      <c r="K285" s="208" t="s">
        <v>133</v>
      </c>
      <c r="L285" s="46"/>
      <c r="M285" s="213" t="s">
        <v>19</v>
      </c>
      <c r="N285" s="214" t="s">
        <v>44</v>
      </c>
      <c r="O285" s="86"/>
      <c r="P285" s="215">
        <f>O285*H285</f>
        <v>0</v>
      </c>
      <c r="Q285" s="215">
        <v>0.0001</v>
      </c>
      <c r="R285" s="215">
        <f>Q285*H285</f>
        <v>0.0004952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247</v>
      </c>
      <c r="AT285" s="217" t="s">
        <v>129</v>
      </c>
      <c r="AU285" s="217" t="s">
        <v>135</v>
      </c>
      <c r="AY285" s="19" t="s">
        <v>127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135</v>
      </c>
      <c r="BK285" s="218">
        <f>ROUND(I285*H285,2)</f>
        <v>0</v>
      </c>
      <c r="BL285" s="19" t="s">
        <v>247</v>
      </c>
      <c r="BM285" s="217" t="s">
        <v>433</v>
      </c>
    </row>
    <row r="286" spans="1:47" s="2" customFormat="1" ht="12">
      <c r="A286" s="40"/>
      <c r="B286" s="41"/>
      <c r="C286" s="42"/>
      <c r="D286" s="219" t="s">
        <v>137</v>
      </c>
      <c r="E286" s="42"/>
      <c r="F286" s="220" t="s">
        <v>434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137</v>
      </c>
      <c r="AU286" s="19" t="s">
        <v>135</v>
      </c>
    </row>
    <row r="287" spans="1:47" s="2" customFormat="1" ht="12">
      <c r="A287" s="40"/>
      <c r="B287" s="41"/>
      <c r="C287" s="42"/>
      <c r="D287" s="224" t="s">
        <v>139</v>
      </c>
      <c r="E287" s="42"/>
      <c r="F287" s="225" t="s">
        <v>435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139</v>
      </c>
      <c r="AU287" s="19" t="s">
        <v>135</v>
      </c>
    </row>
    <row r="288" spans="1:65" s="2" customFormat="1" ht="24.15" customHeight="1">
      <c r="A288" s="40"/>
      <c r="B288" s="41"/>
      <c r="C288" s="206" t="s">
        <v>436</v>
      </c>
      <c r="D288" s="206" t="s">
        <v>129</v>
      </c>
      <c r="E288" s="207" t="s">
        <v>437</v>
      </c>
      <c r="F288" s="208" t="s">
        <v>438</v>
      </c>
      <c r="G288" s="209" t="s">
        <v>293</v>
      </c>
      <c r="H288" s="210">
        <v>3.12</v>
      </c>
      <c r="I288" s="211"/>
      <c r="J288" s="212">
        <f>ROUND(I288*H288,2)</f>
        <v>0</v>
      </c>
      <c r="K288" s="208" t="s">
        <v>133</v>
      </c>
      <c r="L288" s="46"/>
      <c r="M288" s="213" t="s">
        <v>19</v>
      </c>
      <c r="N288" s="214" t="s">
        <v>44</v>
      </c>
      <c r="O288" s="86"/>
      <c r="P288" s="215">
        <f>O288*H288</f>
        <v>0</v>
      </c>
      <c r="Q288" s="215">
        <v>0.00011</v>
      </c>
      <c r="R288" s="215">
        <f>Q288*H288</f>
        <v>0.00034320000000000005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247</v>
      </c>
      <c r="AT288" s="217" t="s">
        <v>129</v>
      </c>
      <c r="AU288" s="217" t="s">
        <v>135</v>
      </c>
      <c r="AY288" s="19" t="s">
        <v>127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135</v>
      </c>
      <c r="BK288" s="218">
        <f>ROUND(I288*H288,2)</f>
        <v>0</v>
      </c>
      <c r="BL288" s="19" t="s">
        <v>247</v>
      </c>
      <c r="BM288" s="217" t="s">
        <v>439</v>
      </c>
    </row>
    <row r="289" spans="1:47" s="2" customFormat="1" ht="12">
      <c r="A289" s="40"/>
      <c r="B289" s="41"/>
      <c r="C289" s="42"/>
      <c r="D289" s="219" t="s">
        <v>137</v>
      </c>
      <c r="E289" s="42"/>
      <c r="F289" s="220" t="s">
        <v>440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137</v>
      </c>
      <c r="AU289" s="19" t="s">
        <v>135</v>
      </c>
    </row>
    <row r="290" spans="1:47" s="2" customFormat="1" ht="12">
      <c r="A290" s="40"/>
      <c r="B290" s="41"/>
      <c r="C290" s="42"/>
      <c r="D290" s="224" t="s">
        <v>139</v>
      </c>
      <c r="E290" s="42"/>
      <c r="F290" s="225" t="s">
        <v>441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139</v>
      </c>
      <c r="AU290" s="19" t="s">
        <v>135</v>
      </c>
    </row>
    <row r="291" spans="1:65" s="2" customFormat="1" ht="24.15" customHeight="1">
      <c r="A291" s="40"/>
      <c r="B291" s="41"/>
      <c r="C291" s="206" t="s">
        <v>442</v>
      </c>
      <c r="D291" s="206" t="s">
        <v>129</v>
      </c>
      <c r="E291" s="207" t="s">
        <v>443</v>
      </c>
      <c r="F291" s="208" t="s">
        <v>444</v>
      </c>
      <c r="G291" s="209" t="s">
        <v>201</v>
      </c>
      <c r="H291" s="210">
        <v>4.952</v>
      </c>
      <c r="I291" s="211"/>
      <c r="J291" s="212">
        <f>ROUND(I291*H291,2)</f>
        <v>0</v>
      </c>
      <c r="K291" s="208" t="s">
        <v>133</v>
      </c>
      <c r="L291" s="46"/>
      <c r="M291" s="213" t="s">
        <v>19</v>
      </c>
      <c r="N291" s="214" t="s">
        <v>44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247</v>
      </c>
      <c r="AT291" s="217" t="s">
        <v>129</v>
      </c>
      <c r="AU291" s="217" t="s">
        <v>135</v>
      </c>
      <c r="AY291" s="19" t="s">
        <v>127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135</v>
      </c>
      <c r="BK291" s="218">
        <f>ROUND(I291*H291,2)</f>
        <v>0</v>
      </c>
      <c r="BL291" s="19" t="s">
        <v>247</v>
      </c>
      <c r="BM291" s="217" t="s">
        <v>445</v>
      </c>
    </row>
    <row r="292" spans="1:47" s="2" customFormat="1" ht="12">
      <c r="A292" s="40"/>
      <c r="B292" s="41"/>
      <c r="C292" s="42"/>
      <c r="D292" s="219" t="s">
        <v>137</v>
      </c>
      <c r="E292" s="42"/>
      <c r="F292" s="220" t="s">
        <v>446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137</v>
      </c>
      <c r="AU292" s="19" t="s">
        <v>135</v>
      </c>
    </row>
    <row r="293" spans="1:47" s="2" customFormat="1" ht="12">
      <c r="A293" s="40"/>
      <c r="B293" s="41"/>
      <c r="C293" s="42"/>
      <c r="D293" s="224" t="s">
        <v>139</v>
      </c>
      <c r="E293" s="42"/>
      <c r="F293" s="225" t="s">
        <v>447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139</v>
      </c>
      <c r="AU293" s="19" t="s">
        <v>135</v>
      </c>
    </row>
    <row r="294" spans="1:65" s="2" customFormat="1" ht="21.75" customHeight="1">
      <c r="A294" s="40"/>
      <c r="B294" s="41"/>
      <c r="C294" s="206" t="s">
        <v>448</v>
      </c>
      <c r="D294" s="206" t="s">
        <v>129</v>
      </c>
      <c r="E294" s="207" t="s">
        <v>449</v>
      </c>
      <c r="F294" s="208" t="s">
        <v>450</v>
      </c>
      <c r="G294" s="209" t="s">
        <v>402</v>
      </c>
      <c r="H294" s="210">
        <v>1</v>
      </c>
      <c r="I294" s="211"/>
      <c r="J294" s="212">
        <f>ROUND(I294*H294,2)</f>
        <v>0</v>
      </c>
      <c r="K294" s="208" t="s">
        <v>133</v>
      </c>
      <c r="L294" s="46"/>
      <c r="M294" s="213" t="s">
        <v>19</v>
      </c>
      <c r="N294" s="214" t="s">
        <v>44</v>
      </c>
      <c r="O294" s="86"/>
      <c r="P294" s="215">
        <f>O294*H294</f>
        <v>0</v>
      </c>
      <c r="Q294" s="215">
        <v>0.00022</v>
      </c>
      <c r="R294" s="215">
        <f>Q294*H294</f>
        <v>0.00022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247</v>
      </c>
      <c r="AT294" s="217" t="s">
        <v>129</v>
      </c>
      <c r="AU294" s="217" t="s">
        <v>135</v>
      </c>
      <c r="AY294" s="19" t="s">
        <v>127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135</v>
      </c>
      <c r="BK294" s="218">
        <f>ROUND(I294*H294,2)</f>
        <v>0</v>
      </c>
      <c r="BL294" s="19" t="s">
        <v>247</v>
      </c>
      <c r="BM294" s="217" t="s">
        <v>451</v>
      </c>
    </row>
    <row r="295" spans="1:47" s="2" customFormat="1" ht="12">
      <c r="A295" s="40"/>
      <c r="B295" s="41"/>
      <c r="C295" s="42"/>
      <c r="D295" s="219" t="s">
        <v>137</v>
      </c>
      <c r="E295" s="42"/>
      <c r="F295" s="220" t="s">
        <v>452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137</v>
      </c>
      <c r="AU295" s="19" t="s">
        <v>135</v>
      </c>
    </row>
    <row r="296" spans="1:47" s="2" customFormat="1" ht="12">
      <c r="A296" s="40"/>
      <c r="B296" s="41"/>
      <c r="C296" s="42"/>
      <c r="D296" s="224" t="s">
        <v>139</v>
      </c>
      <c r="E296" s="42"/>
      <c r="F296" s="225" t="s">
        <v>453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139</v>
      </c>
      <c r="AU296" s="19" t="s">
        <v>135</v>
      </c>
    </row>
    <row r="297" spans="1:65" s="2" customFormat="1" ht="33" customHeight="1">
      <c r="A297" s="40"/>
      <c r="B297" s="41"/>
      <c r="C297" s="258" t="s">
        <v>454</v>
      </c>
      <c r="D297" s="258" t="s">
        <v>368</v>
      </c>
      <c r="E297" s="259" t="s">
        <v>455</v>
      </c>
      <c r="F297" s="260" t="s">
        <v>456</v>
      </c>
      <c r="G297" s="261" t="s">
        <v>402</v>
      </c>
      <c r="H297" s="262">
        <v>1</v>
      </c>
      <c r="I297" s="263"/>
      <c r="J297" s="264">
        <f>ROUND(I297*H297,2)</f>
        <v>0</v>
      </c>
      <c r="K297" s="260" t="s">
        <v>133</v>
      </c>
      <c r="L297" s="265"/>
      <c r="M297" s="266" t="s">
        <v>19</v>
      </c>
      <c r="N297" s="267" t="s">
        <v>44</v>
      </c>
      <c r="O297" s="86"/>
      <c r="P297" s="215">
        <f>O297*H297</f>
        <v>0</v>
      </c>
      <c r="Q297" s="215">
        <v>0.01249</v>
      </c>
      <c r="R297" s="215">
        <f>Q297*H297</f>
        <v>0.01249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367</v>
      </c>
      <c r="AT297" s="217" t="s">
        <v>368</v>
      </c>
      <c r="AU297" s="217" t="s">
        <v>135</v>
      </c>
      <c r="AY297" s="19" t="s">
        <v>127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135</v>
      </c>
      <c r="BK297" s="218">
        <f>ROUND(I297*H297,2)</f>
        <v>0</v>
      </c>
      <c r="BL297" s="19" t="s">
        <v>247</v>
      </c>
      <c r="BM297" s="217" t="s">
        <v>457</v>
      </c>
    </row>
    <row r="298" spans="1:47" s="2" customFormat="1" ht="12">
      <c r="A298" s="40"/>
      <c r="B298" s="41"/>
      <c r="C298" s="42"/>
      <c r="D298" s="219" t="s">
        <v>137</v>
      </c>
      <c r="E298" s="42"/>
      <c r="F298" s="220" t="s">
        <v>456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137</v>
      </c>
      <c r="AU298" s="19" t="s">
        <v>135</v>
      </c>
    </row>
    <row r="299" spans="1:65" s="2" customFormat="1" ht="24.15" customHeight="1">
      <c r="A299" s="40"/>
      <c r="B299" s="41"/>
      <c r="C299" s="206" t="s">
        <v>458</v>
      </c>
      <c r="D299" s="206" t="s">
        <v>129</v>
      </c>
      <c r="E299" s="207" t="s">
        <v>459</v>
      </c>
      <c r="F299" s="208" t="s">
        <v>460</v>
      </c>
      <c r="G299" s="209" t="s">
        <v>402</v>
      </c>
      <c r="H299" s="210">
        <v>1</v>
      </c>
      <c r="I299" s="211"/>
      <c r="J299" s="212">
        <f>ROUND(I299*H299,2)</f>
        <v>0</v>
      </c>
      <c r="K299" s="208" t="s">
        <v>133</v>
      </c>
      <c r="L299" s="46"/>
      <c r="M299" s="213" t="s">
        <v>19</v>
      </c>
      <c r="N299" s="214" t="s">
        <v>44</v>
      </c>
      <c r="O299" s="86"/>
      <c r="P299" s="215">
        <f>O299*H299</f>
        <v>0</v>
      </c>
      <c r="Q299" s="215">
        <v>0.01362</v>
      </c>
      <c r="R299" s="215">
        <f>Q299*H299</f>
        <v>0.01362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247</v>
      </c>
      <c r="AT299" s="217" t="s">
        <v>129</v>
      </c>
      <c r="AU299" s="217" t="s">
        <v>135</v>
      </c>
      <c r="AY299" s="19" t="s">
        <v>127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135</v>
      </c>
      <c r="BK299" s="218">
        <f>ROUND(I299*H299,2)</f>
        <v>0</v>
      </c>
      <c r="BL299" s="19" t="s">
        <v>247</v>
      </c>
      <c r="BM299" s="217" t="s">
        <v>461</v>
      </c>
    </row>
    <row r="300" spans="1:47" s="2" customFormat="1" ht="12">
      <c r="A300" s="40"/>
      <c r="B300" s="41"/>
      <c r="C300" s="42"/>
      <c r="D300" s="219" t="s">
        <v>137</v>
      </c>
      <c r="E300" s="42"/>
      <c r="F300" s="220" t="s">
        <v>462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137</v>
      </c>
      <c r="AU300" s="19" t="s">
        <v>135</v>
      </c>
    </row>
    <row r="301" spans="1:47" s="2" customFormat="1" ht="12">
      <c r="A301" s="40"/>
      <c r="B301" s="41"/>
      <c r="C301" s="42"/>
      <c r="D301" s="224" t="s">
        <v>139</v>
      </c>
      <c r="E301" s="42"/>
      <c r="F301" s="225" t="s">
        <v>463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139</v>
      </c>
      <c r="AU301" s="19" t="s">
        <v>135</v>
      </c>
    </row>
    <row r="302" spans="1:65" s="2" customFormat="1" ht="24.15" customHeight="1">
      <c r="A302" s="40"/>
      <c r="B302" s="41"/>
      <c r="C302" s="206" t="s">
        <v>464</v>
      </c>
      <c r="D302" s="206" t="s">
        <v>129</v>
      </c>
      <c r="E302" s="207" t="s">
        <v>465</v>
      </c>
      <c r="F302" s="208" t="s">
        <v>466</v>
      </c>
      <c r="G302" s="209" t="s">
        <v>169</v>
      </c>
      <c r="H302" s="210">
        <v>0.086</v>
      </c>
      <c r="I302" s="211"/>
      <c r="J302" s="212">
        <f>ROUND(I302*H302,2)</f>
        <v>0</v>
      </c>
      <c r="K302" s="208" t="s">
        <v>133</v>
      </c>
      <c r="L302" s="46"/>
      <c r="M302" s="213" t="s">
        <v>19</v>
      </c>
      <c r="N302" s="214" t="s">
        <v>44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247</v>
      </c>
      <c r="AT302" s="217" t="s">
        <v>129</v>
      </c>
      <c r="AU302" s="217" t="s">
        <v>135</v>
      </c>
      <c r="AY302" s="19" t="s">
        <v>127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135</v>
      </c>
      <c r="BK302" s="218">
        <f>ROUND(I302*H302,2)</f>
        <v>0</v>
      </c>
      <c r="BL302" s="19" t="s">
        <v>247</v>
      </c>
      <c r="BM302" s="217" t="s">
        <v>467</v>
      </c>
    </row>
    <row r="303" spans="1:47" s="2" customFormat="1" ht="12">
      <c r="A303" s="40"/>
      <c r="B303" s="41"/>
      <c r="C303" s="42"/>
      <c r="D303" s="219" t="s">
        <v>137</v>
      </c>
      <c r="E303" s="42"/>
      <c r="F303" s="220" t="s">
        <v>468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137</v>
      </c>
      <c r="AU303" s="19" t="s">
        <v>135</v>
      </c>
    </row>
    <row r="304" spans="1:47" s="2" customFormat="1" ht="12">
      <c r="A304" s="40"/>
      <c r="B304" s="41"/>
      <c r="C304" s="42"/>
      <c r="D304" s="224" t="s">
        <v>139</v>
      </c>
      <c r="E304" s="42"/>
      <c r="F304" s="225" t="s">
        <v>469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139</v>
      </c>
      <c r="AU304" s="19" t="s">
        <v>135</v>
      </c>
    </row>
    <row r="305" spans="1:63" s="12" customFormat="1" ht="22.8" customHeight="1">
      <c r="A305" s="12"/>
      <c r="B305" s="190"/>
      <c r="C305" s="191"/>
      <c r="D305" s="192" t="s">
        <v>71</v>
      </c>
      <c r="E305" s="204" t="s">
        <v>470</v>
      </c>
      <c r="F305" s="204" t="s">
        <v>471</v>
      </c>
      <c r="G305" s="191"/>
      <c r="H305" s="191"/>
      <c r="I305" s="194"/>
      <c r="J305" s="205">
        <f>BK305</f>
        <v>0</v>
      </c>
      <c r="K305" s="191"/>
      <c r="L305" s="196"/>
      <c r="M305" s="197"/>
      <c r="N305" s="198"/>
      <c r="O305" s="198"/>
      <c r="P305" s="199">
        <f>SUM(P306:P323)</f>
        <v>0</v>
      </c>
      <c r="Q305" s="198"/>
      <c r="R305" s="199">
        <f>SUM(R306:R323)</f>
        <v>0.02185</v>
      </c>
      <c r="S305" s="198"/>
      <c r="T305" s="200">
        <f>SUM(T306:T323)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1" t="s">
        <v>135</v>
      </c>
      <c r="AT305" s="202" t="s">
        <v>71</v>
      </c>
      <c r="AU305" s="202" t="s">
        <v>80</v>
      </c>
      <c r="AY305" s="201" t="s">
        <v>127</v>
      </c>
      <c r="BK305" s="203">
        <f>SUM(BK306:BK323)</f>
        <v>0</v>
      </c>
    </row>
    <row r="306" spans="1:65" s="2" customFormat="1" ht="24.15" customHeight="1">
      <c r="A306" s="40"/>
      <c r="B306" s="41"/>
      <c r="C306" s="206" t="s">
        <v>472</v>
      </c>
      <c r="D306" s="206" t="s">
        <v>129</v>
      </c>
      <c r="E306" s="207" t="s">
        <v>473</v>
      </c>
      <c r="F306" s="208" t="s">
        <v>474</v>
      </c>
      <c r="G306" s="209" t="s">
        <v>402</v>
      </c>
      <c r="H306" s="210">
        <v>1</v>
      </c>
      <c r="I306" s="211"/>
      <c r="J306" s="212">
        <f>ROUND(I306*H306,2)</f>
        <v>0</v>
      </c>
      <c r="K306" s="208" t="s">
        <v>133</v>
      </c>
      <c r="L306" s="46"/>
      <c r="M306" s="213" t="s">
        <v>19</v>
      </c>
      <c r="N306" s="214" t="s">
        <v>44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247</v>
      </c>
      <c r="AT306" s="217" t="s">
        <v>129</v>
      </c>
      <c r="AU306" s="217" t="s">
        <v>135</v>
      </c>
      <c r="AY306" s="19" t="s">
        <v>127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135</v>
      </c>
      <c r="BK306" s="218">
        <f>ROUND(I306*H306,2)</f>
        <v>0</v>
      </c>
      <c r="BL306" s="19" t="s">
        <v>247</v>
      </c>
      <c r="BM306" s="217" t="s">
        <v>475</v>
      </c>
    </row>
    <row r="307" spans="1:47" s="2" customFormat="1" ht="12">
      <c r="A307" s="40"/>
      <c r="B307" s="41"/>
      <c r="C307" s="42"/>
      <c r="D307" s="219" t="s">
        <v>137</v>
      </c>
      <c r="E307" s="42"/>
      <c r="F307" s="220" t="s">
        <v>476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137</v>
      </c>
      <c r="AU307" s="19" t="s">
        <v>135</v>
      </c>
    </row>
    <row r="308" spans="1:47" s="2" customFormat="1" ht="12">
      <c r="A308" s="40"/>
      <c r="B308" s="41"/>
      <c r="C308" s="42"/>
      <c r="D308" s="224" t="s">
        <v>139</v>
      </c>
      <c r="E308" s="42"/>
      <c r="F308" s="225" t="s">
        <v>477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139</v>
      </c>
      <c r="AU308" s="19" t="s">
        <v>135</v>
      </c>
    </row>
    <row r="309" spans="1:65" s="2" customFormat="1" ht="24.15" customHeight="1">
      <c r="A309" s="40"/>
      <c r="B309" s="41"/>
      <c r="C309" s="258" t="s">
        <v>478</v>
      </c>
      <c r="D309" s="258" t="s">
        <v>368</v>
      </c>
      <c r="E309" s="259" t="s">
        <v>479</v>
      </c>
      <c r="F309" s="260" t="s">
        <v>480</v>
      </c>
      <c r="G309" s="261" t="s">
        <v>402</v>
      </c>
      <c r="H309" s="262">
        <v>1</v>
      </c>
      <c r="I309" s="263"/>
      <c r="J309" s="264">
        <f>ROUND(I309*H309,2)</f>
        <v>0</v>
      </c>
      <c r="K309" s="260" t="s">
        <v>133</v>
      </c>
      <c r="L309" s="265"/>
      <c r="M309" s="266" t="s">
        <v>19</v>
      </c>
      <c r="N309" s="267" t="s">
        <v>44</v>
      </c>
      <c r="O309" s="86"/>
      <c r="P309" s="215">
        <f>O309*H309</f>
        <v>0</v>
      </c>
      <c r="Q309" s="215">
        <v>0.0195</v>
      </c>
      <c r="R309" s="215">
        <f>Q309*H309</f>
        <v>0.0195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367</v>
      </c>
      <c r="AT309" s="217" t="s">
        <v>368</v>
      </c>
      <c r="AU309" s="217" t="s">
        <v>135</v>
      </c>
      <c r="AY309" s="19" t="s">
        <v>127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135</v>
      </c>
      <c r="BK309" s="218">
        <f>ROUND(I309*H309,2)</f>
        <v>0</v>
      </c>
      <c r="BL309" s="19" t="s">
        <v>247</v>
      </c>
      <c r="BM309" s="217" t="s">
        <v>481</v>
      </c>
    </row>
    <row r="310" spans="1:47" s="2" customFormat="1" ht="12">
      <c r="A310" s="40"/>
      <c r="B310" s="41"/>
      <c r="C310" s="42"/>
      <c r="D310" s="219" t="s">
        <v>137</v>
      </c>
      <c r="E310" s="42"/>
      <c r="F310" s="220" t="s">
        <v>480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137</v>
      </c>
      <c r="AU310" s="19" t="s">
        <v>135</v>
      </c>
    </row>
    <row r="311" spans="1:65" s="2" customFormat="1" ht="16.5" customHeight="1">
      <c r="A311" s="40"/>
      <c r="B311" s="41"/>
      <c r="C311" s="206" t="s">
        <v>482</v>
      </c>
      <c r="D311" s="206" t="s">
        <v>129</v>
      </c>
      <c r="E311" s="207" t="s">
        <v>483</v>
      </c>
      <c r="F311" s="208" t="s">
        <v>484</v>
      </c>
      <c r="G311" s="209" t="s">
        <v>402</v>
      </c>
      <c r="H311" s="210">
        <v>1</v>
      </c>
      <c r="I311" s="211"/>
      <c r="J311" s="212">
        <f>ROUND(I311*H311,2)</f>
        <v>0</v>
      </c>
      <c r="K311" s="208" t="s">
        <v>133</v>
      </c>
      <c r="L311" s="46"/>
      <c r="M311" s="213" t="s">
        <v>19</v>
      </c>
      <c r="N311" s="214" t="s">
        <v>44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247</v>
      </c>
      <c r="AT311" s="217" t="s">
        <v>129</v>
      </c>
      <c r="AU311" s="217" t="s">
        <v>135</v>
      </c>
      <c r="AY311" s="19" t="s">
        <v>127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135</v>
      </c>
      <c r="BK311" s="218">
        <f>ROUND(I311*H311,2)</f>
        <v>0</v>
      </c>
      <c r="BL311" s="19" t="s">
        <v>247</v>
      </c>
      <c r="BM311" s="217" t="s">
        <v>485</v>
      </c>
    </row>
    <row r="312" spans="1:47" s="2" customFormat="1" ht="12">
      <c r="A312" s="40"/>
      <c r="B312" s="41"/>
      <c r="C312" s="42"/>
      <c r="D312" s="219" t="s">
        <v>137</v>
      </c>
      <c r="E312" s="42"/>
      <c r="F312" s="220" t="s">
        <v>486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137</v>
      </c>
      <c r="AU312" s="19" t="s">
        <v>135</v>
      </c>
    </row>
    <row r="313" spans="1:47" s="2" customFormat="1" ht="12">
      <c r="A313" s="40"/>
      <c r="B313" s="41"/>
      <c r="C313" s="42"/>
      <c r="D313" s="224" t="s">
        <v>139</v>
      </c>
      <c r="E313" s="42"/>
      <c r="F313" s="225" t="s">
        <v>487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139</v>
      </c>
      <c r="AU313" s="19" t="s">
        <v>135</v>
      </c>
    </row>
    <row r="314" spans="1:65" s="2" customFormat="1" ht="24.15" customHeight="1">
      <c r="A314" s="40"/>
      <c r="B314" s="41"/>
      <c r="C314" s="258" t="s">
        <v>488</v>
      </c>
      <c r="D314" s="258" t="s">
        <v>368</v>
      </c>
      <c r="E314" s="259" t="s">
        <v>489</v>
      </c>
      <c r="F314" s="260" t="s">
        <v>490</v>
      </c>
      <c r="G314" s="261" t="s">
        <v>402</v>
      </c>
      <c r="H314" s="262">
        <v>1</v>
      </c>
      <c r="I314" s="263"/>
      <c r="J314" s="264">
        <f>ROUND(I314*H314,2)</f>
        <v>0</v>
      </c>
      <c r="K314" s="260" t="s">
        <v>133</v>
      </c>
      <c r="L314" s="265"/>
      <c r="M314" s="266" t="s">
        <v>19</v>
      </c>
      <c r="N314" s="267" t="s">
        <v>44</v>
      </c>
      <c r="O314" s="86"/>
      <c r="P314" s="215">
        <f>O314*H314</f>
        <v>0</v>
      </c>
      <c r="Q314" s="215">
        <v>0.00015</v>
      </c>
      <c r="R314" s="215">
        <f>Q314*H314</f>
        <v>0.00015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367</v>
      </c>
      <c r="AT314" s="217" t="s">
        <v>368</v>
      </c>
      <c r="AU314" s="217" t="s">
        <v>135</v>
      </c>
      <c r="AY314" s="19" t="s">
        <v>127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135</v>
      </c>
      <c r="BK314" s="218">
        <f>ROUND(I314*H314,2)</f>
        <v>0</v>
      </c>
      <c r="BL314" s="19" t="s">
        <v>247</v>
      </c>
      <c r="BM314" s="217" t="s">
        <v>491</v>
      </c>
    </row>
    <row r="315" spans="1:47" s="2" customFormat="1" ht="12">
      <c r="A315" s="40"/>
      <c r="B315" s="41"/>
      <c r="C315" s="42"/>
      <c r="D315" s="219" t="s">
        <v>137</v>
      </c>
      <c r="E315" s="42"/>
      <c r="F315" s="220" t="s">
        <v>490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137</v>
      </c>
      <c r="AU315" s="19" t="s">
        <v>135</v>
      </c>
    </row>
    <row r="316" spans="1:65" s="2" customFormat="1" ht="21.75" customHeight="1">
      <c r="A316" s="40"/>
      <c r="B316" s="41"/>
      <c r="C316" s="206" t="s">
        <v>492</v>
      </c>
      <c r="D316" s="206" t="s">
        <v>129</v>
      </c>
      <c r="E316" s="207" t="s">
        <v>493</v>
      </c>
      <c r="F316" s="208" t="s">
        <v>494</v>
      </c>
      <c r="G316" s="209" t="s">
        <v>402</v>
      </c>
      <c r="H316" s="210">
        <v>1</v>
      </c>
      <c r="I316" s="211"/>
      <c r="J316" s="212">
        <f>ROUND(I316*H316,2)</f>
        <v>0</v>
      </c>
      <c r="K316" s="208" t="s">
        <v>133</v>
      </c>
      <c r="L316" s="46"/>
      <c r="M316" s="213" t="s">
        <v>19</v>
      </c>
      <c r="N316" s="214" t="s">
        <v>44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247</v>
      </c>
      <c r="AT316" s="217" t="s">
        <v>129</v>
      </c>
      <c r="AU316" s="217" t="s">
        <v>135</v>
      </c>
      <c r="AY316" s="19" t="s">
        <v>127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135</v>
      </c>
      <c r="BK316" s="218">
        <f>ROUND(I316*H316,2)</f>
        <v>0</v>
      </c>
      <c r="BL316" s="19" t="s">
        <v>247</v>
      </c>
      <c r="BM316" s="217" t="s">
        <v>495</v>
      </c>
    </row>
    <row r="317" spans="1:47" s="2" customFormat="1" ht="12">
      <c r="A317" s="40"/>
      <c r="B317" s="41"/>
      <c r="C317" s="42"/>
      <c r="D317" s="219" t="s">
        <v>137</v>
      </c>
      <c r="E317" s="42"/>
      <c r="F317" s="220" t="s">
        <v>496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137</v>
      </c>
      <c r="AU317" s="19" t="s">
        <v>135</v>
      </c>
    </row>
    <row r="318" spans="1:47" s="2" customFormat="1" ht="12">
      <c r="A318" s="40"/>
      <c r="B318" s="41"/>
      <c r="C318" s="42"/>
      <c r="D318" s="224" t="s">
        <v>139</v>
      </c>
      <c r="E318" s="42"/>
      <c r="F318" s="225" t="s">
        <v>497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139</v>
      </c>
      <c r="AU318" s="19" t="s">
        <v>135</v>
      </c>
    </row>
    <row r="319" spans="1:65" s="2" customFormat="1" ht="16.5" customHeight="1">
      <c r="A319" s="40"/>
      <c r="B319" s="41"/>
      <c r="C319" s="258" t="s">
        <v>498</v>
      </c>
      <c r="D319" s="258" t="s">
        <v>368</v>
      </c>
      <c r="E319" s="259" t="s">
        <v>499</v>
      </c>
      <c r="F319" s="260" t="s">
        <v>500</v>
      </c>
      <c r="G319" s="261" t="s">
        <v>402</v>
      </c>
      <c r="H319" s="262">
        <v>1</v>
      </c>
      <c r="I319" s="263"/>
      <c r="J319" s="264">
        <f>ROUND(I319*H319,2)</f>
        <v>0</v>
      </c>
      <c r="K319" s="260" t="s">
        <v>133</v>
      </c>
      <c r="L319" s="265"/>
      <c r="M319" s="266" t="s">
        <v>19</v>
      </c>
      <c r="N319" s="267" t="s">
        <v>44</v>
      </c>
      <c r="O319" s="86"/>
      <c r="P319" s="215">
        <f>O319*H319</f>
        <v>0</v>
      </c>
      <c r="Q319" s="215">
        <v>0.0022</v>
      </c>
      <c r="R319" s="215">
        <f>Q319*H319</f>
        <v>0.0022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367</v>
      </c>
      <c r="AT319" s="217" t="s">
        <v>368</v>
      </c>
      <c r="AU319" s="217" t="s">
        <v>135</v>
      </c>
      <c r="AY319" s="19" t="s">
        <v>127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135</v>
      </c>
      <c r="BK319" s="218">
        <f>ROUND(I319*H319,2)</f>
        <v>0</v>
      </c>
      <c r="BL319" s="19" t="s">
        <v>247</v>
      </c>
      <c r="BM319" s="217" t="s">
        <v>501</v>
      </c>
    </row>
    <row r="320" spans="1:47" s="2" customFormat="1" ht="12">
      <c r="A320" s="40"/>
      <c r="B320" s="41"/>
      <c r="C320" s="42"/>
      <c r="D320" s="219" t="s">
        <v>137</v>
      </c>
      <c r="E320" s="42"/>
      <c r="F320" s="220" t="s">
        <v>500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137</v>
      </c>
      <c r="AU320" s="19" t="s">
        <v>135</v>
      </c>
    </row>
    <row r="321" spans="1:65" s="2" customFormat="1" ht="24.15" customHeight="1">
      <c r="A321" s="40"/>
      <c r="B321" s="41"/>
      <c r="C321" s="206" t="s">
        <v>502</v>
      </c>
      <c r="D321" s="206" t="s">
        <v>129</v>
      </c>
      <c r="E321" s="207" t="s">
        <v>503</v>
      </c>
      <c r="F321" s="208" t="s">
        <v>504</v>
      </c>
      <c r="G321" s="209" t="s">
        <v>169</v>
      </c>
      <c r="H321" s="210">
        <v>0.022</v>
      </c>
      <c r="I321" s="211"/>
      <c r="J321" s="212">
        <f>ROUND(I321*H321,2)</f>
        <v>0</v>
      </c>
      <c r="K321" s="208" t="s">
        <v>133</v>
      </c>
      <c r="L321" s="46"/>
      <c r="M321" s="213" t="s">
        <v>19</v>
      </c>
      <c r="N321" s="214" t="s">
        <v>44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247</v>
      </c>
      <c r="AT321" s="217" t="s">
        <v>129</v>
      </c>
      <c r="AU321" s="217" t="s">
        <v>135</v>
      </c>
      <c r="AY321" s="19" t="s">
        <v>127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135</v>
      </c>
      <c r="BK321" s="218">
        <f>ROUND(I321*H321,2)</f>
        <v>0</v>
      </c>
      <c r="BL321" s="19" t="s">
        <v>247</v>
      </c>
      <c r="BM321" s="217" t="s">
        <v>505</v>
      </c>
    </row>
    <row r="322" spans="1:47" s="2" customFormat="1" ht="12">
      <c r="A322" s="40"/>
      <c r="B322" s="41"/>
      <c r="C322" s="42"/>
      <c r="D322" s="219" t="s">
        <v>137</v>
      </c>
      <c r="E322" s="42"/>
      <c r="F322" s="220" t="s">
        <v>506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137</v>
      </c>
      <c r="AU322" s="19" t="s">
        <v>135</v>
      </c>
    </row>
    <row r="323" spans="1:47" s="2" customFormat="1" ht="12">
      <c r="A323" s="40"/>
      <c r="B323" s="41"/>
      <c r="C323" s="42"/>
      <c r="D323" s="224" t="s">
        <v>139</v>
      </c>
      <c r="E323" s="42"/>
      <c r="F323" s="225" t="s">
        <v>507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139</v>
      </c>
      <c r="AU323" s="19" t="s">
        <v>135</v>
      </c>
    </row>
    <row r="324" spans="1:63" s="12" customFormat="1" ht="22.8" customHeight="1">
      <c r="A324" s="12"/>
      <c r="B324" s="190"/>
      <c r="C324" s="191"/>
      <c r="D324" s="192" t="s">
        <v>71</v>
      </c>
      <c r="E324" s="204" t="s">
        <v>508</v>
      </c>
      <c r="F324" s="204" t="s">
        <v>509</v>
      </c>
      <c r="G324" s="191"/>
      <c r="H324" s="191"/>
      <c r="I324" s="194"/>
      <c r="J324" s="205">
        <f>BK324</f>
        <v>0</v>
      </c>
      <c r="K324" s="191"/>
      <c r="L324" s="196"/>
      <c r="M324" s="197"/>
      <c r="N324" s="198"/>
      <c r="O324" s="198"/>
      <c r="P324" s="199">
        <f>SUM(P325:P329)</f>
        <v>0</v>
      </c>
      <c r="Q324" s="198"/>
      <c r="R324" s="199">
        <f>SUM(R325:R329)</f>
        <v>0</v>
      </c>
      <c r="S324" s="198"/>
      <c r="T324" s="200">
        <f>SUM(T325:T329)</f>
        <v>0.111384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1" t="s">
        <v>135</v>
      </c>
      <c r="AT324" s="202" t="s">
        <v>71</v>
      </c>
      <c r="AU324" s="202" t="s">
        <v>80</v>
      </c>
      <c r="AY324" s="201" t="s">
        <v>127</v>
      </c>
      <c r="BK324" s="203">
        <f>SUM(BK325:BK329)</f>
        <v>0</v>
      </c>
    </row>
    <row r="325" spans="1:65" s="2" customFormat="1" ht="21.75" customHeight="1">
      <c r="A325" s="40"/>
      <c r="B325" s="41"/>
      <c r="C325" s="206" t="s">
        <v>510</v>
      </c>
      <c r="D325" s="206" t="s">
        <v>129</v>
      </c>
      <c r="E325" s="207" t="s">
        <v>511</v>
      </c>
      <c r="F325" s="208" t="s">
        <v>512</v>
      </c>
      <c r="G325" s="209" t="s">
        <v>201</v>
      </c>
      <c r="H325" s="210">
        <v>6.552</v>
      </c>
      <c r="I325" s="211"/>
      <c r="J325" s="212">
        <f>ROUND(I325*H325,2)</f>
        <v>0</v>
      </c>
      <c r="K325" s="208" t="s">
        <v>133</v>
      </c>
      <c r="L325" s="46"/>
      <c r="M325" s="213" t="s">
        <v>19</v>
      </c>
      <c r="N325" s="214" t="s">
        <v>44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0.017</v>
      </c>
      <c r="T325" s="216">
        <f>S325*H325</f>
        <v>0.111384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247</v>
      </c>
      <c r="AT325" s="217" t="s">
        <v>129</v>
      </c>
      <c r="AU325" s="217" t="s">
        <v>135</v>
      </c>
      <c r="AY325" s="19" t="s">
        <v>127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135</v>
      </c>
      <c r="BK325" s="218">
        <f>ROUND(I325*H325,2)</f>
        <v>0</v>
      </c>
      <c r="BL325" s="19" t="s">
        <v>247</v>
      </c>
      <c r="BM325" s="217" t="s">
        <v>513</v>
      </c>
    </row>
    <row r="326" spans="1:47" s="2" customFormat="1" ht="12">
      <c r="A326" s="40"/>
      <c r="B326" s="41"/>
      <c r="C326" s="42"/>
      <c r="D326" s="219" t="s">
        <v>137</v>
      </c>
      <c r="E326" s="42"/>
      <c r="F326" s="220" t="s">
        <v>514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137</v>
      </c>
      <c r="AU326" s="19" t="s">
        <v>135</v>
      </c>
    </row>
    <row r="327" spans="1:47" s="2" customFormat="1" ht="12">
      <c r="A327" s="40"/>
      <c r="B327" s="41"/>
      <c r="C327" s="42"/>
      <c r="D327" s="224" t="s">
        <v>139</v>
      </c>
      <c r="E327" s="42"/>
      <c r="F327" s="225" t="s">
        <v>515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139</v>
      </c>
      <c r="AU327" s="19" t="s">
        <v>135</v>
      </c>
    </row>
    <row r="328" spans="1:51" s="13" customFormat="1" ht="12">
      <c r="A328" s="13"/>
      <c r="B328" s="226"/>
      <c r="C328" s="227"/>
      <c r="D328" s="219" t="s">
        <v>141</v>
      </c>
      <c r="E328" s="228" t="s">
        <v>19</v>
      </c>
      <c r="F328" s="229" t="s">
        <v>428</v>
      </c>
      <c r="G328" s="227"/>
      <c r="H328" s="230">
        <v>6.552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141</v>
      </c>
      <c r="AU328" s="236" t="s">
        <v>135</v>
      </c>
      <c r="AV328" s="13" t="s">
        <v>135</v>
      </c>
      <c r="AW328" s="13" t="s">
        <v>33</v>
      </c>
      <c r="AX328" s="13" t="s">
        <v>72</v>
      </c>
      <c r="AY328" s="236" t="s">
        <v>127</v>
      </c>
    </row>
    <row r="329" spans="1:51" s="14" customFormat="1" ht="12">
      <c r="A329" s="14"/>
      <c r="B329" s="237"/>
      <c r="C329" s="238"/>
      <c r="D329" s="219" t="s">
        <v>141</v>
      </c>
      <c r="E329" s="239" t="s">
        <v>19</v>
      </c>
      <c r="F329" s="240" t="s">
        <v>143</v>
      </c>
      <c r="G329" s="238"/>
      <c r="H329" s="241">
        <v>6.552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141</v>
      </c>
      <c r="AU329" s="247" t="s">
        <v>135</v>
      </c>
      <c r="AV329" s="14" t="s">
        <v>134</v>
      </c>
      <c r="AW329" s="14" t="s">
        <v>33</v>
      </c>
      <c r="AX329" s="14" t="s">
        <v>80</v>
      </c>
      <c r="AY329" s="247" t="s">
        <v>127</v>
      </c>
    </row>
    <row r="330" spans="1:63" s="12" customFormat="1" ht="22.8" customHeight="1">
      <c r="A330" s="12"/>
      <c r="B330" s="190"/>
      <c r="C330" s="191"/>
      <c r="D330" s="192" t="s">
        <v>71</v>
      </c>
      <c r="E330" s="204" t="s">
        <v>516</v>
      </c>
      <c r="F330" s="204" t="s">
        <v>517</v>
      </c>
      <c r="G330" s="191"/>
      <c r="H330" s="191"/>
      <c r="I330" s="194"/>
      <c r="J330" s="205">
        <f>BK330</f>
        <v>0</v>
      </c>
      <c r="K330" s="191"/>
      <c r="L330" s="196"/>
      <c r="M330" s="197"/>
      <c r="N330" s="198"/>
      <c r="O330" s="198"/>
      <c r="P330" s="199">
        <f>SUM(P331:P352)</f>
        <v>0</v>
      </c>
      <c r="Q330" s="198"/>
      <c r="R330" s="199">
        <f>SUM(R331:R352)</f>
        <v>0.044375819999999996</v>
      </c>
      <c r="S330" s="198"/>
      <c r="T330" s="200">
        <f>SUM(T331:T352)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1" t="s">
        <v>135</v>
      </c>
      <c r="AT330" s="202" t="s">
        <v>71</v>
      </c>
      <c r="AU330" s="202" t="s">
        <v>80</v>
      </c>
      <c r="AY330" s="201" t="s">
        <v>127</v>
      </c>
      <c r="BK330" s="203">
        <f>SUM(BK331:BK352)</f>
        <v>0</v>
      </c>
    </row>
    <row r="331" spans="1:65" s="2" customFormat="1" ht="16.5" customHeight="1">
      <c r="A331" s="40"/>
      <c r="B331" s="41"/>
      <c r="C331" s="206" t="s">
        <v>518</v>
      </c>
      <c r="D331" s="206" t="s">
        <v>129</v>
      </c>
      <c r="E331" s="207" t="s">
        <v>519</v>
      </c>
      <c r="F331" s="208" t="s">
        <v>520</v>
      </c>
      <c r="G331" s="209" t="s">
        <v>201</v>
      </c>
      <c r="H331" s="210">
        <v>1.418</v>
      </c>
      <c r="I331" s="211"/>
      <c r="J331" s="212">
        <f>ROUND(I331*H331,2)</f>
        <v>0</v>
      </c>
      <c r="K331" s="208" t="s">
        <v>133</v>
      </c>
      <c r="L331" s="46"/>
      <c r="M331" s="213" t="s">
        <v>19</v>
      </c>
      <c r="N331" s="214" t="s">
        <v>44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247</v>
      </c>
      <c r="AT331" s="217" t="s">
        <v>129</v>
      </c>
      <c r="AU331" s="217" t="s">
        <v>135</v>
      </c>
      <c r="AY331" s="19" t="s">
        <v>127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135</v>
      </c>
      <c r="BK331" s="218">
        <f>ROUND(I331*H331,2)</f>
        <v>0</v>
      </c>
      <c r="BL331" s="19" t="s">
        <v>247</v>
      </c>
      <c r="BM331" s="217" t="s">
        <v>521</v>
      </c>
    </row>
    <row r="332" spans="1:47" s="2" customFormat="1" ht="12">
      <c r="A332" s="40"/>
      <c r="B332" s="41"/>
      <c r="C332" s="42"/>
      <c r="D332" s="219" t="s">
        <v>137</v>
      </c>
      <c r="E332" s="42"/>
      <c r="F332" s="220" t="s">
        <v>522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137</v>
      </c>
      <c r="AU332" s="19" t="s">
        <v>135</v>
      </c>
    </row>
    <row r="333" spans="1:47" s="2" customFormat="1" ht="12">
      <c r="A333" s="40"/>
      <c r="B333" s="41"/>
      <c r="C333" s="42"/>
      <c r="D333" s="224" t="s">
        <v>139</v>
      </c>
      <c r="E333" s="42"/>
      <c r="F333" s="225" t="s">
        <v>523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139</v>
      </c>
      <c r="AU333" s="19" t="s">
        <v>135</v>
      </c>
    </row>
    <row r="334" spans="1:51" s="13" customFormat="1" ht="12">
      <c r="A334" s="13"/>
      <c r="B334" s="226"/>
      <c r="C334" s="227"/>
      <c r="D334" s="219" t="s">
        <v>141</v>
      </c>
      <c r="E334" s="228" t="s">
        <v>19</v>
      </c>
      <c r="F334" s="229" t="s">
        <v>524</v>
      </c>
      <c r="G334" s="227"/>
      <c r="H334" s="230">
        <v>0.77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6" t="s">
        <v>141</v>
      </c>
      <c r="AU334" s="236" t="s">
        <v>135</v>
      </c>
      <c r="AV334" s="13" t="s">
        <v>135</v>
      </c>
      <c r="AW334" s="13" t="s">
        <v>33</v>
      </c>
      <c r="AX334" s="13" t="s">
        <v>72</v>
      </c>
      <c r="AY334" s="236" t="s">
        <v>127</v>
      </c>
    </row>
    <row r="335" spans="1:51" s="13" customFormat="1" ht="12">
      <c r="A335" s="13"/>
      <c r="B335" s="226"/>
      <c r="C335" s="227"/>
      <c r="D335" s="219" t="s">
        <v>141</v>
      </c>
      <c r="E335" s="228" t="s">
        <v>19</v>
      </c>
      <c r="F335" s="229" t="s">
        <v>525</v>
      </c>
      <c r="G335" s="227"/>
      <c r="H335" s="230">
        <v>0.648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141</v>
      </c>
      <c r="AU335" s="236" t="s">
        <v>135</v>
      </c>
      <c r="AV335" s="13" t="s">
        <v>135</v>
      </c>
      <c r="AW335" s="13" t="s">
        <v>33</v>
      </c>
      <c r="AX335" s="13" t="s">
        <v>72</v>
      </c>
      <c r="AY335" s="236" t="s">
        <v>127</v>
      </c>
    </row>
    <row r="336" spans="1:51" s="14" customFormat="1" ht="12">
      <c r="A336" s="14"/>
      <c r="B336" s="237"/>
      <c r="C336" s="238"/>
      <c r="D336" s="219" t="s">
        <v>141</v>
      </c>
      <c r="E336" s="239" t="s">
        <v>19</v>
      </c>
      <c r="F336" s="240" t="s">
        <v>143</v>
      </c>
      <c r="G336" s="238"/>
      <c r="H336" s="241">
        <v>1.418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141</v>
      </c>
      <c r="AU336" s="247" t="s">
        <v>135</v>
      </c>
      <c r="AV336" s="14" t="s">
        <v>134</v>
      </c>
      <c r="AW336" s="14" t="s">
        <v>33</v>
      </c>
      <c r="AX336" s="14" t="s">
        <v>80</v>
      </c>
      <c r="AY336" s="247" t="s">
        <v>127</v>
      </c>
    </row>
    <row r="337" spans="1:65" s="2" customFormat="1" ht="16.5" customHeight="1">
      <c r="A337" s="40"/>
      <c r="B337" s="41"/>
      <c r="C337" s="206" t="s">
        <v>526</v>
      </c>
      <c r="D337" s="206" t="s">
        <v>129</v>
      </c>
      <c r="E337" s="207" t="s">
        <v>527</v>
      </c>
      <c r="F337" s="208" t="s">
        <v>528</v>
      </c>
      <c r="G337" s="209" t="s">
        <v>201</v>
      </c>
      <c r="H337" s="210">
        <v>1.418</v>
      </c>
      <c r="I337" s="211"/>
      <c r="J337" s="212">
        <f>ROUND(I337*H337,2)</f>
        <v>0</v>
      </c>
      <c r="K337" s="208" t="s">
        <v>133</v>
      </c>
      <c r="L337" s="46"/>
      <c r="M337" s="213" t="s">
        <v>19</v>
      </c>
      <c r="N337" s="214" t="s">
        <v>44</v>
      </c>
      <c r="O337" s="86"/>
      <c r="P337" s="215">
        <f>O337*H337</f>
        <v>0</v>
      </c>
      <c r="Q337" s="215">
        <v>0.0003</v>
      </c>
      <c r="R337" s="215">
        <f>Q337*H337</f>
        <v>0.00042539999999999993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247</v>
      </c>
      <c r="AT337" s="217" t="s">
        <v>129</v>
      </c>
      <c r="AU337" s="217" t="s">
        <v>135</v>
      </c>
      <c r="AY337" s="19" t="s">
        <v>127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135</v>
      </c>
      <c r="BK337" s="218">
        <f>ROUND(I337*H337,2)</f>
        <v>0</v>
      </c>
      <c r="BL337" s="19" t="s">
        <v>247</v>
      </c>
      <c r="BM337" s="217" t="s">
        <v>529</v>
      </c>
    </row>
    <row r="338" spans="1:47" s="2" customFormat="1" ht="12">
      <c r="A338" s="40"/>
      <c r="B338" s="41"/>
      <c r="C338" s="42"/>
      <c r="D338" s="219" t="s">
        <v>137</v>
      </c>
      <c r="E338" s="42"/>
      <c r="F338" s="220" t="s">
        <v>530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137</v>
      </c>
      <c r="AU338" s="19" t="s">
        <v>135</v>
      </c>
    </row>
    <row r="339" spans="1:47" s="2" customFormat="1" ht="12">
      <c r="A339" s="40"/>
      <c r="B339" s="41"/>
      <c r="C339" s="42"/>
      <c r="D339" s="224" t="s">
        <v>139</v>
      </c>
      <c r="E339" s="42"/>
      <c r="F339" s="225" t="s">
        <v>531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139</v>
      </c>
      <c r="AU339" s="19" t="s">
        <v>135</v>
      </c>
    </row>
    <row r="340" spans="1:65" s="2" customFormat="1" ht="37.8" customHeight="1">
      <c r="A340" s="40"/>
      <c r="B340" s="41"/>
      <c r="C340" s="206" t="s">
        <v>532</v>
      </c>
      <c r="D340" s="206" t="s">
        <v>129</v>
      </c>
      <c r="E340" s="207" t="s">
        <v>533</v>
      </c>
      <c r="F340" s="208" t="s">
        <v>534</v>
      </c>
      <c r="G340" s="209" t="s">
        <v>201</v>
      </c>
      <c r="H340" s="210">
        <v>1.418</v>
      </c>
      <c r="I340" s="211"/>
      <c r="J340" s="212">
        <f>ROUND(I340*H340,2)</f>
        <v>0</v>
      </c>
      <c r="K340" s="208" t="s">
        <v>133</v>
      </c>
      <c r="L340" s="46"/>
      <c r="M340" s="213" t="s">
        <v>19</v>
      </c>
      <c r="N340" s="214" t="s">
        <v>44</v>
      </c>
      <c r="O340" s="86"/>
      <c r="P340" s="215">
        <f>O340*H340</f>
        <v>0</v>
      </c>
      <c r="Q340" s="215">
        <v>0.00564</v>
      </c>
      <c r="R340" s="215">
        <f>Q340*H340</f>
        <v>0.00799752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247</v>
      </c>
      <c r="AT340" s="217" t="s">
        <v>129</v>
      </c>
      <c r="AU340" s="217" t="s">
        <v>135</v>
      </c>
      <c r="AY340" s="19" t="s">
        <v>127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135</v>
      </c>
      <c r="BK340" s="218">
        <f>ROUND(I340*H340,2)</f>
        <v>0</v>
      </c>
      <c r="BL340" s="19" t="s">
        <v>247</v>
      </c>
      <c r="BM340" s="217" t="s">
        <v>535</v>
      </c>
    </row>
    <row r="341" spans="1:47" s="2" customFormat="1" ht="12">
      <c r="A341" s="40"/>
      <c r="B341" s="41"/>
      <c r="C341" s="42"/>
      <c r="D341" s="219" t="s">
        <v>137</v>
      </c>
      <c r="E341" s="42"/>
      <c r="F341" s="220" t="s">
        <v>536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137</v>
      </c>
      <c r="AU341" s="19" t="s">
        <v>135</v>
      </c>
    </row>
    <row r="342" spans="1:47" s="2" customFormat="1" ht="12">
      <c r="A342" s="40"/>
      <c r="B342" s="41"/>
      <c r="C342" s="42"/>
      <c r="D342" s="224" t="s">
        <v>139</v>
      </c>
      <c r="E342" s="42"/>
      <c r="F342" s="225" t="s">
        <v>537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139</v>
      </c>
      <c r="AU342" s="19" t="s">
        <v>135</v>
      </c>
    </row>
    <row r="343" spans="1:65" s="2" customFormat="1" ht="24.15" customHeight="1">
      <c r="A343" s="40"/>
      <c r="B343" s="41"/>
      <c r="C343" s="258" t="s">
        <v>538</v>
      </c>
      <c r="D343" s="258" t="s">
        <v>368</v>
      </c>
      <c r="E343" s="259" t="s">
        <v>539</v>
      </c>
      <c r="F343" s="260" t="s">
        <v>540</v>
      </c>
      <c r="G343" s="261" t="s">
        <v>201</v>
      </c>
      <c r="H343" s="262">
        <v>1.631</v>
      </c>
      <c r="I343" s="263"/>
      <c r="J343" s="264">
        <f>ROUND(I343*H343,2)</f>
        <v>0</v>
      </c>
      <c r="K343" s="260" t="s">
        <v>133</v>
      </c>
      <c r="L343" s="265"/>
      <c r="M343" s="266" t="s">
        <v>19</v>
      </c>
      <c r="N343" s="267" t="s">
        <v>44</v>
      </c>
      <c r="O343" s="86"/>
      <c r="P343" s="215">
        <f>O343*H343</f>
        <v>0</v>
      </c>
      <c r="Q343" s="215">
        <v>0.022</v>
      </c>
      <c r="R343" s="215">
        <f>Q343*H343</f>
        <v>0.035882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367</v>
      </c>
      <c r="AT343" s="217" t="s">
        <v>368</v>
      </c>
      <c r="AU343" s="217" t="s">
        <v>135</v>
      </c>
      <c r="AY343" s="19" t="s">
        <v>127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135</v>
      </c>
      <c r="BK343" s="218">
        <f>ROUND(I343*H343,2)</f>
        <v>0</v>
      </c>
      <c r="BL343" s="19" t="s">
        <v>247</v>
      </c>
      <c r="BM343" s="217" t="s">
        <v>541</v>
      </c>
    </row>
    <row r="344" spans="1:47" s="2" customFormat="1" ht="12">
      <c r="A344" s="40"/>
      <c r="B344" s="41"/>
      <c r="C344" s="42"/>
      <c r="D344" s="219" t="s">
        <v>137</v>
      </c>
      <c r="E344" s="42"/>
      <c r="F344" s="220" t="s">
        <v>540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137</v>
      </c>
      <c r="AU344" s="19" t="s">
        <v>135</v>
      </c>
    </row>
    <row r="345" spans="1:51" s="13" customFormat="1" ht="12">
      <c r="A345" s="13"/>
      <c r="B345" s="226"/>
      <c r="C345" s="227"/>
      <c r="D345" s="219" t="s">
        <v>141</v>
      </c>
      <c r="E345" s="228" t="s">
        <v>19</v>
      </c>
      <c r="F345" s="229" t="s">
        <v>542</v>
      </c>
      <c r="G345" s="227"/>
      <c r="H345" s="230">
        <v>1.418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6" t="s">
        <v>141</v>
      </c>
      <c r="AU345" s="236" t="s">
        <v>135</v>
      </c>
      <c r="AV345" s="13" t="s">
        <v>135</v>
      </c>
      <c r="AW345" s="13" t="s">
        <v>33</v>
      </c>
      <c r="AX345" s="13" t="s">
        <v>80</v>
      </c>
      <c r="AY345" s="236" t="s">
        <v>127</v>
      </c>
    </row>
    <row r="346" spans="1:51" s="13" customFormat="1" ht="12">
      <c r="A346" s="13"/>
      <c r="B346" s="226"/>
      <c r="C346" s="227"/>
      <c r="D346" s="219" t="s">
        <v>141</v>
      </c>
      <c r="E346" s="227"/>
      <c r="F346" s="229" t="s">
        <v>543</v>
      </c>
      <c r="G346" s="227"/>
      <c r="H346" s="230">
        <v>1.631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6" t="s">
        <v>141</v>
      </c>
      <c r="AU346" s="236" t="s">
        <v>135</v>
      </c>
      <c r="AV346" s="13" t="s">
        <v>135</v>
      </c>
      <c r="AW346" s="13" t="s">
        <v>4</v>
      </c>
      <c r="AX346" s="13" t="s">
        <v>80</v>
      </c>
      <c r="AY346" s="236" t="s">
        <v>127</v>
      </c>
    </row>
    <row r="347" spans="1:65" s="2" customFormat="1" ht="24.15" customHeight="1">
      <c r="A347" s="40"/>
      <c r="B347" s="41"/>
      <c r="C347" s="206" t="s">
        <v>544</v>
      </c>
      <c r="D347" s="206" t="s">
        <v>129</v>
      </c>
      <c r="E347" s="207" t="s">
        <v>545</v>
      </c>
      <c r="F347" s="208" t="s">
        <v>546</v>
      </c>
      <c r="G347" s="209" t="s">
        <v>201</v>
      </c>
      <c r="H347" s="210">
        <v>1.418</v>
      </c>
      <c r="I347" s="211"/>
      <c r="J347" s="212">
        <f>ROUND(I347*H347,2)</f>
        <v>0</v>
      </c>
      <c r="K347" s="208" t="s">
        <v>133</v>
      </c>
      <c r="L347" s="46"/>
      <c r="M347" s="213" t="s">
        <v>19</v>
      </c>
      <c r="N347" s="214" t="s">
        <v>44</v>
      </c>
      <c r="O347" s="86"/>
      <c r="P347" s="215">
        <f>O347*H347</f>
        <v>0</v>
      </c>
      <c r="Q347" s="215">
        <v>5E-05</v>
      </c>
      <c r="R347" s="215">
        <f>Q347*H347</f>
        <v>7.09E-05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247</v>
      </c>
      <c r="AT347" s="217" t="s">
        <v>129</v>
      </c>
      <c r="AU347" s="217" t="s">
        <v>135</v>
      </c>
      <c r="AY347" s="19" t="s">
        <v>127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135</v>
      </c>
      <c r="BK347" s="218">
        <f>ROUND(I347*H347,2)</f>
        <v>0</v>
      </c>
      <c r="BL347" s="19" t="s">
        <v>247</v>
      </c>
      <c r="BM347" s="217" t="s">
        <v>547</v>
      </c>
    </row>
    <row r="348" spans="1:47" s="2" customFormat="1" ht="12">
      <c r="A348" s="40"/>
      <c r="B348" s="41"/>
      <c r="C348" s="42"/>
      <c r="D348" s="219" t="s">
        <v>137</v>
      </c>
      <c r="E348" s="42"/>
      <c r="F348" s="220" t="s">
        <v>548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137</v>
      </c>
      <c r="AU348" s="19" t="s">
        <v>135</v>
      </c>
    </row>
    <row r="349" spans="1:47" s="2" customFormat="1" ht="12">
      <c r="A349" s="40"/>
      <c r="B349" s="41"/>
      <c r="C349" s="42"/>
      <c r="D349" s="224" t="s">
        <v>139</v>
      </c>
      <c r="E349" s="42"/>
      <c r="F349" s="225" t="s">
        <v>549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139</v>
      </c>
      <c r="AU349" s="19" t="s">
        <v>135</v>
      </c>
    </row>
    <row r="350" spans="1:65" s="2" customFormat="1" ht="24.15" customHeight="1">
      <c r="A350" s="40"/>
      <c r="B350" s="41"/>
      <c r="C350" s="206" t="s">
        <v>550</v>
      </c>
      <c r="D350" s="206" t="s">
        <v>129</v>
      </c>
      <c r="E350" s="207" t="s">
        <v>551</v>
      </c>
      <c r="F350" s="208" t="s">
        <v>552</v>
      </c>
      <c r="G350" s="209" t="s">
        <v>169</v>
      </c>
      <c r="H350" s="210">
        <v>0.044</v>
      </c>
      <c r="I350" s="211"/>
      <c r="J350" s="212">
        <f>ROUND(I350*H350,2)</f>
        <v>0</v>
      </c>
      <c r="K350" s="208" t="s">
        <v>133</v>
      </c>
      <c r="L350" s="46"/>
      <c r="M350" s="213" t="s">
        <v>19</v>
      </c>
      <c r="N350" s="214" t="s">
        <v>44</v>
      </c>
      <c r="O350" s="86"/>
      <c r="P350" s="215">
        <f>O350*H350</f>
        <v>0</v>
      </c>
      <c r="Q350" s="215">
        <v>0</v>
      </c>
      <c r="R350" s="215">
        <f>Q350*H350</f>
        <v>0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247</v>
      </c>
      <c r="AT350" s="217" t="s">
        <v>129</v>
      </c>
      <c r="AU350" s="217" t="s">
        <v>135</v>
      </c>
      <c r="AY350" s="19" t="s">
        <v>127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135</v>
      </c>
      <c r="BK350" s="218">
        <f>ROUND(I350*H350,2)</f>
        <v>0</v>
      </c>
      <c r="BL350" s="19" t="s">
        <v>247</v>
      </c>
      <c r="BM350" s="217" t="s">
        <v>553</v>
      </c>
    </row>
    <row r="351" spans="1:47" s="2" customFormat="1" ht="12">
      <c r="A351" s="40"/>
      <c r="B351" s="41"/>
      <c r="C351" s="42"/>
      <c r="D351" s="219" t="s">
        <v>137</v>
      </c>
      <c r="E351" s="42"/>
      <c r="F351" s="220" t="s">
        <v>554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137</v>
      </c>
      <c r="AU351" s="19" t="s">
        <v>135</v>
      </c>
    </row>
    <row r="352" spans="1:47" s="2" customFormat="1" ht="12">
      <c r="A352" s="40"/>
      <c r="B352" s="41"/>
      <c r="C352" s="42"/>
      <c r="D352" s="224" t="s">
        <v>139</v>
      </c>
      <c r="E352" s="42"/>
      <c r="F352" s="225" t="s">
        <v>555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139</v>
      </c>
      <c r="AU352" s="19" t="s">
        <v>135</v>
      </c>
    </row>
    <row r="353" spans="1:63" s="12" customFormat="1" ht="22.8" customHeight="1">
      <c r="A353" s="12"/>
      <c r="B353" s="190"/>
      <c r="C353" s="191"/>
      <c r="D353" s="192" t="s">
        <v>71</v>
      </c>
      <c r="E353" s="204" t="s">
        <v>556</v>
      </c>
      <c r="F353" s="204" t="s">
        <v>557</v>
      </c>
      <c r="G353" s="191"/>
      <c r="H353" s="191"/>
      <c r="I353" s="194"/>
      <c r="J353" s="205">
        <f>BK353</f>
        <v>0</v>
      </c>
      <c r="K353" s="191"/>
      <c r="L353" s="196"/>
      <c r="M353" s="197"/>
      <c r="N353" s="198"/>
      <c r="O353" s="198"/>
      <c r="P353" s="199">
        <f>SUM(P354:P365)</f>
        <v>0</v>
      </c>
      <c r="Q353" s="198"/>
      <c r="R353" s="199">
        <f>SUM(R354:R365)</f>
        <v>0.000396</v>
      </c>
      <c r="S353" s="198"/>
      <c r="T353" s="200">
        <f>SUM(T354:T365)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1" t="s">
        <v>135</v>
      </c>
      <c r="AT353" s="202" t="s">
        <v>71</v>
      </c>
      <c r="AU353" s="202" t="s">
        <v>80</v>
      </c>
      <c r="AY353" s="201" t="s">
        <v>127</v>
      </c>
      <c r="BK353" s="203">
        <f>SUM(BK354:BK365)</f>
        <v>0</v>
      </c>
    </row>
    <row r="354" spans="1:65" s="2" customFormat="1" ht="24.15" customHeight="1">
      <c r="A354" s="40"/>
      <c r="B354" s="41"/>
      <c r="C354" s="206" t="s">
        <v>558</v>
      </c>
      <c r="D354" s="206" t="s">
        <v>129</v>
      </c>
      <c r="E354" s="207" t="s">
        <v>559</v>
      </c>
      <c r="F354" s="208" t="s">
        <v>560</v>
      </c>
      <c r="G354" s="209" t="s">
        <v>201</v>
      </c>
      <c r="H354" s="210">
        <v>1.2</v>
      </c>
      <c r="I354" s="211"/>
      <c r="J354" s="212">
        <f>ROUND(I354*H354,2)</f>
        <v>0</v>
      </c>
      <c r="K354" s="208" t="s">
        <v>133</v>
      </c>
      <c r="L354" s="46"/>
      <c r="M354" s="213" t="s">
        <v>19</v>
      </c>
      <c r="N354" s="214" t="s">
        <v>44</v>
      </c>
      <c r="O354" s="86"/>
      <c r="P354" s="215">
        <f>O354*H354</f>
        <v>0</v>
      </c>
      <c r="Q354" s="215">
        <v>7E-05</v>
      </c>
      <c r="R354" s="215">
        <f>Q354*H354</f>
        <v>8.4E-05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247</v>
      </c>
      <c r="AT354" s="217" t="s">
        <v>129</v>
      </c>
      <c r="AU354" s="217" t="s">
        <v>135</v>
      </c>
      <c r="AY354" s="19" t="s">
        <v>127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135</v>
      </c>
      <c r="BK354" s="218">
        <f>ROUND(I354*H354,2)</f>
        <v>0</v>
      </c>
      <c r="BL354" s="19" t="s">
        <v>247</v>
      </c>
      <c r="BM354" s="217" t="s">
        <v>561</v>
      </c>
    </row>
    <row r="355" spans="1:47" s="2" customFormat="1" ht="12">
      <c r="A355" s="40"/>
      <c r="B355" s="41"/>
      <c r="C355" s="42"/>
      <c r="D355" s="219" t="s">
        <v>137</v>
      </c>
      <c r="E355" s="42"/>
      <c r="F355" s="220" t="s">
        <v>562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137</v>
      </c>
      <c r="AU355" s="19" t="s">
        <v>135</v>
      </c>
    </row>
    <row r="356" spans="1:47" s="2" customFormat="1" ht="12">
      <c r="A356" s="40"/>
      <c r="B356" s="41"/>
      <c r="C356" s="42"/>
      <c r="D356" s="224" t="s">
        <v>139</v>
      </c>
      <c r="E356" s="42"/>
      <c r="F356" s="225" t="s">
        <v>563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139</v>
      </c>
      <c r="AU356" s="19" t="s">
        <v>135</v>
      </c>
    </row>
    <row r="357" spans="1:51" s="15" customFormat="1" ht="12">
      <c r="A357" s="15"/>
      <c r="B357" s="248"/>
      <c r="C357" s="249"/>
      <c r="D357" s="219" t="s">
        <v>141</v>
      </c>
      <c r="E357" s="250" t="s">
        <v>19</v>
      </c>
      <c r="F357" s="251" t="s">
        <v>564</v>
      </c>
      <c r="G357" s="249"/>
      <c r="H357" s="250" t="s">
        <v>19</v>
      </c>
      <c r="I357" s="252"/>
      <c r="J357" s="249"/>
      <c r="K357" s="249"/>
      <c r="L357" s="253"/>
      <c r="M357" s="254"/>
      <c r="N357" s="255"/>
      <c r="O357" s="255"/>
      <c r="P357" s="255"/>
      <c r="Q357" s="255"/>
      <c r="R357" s="255"/>
      <c r="S357" s="255"/>
      <c r="T357" s="25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7" t="s">
        <v>141</v>
      </c>
      <c r="AU357" s="257" t="s">
        <v>135</v>
      </c>
      <c r="AV357" s="15" t="s">
        <v>80</v>
      </c>
      <c r="AW357" s="15" t="s">
        <v>33</v>
      </c>
      <c r="AX357" s="15" t="s">
        <v>72</v>
      </c>
      <c r="AY357" s="257" t="s">
        <v>127</v>
      </c>
    </row>
    <row r="358" spans="1:51" s="13" customFormat="1" ht="12">
      <c r="A358" s="13"/>
      <c r="B358" s="226"/>
      <c r="C358" s="227"/>
      <c r="D358" s="219" t="s">
        <v>141</v>
      </c>
      <c r="E358" s="228" t="s">
        <v>19</v>
      </c>
      <c r="F358" s="229" t="s">
        <v>565</v>
      </c>
      <c r="G358" s="227"/>
      <c r="H358" s="230">
        <v>1.2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6" t="s">
        <v>141</v>
      </c>
      <c r="AU358" s="236" t="s">
        <v>135</v>
      </c>
      <c r="AV358" s="13" t="s">
        <v>135</v>
      </c>
      <c r="AW358" s="13" t="s">
        <v>33</v>
      </c>
      <c r="AX358" s="13" t="s">
        <v>72</v>
      </c>
      <c r="AY358" s="236" t="s">
        <v>127</v>
      </c>
    </row>
    <row r="359" spans="1:51" s="14" customFormat="1" ht="12">
      <c r="A359" s="14"/>
      <c r="B359" s="237"/>
      <c r="C359" s="238"/>
      <c r="D359" s="219" t="s">
        <v>141</v>
      </c>
      <c r="E359" s="239" t="s">
        <v>19</v>
      </c>
      <c r="F359" s="240" t="s">
        <v>143</v>
      </c>
      <c r="G359" s="238"/>
      <c r="H359" s="241">
        <v>1.2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141</v>
      </c>
      <c r="AU359" s="247" t="s">
        <v>135</v>
      </c>
      <c r="AV359" s="14" t="s">
        <v>134</v>
      </c>
      <c r="AW359" s="14" t="s">
        <v>33</v>
      </c>
      <c r="AX359" s="14" t="s">
        <v>80</v>
      </c>
      <c r="AY359" s="247" t="s">
        <v>127</v>
      </c>
    </row>
    <row r="360" spans="1:65" s="2" customFormat="1" ht="24.15" customHeight="1">
      <c r="A360" s="40"/>
      <c r="B360" s="41"/>
      <c r="C360" s="206" t="s">
        <v>566</v>
      </c>
      <c r="D360" s="206" t="s">
        <v>129</v>
      </c>
      <c r="E360" s="207" t="s">
        <v>567</v>
      </c>
      <c r="F360" s="208" t="s">
        <v>568</v>
      </c>
      <c r="G360" s="209" t="s">
        <v>201</v>
      </c>
      <c r="H360" s="210">
        <v>1.2</v>
      </c>
      <c r="I360" s="211"/>
      <c r="J360" s="212">
        <f>ROUND(I360*H360,2)</f>
        <v>0</v>
      </c>
      <c r="K360" s="208" t="s">
        <v>133</v>
      </c>
      <c r="L360" s="46"/>
      <c r="M360" s="213" t="s">
        <v>19</v>
      </c>
      <c r="N360" s="214" t="s">
        <v>44</v>
      </c>
      <c r="O360" s="86"/>
      <c r="P360" s="215">
        <f>O360*H360</f>
        <v>0</v>
      </c>
      <c r="Q360" s="215">
        <v>0.00014</v>
      </c>
      <c r="R360" s="215">
        <f>Q360*H360</f>
        <v>0.000168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247</v>
      </c>
      <c r="AT360" s="217" t="s">
        <v>129</v>
      </c>
      <c r="AU360" s="217" t="s">
        <v>135</v>
      </c>
      <c r="AY360" s="19" t="s">
        <v>127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135</v>
      </c>
      <c r="BK360" s="218">
        <f>ROUND(I360*H360,2)</f>
        <v>0</v>
      </c>
      <c r="BL360" s="19" t="s">
        <v>247</v>
      </c>
      <c r="BM360" s="217" t="s">
        <v>569</v>
      </c>
    </row>
    <row r="361" spans="1:47" s="2" customFormat="1" ht="12">
      <c r="A361" s="40"/>
      <c r="B361" s="41"/>
      <c r="C361" s="42"/>
      <c r="D361" s="219" t="s">
        <v>137</v>
      </c>
      <c r="E361" s="42"/>
      <c r="F361" s="220" t="s">
        <v>570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137</v>
      </c>
      <c r="AU361" s="19" t="s">
        <v>135</v>
      </c>
    </row>
    <row r="362" spans="1:47" s="2" customFormat="1" ht="12">
      <c r="A362" s="40"/>
      <c r="B362" s="41"/>
      <c r="C362" s="42"/>
      <c r="D362" s="224" t="s">
        <v>139</v>
      </c>
      <c r="E362" s="42"/>
      <c r="F362" s="225" t="s">
        <v>571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139</v>
      </c>
      <c r="AU362" s="19" t="s">
        <v>135</v>
      </c>
    </row>
    <row r="363" spans="1:65" s="2" customFormat="1" ht="24.15" customHeight="1">
      <c r="A363" s="40"/>
      <c r="B363" s="41"/>
      <c r="C363" s="206" t="s">
        <v>572</v>
      </c>
      <c r="D363" s="206" t="s">
        <v>129</v>
      </c>
      <c r="E363" s="207" t="s">
        <v>573</v>
      </c>
      <c r="F363" s="208" t="s">
        <v>574</v>
      </c>
      <c r="G363" s="209" t="s">
        <v>201</v>
      </c>
      <c r="H363" s="210">
        <v>1.2</v>
      </c>
      <c r="I363" s="211"/>
      <c r="J363" s="212">
        <f>ROUND(I363*H363,2)</f>
        <v>0</v>
      </c>
      <c r="K363" s="208" t="s">
        <v>133</v>
      </c>
      <c r="L363" s="46"/>
      <c r="M363" s="213" t="s">
        <v>19</v>
      </c>
      <c r="N363" s="214" t="s">
        <v>44</v>
      </c>
      <c r="O363" s="86"/>
      <c r="P363" s="215">
        <f>O363*H363</f>
        <v>0</v>
      </c>
      <c r="Q363" s="215">
        <v>0.00012</v>
      </c>
      <c r="R363" s="215">
        <f>Q363*H363</f>
        <v>0.000144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247</v>
      </c>
      <c r="AT363" s="217" t="s">
        <v>129</v>
      </c>
      <c r="AU363" s="217" t="s">
        <v>135</v>
      </c>
      <c r="AY363" s="19" t="s">
        <v>127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135</v>
      </c>
      <c r="BK363" s="218">
        <f>ROUND(I363*H363,2)</f>
        <v>0</v>
      </c>
      <c r="BL363" s="19" t="s">
        <v>247</v>
      </c>
      <c r="BM363" s="217" t="s">
        <v>575</v>
      </c>
    </row>
    <row r="364" spans="1:47" s="2" customFormat="1" ht="12">
      <c r="A364" s="40"/>
      <c r="B364" s="41"/>
      <c r="C364" s="42"/>
      <c r="D364" s="219" t="s">
        <v>137</v>
      </c>
      <c r="E364" s="42"/>
      <c r="F364" s="220" t="s">
        <v>576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137</v>
      </c>
      <c r="AU364" s="19" t="s">
        <v>135</v>
      </c>
    </row>
    <row r="365" spans="1:47" s="2" customFormat="1" ht="12">
      <c r="A365" s="40"/>
      <c r="B365" s="41"/>
      <c r="C365" s="42"/>
      <c r="D365" s="224" t="s">
        <v>139</v>
      </c>
      <c r="E365" s="42"/>
      <c r="F365" s="225" t="s">
        <v>577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139</v>
      </c>
      <c r="AU365" s="19" t="s">
        <v>135</v>
      </c>
    </row>
    <row r="366" spans="1:63" s="12" customFormat="1" ht="22.8" customHeight="1">
      <c r="A366" s="12"/>
      <c r="B366" s="190"/>
      <c r="C366" s="191"/>
      <c r="D366" s="192" t="s">
        <v>71</v>
      </c>
      <c r="E366" s="204" t="s">
        <v>578</v>
      </c>
      <c r="F366" s="204" t="s">
        <v>579</v>
      </c>
      <c r="G366" s="191"/>
      <c r="H366" s="191"/>
      <c r="I366" s="194"/>
      <c r="J366" s="205">
        <f>BK366</f>
        <v>0</v>
      </c>
      <c r="K366" s="191"/>
      <c r="L366" s="196"/>
      <c r="M366" s="197"/>
      <c r="N366" s="198"/>
      <c r="O366" s="198"/>
      <c r="P366" s="199">
        <f>SUM(P367:P393)</f>
        <v>0</v>
      </c>
      <c r="Q366" s="198"/>
      <c r="R366" s="199">
        <f>SUM(R367:R393)</f>
        <v>0.014177200000000001</v>
      </c>
      <c r="S366" s="198"/>
      <c r="T366" s="200">
        <f>SUM(T367:T393)</f>
        <v>0.00487584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1" t="s">
        <v>135</v>
      </c>
      <c r="AT366" s="202" t="s">
        <v>71</v>
      </c>
      <c r="AU366" s="202" t="s">
        <v>80</v>
      </c>
      <c r="AY366" s="201" t="s">
        <v>127</v>
      </c>
      <c r="BK366" s="203">
        <f>SUM(BK367:BK393)</f>
        <v>0</v>
      </c>
    </row>
    <row r="367" spans="1:65" s="2" customFormat="1" ht="24.15" customHeight="1">
      <c r="A367" s="40"/>
      <c r="B367" s="41"/>
      <c r="C367" s="206" t="s">
        <v>580</v>
      </c>
      <c r="D367" s="206" t="s">
        <v>129</v>
      </c>
      <c r="E367" s="207" t="s">
        <v>581</v>
      </c>
      <c r="F367" s="208" t="s">
        <v>582</v>
      </c>
      <c r="G367" s="209" t="s">
        <v>201</v>
      </c>
      <c r="H367" s="210">
        <v>26.544</v>
      </c>
      <c r="I367" s="211"/>
      <c r="J367" s="212">
        <f>ROUND(I367*H367,2)</f>
        <v>0</v>
      </c>
      <c r="K367" s="208" t="s">
        <v>133</v>
      </c>
      <c r="L367" s="46"/>
      <c r="M367" s="213" t="s">
        <v>19</v>
      </c>
      <c r="N367" s="214" t="s">
        <v>44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0.00015</v>
      </c>
      <c r="T367" s="216">
        <f>S367*H367</f>
        <v>0.0039816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247</v>
      </c>
      <c r="AT367" s="217" t="s">
        <v>129</v>
      </c>
      <c r="AU367" s="217" t="s">
        <v>135</v>
      </c>
      <c r="AY367" s="19" t="s">
        <v>127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135</v>
      </c>
      <c r="BK367" s="218">
        <f>ROUND(I367*H367,2)</f>
        <v>0</v>
      </c>
      <c r="BL367" s="19" t="s">
        <v>247</v>
      </c>
      <c r="BM367" s="217" t="s">
        <v>583</v>
      </c>
    </row>
    <row r="368" spans="1:47" s="2" customFormat="1" ht="12">
      <c r="A368" s="40"/>
      <c r="B368" s="41"/>
      <c r="C368" s="42"/>
      <c r="D368" s="219" t="s">
        <v>137</v>
      </c>
      <c r="E368" s="42"/>
      <c r="F368" s="220" t="s">
        <v>584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137</v>
      </c>
      <c r="AU368" s="19" t="s">
        <v>135</v>
      </c>
    </row>
    <row r="369" spans="1:47" s="2" customFormat="1" ht="12">
      <c r="A369" s="40"/>
      <c r="B369" s="41"/>
      <c r="C369" s="42"/>
      <c r="D369" s="224" t="s">
        <v>139</v>
      </c>
      <c r="E369" s="42"/>
      <c r="F369" s="225" t="s">
        <v>585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139</v>
      </c>
      <c r="AU369" s="19" t="s">
        <v>135</v>
      </c>
    </row>
    <row r="370" spans="1:51" s="15" customFormat="1" ht="12">
      <c r="A370" s="15"/>
      <c r="B370" s="248"/>
      <c r="C370" s="249"/>
      <c r="D370" s="219" t="s">
        <v>141</v>
      </c>
      <c r="E370" s="250" t="s">
        <v>19</v>
      </c>
      <c r="F370" s="251" t="s">
        <v>586</v>
      </c>
      <c r="G370" s="249"/>
      <c r="H370" s="250" t="s">
        <v>19</v>
      </c>
      <c r="I370" s="252"/>
      <c r="J370" s="249"/>
      <c r="K370" s="249"/>
      <c r="L370" s="253"/>
      <c r="M370" s="254"/>
      <c r="N370" s="255"/>
      <c r="O370" s="255"/>
      <c r="P370" s="255"/>
      <c r="Q370" s="255"/>
      <c r="R370" s="255"/>
      <c r="S370" s="255"/>
      <c r="T370" s="256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7" t="s">
        <v>141</v>
      </c>
      <c r="AU370" s="257" t="s">
        <v>135</v>
      </c>
      <c r="AV370" s="15" t="s">
        <v>80</v>
      </c>
      <c r="AW370" s="15" t="s">
        <v>33</v>
      </c>
      <c r="AX370" s="15" t="s">
        <v>72</v>
      </c>
      <c r="AY370" s="257" t="s">
        <v>127</v>
      </c>
    </row>
    <row r="371" spans="1:51" s="13" customFormat="1" ht="12">
      <c r="A371" s="13"/>
      <c r="B371" s="226"/>
      <c r="C371" s="227"/>
      <c r="D371" s="219" t="s">
        <v>141</v>
      </c>
      <c r="E371" s="228" t="s">
        <v>19</v>
      </c>
      <c r="F371" s="229" t="s">
        <v>587</v>
      </c>
      <c r="G371" s="227"/>
      <c r="H371" s="230">
        <v>26.544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141</v>
      </c>
      <c r="AU371" s="236" t="s">
        <v>135</v>
      </c>
      <c r="AV371" s="13" t="s">
        <v>135</v>
      </c>
      <c r="AW371" s="13" t="s">
        <v>33</v>
      </c>
      <c r="AX371" s="13" t="s">
        <v>72</v>
      </c>
      <c r="AY371" s="236" t="s">
        <v>127</v>
      </c>
    </row>
    <row r="372" spans="1:51" s="14" customFormat="1" ht="12">
      <c r="A372" s="14"/>
      <c r="B372" s="237"/>
      <c r="C372" s="238"/>
      <c r="D372" s="219" t="s">
        <v>141</v>
      </c>
      <c r="E372" s="239" t="s">
        <v>19</v>
      </c>
      <c r="F372" s="240" t="s">
        <v>143</v>
      </c>
      <c r="G372" s="238"/>
      <c r="H372" s="241">
        <v>26.544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7" t="s">
        <v>141</v>
      </c>
      <c r="AU372" s="247" t="s">
        <v>135</v>
      </c>
      <c r="AV372" s="14" t="s">
        <v>134</v>
      </c>
      <c r="AW372" s="14" t="s">
        <v>33</v>
      </c>
      <c r="AX372" s="14" t="s">
        <v>80</v>
      </c>
      <c r="AY372" s="247" t="s">
        <v>127</v>
      </c>
    </row>
    <row r="373" spans="1:65" s="2" customFormat="1" ht="24.15" customHeight="1">
      <c r="A373" s="40"/>
      <c r="B373" s="41"/>
      <c r="C373" s="206" t="s">
        <v>588</v>
      </c>
      <c r="D373" s="206" t="s">
        <v>129</v>
      </c>
      <c r="E373" s="207" t="s">
        <v>589</v>
      </c>
      <c r="F373" s="208" t="s">
        <v>590</v>
      </c>
      <c r="G373" s="209" t="s">
        <v>201</v>
      </c>
      <c r="H373" s="210">
        <v>4.952</v>
      </c>
      <c r="I373" s="211"/>
      <c r="J373" s="212">
        <f>ROUND(I373*H373,2)</f>
        <v>0</v>
      </c>
      <c r="K373" s="208" t="s">
        <v>133</v>
      </c>
      <c r="L373" s="46"/>
      <c r="M373" s="213" t="s">
        <v>19</v>
      </c>
      <c r="N373" s="214" t="s">
        <v>44</v>
      </c>
      <c r="O373" s="86"/>
      <c r="P373" s="215">
        <f>O373*H373</f>
        <v>0</v>
      </c>
      <c r="Q373" s="215">
        <v>1E-05</v>
      </c>
      <c r="R373" s="215">
        <f>Q373*H373</f>
        <v>4.952000000000001E-05</v>
      </c>
      <c r="S373" s="215">
        <v>0.00012</v>
      </c>
      <c r="T373" s="216">
        <f>S373*H373</f>
        <v>0.00059424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247</v>
      </c>
      <c r="AT373" s="217" t="s">
        <v>129</v>
      </c>
      <c r="AU373" s="217" t="s">
        <v>135</v>
      </c>
      <c r="AY373" s="19" t="s">
        <v>127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135</v>
      </c>
      <c r="BK373" s="218">
        <f>ROUND(I373*H373,2)</f>
        <v>0</v>
      </c>
      <c r="BL373" s="19" t="s">
        <v>247</v>
      </c>
      <c r="BM373" s="217" t="s">
        <v>591</v>
      </c>
    </row>
    <row r="374" spans="1:47" s="2" customFormat="1" ht="12">
      <c r="A374" s="40"/>
      <c r="B374" s="41"/>
      <c r="C374" s="42"/>
      <c r="D374" s="219" t="s">
        <v>137</v>
      </c>
      <c r="E374" s="42"/>
      <c r="F374" s="220" t="s">
        <v>592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137</v>
      </c>
      <c r="AU374" s="19" t="s">
        <v>135</v>
      </c>
    </row>
    <row r="375" spans="1:47" s="2" customFormat="1" ht="12">
      <c r="A375" s="40"/>
      <c r="B375" s="41"/>
      <c r="C375" s="42"/>
      <c r="D375" s="224" t="s">
        <v>139</v>
      </c>
      <c r="E375" s="42"/>
      <c r="F375" s="225" t="s">
        <v>593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139</v>
      </c>
      <c r="AU375" s="19" t="s">
        <v>135</v>
      </c>
    </row>
    <row r="376" spans="1:51" s="15" customFormat="1" ht="12">
      <c r="A376" s="15"/>
      <c r="B376" s="248"/>
      <c r="C376" s="249"/>
      <c r="D376" s="219" t="s">
        <v>141</v>
      </c>
      <c r="E376" s="250" t="s">
        <v>19</v>
      </c>
      <c r="F376" s="251" t="s">
        <v>594</v>
      </c>
      <c r="G376" s="249"/>
      <c r="H376" s="250" t="s">
        <v>19</v>
      </c>
      <c r="I376" s="252"/>
      <c r="J376" s="249"/>
      <c r="K376" s="249"/>
      <c r="L376" s="253"/>
      <c r="M376" s="254"/>
      <c r="N376" s="255"/>
      <c r="O376" s="255"/>
      <c r="P376" s="255"/>
      <c r="Q376" s="255"/>
      <c r="R376" s="255"/>
      <c r="S376" s="255"/>
      <c r="T376" s="256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7" t="s">
        <v>141</v>
      </c>
      <c r="AU376" s="257" t="s">
        <v>135</v>
      </c>
      <c r="AV376" s="15" t="s">
        <v>80</v>
      </c>
      <c r="AW376" s="15" t="s">
        <v>33</v>
      </c>
      <c r="AX376" s="15" t="s">
        <v>72</v>
      </c>
      <c r="AY376" s="257" t="s">
        <v>127</v>
      </c>
    </row>
    <row r="377" spans="1:51" s="13" customFormat="1" ht="12">
      <c r="A377" s="13"/>
      <c r="B377" s="226"/>
      <c r="C377" s="227"/>
      <c r="D377" s="219" t="s">
        <v>141</v>
      </c>
      <c r="E377" s="228" t="s">
        <v>19</v>
      </c>
      <c r="F377" s="229" t="s">
        <v>595</v>
      </c>
      <c r="G377" s="227"/>
      <c r="H377" s="230">
        <v>4.952</v>
      </c>
      <c r="I377" s="231"/>
      <c r="J377" s="227"/>
      <c r="K377" s="227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141</v>
      </c>
      <c r="AU377" s="236" t="s">
        <v>135</v>
      </c>
      <c r="AV377" s="13" t="s">
        <v>135</v>
      </c>
      <c r="AW377" s="13" t="s">
        <v>33</v>
      </c>
      <c r="AX377" s="13" t="s">
        <v>72</v>
      </c>
      <c r="AY377" s="236" t="s">
        <v>127</v>
      </c>
    </row>
    <row r="378" spans="1:51" s="14" customFormat="1" ht="12">
      <c r="A378" s="14"/>
      <c r="B378" s="237"/>
      <c r="C378" s="238"/>
      <c r="D378" s="219" t="s">
        <v>141</v>
      </c>
      <c r="E378" s="239" t="s">
        <v>19</v>
      </c>
      <c r="F378" s="240" t="s">
        <v>143</v>
      </c>
      <c r="G378" s="238"/>
      <c r="H378" s="241">
        <v>4.952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7" t="s">
        <v>141</v>
      </c>
      <c r="AU378" s="247" t="s">
        <v>135</v>
      </c>
      <c r="AV378" s="14" t="s">
        <v>134</v>
      </c>
      <c r="AW378" s="14" t="s">
        <v>33</v>
      </c>
      <c r="AX378" s="14" t="s">
        <v>80</v>
      </c>
      <c r="AY378" s="247" t="s">
        <v>127</v>
      </c>
    </row>
    <row r="379" spans="1:65" s="2" customFormat="1" ht="16.5" customHeight="1">
      <c r="A379" s="40"/>
      <c r="B379" s="41"/>
      <c r="C379" s="206" t="s">
        <v>596</v>
      </c>
      <c r="D379" s="206" t="s">
        <v>129</v>
      </c>
      <c r="E379" s="207" t="s">
        <v>597</v>
      </c>
      <c r="F379" s="208" t="s">
        <v>598</v>
      </c>
      <c r="G379" s="209" t="s">
        <v>201</v>
      </c>
      <c r="H379" s="210">
        <v>10</v>
      </c>
      <c r="I379" s="211"/>
      <c r="J379" s="212">
        <f>ROUND(I379*H379,2)</f>
        <v>0</v>
      </c>
      <c r="K379" s="208" t="s">
        <v>133</v>
      </c>
      <c r="L379" s="46"/>
      <c r="M379" s="213" t="s">
        <v>19</v>
      </c>
      <c r="N379" s="214" t="s">
        <v>44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3E-05</v>
      </c>
      <c r="T379" s="216">
        <f>S379*H379</f>
        <v>0.00030000000000000003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247</v>
      </c>
      <c r="AT379" s="217" t="s">
        <v>129</v>
      </c>
      <c r="AU379" s="217" t="s">
        <v>135</v>
      </c>
      <c r="AY379" s="19" t="s">
        <v>127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135</v>
      </c>
      <c r="BK379" s="218">
        <f>ROUND(I379*H379,2)</f>
        <v>0</v>
      </c>
      <c r="BL379" s="19" t="s">
        <v>247</v>
      </c>
      <c r="BM379" s="217" t="s">
        <v>599</v>
      </c>
    </row>
    <row r="380" spans="1:47" s="2" customFormat="1" ht="12">
      <c r="A380" s="40"/>
      <c r="B380" s="41"/>
      <c r="C380" s="42"/>
      <c r="D380" s="219" t="s">
        <v>137</v>
      </c>
      <c r="E380" s="42"/>
      <c r="F380" s="220" t="s">
        <v>600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137</v>
      </c>
      <c r="AU380" s="19" t="s">
        <v>135</v>
      </c>
    </row>
    <row r="381" spans="1:47" s="2" customFormat="1" ht="12">
      <c r="A381" s="40"/>
      <c r="B381" s="41"/>
      <c r="C381" s="42"/>
      <c r="D381" s="224" t="s">
        <v>139</v>
      </c>
      <c r="E381" s="42"/>
      <c r="F381" s="225" t="s">
        <v>601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139</v>
      </c>
      <c r="AU381" s="19" t="s">
        <v>135</v>
      </c>
    </row>
    <row r="382" spans="1:65" s="2" customFormat="1" ht="16.5" customHeight="1">
      <c r="A382" s="40"/>
      <c r="B382" s="41"/>
      <c r="C382" s="258" t="s">
        <v>602</v>
      </c>
      <c r="D382" s="258" t="s">
        <v>368</v>
      </c>
      <c r="E382" s="259" t="s">
        <v>603</v>
      </c>
      <c r="F382" s="260" t="s">
        <v>604</v>
      </c>
      <c r="G382" s="261" t="s">
        <v>201</v>
      </c>
      <c r="H382" s="262">
        <v>10.5</v>
      </c>
      <c r="I382" s="263"/>
      <c r="J382" s="264">
        <f>ROUND(I382*H382,2)</f>
        <v>0</v>
      </c>
      <c r="K382" s="260" t="s">
        <v>133</v>
      </c>
      <c r="L382" s="265"/>
      <c r="M382" s="266" t="s">
        <v>19</v>
      </c>
      <c r="N382" s="267" t="s">
        <v>44</v>
      </c>
      <c r="O382" s="86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367</v>
      </c>
      <c r="AT382" s="217" t="s">
        <v>368</v>
      </c>
      <c r="AU382" s="217" t="s">
        <v>135</v>
      </c>
      <c r="AY382" s="19" t="s">
        <v>127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135</v>
      </c>
      <c r="BK382" s="218">
        <f>ROUND(I382*H382,2)</f>
        <v>0</v>
      </c>
      <c r="BL382" s="19" t="s">
        <v>247</v>
      </c>
      <c r="BM382" s="217" t="s">
        <v>605</v>
      </c>
    </row>
    <row r="383" spans="1:47" s="2" customFormat="1" ht="12">
      <c r="A383" s="40"/>
      <c r="B383" s="41"/>
      <c r="C383" s="42"/>
      <c r="D383" s="219" t="s">
        <v>137</v>
      </c>
      <c r="E383" s="42"/>
      <c r="F383" s="220" t="s">
        <v>604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137</v>
      </c>
      <c r="AU383" s="19" t="s">
        <v>135</v>
      </c>
    </row>
    <row r="384" spans="1:51" s="13" customFormat="1" ht="12">
      <c r="A384" s="13"/>
      <c r="B384" s="226"/>
      <c r="C384" s="227"/>
      <c r="D384" s="219" t="s">
        <v>141</v>
      </c>
      <c r="E384" s="228" t="s">
        <v>19</v>
      </c>
      <c r="F384" s="229" t="s">
        <v>198</v>
      </c>
      <c r="G384" s="227"/>
      <c r="H384" s="230">
        <v>10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141</v>
      </c>
      <c r="AU384" s="236" t="s">
        <v>135</v>
      </c>
      <c r="AV384" s="13" t="s">
        <v>135</v>
      </c>
      <c r="AW384" s="13" t="s">
        <v>33</v>
      </c>
      <c r="AX384" s="13" t="s">
        <v>80</v>
      </c>
      <c r="AY384" s="236" t="s">
        <v>127</v>
      </c>
    </row>
    <row r="385" spans="1:51" s="13" customFormat="1" ht="12">
      <c r="A385" s="13"/>
      <c r="B385" s="226"/>
      <c r="C385" s="227"/>
      <c r="D385" s="219" t="s">
        <v>141</v>
      </c>
      <c r="E385" s="227"/>
      <c r="F385" s="229" t="s">
        <v>606</v>
      </c>
      <c r="G385" s="227"/>
      <c r="H385" s="230">
        <v>10.5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141</v>
      </c>
      <c r="AU385" s="236" t="s">
        <v>135</v>
      </c>
      <c r="AV385" s="13" t="s">
        <v>135</v>
      </c>
      <c r="AW385" s="13" t="s">
        <v>4</v>
      </c>
      <c r="AX385" s="13" t="s">
        <v>80</v>
      </c>
      <c r="AY385" s="236" t="s">
        <v>127</v>
      </c>
    </row>
    <row r="386" spans="1:65" s="2" customFormat="1" ht="24.15" customHeight="1">
      <c r="A386" s="40"/>
      <c r="B386" s="41"/>
      <c r="C386" s="206" t="s">
        <v>607</v>
      </c>
      <c r="D386" s="206" t="s">
        <v>129</v>
      </c>
      <c r="E386" s="207" t="s">
        <v>608</v>
      </c>
      <c r="F386" s="208" t="s">
        <v>609</v>
      </c>
      <c r="G386" s="209" t="s">
        <v>201</v>
      </c>
      <c r="H386" s="210">
        <v>26.544</v>
      </c>
      <c r="I386" s="211"/>
      <c r="J386" s="212">
        <f>ROUND(I386*H386,2)</f>
        <v>0</v>
      </c>
      <c r="K386" s="208" t="s">
        <v>133</v>
      </c>
      <c r="L386" s="46"/>
      <c r="M386" s="213" t="s">
        <v>19</v>
      </c>
      <c r="N386" s="214" t="s">
        <v>44</v>
      </c>
      <c r="O386" s="86"/>
      <c r="P386" s="215">
        <f>O386*H386</f>
        <v>0</v>
      </c>
      <c r="Q386" s="215">
        <v>0.0002</v>
      </c>
      <c r="R386" s="215">
        <f>Q386*H386</f>
        <v>0.005308800000000001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247</v>
      </c>
      <c r="AT386" s="217" t="s">
        <v>129</v>
      </c>
      <c r="AU386" s="217" t="s">
        <v>135</v>
      </c>
      <c r="AY386" s="19" t="s">
        <v>127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135</v>
      </c>
      <c r="BK386" s="218">
        <f>ROUND(I386*H386,2)</f>
        <v>0</v>
      </c>
      <c r="BL386" s="19" t="s">
        <v>247</v>
      </c>
      <c r="BM386" s="217" t="s">
        <v>610</v>
      </c>
    </row>
    <row r="387" spans="1:47" s="2" customFormat="1" ht="12">
      <c r="A387" s="40"/>
      <c r="B387" s="41"/>
      <c r="C387" s="42"/>
      <c r="D387" s="219" t="s">
        <v>137</v>
      </c>
      <c r="E387" s="42"/>
      <c r="F387" s="220" t="s">
        <v>611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137</v>
      </c>
      <c r="AU387" s="19" t="s">
        <v>135</v>
      </c>
    </row>
    <row r="388" spans="1:47" s="2" customFormat="1" ht="12">
      <c r="A388" s="40"/>
      <c r="B388" s="41"/>
      <c r="C388" s="42"/>
      <c r="D388" s="224" t="s">
        <v>139</v>
      </c>
      <c r="E388" s="42"/>
      <c r="F388" s="225" t="s">
        <v>612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139</v>
      </c>
      <c r="AU388" s="19" t="s">
        <v>135</v>
      </c>
    </row>
    <row r="389" spans="1:65" s="2" customFormat="1" ht="33" customHeight="1">
      <c r="A389" s="40"/>
      <c r="B389" s="41"/>
      <c r="C389" s="206" t="s">
        <v>613</v>
      </c>
      <c r="D389" s="206" t="s">
        <v>129</v>
      </c>
      <c r="E389" s="207" t="s">
        <v>614</v>
      </c>
      <c r="F389" s="208" t="s">
        <v>615</v>
      </c>
      <c r="G389" s="209" t="s">
        <v>201</v>
      </c>
      <c r="H389" s="210">
        <v>31.496</v>
      </c>
      <c r="I389" s="211"/>
      <c r="J389" s="212">
        <f>ROUND(I389*H389,2)</f>
        <v>0</v>
      </c>
      <c r="K389" s="208" t="s">
        <v>133</v>
      </c>
      <c r="L389" s="46"/>
      <c r="M389" s="213" t="s">
        <v>19</v>
      </c>
      <c r="N389" s="214" t="s">
        <v>44</v>
      </c>
      <c r="O389" s="86"/>
      <c r="P389" s="215">
        <f>O389*H389</f>
        <v>0</v>
      </c>
      <c r="Q389" s="215">
        <v>0.00028</v>
      </c>
      <c r="R389" s="215">
        <f>Q389*H389</f>
        <v>0.00881888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247</v>
      </c>
      <c r="AT389" s="217" t="s">
        <v>129</v>
      </c>
      <c r="AU389" s="217" t="s">
        <v>135</v>
      </c>
      <c r="AY389" s="19" t="s">
        <v>127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135</v>
      </c>
      <c r="BK389" s="218">
        <f>ROUND(I389*H389,2)</f>
        <v>0</v>
      </c>
      <c r="BL389" s="19" t="s">
        <v>247</v>
      </c>
      <c r="BM389" s="217" t="s">
        <v>616</v>
      </c>
    </row>
    <row r="390" spans="1:47" s="2" customFormat="1" ht="12">
      <c r="A390" s="40"/>
      <c r="B390" s="41"/>
      <c r="C390" s="42"/>
      <c r="D390" s="219" t="s">
        <v>137</v>
      </c>
      <c r="E390" s="42"/>
      <c r="F390" s="220" t="s">
        <v>617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137</v>
      </c>
      <c r="AU390" s="19" t="s">
        <v>135</v>
      </c>
    </row>
    <row r="391" spans="1:47" s="2" customFormat="1" ht="12">
      <c r="A391" s="40"/>
      <c r="B391" s="41"/>
      <c r="C391" s="42"/>
      <c r="D391" s="224" t="s">
        <v>139</v>
      </c>
      <c r="E391" s="42"/>
      <c r="F391" s="225" t="s">
        <v>618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139</v>
      </c>
      <c r="AU391" s="19" t="s">
        <v>135</v>
      </c>
    </row>
    <row r="392" spans="1:51" s="13" customFormat="1" ht="12">
      <c r="A392" s="13"/>
      <c r="B392" s="226"/>
      <c r="C392" s="227"/>
      <c r="D392" s="219" t="s">
        <v>141</v>
      </c>
      <c r="E392" s="228" t="s">
        <v>19</v>
      </c>
      <c r="F392" s="229" t="s">
        <v>619</v>
      </c>
      <c r="G392" s="227"/>
      <c r="H392" s="230">
        <v>31.496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141</v>
      </c>
      <c r="AU392" s="236" t="s">
        <v>135</v>
      </c>
      <c r="AV392" s="13" t="s">
        <v>135</v>
      </c>
      <c r="AW392" s="13" t="s">
        <v>33</v>
      </c>
      <c r="AX392" s="13" t="s">
        <v>72</v>
      </c>
      <c r="AY392" s="236" t="s">
        <v>127</v>
      </c>
    </row>
    <row r="393" spans="1:51" s="14" customFormat="1" ht="12">
      <c r="A393" s="14"/>
      <c r="B393" s="237"/>
      <c r="C393" s="238"/>
      <c r="D393" s="219" t="s">
        <v>141</v>
      </c>
      <c r="E393" s="239" t="s">
        <v>19</v>
      </c>
      <c r="F393" s="240" t="s">
        <v>143</v>
      </c>
      <c r="G393" s="238"/>
      <c r="H393" s="241">
        <v>31.496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141</v>
      </c>
      <c r="AU393" s="247" t="s">
        <v>135</v>
      </c>
      <c r="AV393" s="14" t="s">
        <v>134</v>
      </c>
      <c r="AW393" s="14" t="s">
        <v>33</v>
      </c>
      <c r="AX393" s="14" t="s">
        <v>80</v>
      </c>
      <c r="AY393" s="247" t="s">
        <v>127</v>
      </c>
    </row>
    <row r="394" spans="1:63" s="12" customFormat="1" ht="25.9" customHeight="1">
      <c r="A394" s="12"/>
      <c r="B394" s="190"/>
      <c r="C394" s="191"/>
      <c r="D394" s="192" t="s">
        <v>71</v>
      </c>
      <c r="E394" s="193" t="s">
        <v>368</v>
      </c>
      <c r="F394" s="193" t="s">
        <v>620</v>
      </c>
      <c r="G394" s="191"/>
      <c r="H394" s="191"/>
      <c r="I394" s="194"/>
      <c r="J394" s="195">
        <f>BK394</f>
        <v>0</v>
      </c>
      <c r="K394" s="191"/>
      <c r="L394" s="196"/>
      <c r="M394" s="197"/>
      <c r="N394" s="198"/>
      <c r="O394" s="198"/>
      <c r="P394" s="199">
        <f>P395+P420</f>
        <v>0</v>
      </c>
      <c r="Q394" s="198"/>
      <c r="R394" s="199">
        <f>R395+R420</f>
        <v>0.007797</v>
      </c>
      <c r="S394" s="198"/>
      <c r="T394" s="200">
        <f>T395+T420</f>
        <v>1.5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1" t="s">
        <v>149</v>
      </c>
      <c r="AT394" s="202" t="s">
        <v>71</v>
      </c>
      <c r="AU394" s="202" t="s">
        <v>72</v>
      </c>
      <c r="AY394" s="201" t="s">
        <v>127</v>
      </c>
      <c r="BK394" s="203">
        <f>BK395+BK420</f>
        <v>0</v>
      </c>
    </row>
    <row r="395" spans="1:63" s="12" customFormat="1" ht="22.8" customHeight="1">
      <c r="A395" s="12"/>
      <c r="B395" s="190"/>
      <c r="C395" s="191"/>
      <c r="D395" s="192" t="s">
        <v>71</v>
      </c>
      <c r="E395" s="204" t="s">
        <v>621</v>
      </c>
      <c r="F395" s="204" t="s">
        <v>622</v>
      </c>
      <c r="G395" s="191"/>
      <c r="H395" s="191"/>
      <c r="I395" s="194"/>
      <c r="J395" s="205">
        <f>BK395</f>
        <v>0</v>
      </c>
      <c r="K395" s="191"/>
      <c r="L395" s="196"/>
      <c r="M395" s="197"/>
      <c r="N395" s="198"/>
      <c r="O395" s="198"/>
      <c r="P395" s="199">
        <f>SUM(P396:P419)</f>
        <v>0</v>
      </c>
      <c r="Q395" s="198"/>
      <c r="R395" s="199">
        <f>SUM(R396:R419)</f>
        <v>0.007797</v>
      </c>
      <c r="S395" s="198"/>
      <c r="T395" s="200">
        <f>SUM(T396:T419)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1" t="s">
        <v>149</v>
      </c>
      <c r="AT395" s="202" t="s">
        <v>71</v>
      </c>
      <c r="AU395" s="202" t="s">
        <v>80</v>
      </c>
      <c r="AY395" s="201" t="s">
        <v>127</v>
      </c>
      <c r="BK395" s="203">
        <f>SUM(BK396:BK419)</f>
        <v>0</v>
      </c>
    </row>
    <row r="396" spans="1:65" s="2" customFormat="1" ht="24.15" customHeight="1">
      <c r="A396" s="40"/>
      <c r="B396" s="41"/>
      <c r="C396" s="206" t="s">
        <v>623</v>
      </c>
      <c r="D396" s="206" t="s">
        <v>129</v>
      </c>
      <c r="E396" s="207" t="s">
        <v>624</v>
      </c>
      <c r="F396" s="208" t="s">
        <v>625</v>
      </c>
      <c r="G396" s="209" t="s">
        <v>402</v>
      </c>
      <c r="H396" s="210">
        <v>30</v>
      </c>
      <c r="I396" s="211"/>
      <c r="J396" s="212">
        <f>ROUND(I396*H396,2)</f>
        <v>0</v>
      </c>
      <c r="K396" s="208" t="s">
        <v>133</v>
      </c>
      <c r="L396" s="46"/>
      <c r="M396" s="213" t="s">
        <v>19</v>
      </c>
      <c r="N396" s="214" t="s">
        <v>44</v>
      </c>
      <c r="O396" s="86"/>
      <c r="P396" s="215">
        <f>O396*H396</f>
        <v>0</v>
      </c>
      <c r="Q396" s="215">
        <v>0</v>
      </c>
      <c r="R396" s="215">
        <f>Q396*H396</f>
        <v>0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566</v>
      </c>
      <c r="AT396" s="217" t="s">
        <v>129</v>
      </c>
      <c r="AU396" s="217" t="s">
        <v>135</v>
      </c>
      <c r="AY396" s="19" t="s">
        <v>127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135</v>
      </c>
      <c r="BK396" s="218">
        <f>ROUND(I396*H396,2)</f>
        <v>0</v>
      </c>
      <c r="BL396" s="19" t="s">
        <v>566</v>
      </c>
      <c r="BM396" s="217" t="s">
        <v>626</v>
      </c>
    </row>
    <row r="397" spans="1:47" s="2" customFormat="1" ht="12">
      <c r="A397" s="40"/>
      <c r="B397" s="41"/>
      <c r="C397" s="42"/>
      <c r="D397" s="219" t="s">
        <v>137</v>
      </c>
      <c r="E397" s="42"/>
      <c r="F397" s="220" t="s">
        <v>627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137</v>
      </c>
      <c r="AU397" s="19" t="s">
        <v>135</v>
      </c>
    </row>
    <row r="398" spans="1:47" s="2" customFormat="1" ht="12">
      <c r="A398" s="40"/>
      <c r="B398" s="41"/>
      <c r="C398" s="42"/>
      <c r="D398" s="224" t="s">
        <v>139</v>
      </c>
      <c r="E398" s="42"/>
      <c r="F398" s="225" t="s">
        <v>628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139</v>
      </c>
      <c r="AU398" s="19" t="s">
        <v>135</v>
      </c>
    </row>
    <row r="399" spans="1:65" s="2" customFormat="1" ht="24.15" customHeight="1">
      <c r="A399" s="40"/>
      <c r="B399" s="41"/>
      <c r="C399" s="206" t="s">
        <v>629</v>
      </c>
      <c r="D399" s="206" t="s">
        <v>129</v>
      </c>
      <c r="E399" s="207" t="s">
        <v>630</v>
      </c>
      <c r="F399" s="208" t="s">
        <v>631</v>
      </c>
      <c r="G399" s="209" t="s">
        <v>402</v>
      </c>
      <c r="H399" s="210">
        <v>10</v>
      </c>
      <c r="I399" s="211"/>
      <c r="J399" s="212">
        <f>ROUND(I399*H399,2)</f>
        <v>0</v>
      </c>
      <c r="K399" s="208" t="s">
        <v>133</v>
      </c>
      <c r="L399" s="46"/>
      <c r="M399" s="213" t="s">
        <v>19</v>
      </c>
      <c r="N399" s="214" t="s">
        <v>44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566</v>
      </c>
      <c r="AT399" s="217" t="s">
        <v>129</v>
      </c>
      <c r="AU399" s="217" t="s">
        <v>135</v>
      </c>
      <c r="AY399" s="19" t="s">
        <v>127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135</v>
      </c>
      <c r="BK399" s="218">
        <f>ROUND(I399*H399,2)</f>
        <v>0</v>
      </c>
      <c r="BL399" s="19" t="s">
        <v>566</v>
      </c>
      <c r="BM399" s="217" t="s">
        <v>632</v>
      </c>
    </row>
    <row r="400" spans="1:47" s="2" customFormat="1" ht="12">
      <c r="A400" s="40"/>
      <c r="B400" s="41"/>
      <c r="C400" s="42"/>
      <c r="D400" s="219" t="s">
        <v>137</v>
      </c>
      <c r="E400" s="42"/>
      <c r="F400" s="220" t="s">
        <v>633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137</v>
      </c>
      <c r="AU400" s="19" t="s">
        <v>135</v>
      </c>
    </row>
    <row r="401" spans="1:47" s="2" customFormat="1" ht="12">
      <c r="A401" s="40"/>
      <c r="B401" s="41"/>
      <c r="C401" s="42"/>
      <c r="D401" s="224" t="s">
        <v>139</v>
      </c>
      <c r="E401" s="42"/>
      <c r="F401" s="225" t="s">
        <v>634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139</v>
      </c>
      <c r="AU401" s="19" t="s">
        <v>135</v>
      </c>
    </row>
    <row r="402" spans="1:65" s="2" customFormat="1" ht="37.8" customHeight="1">
      <c r="A402" s="40"/>
      <c r="B402" s="41"/>
      <c r="C402" s="206" t="s">
        <v>635</v>
      </c>
      <c r="D402" s="206" t="s">
        <v>129</v>
      </c>
      <c r="E402" s="207" t="s">
        <v>636</v>
      </c>
      <c r="F402" s="208" t="s">
        <v>637</v>
      </c>
      <c r="G402" s="209" t="s">
        <v>293</v>
      </c>
      <c r="H402" s="210">
        <v>30</v>
      </c>
      <c r="I402" s="211"/>
      <c r="J402" s="212">
        <f>ROUND(I402*H402,2)</f>
        <v>0</v>
      </c>
      <c r="K402" s="208" t="s">
        <v>133</v>
      </c>
      <c r="L402" s="46"/>
      <c r="M402" s="213" t="s">
        <v>19</v>
      </c>
      <c r="N402" s="214" t="s">
        <v>44</v>
      </c>
      <c r="O402" s="86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566</v>
      </c>
      <c r="AT402" s="217" t="s">
        <v>129</v>
      </c>
      <c r="AU402" s="217" t="s">
        <v>135</v>
      </c>
      <c r="AY402" s="19" t="s">
        <v>127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135</v>
      </c>
      <c r="BK402" s="218">
        <f>ROUND(I402*H402,2)</f>
        <v>0</v>
      </c>
      <c r="BL402" s="19" t="s">
        <v>566</v>
      </c>
      <c r="BM402" s="217" t="s">
        <v>638</v>
      </c>
    </row>
    <row r="403" spans="1:47" s="2" customFormat="1" ht="12">
      <c r="A403" s="40"/>
      <c r="B403" s="41"/>
      <c r="C403" s="42"/>
      <c r="D403" s="219" t="s">
        <v>137</v>
      </c>
      <c r="E403" s="42"/>
      <c r="F403" s="220" t="s">
        <v>639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137</v>
      </c>
      <c r="AU403" s="19" t="s">
        <v>135</v>
      </c>
    </row>
    <row r="404" spans="1:47" s="2" customFormat="1" ht="12">
      <c r="A404" s="40"/>
      <c r="B404" s="41"/>
      <c r="C404" s="42"/>
      <c r="D404" s="224" t="s">
        <v>139</v>
      </c>
      <c r="E404" s="42"/>
      <c r="F404" s="225" t="s">
        <v>640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139</v>
      </c>
      <c r="AU404" s="19" t="s">
        <v>135</v>
      </c>
    </row>
    <row r="405" spans="1:51" s="15" customFormat="1" ht="12">
      <c r="A405" s="15"/>
      <c r="B405" s="248"/>
      <c r="C405" s="249"/>
      <c r="D405" s="219" t="s">
        <v>141</v>
      </c>
      <c r="E405" s="250" t="s">
        <v>19</v>
      </c>
      <c r="F405" s="251" t="s">
        <v>641</v>
      </c>
      <c r="G405" s="249"/>
      <c r="H405" s="250" t="s">
        <v>19</v>
      </c>
      <c r="I405" s="252"/>
      <c r="J405" s="249"/>
      <c r="K405" s="249"/>
      <c r="L405" s="253"/>
      <c r="M405" s="254"/>
      <c r="N405" s="255"/>
      <c r="O405" s="255"/>
      <c r="P405" s="255"/>
      <c r="Q405" s="255"/>
      <c r="R405" s="255"/>
      <c r="S405" s="255"/>
      <c r="T405" s="256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7" t="s">
        <v>141</v>
      </c>
      <c r="AU405" s="257" t="s">
        <v>135</v>
      </c>
      <c r="AV405" s="15" t="s">
        <v>80</v>
      </c>
      <c r="AW405" s="15" t="s">
        <v>33</v>
      </c>
      <c r="AX405" s="15" t="s">
        <v>72</v>
      </c>
      <c r="AY405" s="257" t="s">
        <v>127</v>
      </c>
    </row>
    <row r="406" spans="1:51" s="13" customFormat="1" ht="12">
      <c r="A406" s="13"/>
      <c r="B406" s="226"/>
      <c r="C406" s="227"/>
      <c r="D406" s="219" t="s">
        <v>141</v>
      </c>
      <c r="E406" s="228" t="s">
        <v>19</v>
      </c>
      <c r="F406" s="229" t="s">
        <v>353</v>
      </c>
      <c r="G406" s="227"/>
      <c r="H406" s="230">
        <v>30</v>
      </c>
      <c r="I406" s="231"/>
      <c r="J406" s="227"/>
      <c r="K406" s="227"/>
      <c r="L406" s="232"/>
      <c r="M406" s="233"/>
      <c r="N406" s="234"/>
      <c r="O406" s="234"/>
      <c r="P406" s="234"/>
      <c r="Q406" s="234"/>
      <c r="R406" s="234"/>
      <c r="S406" s="234"/>
      <c r="T406" s="23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6" t="s">
        <v>141</v>
      </c>
      <c r="AU406" s="236" t="s">
        <v>135</v>
      </c>
      <c r="AV406" s="13" t="s">
        <v>135</v>
      </c>
      <c r="AW406" s="13" t="s">
        <v>33</v>
      </c>
      <c r="AX406" s="13" t="s">
        <v>80</v>
      </c>
      <c r="AY406" s="236" t="s">
        <v>127</v>
      </c>
    </row>
    <row r="407" spans="1:65" s="2" customFormat="1" ht="44.25" customHeight="1">
      <c r="A407" s="40"/>
      <c r="B407" s="41"/>
      <c r="C407" s="258" t="s">
        <v>642</v>
      </c>
      <c r="D407" s="258" t="s">
        <v>368</v>
      </c>
      <c r="E407" s="259" t="s">
        <v>643</v>
      </c>
      <c r="F407" s="260" t="s">
        <v>644</v>
      </c>
      <c r="G407" s="261" t="s">
        <v>293</v>
      </c>
      <c r="H407" s="262">
        <v>34.5</v>
      </c>
      <c r="I407" s="263"/>
      <c r="J407" s="264">
        <f>ROUND(I407*H407,2)</f>
        <v>0</v>
      </c>
      <c r="K407" s="260" t="s">
        <v>133</v>
      </c>
      <c r="L407" s="265"/>
      <c r="M407" s="266" t="s">
        <v>19</v>
      </c>
      <c r="N407" s="267" t="s">
        <v>44</v>
      </c>
      <c r="O407" s="86"/>
      <c r="P407" s="215">
        <f>O407*H407</f>
        <v>0</v>
      </c>
      <c r="Q407" s="215">
        <v>0.00018</v>
      </c>
      <c r="R407" s="215">
        <f>Q407*H407</f>
        <v>0.00621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645</v>
      </c>
      <c r="AT407" s="217" t="s">
        <v>368</v>
      </c>
      <c r="AU407" s="217" t="s">
        <v>135</v>
      </c>
      <c r="AY407" s="19" t="s">
        <v>127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135</v>
      </c>
      <c r="BK407" s="218">
        <f>ROUND(I407*H407,2)</f>
        <v>0</v>
      </c>
      <c r="BL407" s="19" t="s">
        <v>645</v>
      </c>
      <c r="BM407" s="217" t="s">
        <v>646</v>
      </c>
    </row>
    <row r="408" spans="1:47" s="2" customFormat="1" ht="12">
      <c r="A408" s="40"/>
      <c r="B408" s="41"/>
      <c r="C408" s="42"/>
      <c r="D408" s="219" t="s">
        <v>137</v>
      </c>
      <c r="E408" s="42"/>
      <c r="F408" s="220" t="s">
        <v>644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137</v>
      </c>
      <c r="AU408" s="19" t="s">
        <v>135</v>
      </c>
    </row>
    <row r="409" spans="1:51" s="13" customFormat="1" ht="12">
      <c r="A409" s="13"/>
      <c r="B409" s="226"/>
      <c r="C409" s="227"/>
      <c r="D409" s="219" t="s">
        <v>141</v>
      </c>
      <c r="E409" s="228" t="s">
        <v>19</v>
      </c>
      <c r="F409" s="229" t="s">
        <v>353</v>
      </c>
      <c r="G409" s="227"/>
      <c r="H409" s="230">
        <v>30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141</v>
      </c>
      <c r="AU409" s="236" t="s">
        <v>135</v>
      </c>
      <c r="AV409" s="13" t="s">
        <v>135</v>
      </c>
      <c r="AW409" s="13" t="s">
        <v>33</v>
      </c>
      <c r="AX409" s="13" t="s">
        <v>80</v>
      </c>
      <c r="AY409" s="236" t="s">
        <v>127</v>
      </c>
    </row>
    <row r="410" spans="1:51" s="13" customFormat="1" ht="12">
      <c r="A410" s="13"/>
      <c r="B410" s="226"/>
      <c r="C410" s="227"/>
      <c r="D410" s="219" t="s">
        <v>141</v>
      </c>
      <c r="E410" s="227"/>
      <c r="F410" s="229" t="s">
        <v>647</v>
      </c>
      <c r="G410" s="227"/>
      <c r="H410" s="230">
        <v>34.5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141</v>
      </c>
      <c r="AU410" s="236" t="s">
        <v>135</v>
      </c>
      <c r="AV410" s="13" t="s">
        <v>135</v>
      </c>
      <c r="AW410" s="13" t="s">
        <v>4</v>
      </c>
      <c r="AX410" s="13" t="s">
        <v>80</v>
      </c>
      <c r="AY410" s="236" t="s">
        <v>127</v>
      </c>
    </row>
    <row r="411" spans="1:65" s="2" customFormat="1" ht="37.8" customHeight="1">
      <c r="A411" s="40"/>
      <c r="B411" s="41"/>
      <c r="C411" s="206" t="s">
        <v>648</v>
      </c>
      <c r="D411" s="206" t="s">
        <v>129</v>
      </c>
      <c r="E411" s="207" t="s">
        <v>649</v>
      </c>
      <c r="F411" s="208" t="s">
        <v>650</v>
      </c>
      <c r="G411" s="209" t="s">
        <v>293</v>
      </c>
      <c r="H411" s="210">
        <v>3</v>
      </c>
      <c r="I411" s="211"/>
      <c r="J411" s="212">
        <f>ROUND(I411*H411,2)</f>
        <v>0</v>
      </c>
      <c r="K411" s="208" t="s">
        <v>133</v>
      </c>
      <c r="L411" s="46"/>
      <c r="M411" s="213" t="s">
        <v>19</v>
      </c>
      <c r="N411" s="214" t="s">
        <v>44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566</v>
      </c>
      <c r="AT411" s="217" t="s">
        <v>129</v>
      </c>
      <c r="AU411" s="217" t="s">
        <v>135</v>
      </c>
      <c r="AY411" s="19" t="s">
        <v>127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135</v>
      </c>
      <c r="BK411" s="218">
        <f>ROUND(I411*H411,2)</f>
        <v>0</v>
      </c>
      <c r="BL411" s="19" t="s">
        <v>566</v>
      </c>
      <c r="BM411" s="217" t="s">
        <v>651</v>
      </c>
    </row>
    <row r="412" spans="1:47" s="2" customFormat="1" ht="12">
      <c r="A412" s="40"/>
      <c r="B412" s="41"/>
      <c r="C412" s="42"/>
      <c r="D412" s="219" t="s">
        <v>137</v>
      </c>
      <c r="E412" s="42"/>
      <c r="F412" s="220" t="s">
        <v>652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137</v>
      </c>
      <c r="AU412" s="19" t="s">
        <v>135</v>
      </c>
    </row>
    <row r="413" spans="1:47" s="2" customFormat="1" ht="12">
      <c r="A413" s="40"/>
      <c r="B413" s="41"/>
      <c r="C413" s="42"/>
      <c r="D413" s="224" t="s">
        <v>139</v>
      </c>
      <c r="E413" s="42"/>
      <c r="F413" s="225" t="s">
        <v>653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139</v>
      </c>
      <c r="AU413" s="19" t="s">
        <v>135</v>
      </c>
    </row>
    <row r="414" spans="1:51" s="15" customFormat="1" ht="12">
      <c r="A414" s="15"/>
      <c r="B414" s="248"/>
      <c r="C414" s="249"/>
      <c r="D414" s="219" t="s">
        <v>141</v>
      </c>
      <c r="E414" s="250" t="s">
        <v>19</v>
      </c>
      <c r="F414" s="251" t="s">
        <v>654</v>
      </c>
      <c r="G414" s="249"/>
      <c r="H414" s="250" t="s">
        <v>19</v>
      </c>
      <c r="I414" s="252"/>
      <c r="J414" s="249"/>
      <c r="K414" s="249"/>
      <c r="L414" s="253"/>
      <c r="M414" s="254"/>
      <c r="N414" s="255"/>
      <c r="O414" s="255"/>
      <c r="P414" s="255"/>
      <c r="Q414" s="255"/>
      <c r="R414" s="255"/>
      <c r="S414" s="255"/>
      <c r="T414" s="256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7" t="s">
        <v>141</v>
      </c>
      <c r="AU414" s="257" t="s">
        <v>135</v>
      </c>
      <c r="AV414" s="15" t="s">
        <v>80</v>
      </c>
      <c r="AW414" s="15" t="s">
        <v>33</v>
      </c>
      <c r="AX414" s="15" t="s">
        <v>72</v>
      </c>
      <c r="AY414" s="257" t="s">
        <v>127</v>
      </c>
    </row>
    <row r="415" spans="1:51" s="13" customFormat="1" ht="12">
      <c r="A415" s="13"/>
      <c r="B415" s="226"/>
      <c r="C415" s="227"/>
      <c r="D415" s="219" t="s">
        <v>141</v>
      </c>
      <c r="E415" s="228" t="s">
        <v>19</v>
      </c>
      <c r="F415" s="229" t="s">
        <v>149</v>
      </c>
      <c r="G415" s="227"/>
      <c r="H415" s="230">
        <v>3</v>
      </c>
      <c r="I415" s="231"/>
      <c r="J415" s="227"/>
      <c r="K415" s="227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141</v>
      </c>
      <c r="AU415" s="236" t="s">
        <v>135</v>
      </c>
      <c r="AV415" s="13" t="s">
        <v>135</v>
      </c>
      <c r="AW415" s="13" t="s">
        <v>33</v>
      </c>
      <c r="AX415" s="13" t="s">
        <v>80</v>
      </c>
      <c r="AY415" s="236" t="s">
        <v>127</v>
      </c>
    </row>
    <row r="416" spans="1:65" s="2" customFormat="1" ht="44.25" customHeight="1">
      <c r="A416" s="40"/>
      <c r="B416" s="41"/>
      <c r="C416" s="258" t="s">
        <v>655</v>
      </c>
      <c r="D416" s="258" t="s">
        <v>368</v>
      </c>
      <c r="E416" s="259" t="s">
        <v>656</v>
      </c>
      <c r="F416" s="260" t="s">
        <v>657</v>
      </c>
      <c r="G416" s="261" t="s">
        <v>293</v>
      </c>
      <c r="H416" s="262">
        <v>3.45</v>
      </c>
      <c r="I416" s="263"/>
      <c r="J416" s="264">
        <f>ROUND(I416*H416,2)</f>
        <v>0</v>
      </c>
      <c r="K416" s="260" t="s">
        <v>133</v>
      </c>
      <c r="L416" s="265"/>
      <c r="M416" s="266" t="s">
        <v>19</v>
      </c>
      <c r="N416" s="267" t="s">
        <v>44</v>
      </c>
      <c r="O416" s="86"/>
      <c r="P416" s="215">
        <f>O416*H416</f>
        <v>0</v>
      </c>
      <c r="Q416" s="215">
        <v>0.00046</v>
      </c>
      <c r="R416" s="215">
        <f>Q416*H416</f>
        <v>0.001587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367</v>
      </c>
      <c r="AT416" s="217" t="s">
        <v>368</v>
      </c>
      <c r="AU416" s="217" t="s">
        <v>135</v>
      </c>
      <c r="AY416" s="19" t="s">
        <v>127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135</v>
      </c>
      <c r="BK416" s="218">
        <f>ROUND(I416*H416,2)</f>
        <v>0</v>
      </c>
      <c r="BL416" s="19" t="s">
        <v>247</v>
      </c>
      <c r="BM416" s="217" t="s">
        <v>658</v>
      </c>
    </row>
    <row r="417" spans="1:47" s="2" customFormat="1" ht="12">
      <c r="A417" s="40"/>
      <c r="B417" s="41"/>
      <c r="C417" s="42"/>
      <c r="D417" s="219" t="s">
        <v>137</v>
      </c>
      <c r="E417" s="42"/>
      <c r="F417" s="220" t="s">
        <v>657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137</v>
      </c>
      <c r="AU417" s="19" t="s">
        <v>135</v>
      </c>
    </row>
    <row r="418" spans="1:51" s="13" customFormat="1" ht="12">
      <c r="A418" s="13"/>
      <c r="B418" s="226"/>
      <c r="C418" s="227"/>
      <c r="D418" s="219" t="s">
        <v>141</v>
      </c>
      <c r="E418" s="228" t="s">
        <v>19</v>
      </c>
      <c r="F418" s="229" t="s">
        <v>149</v>
      </c>
      <c r="G418" s="227"/>
      <c r="H418" s="230">
        <v>3</v>
      </c>
      <c r="I418" s="231"/>
      <c r="J418" s="227"/>
      <c r="K418" s="227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141</v>
      </c>
      <c r="AU418" s="236" t="s">
        <v>135</v>
      </c>
      <c r="AV418" s="13" t="s">
        <v>135</v>
      </c>
      <c r="AW418" s="13" t="s">
        <v>33</v>
      </c>
      <c r="AX418" s="13" t="s">
        <v>80</v>
      </c>
      <c r="AY418" s="236" t="s">
        <v>127</v>
      </c>
    </row>
    <row r="419" spans="1:51" s="13" customFormat="1" ht="12">
      <c r="A419" s="13"/>
      <c r="B419" s="226"/>
      <c r="C419" s="227"/>
      <c r="D419" s="219" t="s">
        <v>141</v>
      </c>
      <c r="E419" s="227"/>
      <c r="F419" s="229" t="s">
        <v>659</v>
      </c>
      <c r="G419" s="227"/>
      <c r="H419" s="230">
        <v>3.45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141</v>
      </c>
      <c r="AU419" s="236" t="s">
        <v>135</v>
      </c>
      <c r="AV419" s="13" t="s">
        <v>135</v>
      </c>
      <c r="AW419" s="13" t="s">
        <v>4</v>
      </c>
      <c r="AX419" s="13" t="s">
        <v>80</v>
      </c>
      <c r="AY419" s="236" t="s">
        <v>127</v>
      </c>
    </row>
    <row r="420" spans="1:63" s="12" customFormat="1" ht="22.8" customHeight="1">
      <c r="A420" s="12"/>
      <c r="B420" s="190"/>
      <c r="C420" s="191"/>
      <c r="D420" s="192" t="s">
        <v>71</v>
      </c>
      <c r="E420" s="204" t="s">
        <v>660</v>
      </c>
      <c r="F420" s="204" t="s">
        <v>661</v>
      </c>
      <c r="G420" s="191"/>
      <c r="H420" s="191"/>
      <c r="I420" s="194"/>
      <c r="J420" s="205">
        <f>BK420</f>
        <v>0</v>
      </c>
      <c r="K420" s="191"/>
      <c r="L420" s="196"/>
      <c r="M420" s="197"/>
      <c r="N420" s="198"/>
      <c r="O420" s="198"/>
      <c r="P420" s="199">
        <f>SUM(P421:P424)</f>
        <v>0</v>
      </c>
      <c r="Q420" s="198"/>
      <c r="R420" s="199">
        <f>SUM(R421:R424)</f>
        <v>0</v>
      </c>
      <c r="S420" s="198"/>
      <c r="T420" s="200">
        <f>SUM(T421:T424)</f>
        <v>1.5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01" t="s">
        <v>149</v>
      </c>
      <c r="AT420" s="202" t="s">
        <v>71</v>
      </c>
      <c r="AU420" s="202" t="s">
        <v>80</v>
      </c>
      <c r="AY420" s="201" t="s">
        <v>127</v>
      </c>
      <c r="BK420" s="203">
        <f>SUM(BK421:BK424)</f>
        <v>0</v>
      </c>
    </row>
    <row r="421" spans="1:65" s="2" customFormat="1" ht="21.75" customHeight="1">
      <c r="A421" s="40"/>
      <c r="B421" s="41"/>
      <c r="C421" s="206" t="s">
        <v>662</v>
      </c>
      <c r="D421" s="206" t="s">
        <v>129</v>
      </c>
      <c r="E421" s="207" t="s">
        <v>663</v>
      </c>
      <c r="F421" s="208" t="s">
        <v>664</v>
      </c>
      <c r="G421" s="209" t="s">
        <v>665</v>
      </c>
      <c r="H421" s="210">
        <v>1</v>
      </c>
      <c r="I421" s="211"/>
      <c r="J421" s="212">
        <f>ROUND(I421*H421,2)</f>
        <v>0</v>
      </c>
      <c r="K421" s="208" t="s">
        <v>294</v>
      </c>
      <c r="L421" s="46"/>
      <c r="M421" s="213" t="s">
        <v>19</v>
      </c>
      <c r="N421" s="214" t="s">
        <v>44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1.5</v>
      </c>
      <c r="T421" s="216">
        <f>S421*H421</f>
        <v>1.5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566</v>
      </c>
      <c r="AT421" s="217" t="s">
        <v>129</v>
      </c>
      <c r="AU421" s="217" t="s">
        <v>135</v>
      </c>
      <c r="AY421" s="19" t="s">
        <v>127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135</v>
      </c>
      <c r="BK421" s="218">
        <f>ROUND(I421*H421,2)</f>
        <v>0</v>
      </c>
      <c r="BL421" s="19" t="s">
        <v>566</v>
      </c>
      <c r="BM421" s="217" t="s">
        <v>666</v>
      </c>
    </row>
    <row r="422" spans="1:47" s="2" customFormat="1" ht="12">
      <c r="A422" s="40"/>
      <c r="B422" s="41"/>
      <c r="C422" s="42"/>
      <c r="D422" s="219" t="s">
        <v>137</v>
      </c>
      <c r="E422" s="42"/>
      <c r="F422" s="220" t="s">
        <v>664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137</v>
      </c>
      <c r="AU422" s="19" t="s">
        <v>135</v>
      </c>
    </row>
    <row r="423" spans="1:65" s="2" customFormat="1" ht="33" customHeight="1">
      <c r="A423" s="40"/>
      <c r="B423" s="41"/>
      <c r="C423" s="206" t="s">
        <v>667</v>
      </c>
      <c r="D423" s="206" t="s">
        <v>129</v>
      </c>
      <c r="E423" s="207" t="s">
        <v>668</v>
      </c>
      <c r="F423" s="208" t="s">
        <v>669</v>
      </c>
      <c r="G423" s="209" t="s">
        <v>665</v>
      </c>
      <c r="H423" s="210">
        <v>1</v>
      </c>
      <c r="I423" s="211"/>
      <c r="J423" s="212">
        <f>ROUND(I423*H423,2)</f>
        <v>0</v>
      </c>
      <c r="K423" s="208" t="s">
        <v>294</v>
      </c>
      <c r="L423" s="46"/>
      <c r="M423" s="213" t="s">
        <v>19</v>
      </c>
      <c r="N423" s="214" t="s">
        <v>44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566</v>
      </c>
      <c r="AT423" s="217" t="s">
        <v>129</v>
      </c>
      <c r="AU423" s="217" t="s">
        <v>135</v>
      </c>
      <c r="AY423" s="19" t="s">
        <v>127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135</v>
      </c>
      <c r="BK423" s="218">
        <f>ROUND(I423*H423,2)</f>
        <v>0</v>
      </c>
      <c r="BL423" s="19" t="s">
        <v>566</v>
      </c>
      <c r="BM423" s="217" t="s">
        <v>670</v>
      </c>
    </row>
    <row r="424" spans="1:47" s="2" customFormat="1" ht="12">
      <c r="A424" s="40"/>
      <c r="B424" s="41"/>
      <c r="C424" s="42"/>
      <c r="D424" s="219" t="s">
        <v>137</v>
      </c>
      <c r="E424" s="42"/>
      <c r="F424" s="220" t="s">
        <v>671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137</v>
      </c>
      <c r="AU424" s="19" t="s">
        <v>135</v>
      </c>
    </row>
    <row r="425" spans="1:63" s="12" customFormat="1" ht="25.9" customHeight="1">
      <c r="A425" s="12"/>
      <c r="B425" s="190"/>
      <c r="C425" s="191"/>
      <c r="D425" s="192" t="s">
        <v>71</v>
      </c>
      <c r="E425" s="193" t="s">
        <v>672</v>
      </c>
      <c r="F425" s="193" t="s">
        <v>673</v>
      </c>
      <c r="G425" s="191"/>
      <c r="H425" s="191"/>
      <c r="I425" s="194"/>
      <c r="J425" s="195">
        <f>BK425</f>
        <v>0</v>
      </c>
      <c r="K425" s="191"/>
      <c r="L425" s="196"/>
      <c r="M425" s="197"/>
      <c r="N425" s="198"/>
      <c r="O425" s="198"/>
      <c r="P425" s="199">
        <f>SUM(P426:P438)</f>
        <v>0</v>
      </c>
      <c r="Q425" s="198"/>
      <c r="R425" s="199">
        <f>SUM(R426:R438)</f>
        <v>0</v>
      </c>
      <c r="S425" s="198"/>
      <c r="T425" s="200">
        <f>SUM(T426:T438)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01" t="s">
        <v>134</v>
      </c>
      <c r="AT425" s="202" t="s">
        <v>71</v>
      </c>
      <c r="AU425" s="202" t="s">
        <v>72</v>
      </c>
      <c r="AY425" s="201" t="s">
        <v>127</v>
      </c>
      <c r="BK425" s="203">
        <f>SUM(BK426:BK438)</f>
        <v>0</v>
      </c>
    </row>
    <row r="426" spans="1:65" s="2" customFormat="1" ht="16.5" customHeight="1">
      <c r="A426" s="40"/>
      <c r="B426" s="41"/>
      <c r="C426" s="206" t="s">
        <v>674</v>
      </c>
      <c r="D426" s="206" t="s">
        <v>129</v>
      </c>
      <c r="E426" s="207" t="s">
        <v>675</v>
      </c>
      <c r="F426" s="208" t="s">
        <v>676</v>
      </c>
      <c r="G426" s="209" t="s">
        <v>677</v>
      </c>
      <c r="H426" s="210">
        <v>12</v>
      </c>
      <c r="I426" s="211"/>
      <c r="J426" s="212">
        <f>ROUND(I426*H426,2)</f>
        <v>0</v>
      </c>
      <c r="K426" s="208" t="s">
        <v>133</v>
      </c>
      <c r="L426" s="46"/>
      <c r="M426" s="213" t="s">
        <v>19</v>
      </c>
      <c r="N426" s="214" t="s">
        <v>44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678</v>
      </c>
      <c r="AT426" s="217" t="s">
        <v>129</v>
      </c>
      <c r="AU426" s="217" t="s">
        <v>80</v>
      </c>
      <c r="AY426" s="19" t="s">
        <v>127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135</v>
      </c>
      <c r="BK426" s="218">
        <f>ROUND(I426*H426,2)</f>
        <v>0</v>
      </c>
      <c r="BL426" s="19" t="s">
        <v>678</v>
      </c>
      <c r="BM426" s="217" t="s">
        <v>679</v>
      </c>
    </row>
    <row r="427" spans="1:47" s="2" customFormat="1" ht="12">
      <c r="A427" s="40"/>
      <c r="B427" s="41"/>
      <c r="C427" s="42"/>
      <c r="D427" s="219" t="s">
        <v>137</v>
      </c>
      <c r="E427" s="42"/>
      <c r="F427" s="220" t="s">
        <v>680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137</v>
      </c>
      <c r="AU427" s="19" t="s">
        <v>80</v>
      </c>
    </row>
    <row r="428" spans="1:47" s="2" customFormat="1" ht="12">
      <c r="A428" s="40"/>
      <c r="B428" s="41"/>
      <c r="C428" s="42"/>
      <c r="D428" s="224" t="s">
        <v>139</v>
      </c>
      <c r="E428" s="42"/>
      <c r="F428" s="225" t="s">
        <v>681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139</v>
      </c>
      <c r="AU428" s="19" t="s">
        <v>80</v>
      </c>
    </row>
    <row r="429" spans="1:51" s="15" customFormat="1" ht="12">
      <c r="A429" s="15"/>
      <c r="B429" s="248"/>
      <c r="C429" s="249"/>
      <c r="D429" s="219" t="s">
        <v>141</v>
      </c>
      <c r="E429" s="250" t="s">
        <v>19</v>
      </c>
      <c r="F429" s="251" t="s">
        <v>682</v>
      </c>
      <c r="G429" s="249"/>
      <c r="H429" s="250" t="s">
        <v>19</v>
      </c>
      <c r="I429" s="252"/>
      <c r="J429" s="249"/>
      <c r="K429" s="249"/>
      <c r="L429" s="253"/>
      <c r="M429" s="254"/>
      <c r="N429" s="255"/>
      <c r="O429" s="255"/>
      <c r="P429" s="255"/>
      <c r="Q429" s="255"/>
      <c r="R429" s="255"/>
      <c r="S429" s="255"/>
      <c r="T429" s="25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7" t="s">
        <v>141</v>
      </c>
      <c r="AU429" s="257" t="s">
        <v>80</v>
      </c>
      <c r="AV429" s="15" t="s">
        <v>80</v>
      </c>
      <c r="AW429" s="15" t="s">
        <v>33</v>
      </c>
      <c r="AX429" s="15" t="s">
        <v>72</v>
      </c>
      <c r="AY429" s="257" t="s">
        <v>127</v>
      </c>
    </row>
    <row r="430" spans="1:51" s="13" customFormat="1" ht="12">
      <c r="A430" s="13"/>
      <c r="B430" s="226"/>
      <c r="C430" s="227"/>
      <c r="D430" s="219" t="s">
        <v>141</v>
      </c>
      <c r="E430" s="228" t="s">
        <v>19</v>
      </c>
      <c r="F430" s="229" t="s">
        <v>182</v>
      </c>
      <c r="G430" s="227"/>
      <c r="H430" s="230">
        <v>8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141</v>
      </c>
      <c r="AU430" s="236" t="s">
        <v>80</v>
      </c>
      <c r="AV430" s="13" t="s">
        <v>135</v>
      </c>
      <c r="AW430" s="13" t="s">
        <v>33</v>
      </c>
      <c r="AX430" s="13" t="s">
        <v>72</v>
      </c>
      <c r="AY430" s="236" t="s">
        <v>127</v>
      </c>
    </row>
    <row r="431" spans="1:51" s="15" customFormat="1" ht="12">
      <c r="A431" s="15"/>
      <c r="B431" s="248"/>
      <c r="C431" s="249"/>
      <c r="D431" s="219" t="s">
        <v>141</v>
      </c>
      <c r="E431" s="250" t="s">
        <v>19</v>
      </c>
      <c r="F431" s="251" t="s">
        <v>683</v>
      </c>
      <c r="G431" s="249"/>
      <c r="H431" s="250" t="s">
        <v>19</v>
      </c>
      <c r="I431" s="252"/>
      <c r="J431" s="249"/>
      <c r="K431" s="249"/>
      <c r="L431" s="253"/>
      <c r="M431" s="254"/>
      <c r="N431" s="255"/>
      <c r="O431" s="255"/>
      <c r="P431" s="255"/>
      <c r="Q431" s="255"/>
      <c r="R431" s="255"/>
      <c r="S431" s="255"/>
      <c r="T431" s="256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7" t="s">
        <v>141</v>
      </c>
      <c r="AU431" s="257" t="s">
        <v>80</v>
      </c>
      <c r="AV431" s="15" t="s">
        <v>80</v>
      </c>
      <c r="AW431" s="15" t="s">
        <v>33</v>
      </c>
      <c r="AX431" s="15" t="s">
        <v>72</v>
      </c>
      <c r="AY431" s="257" t="s">
        <v>127</v>
      </c>
    </row>
    <row r="432" spans="1:51" s="13" customFormat="1" ht="12">
      <c r="A432" s="13"/>
      <c r="B432" s="226"/>
      <c r="C432" s="227"/>
      <c r="D432" s="219" t="s">
        <v>141</v>
      </c>
      <c r="E432" s="228" t="s">
        <v>19</v>
      </c>
      <c r="F432" s="229" t="s">
        <v>134</v>
      </c>
      <c r="G432" s="227"/>
      <c r="H432" s="230">
        <v>4</v>
      </c>
      <c r="I432" s="231"/>
      <c r="J432" s="227"/>
      <c r="K432" s="227"/>
      <c r="L432" s="232"/>
      <c r="M432" s="233"/>
      <c r="N432" s="234"/>
      <c r="O432" s="234"/>
      <c r="P432" s="234"/>
      <c r="Q432" s="234"/>
      <c r="R432" s="234"/>
      <c r="S432" s="234"/>
      <c r="T432" s="23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6" t="s">
        <v>141</v>
      </c>
      <c r="AU432" s="236" t="s">
        <v>80</v>
      </c>
      <c r="AV432" s="13" t="s">
        <v>135</v>
      </c>
      <c r="AW432" s="13" t="s">
        <v>33</v>
      </c>
      <c r="AX432" s="13" t="s">
        <v>72</v>
      </c>
      <c r="AY432" s="236" t="s">
        <v>127</v>
      </c>
    </row>
    <row r="433" spans="1:51" s="14" customFormat="1" ht="12">
      <c r="A433" s="14"/>
      <c r="B433" s="237"/>
      <c r="C433" s="238"/>
      <c r="D433" s="219" t="s">
        <v>141</v>
      </c>
      <c r="E433" s="239" t="s">
        <v>19</v>
      </c>
      <c r="F433" s="240" t="s">
        <v>143</v>
      </c>
      <c r="G433" s="238"/>
      <c r="H433" s="241">
        <v>12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7" t="s">
        <v>141</v>
      </c>
      <c r="AU433" s="247" t="s">
        <v>80</v>
      </c>
      <c r="AV433" s="14" t="s">
        <v>134</v>
      </c>
      <c r="AW433" s="14" t="s">
        <v>33</v>
      </c>
      <c r="AX433" s="14" t="s">
        <v>80</v>
      </c>
      <c r="AY433" s="247" t="s">
        <v>127</v>
      </c>
    </row>
    <row r="434" spans="1:65" s="2" customFormat="1" ht="16.5" customHeight="1">
      <c r="A434" s="40"/>
      <c r="B434" s="41"/>
      <c r="C434" s="206" t="s">
        <v>684</v>
      </c>
      <c r="D434" s="206" t="s">
        <v>129</v>
      </c>
      <c r="E434" s="207" t="s">
        <v>685</v>
      </c>
      <c r="F434" s="208" t="s">
        <v>686</v>
      </c>
      <c r="G434" s="209" t="s">
        <v>677</v>
      </c>
      <c r="H434" s="210">
        <v>8</v>
      </c>
      <c r="I434" s="211"/>
      <c r="J434" s="212">
        <f>ROUND(I434*H434,2)</f>
        <v>0</v>
      </c>
      <c r="K434" s="208" t="s">
        <v>133</v>
      </c>
      <c r="L434" s="46"/>
      <c r="M434" s="213" t="s">
        <v>19</v>
      </c>
      <c r="N434" s="214" t="s">
        <v>44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678</v>
      </c>
      <c r="AT434" s="217" t="s">
        <v>129</v>
      </c>
      <c r="AU434" s="217" t="s">
        <v>80</v>
      </c>
      <c r="AY434" s="19" t="s">
        <v>127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135</v>
      </c>
      <c r="BK434" s="218">
        <f>ROUND(I434*H434,2)</f>
        <v>0</v>
      </c>
      <c r="BL434" s="19" t="s">
        <v>678</v>
      </c>
      <c r="BM434" s="217" t="s">
        <v>687</v>
      </c>
    </row>
    <row r="435" spans="1:47" s="2" customFormat="1" ht="12">
      <c r="A435" s="40"/>
      <c r="B435" s="41"/>
      <c r="C435" s="42"/>
      <c r="D435" s="219" t="s">
        <v>137</v>
      </c>
      <c r="E435" s="42"/>
      <c r="F435" s="220" t="s">
        <v>688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137</v>
      </c>
      <c r="AU435" s="19" t="s">
        <v>80</v>
      </c>
    </row>
    <row r="436" spans="1:47" s="2" customFormat="1" ht="12">
      <c r="A436" s="40"/>
      <c r="B436" s="41"/>
      <c r="C436" s="42"/>
      <c r="D436" s="224" t="s">
        <v>139</v>
      </c>
      <c r="E436" s="42"/>
      <c r="F436" s="225" t="s">
        <v>689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139</v>
      </c>
      <c r="AU436" s="19" t="s">
        <v>80</v>
      </c>
    </row>
    <row r="437" spans="1:51" s="15" customFormat="1" ht="12">
      <c r="A437" s="15"/>
      <c r="B437" s="248"/>
      <c r="C437" s="249"/>
      <c r="D437" s="219" t="s">
        <v>141</v>
      </c>
      <c r="E437" s="250" t="s">
        <v>19</v>
      </c>
      <c r="F437" s="251" t="s">
        <v>690</v>
      </c>
      <c r="G437" s="249"/>
      <c r="H437" s="250" t="s">
        <v>19</v>
      </c>
      <c r="I437" s="252"/>
      <c r="J437" s="249"/>
      <c r="K437" s="249"/>
      <c r="L437" s="253"/>
      <c r="M437" s="254"/>
      <c r="N437" s="255"/>
      <c r="O437" s="255"/>
      <c r="P437" s="255"/>
      <c r="Q437" s="255"/>
      <c r="R437" s="255"/>
      <c r="S437" s="255"/>
      <c r="T437" s="25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7" t="s">
        <v>141</v>
      </c>
      <c r="AU437" s="257" t="s">
        <v>80</v>
      </c>
      <c r="AV437" s="15" t="s">
        <v>80</v>
      </c>
      <c r="AW437" s="15" t="s">
        <v>33</v>
      </c>
      <c r="AX437" s="15" t="s">
        <v>72</v>
      </c>
      <c r="AY437" s="257" t="s">
        <v>127</v>
      </c>
    </row>
    <row r="438" spans="1:51" s="13" customFormat="1" ht="12">
      <c r="A438" s="13"/>
      <c r="B438" s="226"/>
      <c r="C438" s="227"/>
      <c r="D438" s="219" t="s">
        <v>141</v>
      </c>
      <c r="E438" s="228" t="s">
        <v>19</v>
      </c>
      <c r="F438" s="229" t="s">
        <v>182</v>
      </c>
      <c r="G438" s="227"/>
      <c r="H438" s="230">
        <v>8</v>
      </c>
      <c r="I438" s="231"/>
      <c r="J438" s="227"/>
      <c r="K438" s="227"/>
      <c r="L438" s="232"/>
      <c r="M438" s="268"/>
      <c r="N438" s="269"/>
      <c r="O438" s="269"/>
      <c r="P438" s="269"/>
      <c r="Q438" s="269"/>
      <c r="R438" s="269"/>
      <c r="S438" s="269"/>
      <c r="T438" s="27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6" t="s">
        <v>141</v>
      </c>
      <c r="AU438" s="236" t="s">
        <v>80</v>
      </c>
      <c r="AV438" s="13" t="s">
        <v>135</v>
      </c>
      <c r="AW438" s="13" t="s">
        <v>33</v>
      </c>
      <c r="AX438" s="13" t="s">
        <v>80</v>
      </c>
      <c r="AY438" s="236" t="s">
        <v>127</v>
      </c>
    </row>
    <row r="439" spans="1:31" s="2" customFormat="1" ht="6.95" customHeight="1">
      <c r="A439" s="40"/>
      <c r="B439" s="61"/>
      <c r="C439" s="62"/>
      <c r="D439" s="62"/>
      <c r="E439" s="62"/>
      <c r="F439" s="62"/>
      <c r="G439" s="62"/>
      <c r="H439" s="62"/>
      <c r="I439" s="62"/>
      <c r="J439" s="62"/>
      <c r="K439" s="62"/>
      <c r="L439" s="46"/>
      <c r="M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</row>
  </sheetData>
  <sheetProtection password="CC35" sheet="1" objects="1" scenarios="1" formatColumns="0" formatRows="0" autoFilter="0"/>
  <autoFilter ref="C98:K438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hyperlinks>
    <hyperlink ref="F104" r:id="rId1" display="https://podminky.urs.cz/item/CS_URS_2024_01/131313701"/>
    <hyperlink ref="F109" r:id="rId2" display="https://podminky.urs.cz/item/CS_URS_2024_01/162211321"/>
    <hyperlink ref="F112" r:id="rId3" display="https://podminky.urs.cz/item/CS_URS_2024_01/162211329"/>
    <hyperlink ref="F115" r:id="rId4" display="https://podminky.urs.cz/item/CS_URS_2024_01/162751137"/>
    <hyperlink ref="F118" r:id="rId5" display="https://podminky.urs.cz/item/CS_URS_2024_01/167111102"/>
    <hyperlink ref="F121" r:id="rId6" display="https://podminky.urs.cz/item/CS_URS_2024_01/171201231"/>
    <hyperlink ref="F126" r:id="rId7" display="https://podminky.urs.cz/item/CS_URS_2024_01/171251201"/>
    <hyperlink ref="F130" r:id="rId8" display="https://podminky.urs.cz/item/CS_URS_2024_01/273313711"/>
    <hyperlink ref="F135" r:id="rId9" display="https://podminky.urs.cz/item/CS_URS_2024_01/273321411"/>
    <hyperlink ref="F140" r:id="rId10" display="https://podminky.urs.cz/item/CS_URS_2024_01/273351121"/>
    <hyperlink ref="F148" r:id="rId11" display="https://podminky.urs.cz/item/CS_URS_2024_01/273351122"/>
    <hyperlink ref="F151" r:id="rId12" display="https://podminky.urs.cz/item/CS_URS_2024_01/273362021"/>
    <hyperlink ref="F156" r:id="rId13" display="https://podminky.urs.cz/item/CS_URS_2024_01/279113141"/>
    <hyperlink ref="F162" r:id="rId14" display="https://podminky.urs.cz/item/CS_URS_2024_01/279113143"/>
    <hyperlink ref="F168" r:id="rId15" display="https://podminky.urs.cz/item/CS_URS_2024_01/279361821"/>
    <hyperlink ref="F176" r:id="rId16" display="https://podminky.urs.cz/item/CS_URS_2024_01/631312131"/>
    <hyperlink ref="F183" r:id="rId17" display="https://podminky.urs.cz/item/CS_URS_2024_01/961055111"/>
    <hyperlink ref="F188" r:id="rId18" display="https://podminky.urs.cz/item/CS_URS_2024_01/962052210"/>
    <hyperlink ref="F193" r:id="rId19" display="https://podminky.urs.cz/item/CS_URS_2024_01/965042231"/>
    <hyperlink ref="F197" r:id="rId20" display="https://podminky.urs.cz/item/CS_URS_2024_01/965049112"/>
    <hyperlink ref="F200" r:id="rId21" display="https://podminky.urs.cz/item/CS_URS_2024_01/965081213"/>
    <hyperlink ref="F210" r:id="rId22" display="https://podminky.urs.cz/item/CS_URS_2024_01/997013214"/>
    <hyperlink ref="F213" r:id="rId23" display="https://podminky.urs.cz/item/CS_URS_2024_01/997013501"/>
    <hyperlink ref="F216" r:id="rId24" display="https://podminky.urs.cz/item/CS_URS_2024_01/997013509"/>
    <hyperlink ref="F222" r:id="rId25" display="https://podminky.urs.cz/item/CS_URS_2024_01/997013635"/>
    <hyperlink ref="F227" r:id="rId26" display="https://podminky.urs.cz/item/CS_URS_2024_01/997013862"/>
    <hyperlink ref="F232" r:id="rId27" display="https://podminky.urs.cz/item/CS_URS_2024_01/997221612"/>
    <hyperlink ref="F236" r:id="rId28" display="https://podminky.urs.cz/item/CS_URS_2024_01/998018003"/>
    <hyperlink ref="F241" r:id="rId29" display="https://podminky.urs.cz/item/CS_URS_2024_01/711111001"/>
    <hyperlink ref="F245" r:id="rId30" display="https://podminky.urs.cz/item/CS_URS_2024_01/711112001"/>
    <hyperlink ref="F254" r:id="rId31" display="https://podminky.urs.cz/item/CS_URS_2024_01/711141559"/>
    <hyperlink ref="F258" r:id="rId32" display="https://podminky.urs.cz/item/CS_URS_2024_01/711142559"/>
    <hyperlink ref="F266" r:id="rId33" display="https://podminky.urs.cz/item/CS_URS_2024_01/998711123"/>
    <hyperlink ref="F272" r:id="rId34" display="https://podminky.urs.cz/item/CS_URS_2024_01/741372021"/>
    <hyperlink ref="F277" r:id="rId35" display="https://podminky.urs.cz/item/CS_URS_2024_01/998741123"/>
    <hyperlink ref="F281" r:id="rId36" display="https://podminky.urs.cz/item/CS_URS_2024_01/763121411"/>
    <hyperlink ref="F287" r:id="rId37" display="https://podminky.urs.cz/item/CS_URS_2024_01/763121714"/>
    <hyperlink ref="F290" r:id="rId38" display="https://podminky.urs.cz/item/CS_URS_2024_01/763121716"/>
    <hyperlink ref="F293" r:id="rId39" display="https://podminky.urs.cz/item/CS_URS_2024_01/763121751"/>
    <hyperlink ref="F296" r:id="rId40" display="https://podminky.urs.cz/item/CS_URS_2024_01/763181311"/>
    <hyperlink ref="F301" r:id="rId41" display="https://podminky.urs.cz/item/CS_URS_2024_01/763181420"/>
    <hyperlink ref="F304" r:id="rId42" display="https://podminky.urs.cz/item/CS_URS_2024_01/998763333"/>
    <hyperlink ref="F308" r:id="rId43" display="https://podminky.urs.cz/item/CS_URS_2024_01/766660001"/>
    <hyperlink ref="F313" r:id="rId44" display="https://podminky.urs.cz/item/CS_URS_2024_01/766660728"/>
    <hyperlink ref="F318" r:id="rId45" display="https://podminky.urs.cz/item/CS_URS_2024_01/766660729"/>
    <hyperlink ref="F323" r:id="rId46" display="https://podminky.urs.cz/item/CS_URS_2024_01/998766123"/>
    <hyperlink ref="F327" r:id="rId47" display="https://podminky.urs.cz/item/CS_URS_2024_01/767122812"/>
    <hyperlink ref="F333" r:id="rId48" display="https://podminky.urs.cz/item/CS_URS_2024_01/771111011"/>
    <hyperlink ref="F339" r:id="rId49" display="https://podminky.urs.cz/item/CS_URS_2024_01/771121011"/>
    <hyperlink ref="F342" r:id="rId50" display="https://podminky.urs.cz/item/CS_URS_2024_01/771574479"/>
    <hyperlink ref="F349" r:id="rId51" display="https://podminky.urs.cz/item/CS_URS_2024_01/771592011"/>
    <hyperlink ref="F352" r:id="rId52" display="https://podminky.urs.cz/item/CS_URS_2024_01/998771121"/>
    <hyperlink ref="F356" r:id="rId53" display="https://podminky.urs.cz/item/CS_URS_2024_01/783301313"/>
    <hyperlink ref="F362" r:id="rId54" display="https://podminky.urs.cz/item/CS_URS_2024_01/783314101"/>
    <hyperlink ref="F365" r:id="rId55" display="https://podminky.urs.cz/item/CS_URS_2024_01/783317101"/>
    <hyperlink ref="F369" r:id="rId56" display="https://podminky.urs.cz/item/CS_URS_2024_01/784111011"/>
    <hyperlink ref="F375" r:id="rId57" display="https://podminky.urs.cz/item/CS_URS_2024_01/784111021"/>
    <hyperlink ref="F381" r:id="rId58" display="https://podminky.urs.cz/item/CS_URS_2024_01/784171101"/>
    <hyperlink ref="F388" r:id="rId59" display="https://podminky.urs.cz/item/CS_URS_2024_01/784181121"/>
    <hyperlink ref="F391" r:id="rId60" display="https://podminky.urs.cz/item/CS_URS_2024_01/784211121"/>
    <hyperlink ref="F398" r:id="rId61" display="https://podminky.urs.cz/item/CS_URS_2024_01/210100001"/>
    <hyperlink ref="F401" r:id="rId62" display="https://podminky.urs.cz/item/CS_URS_2024_01/210100002"/>
    <hyperlink ref="F404" r:id="rId63" display="https://podminky.urs.cz/item/CS_URS_2024_01/210812011"/>
    <hyperlink ref="F413" r:id="rId64" display="https://podminky.urs.cz/item/CS_URS_2024_01/210813063"/>
    <hyperlink ref="F428" r:id="rId65" display="https://podminky.urs.cz/item/CS_URS_2024_01/HZS2231"/>
    <hyperlink ref="F436" r:id="rId66" display="https://podminky.urs.cz/item/CS_URS_2024_01/HZS4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85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Dům s byty zvláštního určení Sedlecká 2, 360 01, Karlovy Vary - Rekonstrukce výtahu a šachty (stavební úpravy)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9. 1. 2024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ROUND((SUM(BE84:BE104)),2)</f>
        <v>0</v>
      </c>
      <c r="G33" s="40"/>
      <c r="H33" s="40"/>
      <c r="I33" s="150">
        <v>0.21</v>
      </c>
      <c r="J33" s="149">
        <f>ROUND(((SUM(BE84:BE104))*I33),2)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ROUND((SUM(BF84:BF104)),2)</f>
        <v>0</v>
      </c>
      <c r="G34" s="40"/>
      <c r="H34" s="40"/>
      <c r="I34" s="150">
        <v>0.12</v>
      </c>
      <c r="J34" s="149">
        <f>ROUND(((SUM(BF84:BF104))*I34),2)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ROUND((SUM(BG84:BG104)),2)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ROUND((SUM(BH84:BH104)),2)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ROUND((SUM(BI84:BI104)),2)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Dům s byty zvláštního určení Sedlecká 2, 360 01, Karlovy Vary - Rekonstrukce výtahu a šachty (stavební úpravy)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Sedlecká 2, Karlovy Vary</v>
      </c>
      <c r="G52" s="42"/>
      <c r="H52" s="42"/>
      <c r="I52" s="34" t="s">
        <v>23</v>
      </c>
      <c r="J52" s="74" t="str">
        <f>IF(J12="","",J12)</f>
        <v>9. 1. 2024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Městské zařízení sociálních služeb, p.o.</v>
      </c>
      <c r="G54" s="42"/>
      <c r="H54" s="42"/>
      <c r="I54" s="34" t="s">
        <v>31</v>
      </c>
      <c r="J54" s="38" t="str">
        <f>E21</f>
        <v>Ing. Roman Gajdoš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89</v>
      </c>
      <c r="D57" s="164"/>
      <c r="E57" s="164"/>
      <c r="F57" s="164"/>
      <c r="G57" s="164"/>
      <c r="H57" s="164"/>
      <c r="I57" s="164"/>
      <c r="J57" s="165" t="s">
        <v>90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91</v>
      </c>
    </row>
    <row r="60" spans="1:31" s="9" customFormat="1" ht="24.95" customHeight="1">
      <c r="A60" s="9"/>
      <c r="B60" s="167"/>
      <c r="C60" s="168"/>
      <c r="D60" s="169" t="s">
        <v>692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693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694</v>
      </c>
      <c r="E62" s="176"/>
      <c r="F62" s="176"/>
      <c r="G62" s="176"/>
      <c r="H62" s="176"/>
      <c r="I62" s="176"/>
      <c r="J62" s="177">
        <f>J90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695</v>
      </c>
      <c r="E63" s="176"/>
      <c r="F63" s="176"/>
      <c r="G63" s="176"/>
      <c r="H63" s="176"/>
      <c r="I63" s="176"/>
      <c r="J63" s="177">
        <f>J97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696</v>
      </c>
      <c r="E64" s="176"/>
      <c r="F64" s="176"/>
      <c r="G64" s="176"/>
      <c r="H64" s="176"/>
      <c r="I64" s="176"/>
      <c r="J64" s="177">
        <f>J101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112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62" t="str">
        <f>E7</f>
        <v>Dům s byty zvláštního určení Sedlecká 2, 360 01, Karlovy Vary - Rekonstrukce výtahu a šachty (stavební úpravy)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86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02 - Vedlejší a ostatní náklady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Sedlecká 2, Karlovy Vary</v>
      </c>
      <c r="G78" s="42"/>
      <c r="H78" s="42"/>
      <c r="I78" s="34" t="s">
        <v>23</v>
      </c>
      <c r="J78" s="74" t="str">
        <f>IF(J12="","",J12)</f>
        <v>9. 1. 2024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Městské zařízení sociálních služeb, p.o.</v>
      </c>
      <c r="G80" s="42"/>
      <c r="H80" s="42"/>
      <c r="I80" s="34" t="s">
        <v>31</v>
      </c>
      <c r="J80" s="38" t="str">
        <f>E21</f>
        <v>Ing. Roman Gajdoš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Bc. Martin Frous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113</v>
      </c>
      <c r="D83" s="182" t="s">
        <v>57</v>
      </c>
      <c r="E83" s="182" t="s">
        <v>53</v>
      </c>
      <c r="F83" s="182" t="s">
        <v>54</v>
      </c>
      <c r="G83" s="182" t="s">
        <v>114</v>
      </c>
      <c r="H83" s="182" t="s">
        <v>115</v>
      </c>
      <c r="I83" s="182" t="s">
        <v>116</v>
      </c>
      <c r="J83" s="182" t="s">
        <v>90</v>
      </c>
      <c r="K83" s="183" t="s">
        <v>117</v>
      </c>
      <c r="L83" s="184"/>
      <c r="M83" s="94" t="s">
        <v>19</v>
      </c>
      <c r="N83" s="95" t="s">
        <v>42</v>
      </c>
      <c r="O83" s="95" t="s">
        <v>118</v>
      </c>
      <c r="P83" s="95" t="s">
        <v>119</v>
      </c>
      <c r="Q83" s="95" t="s">
        <v>120</v>
      </c>
      <c r="R83" s="95" t="s">
        <v>121</v>
      </c>
      <c r="S83" s="95" t="s">
        <v>122</v>
      </c>
      <c r="T83" s="96" t="s">
        <v>123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124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91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697</v>
      </c>
      <c r="F85" s="193" t="s">
        <v>698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P86+P90+P97+P101</f>
        <v>0</v>
      </c>
      <c r="Q85" s="198"/>
      <c r="R85" s="199">
        <f>R86+R90+R97+R101</f>
        <v>0</v>
      </c>
      <c r="S85" s="198"/>
      <c r="T85" s="200">
        <f>T86+T90+T97+T101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160</v>
      </c>
      <c r="AT85" s="202" t="s">
        <v>71</v>
      </c>
      <c r="AU85" s="202" t="s">
        <v>72</v>
      </c>
      <c r="AY85" s="201" t="s">
        <v>127</v>
      </c>
      <c r="BK85" s="203">
        <f>BK86+BK90+BK97+BK101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699</v>
      </c>
      <c r="F86" s="204" t="s">
        <v>700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SUM(P87:P89)</f>
        <v>0</v>
      </c>
      <c r="Q86" s="198"/>
      <c r="R86" s="199">
        <f>SUM(R87:R89)</f>
        <v>0</v>
      </c>
      <c r="S86" s="198"/>
      <c r="T86" s="200">
        <f>SUM(T87:T89)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160</v>
      </c>
      <c r="AT86" s="202" t="s">
        <v>71</v>
      </c>
      <c r="AU86" s="202" t="s">
        <v>80</v>
      </c>
      <c r="AY86" s="201" t="s">
        <v>127</v>
      </c>
      <c r="BK86" s="203">
        <f>SUM(BK87:BK89)</f>
        <v>0</v>
      </c>
    </row>
    <row r="87" spans="1:65" s="2" customFormat="1" ht="16.5" customHeight="1">
      <c r="A87" s="40"/>
      <c r="B87" s="41"/>
      <c r="C87" s="206" t="s">
        <v>80</v>
      </c>
      <c r="D87" s="206" t="s">
        <v>129</v>
      </c>
      <c r="E87" s="207" t="s">
        <v>701</v>
      </c>
      <c r="F87" s="208" t="s">
        <v>700</v>
      </c>
      <c r="G87" s="209" t="s">
        <v>702</v>
      </c>
      <c r="H87" s="210">
        <v>1</v>
      </c>
      <c r="I87" s="211"/>
      <c r="J87" s="212">
        <f>ROUND(I87*H87,2)</f>
        <v>0</v>
      </c>
      <c r="K87" s="208" t="s">
        <v>133</v>
      </c>
      <c r="L87" s="46"/>
      <c r="M87" s="213" t="s">
        <v>19</v>
      </c>
      <c r="N87" s="214" t="s">
        <v>44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703</v>
      </c>
      <c r="AT87" s="217" t="s">
        <v>129</v>
      </c>
      <c r="AU87" s="217" t="s">
        <v>135</v>
      </c>
      <c r="AY87" s="19" t="s">
        <v>127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135</v>
      </c>
      <c r="BK87" s="218">
        <f>ROUND(I87*H87,2)</f>
        <v>0</v>
      </c>
      <c r="BL87" s="19" t="s">
        <v>703</v>
      </c>
      <c r="BM87" s="217" t="s">
        <v>704</v>
      </c>
    </row>
    <row r="88" spans="1:47" s="2" customFormat="1" ht="12">
      <c r="A88" s="40"/>
      <c r="B88" s="41"/>
      <c r="C88" s="42"/>
      <c r="D88" s="219" t="s">
        <v>137</v>
      </c>
      <c r="E88" s="42"/>
      <c r="F88" s="220" t="s">
        <v>700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137</v>
      </c>
      <c r="AU88" s="19" t="s">
        <v>135</v>
      </c>
    </row>
    <row r="89" spans="1:47" s="2" customFormat="1" ht="12">
      <c r="A89" s="40"/>
      <c r="B89" s="41"/>
      <c r="C89" s="42"/>
      <c r="D89" s="224" t="s">
        <v>139</v>
      </c>
      <c r="E89" s="42"/>
      <c r="F89" s="225" t="s">
        <v>705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139</v>
      </c>
      <c r="AU89" s="19" t="s">
        <v>135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706</v>
      </c>
      <c r="F90" s="204" t="s">
        <v>707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SUM(P91:P96)</f>
        <v>0</v>
      </c>
      <c r="Q90" s="198"/>
      <c r="R90" s="199">
        <f>SUM(R91:R96)</f>
        <v>0</v>
      </c>
      <c r="S90" s="198"/>
      <c r="T90" s="200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160</v>
      </c>
      <c r="AT90" s="202" t="s">
        <v>71</v>
      </c>
      <c r="AU90" s="202" t="s">
        <v>80</v>
      </c>
      <c r="AY90" s="201" t="s">
        <v>127</v>
      </c>
      <c r="BK90" s="203">
        <f>SUM(BK91:BK96)</f>
        <v>0</v>
      </c>
    </row>
    <row r="91" spans="1:65" s="2" customFormat="1" ht="16.5" customHeight="1">
      <c r="A91" s="40"/>
      <c r="B91" s="41"/>
      <c r="C91" s="206" t="s">
        <v>135</v>
      </c>
      <c r="D91" s="206" t="s">
        <v>129</v>
      </c>
      <c r="E91" s="207" t="s">
        <v>708</v>
      </c>
      <c r="F91" s="208" t="s">
        <v>709</v>
      </c>
      <c r="G91" s="209" t="s">
        <v>702</v>
      </c>
      <c r="H91" s="210">
        <v>1</v>
      </c>
      <c r="I91" s="211"/>
      <c r="J91" s="212">
        <f>ROUND(I91*H91,2)</f>
        <v>0</v>
      </c>
      <c r="K91" s="208" t="s">
        <v>133</v>
      </c>
      <c r="L91" s="46"/>
      <c r="M91" s="213" t="s">
        <v>19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703</v>
      </c>
      <c r="AT91" s="217" t="s">
        <v>129</v>
      </c>
      <c r="AU91" s="217" t="s">
        <v>135</v>
      </c>
      <c r="AY91" s="19" t="s">
        <v>127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135</v>
      </c>
      <c r="BK91" s="218">
        <f>ROUND(I91*H91,2)</f>
        <v>0</v>
      </c>
      <c r="BL91" s="19" t="s">
        <v>703</v>
      </c>
      <c r="BM91" s="217" t="s">
        <v>710</v>
      </c>
    </row>
    <row r="92" spans="1:47" s="2" customFormat="1" ht="12">
      <c r="A92" s="40"/>
      <c r="B92" s="41"/>
      <c r="C92" s="42"/>
      <c r="D92" s="219" t="s">
        <v>137</v>
      </c>
      <c r="E92" s="42"/>
      <c r="F92" s="220" t="s">
        <v>709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137</v>
      </c>
      <c r="AU92" s="19" t="s">
        <v>135</v>
      </c>
    </row>
    <row r="93" spans="1:47" s="2" customFormat="1" ht="12">
      <c r="A93" s="40"/>
      <c r="B93" s="41"/>
      <c r="C93" s="42"/>
      <c r="D93" s="224" t="s">
        <v>139</v>
      </c>
      <c r="E93" s="42"/>
      <c r="F93" s="225" t="s">
        <v>711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139</v>
      </c>
      <c r="AU93" s="19" t="s">
        <v>135</v>
      </c>
    </row>
    <row r="94" spans="1:65" s="2" customFormat="1" ht="16.5" customHeight="1">
      <c r="A94" s="40"/>
      <c r="B94" s="41"/>
      <c r="C94" s="206" t="s">
        <v>149</v>
      </c>
      <c r="D94" s="206" t="s">
        <v>129</v>
      </c>
      <c r="E94" s="207" t="s">
        <v>712</v>
      </c>
      <c r="F94" s="208" t="s">
        <v>713</v>
      </c>
      <c r="G94" s="209" t="s">
        <v>702</v>
      </c>
      <c r="H94" s="210">
        <v>1</v>
      </c>
      <c r="I94" s="211"/>
      <c r="J94" s="212">
        <f>ROUND(I94*H94,2)</f>
        <v>0</v>
      </c>
      <c r="K94" s="208" t="s">
        <v>133</v>
      </c>
      <c r="L94" s="46"/>
      <c r="M94" s="213" t="s">
        <v>19</v>
      </c>
      <c r="N94" s="214" t="s">
        <v>44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703</v>
      </c>
      <c r="AT94" s="217" t="s">
        <v>129</v>
      </c>
      <c r="AU94" s="217" t="s">
        <v>135</v>
      </c>
      <c r="AY94" s="19" t="s">
        <v>127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135</v>
      </c>
      <c r="BK94" s="218">
        <f>ROUND(I94*H94,2)</f>
        <v>0</v>
      </c>
      <c r="BL94" s="19" t="s">
        <v>703</v>
      </c>
      <c r="BM94" s="217" t="s">
        <v>714</v>
      </c>
    </row>
    <row r="95" spans="1:47" s="2" customFormat="1" ht="12">
      <c r="A95" s="40"/>
      <c r="B95" s="41"/>
      <c r="C95" s="42"/>
      <c r="D95" s="219" t="s">
        <v>137</v>
      </c>
      <c r="E95" s="42"/>
      <c r="F95" s="220" t="s">
        <v>713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137</v>
      </c>
      <c r="AU95" s="19" t="s">
        <v>135</v>
      </c>
    </row>
    <row r="96" spans="1:47" s="2" customFormat="1" ht="12">
      <c r="A96" s="40"/>
      <c r="B96" s="41"/>
      <c r="C96" s="42"/>
      <c r="D96" s="224" t="s">
        <v>139</v>
      </c>
      <c r="E96" s="42"/>
      <c r="F96" s="225" t="s">
        <v>715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139</v>
      </c>
      <c r="AU96" s="19" t="s">
        <v>135</v>
      </c>
    </row>
    <row r="97" spans="1:63" s="12" customFormat="1" ht="22.8" customHeight="1">
      <c r="A97" s="12"/>
      <c r="B97" s="190"/>
      <c r="C97" s="191"/>
      <c r="D97" s="192" t="s">
        <v>71</v>
      </c>
      <c r="E97" s="204" t="s">
        <v>716</v>
      </c>
      <c r="F97" s="204" t="s">
        <v>717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SUM(P98:P100)</f>
        <v>0</v>
      </c>
      <c r="Q97" s="198"/>
      <c r="R97" s="199">
        <f>SUM(R98:R100)</f>
        <v>0</v>
      </c>
      <c r="S97" s="198"/>
      <c r="T97" s="200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160</v>
      </c>
      <c r="AT97" s="202" t="s">
        <v>71</v>
      </c>
      <c r="AU97" s="202" t="s">
        <v>80</v>
      </c>
      <c r="AY97" s="201" t="s">
        <v>127</v>
      </c>
      <c r="BK97" s="203">
        <f>SUM(BK98:BK100)</f>
        <v>0</v>
      </c>
    </row>
    <row r="98" spans="1:65" s="2" customFormat="1" ht="16.5" customHeight="1">
      <c r="A98" s="40"/>
      <c r="B98" s="41"/>
      <c r="C98" s="206" t="s">
        <v>134</v>
      </c>
      <c r="D98" s="206" t="s">
        <v>129</v>
      </c>
      <c r="E98" s="207" t="s">
        <v>718</v>
      </c>
      <c r="F98" s="208" t="s">
        <v>719</v>
      </c>
      <c r="G98" s="209" t="s">
        <v>702</v>
      </c>
      <c r="H98" s="210">
        <v>1</v>
      </c>
      <c r="I98" s="211"/>
      <c r="J98" s="212">
        <f>ROUND(I98*H98,2)</f>
        <v>0</v>
      </c>
      <c r="K98" s="208" t="s">
        <v>133</v>
      </c>
      <c r="L98" s="46"/>
      <c r="M98" s="213" t="s">
        <v>19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703</v>
      </c>
      <c r="AT98" s="217" t="s">
        <v>129</v>
      </c>
      <c r="AU98" s="217" t="s">
        <v>135</v>
      </c>
      <c r="AY98" s="19" t="s">
        <v>127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135</v>
      </c>
      <c r="BK98" s="218">
        <f>ROUND(I98*H98,2)</f>
        <v>0</v>
      </c>
      <c r="BL98" s="19" t="s">
        <v>703</v>
      </c>
      <c r="BM98" s="217" t="s">
        <v>720</v>
      </c>
    </row>
    <row r="99" spans="1:47" s="2" customFormat="1" ht="12">
      <c r="A99" s="40"/>
      <c r="B99" s="41"/>
      <c r="C99" s="42"/>
      <c r="D99" s="219" t="s">
        <v>137</v>
      </c>
      <c r="E99" s="42"/>
      <c r="F99" s="220" t="s">
        <v>719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135</v>
      </c>
    </row>
    <row r="100" spans="1:47" s="2" customFormat="1" ht="12">
      <c r="A100" s="40"/>
      <c r="B100" s="41"/>
      <c r="C100" s="42"/>
      <c r="D100" s="224" t="s">
        <v>139</v>
      </c>
      <c r="E100" s="42"/>
      <c r="F100" s="225" t="s">
        <v>721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139</v>
      </c>
      <c r="AU100" s="19" t="s">
        <v>135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722</v>
      </c>
      <c r="F101" s="204" t="s">
        <v>723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SUM(P102:P104)</f>
        <v>0</v>
      </c>
      <c r="Q101" s="198"/>
      <c r="R101" s="199">
        <f>SUM(R102:R104)</f>
        <v>0</v>
      </c>
      <c r="S101" s="198"/>
      <c r="T101" s="200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160</v>
      </c>
      <c r="AT101" s="202" t="s">
        <v>71</v>
      </c>
      <c r="AU101" s="202" t="s">
        <v>80</v>
      </c>
      <c r="AY101" s="201" t="s">
        <v>127</v>
      </c>
      <c r="BK101" s="203">
        <f>SUM(BK102:BK104)</f>
        <v>0</v>
      </c>
    </row>
    <row r="102" spans="1:65" s="2" customFormat="1" ht="16.5" customHeight="1">
      <c r="A102" s="40"/>
      <c r="B102" s="41"/>
      <c r="C102" s="206" t="s">
        <v>160</v>
      </c>
      <c r="D102" s="206" t="s">
        <v>129</v>
      </c>
      <c r="E102" s="207" t="s">
        <v>724</v>
      </c>
      <c r="F102" s="208" t="s">
        <v>725</v>
      </c>
      <c r="G102" s="209" t="s">
        <v>702</v>
      </c>
      <c r="H102" s="210">
        <v>1</v>
      </c>
      <c r="I102" s="211"/>
      <c r="J102" s="212">
        <f>ROUND(I102*H102,2)</f>
        <v>0</v>
      </c>
      <c r="K102" s="208" t="s">
        <v>133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703</v>
      </c>
      <c r="AT102" s="217" t="s">
        <v>129</v>
      </c>
      <c r="AU102" s="217" t="s">
        <v>135</v>
      </c>
      <c r="AY102" s="19" t="s">
        <v>127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135</v>
      </c>
      <c r="BK102" s="218">
        <f>ROUND(I102*H102,2)</f>
        <v>0</v>
      </c>
      <c r="BL102" s="19" t="s">
        <v>703</v>
      </c>
      <c r="BM102" s="217" t="s">
        <v>726</v>
      </c>
    </row>
    <row r="103" spans="1:47" s="2" customFormat="1" ht="12">
      <c r="A103" s="40"/>
      <c r="B103" s="41"/>
      <c r="C103" s="42"/>
      <c r="D103" s="219" t="s">
        <v>137</v>
      </c>
      <c r="E103" s="42"/>
      <c r="F103" s="220" t="s">
        <v>725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137</v>
      </c>
      <c r="AU103" s="19" t="s">
        <v>135</v>
      </c>
    </row>
    <row r="104" spans="1:47" s="2" customFormat="1" ht="12">
      <c r="A104" s="40"/>
      <c r="B104" s="41"/>
      <c r="C104" s="42"/>
      <c r="D104" s="224" t="s">
        <v>139</v>
      </c>
      <c r="E104" s="42"/>
      <c r="F104" s="225" t="s">
        <v>727</v>
      </c>
      <c r="G104" s="42"/>
      <c r="H104" s="42"/>
      <c r="I104" s="221"/>
      <c r="J104" s="42"/>
      <c r="K104" s="42"/>
      <c r="L104" s="46"/>
      <c r="M104" s="271"/>
      <c r="N104" s="272"/>
      <c r="O104" s="273"/>
      <c r="P104" s="273"/>
      <c r="Q104" s="273"/>
      <c r="R104" s="273"/>
      <c r="S104" s="273"/>
      <c r="T104" s="274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139</v>
      </c>
      <c r="AU104" s="19" t="s">
        <v>135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83:K10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4_01/030001000"/>
    <hyperlink ref="F93" r:id="rId2" display="https://podminky.urs.cz/item/CS_URS_2024_01/045203000"/>
    <hyperlink ref="F96" r:id="rId3" display="https://podminky.urs.cz/item/CS_URS_2024_01/045303000"/>
    <hyperlink ref="F100" r:id="rId4" display="https://podminky.urs.cz/item/CS_URS_2024_01/065002000"/>
    <hyperlink ref="F104" r:id="rId5" display="https://podminky.urs.cz/item/CS_URS_2024_01/07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728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729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730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731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732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733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734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735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736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737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738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79</v>
      </c>
      <c r="F18" s="286" t="s">
        <v>739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740</v>
      </c>
      <c r="F19" s="286" t="s">
        <v>741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742</v>
      </c>
      <c r="F20" s="286" t="s">
        <v>743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744</v>
      </c>
      <c r="F21" s="286" t="s">
        <v>83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745</v>
      </c>
      <c r="F22" s="286" t="s">
        <v>746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747</v>
      </c>
      <c r="F23" s="286" t="s">
        <v>748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749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750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751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752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753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754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755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756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757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113</v>
      </c>
      <c r="F36" s="286"/>
      <c r="G36" s="286" t="s">
        <v>758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759</v>
      </c>
      <c r="F37" s="286"/>
      <c r="G37" s="286" t="s">
        <v>760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53</v>
      </c>
      <c r="F38" s="286"/>
      <c r="G38" s="286" t="s">
        <v>761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54</v>
      </c>
      <c r="F39" s="286"/>
      <c r="G39" s="286" t="s">
        <v>762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114</v>
      </c>
      <c r="F40" s="286"/>
      <c r="G40" s="286" t="s">
        <v>763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115</v>
      </c>
      <c r="F41" s="286"/>
      <c r="G41" s="286" t="s">
        <v>764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765</v>
      </c>
      <c r="F42" s="286"/>
      <c r="G42" s="286" t="s">
        <v>766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767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768</v>
      </c>
      <c r="F44" s="286"/>
      <c r="G44" s="286" t="s">
        <v>769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117</v>
      </c>
      <c r="F45" s="286"/>
      <c r="G45" s="286" t="s">
        <v>770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771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772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773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774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775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776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777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778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779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780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781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782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783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784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785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786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787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788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789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790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791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792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793</v>
      </c>
      <c r="D76" s="304"/>
      <c r="E76" s="304"/>
      <c r="F76" s="304" t="s">
        <v>794</v>
      </c>
      <c r="G76" s="305"/>
      <c r="H76" s="304" t="s">
        <v>54</v>
      </c>
      <c r="I76" s="304" t="s">
        <v>57</v>
      </c>
      <c r="J76" s="304" t="s">
        <v>795</v>
      </c>
      <c r="K76" s="303"/>
    </row>
    <row r="77" spans="2:11" s="1" customFormat="1" ht="17.25" customHeight="1">
      <c r="B77" s="301"/>
      <c r="C77" s="306" t="s">
        <v>796</v>
      </c>
      <c r="D77" s="306"/>
      <c r="E77" s="306"/>
      <c r="F77" s="307" t="s">
        <v>797</v>
      </c>
      <c r="G77" s="308"/>
      <c r="H77" s="306"/>
      <c r="I77" s="306"/>
      <c r="J77" s="306" t="s">
        <v>798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53</v>
      </c>
      <c r="D79" s="311"/>
      <c r="E79" s="311"/>
      <c r="F79" s="312" t="s">
        <v>799</v>
      </c>
      <c r="G79" s="313"/>
      <c r="H79" s="289" t="s">
        <v>800</v>
      </c>
      <c r="I79" s="289" t="s">
        <v>801</v>
      </c>
      <c r="J79" s="289">
        <v>20</v>
      </c>
      <c r="K79" s="303"/>
    </row>
    <row r="80" spans="2:11" s="1" customFormat="1" ht="15" customHeight="1">
      <c r="B80" s="301"/>
      <c r="C80" s="289" t="s">
        <v>802</v>
      </c>
      <c r="D80" s="289"/>
      <c r="E80" s="289"/>
      <c r="F80" s="312" t="s">
        <v>799</v>
      </c>
      <c r="G80" s="313"/>
      <c r="H80" s="289" t="s">
        <v>803</v>
      </c>
      <c r="I80" s="289" t="s">
        <v>801</v>
      </c>
      <c r="J80" s="289">
        <v>120</v>
      </c>
      <c r="K80" s="303"/>
    </row>
    <row r="81" spans="2:11" s="1" customFormat="1" ht="15" customHeight="1">
      <c r="B81" s="314"/>
      <c r="C81" s="289" t="s">
        <v>804</v>
      </c>
      <c r="D81" s="289"/>
      <c r="E81" s="289"/>
      <c r="F81" s="312" t="s">
        <v>805</v>
      </c>
      <c r="G81" s="313"/>
      <c r="H81" s="289" t="s">
        <v>806</v>
      </c>
      <c r="I81" s="289" t="s">
        <v>801</v>
      </c>
      <c r="J81" s="289">
        <v>50</v>
      </c>
      <c r="K81" s="303"/>
    </row>
    <row r="82" spans="2:11" s="1" customFormat="1" ht="15" customHeight="1">
      <c r="B82" s="314"/>
      <c r="C82" s="289" t="s">
        <v>807</v>
      </c>
      <c r="D82" s="289"/>
      <c r="E82" s="289"/>
      <c r="F82" s="312" t="s">
        <v>799</v>
      </c>
      <c r="G82" s="313"/>
      <c r="H82" s="289" t="s">
        <v>808</v>
      </c>
      <c r="I82" s="289" t="s">
        <v>809</v>
      </c>
      <c r="J82" s="289"/>
      <c r="K82" s="303"/>
    </row>
    <row r="83" spans="2:11" s="1" customFormat="1" ht="15" customHeight="1">
      <c r="B83" s="314"/>
      <c r="C83" s="315" t="s">
        <v>810</v>
      </c>
      <c r="D83" s="315"/>
      <c r="E83" s="315"/>
      <c r="F83" s="316" t="s">
        <v>805</v>
      </c>
      <c r="G83" s="315"/>
      <c r="H83" s="315" t="s">
        <v>811</v>
      </c>
      <c r="I83" s="315" t="s">
        <v>801</v>
      </c>
      <c r="J83" s="315">
        <v>15</v>
      </c>
      <c r="K83" s="303"/>
    </row>
    <row r="84" spans="2:11" s="1" customFormat="1" ht="15" customHeight="1">
      <c r="B84" s="314"/>
      <c r="C84" s="315" t="s">
        <v>812</v>
      </c>
      <c r="D84" s="315"/>
      <c r="E84" s="315"/>
      <c r="F84" s="316" t="s">
        <v>805</v>
      </c>
      <c r="G84" s="315"/>
      <c r="H84" s="315" t="s">
        <v>813</v>
      </c>
      <c r="I84" s="315" t="s">
        <v>801</v>
      </c>
      <c r="J84" s="315">
        <v>15</v>
      </c>
      <c r="K84" s="303"/>
    </row>
    <row r="85" spans="2:11" s="1" customFormat="1" ht="15" customHeight="1">
      <c r="B85" s="314"/>
      <c r="C85" s="315" t="s">
        <v>814</v>
      </c>
      <c r="D85" s="315"/>
      <c r="E85" s="315"/>
      <c r="F85" s="316" t="s">
        <v>805</v>
      </c>
      <c r="G85" s="315"/>
      <c r="H85" s="315" t="s">
        <v>815</v>
      </c>
      <c r="I85" s="315" t="s">
        <v>801</v>
      </c>
      <c r="J85" s="315">
        <v>20</v>
      </c>
      <c r="K85" s="303"/>
    </row>
    <row r="86" spans="2:11" s="1" customFormat="1" ht="15" customHeight="1">
      <c r="B86" s="314"/>
      <c r="C86" s="315" t="s">
        <v>816</v>
      </c>
      <c r="D86" s="315"/>
      <c r="E86" s="315"/>
      <c r="F86" s="316" t="s">
        <v>805</v>
      </c>
      <c r="G86" s="315"/>
      <c r="H86" s="315" t="s">
        <v>817</v>
      </c>
      <c r="I86" s="315" t="s">
        <v>801</v>
      </c>
      <c r="J86" s="315">
        <v>20</v>
      </c>
      <c r="K86" s="303"/>
    </row>
    <row r="87" spans="2:11" s="1" customFormat="1" ht="15" customHeight="1">
      <c r="B87" s="314"/>
      <c r="C87" s="289" t="s">
        <v>818</v>
      </c>
      <c r="D87" s="289"/>
      <c r="E87" s="289"/>
      <c r="F87" s="312" t="s">
        <v>805</v>
      </c>
      <c r="G87" s="313"/>
      <c r="H87" s="289" t="s">
        <v>819</v>
      </c>
      <c r="I87" s="289" t="s">
        <v>801</v>
      </c>
      <c r="J87" s="289">
        <v>50</v>
      </c>
      <c r="K87" s="303"/>
    </row>
    <row r="88" spans="2:11" s="1" customFormat="1" ht="15" customHeight="1">
      <c r="B88" s="314"/>
      <c r="C88" s="289" t="s">
        <v>820</v>
      </c>
      <c r="D88" s="289"/>
      <c r="E88" s="289"/>
      <c r="F88" s="312" t="s">
        <v>805</v>
      </c>
      <c r="G88" s="313"/>
      <c r="H88" s="289" t="s">
        <v>821</v>
      </c>
      <c r="I88" s="289" t="s">
        <v>801</v>
      </c>
      <c r="J88" s="289">
        <v>20</v>
      </c>
      <c r="K88" s="303"/>
    </row>
    <row r="89" spans="2:11" s="1" customFormat="1" ht="15" customHeight="1">
      <c r="B89" s="314"/>
      <c r="C89" s="289" t="s">
        <v>822</v>
      </c>
      <c r="D89" s="289"/>
      <c r="E89" s="289"/>
      <c r="F89" s="312" t="s">
        <v>805</v>
      </c>
      <c r="G89" s="313"/>
      <c r="H89" s="289" t="s">
        <v>823</v>
      </c>
      <c r="I89" s="289" t="s">
        <v>801</v>
      </c>
      <c r="J89" s="289">
        <v>20</v>
      </c>
      <c r="K89" s="303"/>
    </row>
    <row r="90" spans="2:11" s="1" customFormat="1" ht="15" customHeight="1">
      <c r="B90" s="314"/>
      <c r="C90" s="289" t="s">
        <v>824</v>
      </c>
      <c r="D90" s="289"/>
      <c r="E90" s="289"/>
      <c r="F90" s="312" t="s">
        <v>805</v>
      </c>
      <c r="G90" s="313"/>
      <c r="H90" s="289" t="s">
        <v>825</v>
      </c>
      <c r="I90" s="289" t="s">
        <v>801</v>
      </c>
      <c r="J90" s="289">
        <v>50</v>
      </c>
      <c r="K90" s="303"/>
    </row>
    <row r="91" spans="2:11" s="1" customFormat="1" ht="15" customHeight="1">
      <c r="B91" s="314"/>
      <c r="C91" s="289" t="s">
        <v>826</v>
      </c>
      <c r="D91" s="289"/>
      <c r="E91" s="289"/>
      <c r="F91" s="312" t="s">
        <v>805</v>
      </c>
      <c r="G91" s="313"/>
      <c r="H91" s="289" t="s">
        <v>826</v>
      </c>
      <c r="I91" s="289" t="s">
        <v>801</v>
      </c>
      <c r="J91" s="289">
        <v>50</v>
      </c>
      <c r="K91" s="303"/>
    </row>
    <row r="92" spans="2:11" s="1" customFormat="1" ht="15" customHeight="1">
      <c r="B92" s="314"/>
      <c r="C92" s="289" t="s">
        <v>827</v>
      </c>
      <c r="D92" s="289"/>
      <c r="E92" s="289"/>
      <c r="F92" s="312" t="s">
        <v>805</v>
      </c>
      <c r="G92" s="313"/>
      <c r="H92" s="289" t="s">
        <v>828</v>
      </c>
      <c r="I92" s="289" t="s">
        <v>801</v>
      </c>
      <c r="J92" s="289">
        <v>255</v>
      </c>
      <c r="K92" s="303"/>
    </row>
    <row r="93" spans="2:11" s="1" customFormat="1" ht="15" customHeight="1">
      <c r="B93" s="314"/>
      <c r="C93" s="289" t="s">
        <v>829</v>
      </c>
      <c r="D93" s="289"/>
      <c r="E93" s="289"/>
      <c r="F93" s="312" t="s">
        <v>799</v>
      </c>
      <c r="G93" s="313"/>
      <c r="H93" s="289" t="s">
        <v>830</v>
      </c>
      <c r="I93" s="289" t="s">
        <v>831</v>
      </c>
      <c r="J93" s="289"/>
      <c r="K93" s="303"/>
    </row>
    <row r="94" spans="2:11" s="1" customFormat="1" ht="15" customHeight="1">
      <c r="B94" s="314"/>
      <c r="C94" s="289" t="s">
        <v>832</v>
      </c>
      <c r="D94" s="289"/>
      <c r="E94" s="289"/>
      <c r="F94" s="312" t="s">
        <v>799</v>
      </c>
      <c r="G94" s="313"/>
      <c r="H94" s="289" t="s">
        <v>833</v>
      </c>
      <c r="I94" s="289" t="s">
        <v>834</v>
      </c>
      <c r="J94" s="289"/>
      <c r="K94" s="303"/>
    </row>
    <row r="95" spans="2:11" s="1" customFormat="1" ht="15" customHeight="1">
      <c r="B95" s="314"/>
      <c r="C95" s="289" t="s">
        <v>835</v>
      </c>
      <c r="D95" s="289"/>
      <c r="E95" s="289"/>
      <c r="F95" s="312" t="s">
        <v>799</v>
      </c>
      <c r="G95" s="313"/>
      <c r="H95" s="289" t="s">
        <v>835</v>
      </c>
      <c r="I95" s="289" t="s">
        <v>834</v>
      </c>
      <c r="J95" s="289"/>
      <c r="K95" s="303"/>
    </row>
    <row r="96" spans="2:11" s="1" customFormat="1" ht="15" customHeight="1">
      <c r="B96" s="314"/>
      <c r="C96" s="289" t="s">
        <v>38</v>
      </c>
      <c r="D96" s="289"/>
      <c r="E96" s="289"/>
      <c r="F96" s="312" t="s">
        <v>799</v>
      </c>
      <c r="G96" s="313"/>
      <c r="H96" s="289" t="s">
        <v>836</v>
      </c>
      <c r="I96" s="289" t="s">
        <v>834</v>
      </c>
      <c r="J96" s="289"/>
      <c r="K96" s="303"/>
    </row>
    <row r="97" spans="2:11" s="1" customFormat="1" ht="15" customHeight="1">
      <c r="B97" s="314"/>
      <c r="C97" s="289" t="s">
        <v>48</v>
      </c>
      <c r="D97" s="289"/>
      <c r="E97" s="289"/>
      <c r="F97" s="312" t="s">
        <v>799</v>
      </c>
      <c r="G97" s="313"/>
      <c r="H97" s="289" t="s">
        <v>837</v>
      </c>
      <c r="I97" s="289" t="s">
        <v>834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838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793</v>
      </c>
      <c r="D103" s="304"/>
      <c r="E103" s="304"/>
      <c r="F103" s="304" t="s">
        <v>794</v>
      </c>
      <c r="G103" s="305"/>
      <c r="H103" s="304" t="s">
        <v>54</v>
      </c>
      <c r="I103" s="304" t="s">
        <v>57</v>
      </c>
      <c r="J103" s="304" t="s">
        <v>795</v>
      </c>
      <c r="K103" s="303"/>
    </row>
    <row r="104" spans="2:11" s="1" customFormat="1" ht="17.25" customHeight="1">
      <c r="B104" s="301"/>
      <c r="C104" s="306" t="s">
        <v>796</v>
      </c>
      <c r="D104" s="306"/>
      <c r="E104" s="306"/>
      <c r="F104" s="307" t="s">
        <v>797</v>
      </c>
      <c r="G104" s="308"/>
      <c r="H104" s="306"/>
      <c r="I104" s="306"/>
      <c r="J104" s="306" t="s">
        <v>798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53</v>
      </c>
      <c r="D106" s="311"/>
      <c r="E106" s="311"/>
      <c r="F106" s="312" t="s">
        <v>799</v>
      </c>
      <c r="G106" s="289"/>
      <c r="H106" s="289" t="s">
        <v>839</v>
      </c>
      <c r="I106" s="289" t="s">
        <v>801</v>
      </c>
      <c r="J106" s="289">
        <v>20</v>
      </c>
      <c r="K106" s="303"/>
    </row>
    <row r="107" spans="2:11" s="1" customFormat="1" ht="15" customHeight="1">
      <c r="B107" s="301"/>
      <c r="C107" s="289" t="s">
        <v>802</v>
      </c>
      <c r="D107" s="289"/>
      <c r="E107" s="289"/>
      <c r="F107" s="312" t="s">
        <v>799</v>
      </c>
      <c r="G107" s="289"/>
      <c r="H107" s="289" t="s">
        <v>839</v>
      </c>
      <c r="I107" s="289" t="s">
        <v>801</v>
      </c>
      <c r="J107" s="289">
        <v>120</v>
      </c>
      <c r="K107" s="303"/>
    </row>
    <row r="108" spans="2:11" s="1" customFormat="1" ht="15" customHeight="1">
      <c r="B108" s="314"/>
      <c r="C108" s="289" t="s">
        <v>804</v>
      </c>
      <c r="D108" s="289"/>
      <c r="E108" s="289"/>
      <c r="F108" s="312" t="s">
        <v>805</v>
      </c>
      <c r="G108" s="289"/>
      <c r="H108" s="289" t="s">
        <v>839</v>
      </c>
      <c r="I108" s="289" t="s">
        <v>801</v>
      </c>
      <c r="J108" s="289">
        <v>50</v>
      </c>
      <c r="K108" s="303"/>
    </row>
    <row r="109" spans="2:11" s="1" customFormat="1" ht="15" customHeight="1">
      <c r="B109" s="314"/>
      <c r="C109" s="289" t="s">
        <v>807</v>
      </c>
      <c r="D109" s="289"/>
      <c r="E109" s="289"/>
      <c r="F109" s="312" t="s">
        <v>799</v>
      </c>
      <c r="G109" s="289"/>
      <c r="H109" s="289" t="s">
        <v>839</v>
      </c>
      <c r="I109" s="289" t="s">
        <v>809</v>
      </c>
      <c r="J109" s="289"/>
      <c r="K109" s="303"/>
    </row>
    <row r="110" spans="2:11" s="1" customFormat="1" ht="15" customHeight="1">
      <c r="B110" s="314"/>
      <c r="C110" s="289" t="s">
        <v>818</v>
      </c>
      <c r="D110" s="289"/>
      <c r="E110" s="289"/>
      <c r="F110" s="312" t="s">
        <v>805</v>
      </c>
      <c r="G110" s="289"/>
      <c r="H110" s="289" t="s">
        <v>839</v>
      </c>
      <c r="I110" s="289" t="s">
        <v>801</v>
      </c>
      <c r="J110" s="289">
        <v>50</v>
      </c>
      <c r="K110" s="303"/>
    </row>
    <row r="111" spans="2:11" s="1" customFormat="1" ht="15" customHeight="1">
      <c r="B111" s="314"/>
      <c r="C111" s="289" t="s">
        <v>826</v>
      </c>
      <c r="D111" s="289"/>
      <c r="E111" s="289"/>
      <c r="F111" s="312" t="s">
        <v>805</v>
      </c>
      <c r="G111" s="289"/>
      <c r="H111" s="289" t="s">
        <v>839</v>
      </c>
      <c r="I111" s="289" t="s">
        <v>801</v>
      </c>
      <c r="J111" s="289">
        <v>50</v>
      </c>
      <c r="K111" s="303"/>
    </row>
    <row r="112" spans="2:11" s="1" customFormat="1" ht="15" customHeight="1">
      <c r="B112" s="314"/>
      <c r="C112" s="289" t="s">
        <v>824</v>
      </c>
      <c r="D112" s="289"/>
      <c r="E112" s="289"/>
      <c r="F112" s="312" t="s">
        <v>805</v>
      </c>
      <c r="G112" s="289"/>
      <c r="H112" s="289" t="s">
        <v>839</v>
      </c>
      <c r="I112" s="289" t="s">
        <v>801</v>
      </c>
      <c r="J112" s="289">
        <v>50</v>
      </c>
      <c r="K112" s="303"/>
    </row>
    <row r="113" spans="2:11" s="1" customFormat="1" ht="15" customHeight="1">
      <c r="B113" s="314"/>
      <c r="C113" s="289" t="s">
        <v>53</v>
      </c>
      <c r="D113" s="289"/>
      <c r="E113" s="289"/>
      <c r="F113" s="312" t="s">
        <v>799</v>
      </c>
      <c r="G113" s="289"/>
      <c r="H113" s="289" t="s">
        <v>840</v>
      </c>
      <c r="I113" s="289" t="s">
        <v>801</v>
      </c>
      <c r="J113" s="289">
        <v>20</v>
      </c>
      <c r="K113" s="303"/>
    </row>
    <row r="114" spans="2:11" s="1" customFormat="1" ht="15" customHeight="1">
      <c r="B114" s="314"/>
      <c r="C114" s="289" t="s">
        <v>841</v>
      </c>
      <c r="D114" s="289"/>
      <c r="E114" s="289"/>
      <c r="F114" s="312" t="s">
        <v>799</v>
      </c>
      <c r="G114" s="289"/>
      <c r="H114" s="289" t="s">
        <v>842</v>
      </c>
      <c r="I114" s="289" t="s">
        <v>801</v>
      </c>
      <c r="J114" s="289">
        <v>120</v>
      </c>
      <c r="K114" s="303"/>
    </row>
    <row r="115" spans="2:11" s="1" customFormat="1" ht="15" customHeight="1">
      <c r="B115" s="314"/>
      <c r="C115" s="289" t="s">
        <v>38</v>
      </c>
      <c r="D115" s="289"/>
      <c r="E115" s="289"/>
      <c r="F115" s="312" t="s">
        <v>799</v>
      </c>
      <c r="G115" s="289"/>
      <c r="H115" s="289" t="s">
        <v>843</v>
      </c>
      <c r="I115" s="289" t="s">
        <v>834</v>
      </c>
      <c r="J115" s="289"/>
      <c r="K115" s="303"/>
    </row>
    <row r="116" spans="2:11" s="1" customFormat="1" ht="15" customHeight="1">
      <c r="B116" s="314"/>
      <c r="C116" s="289" t="s">
        <v>48</v>
      </c>
      <c r="D116" s="289"/>
      <c r="E116" s="289"/>
      <c r="F116" s="312" t="s">
        <v>799</v>
      </c>
      <c r="G116" s="289"/>
      <c r="H116" s="289" t="s">
        <v>844</v>
      </c>
      <c r="I116" s="289" t="s">
        <v>834</v>
      </c>
      <c r="J116" s="289"/>
      <c r="K116" s="303"/>
    </row>
    <row r="117" spans="2:11" s="1" customFormat="1" ht="15" customHeight="1">
      <c r="B117" s="314"/>
      <c r="C117" s="289" t="s">
        <v>57</v>
      </c>
      <c r="D117" s="289"/>
      <c r="E117" s="289"/>
      <c r="F117" s="312" t="s">
        <v>799</v>
      </c>
      <c r="G117" s="289"/>
      <c r="H117" s="289" t="s">
        <v>845</v>
      </c>
      <c r="I117" s="289" t="s">
        <v>846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847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793</v>
      </c>
      <c r="D123" s="304"/>
      <c r="E123" s="304"/>
      <c r="F123" s="304" t="s">
        <v>794</v>
      </c>
      <c r="G123" s="305"/>
      <c r="H123" s="304" t="s">
        <v>54</v>
      </c>
      <c r="I123" s="304" t="s">
        <v>57</v>
      </c>
      <c r="J123" s="304" t="s">
        <v>795</v>
      </c>
      <c r="K123" s="333"/>
    </row>
    <row r="124" spans="2:11" s="1" customFormat="1" ht="17.25" customHeight="1">
      <c r="B124" s="332"/>
      <c r="C124" s="306" t="s">
        <v>796</v>
      </c>
      <c r="D124" s="306"/>
      <c r="E124" s="306"/>
      <c r="F124" s="307" t="s">
        <v>797</v>
      </c>
      <c r="G124" s="308"/>
      <c r="H124" s="306"/>
      <c r="I124" s="306"/>
      <c r="J124" s="306" t="s">
        <v>798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802</v>
      </c>
      <c r="D126" s="311"/>
      <c r="E126" s="311"/>
      <c r="F126" s="312" t="s">
        <v>799</v>
      </c>
      <c r="G126" s="289"/>
      <c r="H126" s="289" t="s">
        <v>839</v>
      </c>
      <c r="I126" s="289" t="s">
        <v>801</v>
      </c>
      <c r="J126" s="289">
        <v>120</v>
      </c>
      <c r="K126" s="337"/>
    </row>
    <row r="127" spans="2:11" s="1" customFormat="1" ht="15" customHeight="1">
      <c r="B127" s="334"/>
      <c r="C127" s="289" t="s">
        <v>848</v>
      </c>
      <c r="D127" s="289"/>
      <c r="E127" s="289"/>
      <c r="F127" s="312" t="s">
        <v>799</v>
      </c>
      <c r="G127" s="289"/>
      <c r="H127" s="289" t="s">
        <v>849</v>
      </c>
      <c r="I127" s="289" t="s">
        <v>801</v>
      </c>
      <c r="J127" s="289" t="s">
        <v>850</v>
      </c>
      <c r="K127" s="337"/>
    </row>
    <row r="128" spans="2:11" s="1" customFormat="1" ht="15" customHeight="1">
      <c r="B128" s="334"/>
      <c r="C128" s="289" t="s">
        <v>747</v>
      </c>
      <c r="D128" s="289"/>
      <c r="E128" s="289"/>
      <c r="F128" s="312" t="s">
        <v>799</v>
      </c>
      <c r="G128" s="289"/>
      <c r="H128" s="289" t="s">
        <v>851</v>
      </c>
      <c r="I128" s="289" t="s">
        <v>801</v>
      </c>
      <c r="J128" s="289" t="s">
        <v>850</v>
      </c>
      <c r="K128" s="337"/>
    </row>
    <row r="129" spans="2:11" s="1" customFormat="1" ht="15" customHeight="1">
      <c r="B129" s="334"/>
      <c r="C129" s="289" t="s">
        <v>810</v>
      </c>
      <c r="D129" s="289"/>
      <c r="E129" s="289"/>
      <c r="F129" s="312" t="s">
        <v>805</v>
      </c>
      <c r="G129" s="289"/>
      <c r="H129" s="289" t="s">
        <v>811</v>
      </c>
      <c r="I129" s="289" t="s">
        <v>801</v>
      </c>
      <c r="J129" s="289">
        <v>15</v>
      </c>
      <c r="K129" s="337"/>
    </row>
    <row r="130" spans="2:11" s="1" customFormat="1" ht="15" customHeight="1">
      <c r="B130" s="334"/>
      <c r="C130" s="315" t="s">
        <v>812</v>
      </c>
      <c r="D130" s="315"/>
      <c r="E130" s="315"/>
      <c r="F130" s="316" t="s">
        <v>805</v>
      </c>
      <c r="G130" s="315"/>
      <c r="H130" s="315" t="s">
        <v>813</v>
      </c>
      <c r="I130" s="315" t="s">
        <v>801</v>
      </c>
      <c r="J130" s="315">
        <v>15</v>
      </c>
      <c r="K130" s="337"/>
    </row>
    <row r="131" spans="2:11" s="1" customFormat="1" ht="15" customHeight="1">
      <c r="B131" s="334"/>
      <c r="C131" s="315" t="s">
        <v>814</v>
      </c>
      <c r="D131" s="315"/>
      <c r="E131" s="315"/>
      <c r="F131" s="316" t="s">
        <v>805</v>
      </c>
      <c r="G131" s="315"/>
      <c r="H131" s="315" t="s">
        <v>815</v>
      </c>
      <c r="I131" s="315" t="s">
        <v>801</v>
      </c>
      <c r="J131" s="315">
        <v>20</v>
      </c>
      <c r="K131" s="337"/>
    </row>
    <row r="132" spans="2:11" s="1" customFormat="1" ht="15" customHeight="1">
      <c r="B132" s="334"/>
      <c r="C132" s="315" t="s">
        <v>816</v>
      </c>
      <c r="D132" s="315"/>
      <c r="E132" s="315"/>
      <c r="F132" s="316" t="s">
        <v>805</v>
      </c>
      <c r="G132" s="315"/>
      <c r="H132" s="315" t="s">
        <v>817</v>
      </c>
      <c r="I132" s="315" t="s">
        <v>801</v>
      </c>
      <c r="J132" s="315">
        <v>20</v>
      </c>
      <c r="K132" s="337"/>
    </row>
    <row r="133" spans="2:11" s="1" customFormat="1" ht="15" customHeight="1">
      <c r="B133" s="334"/>
      <c r="C133" s="289" t="s">
        <v>804</v>
      </c>
      <c r="D133" s="289"/>
      <c r="E133" s="289"/>
      <c r="F133" s="312" t="s">
        <v>805</v>
      </c>
      <c r="G133" s="289"/>
      <c r="H133" s="289" t="s">
        <v>839</v>
      </c>
      <c r="I133" s="289" t="s">
        <v>801</v>
      </c>
      <c r="J133" s="289">
        <v>50</v>
      </c>
      <c r="K133" s="337"/>
    </row>
    <row r="134" spans="2:11" s="1" customFormat="1" ht="15" customHeight="1">
      <c r="B134" s="334"/>
      <c r="C134" s="289" t="s">
        <v>818</v>
      </c>
      <c r="D134" s="289"/>
      <c r="E134" s="289"/>
      <c r="F134" s="312" t="s">
        <v>805</v>
      </c>
      <c r="G134" s="289"/>
      <c r="H134" s="289" t="s">
        <v>839</v>
      </c>
      <c r="I134" s="289" t="s">
        <v>801</v>
      </c>
      <c r="J134" s="289">
        <v>50</v>
      </c>
      <c r="K134" s="337"/>
    </row>
    <row r="135" spans="2:11" s="1" customFormat="1" ht="15" customHeight="1">
      <c r="B135" s="334"/>
      <c r="C135" s="289" t="s">
        <v>824</v>
      </c>
      <c r="D135" s="289"/>
      <c r="E135" s="289"/>
      <c r="F135" s="312" t="s">
        <v>805</v>
      </c>
      <c r="G135" s="289"/>
      <c r="H135" s="289" t="s">
        <v>839</v>
      </c>
      <c r="I135" s="289" t="s">
        <v>801</v>
      </c>
      <c r="J135" s="289">
        <v>50</v>
      </c>
      <c r="K135" s="337"/>
    </row>
    <row r="136" spans="2:11" s="1" customFormat="1" ht="15" customHeight="1">
      <c r="B136" s="334"/>
      <c r="C136" s="289" t="s">
        <v>826</v>
      </c>
      <c r="D136" s="289"/>
      <c r="E136" s="289"/>
      <c r="F136" s="312" t="s">
        <v>805</v>
      </c>
      <c r="G136" s="289"/>
      <c r="H136" s="289" t="s">
        <v>839</v>
      </c>
      <c r="I136" s="289" t="s">
        <v>801</v>
      </c>
      <c r="J136" s="289">
        <v>50</v>
      </c>
      <c r="K136" s="337"/>
    </row>
    <row r="137" spans="2:11" s="1" customFormat="1" ht="15" customHeight="1">
      <c r="B137" s="334"/>
      <c r="C137" s="289" t="s">
        <v>827</v>
      </c>
      <c r="D137" s="289"/>
      <c r="E137" s="289"/>
      <c r="F137" s="312" t="s">
        <v>805</v>
      </c>
      <c r="G137" s="289"/>
      <c r="H137" s="289" t="s">
        <v>852</v>
      </c>
      <c r="I137" s="289" t="s">
        <v>801</v>
      </c>
      <c r="J137" s="289">
        <v>255</v>
      </c>
      <c r="K137" s="337"/>
    </row>
    <row r="138" spans="2:11" s="1" customFormat="1" ht="15" customHeight="1">
      <c r="B138" s="334"/>
      <c r="C138" s="289" t="s">
        <v>829</v>
      </c>
      <c r="D138" s="289"/>
      <c r="E138" s="289"/>
      <c r="F138" s="312" t="s">
        <v>799</v>
      </c>
      <c r="G138" s="289"/>
      <c r="H138" s="289" t="s">
        <v>853</v>
      </c>
      <c r="I138" s="289" t="s">
        <v>831</v>
      </c>
      <c r="J138" s="289"/>
      <c r="K138" s="337"/>
    </row>
    <row r="139" spans="2:11" s="1" customFormat="1" ht="15" customHeight="1">
      <c r="B139" s="334"/>
      <c r="C139" s="289" t="s">
        <v>832</v>
      </c>
      <c r="D139" s="289"/>
      <c r="E139" s="289"/>
      <c r="F139" s="312" t="s">
        <v>799</v>
      </c>
      <c r="G139" s="289"/>
      <c r="H139" s="289" t="s">
        <v>854</v>
      </c>
      <c r="I139" s="289" t="s">
        <v>834</v>
      </c>
      <c r="J139" s="289"/>
      <c r="K139" s="337"/>
    </row>
    <row r="140" spans="2:11" s="1" customFormat="1" ht="15" customHeight="1">
      <c r="B140" s="334"/>
      <c r="C140" s="289" t="s">
        <v>835</v>
      </c>
      <c r="D140" s="289"/>
      <c r="E140" s="289"/>
      <c r="F140" s="312" t="s">
        <v>799</v>
      </c>
      <c r="G140" s="289"/>
      <c r="H140" s="289" t="s">
        <v>835</v>
      </c>
      <c r="I140" s="289" t="s">
        <v>834</v>
      </c>
      <c r="J140" s="289"/>
      <c r="K140" s="337"/>
    </row>
    <row r="141" spans="2:11" s="1" customFormat="1" ht="15" customHeight="1">
      <c r="B141" s="334"/>
      <c r="C141" s="289" t="s">
        <v>38</v>
      </c>
      <c r="D141" s="289"/>
      <c r="E141" s="289"/>
      <c r="F141" s="312" t="s">
        <v>799</v>
      </c>
      <c r="G141" s="289"/>
      <c r="H141" s="289" t="s">
        <v>855</v>
      </c>
      <c r="I141" s="289" t="s">
        <v>834</v>
      </c>
      <c r="J141" s="289"/>
      <c r="K141" s="337"/>
    </row>
    <row r="142" spans="2:11" s="1" customFormat="1" ht="15" customHeight="1">
      <c r="B142" s="334"/>
      <c r="C142" s="289" t="s">
        <v>856</v>
      </c>
      <c r="D142" s="289"/>
      <c r="E142" s="289"/>
      <c r="F142" s="312" t="s">
        <v>799</v>
      </c>
      <c r="G142" s="289"/>
      <c r="H142" s="289" t="s">
        <v>857</v>
      </c>
      <c r="I142" s="289" t="s">
        <v>834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858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793</v>
      </c>
      <c r="D148" s="304"/>
      <c r="E148" s="304"/>
      <c r="F148" s="304" t="s">
        <v>794</v>
      </c>
      <c r="G148" s="305"/>
      <c r="H148" s="304" t="s">
        <v>54</v>
      </c>
      <c r="I148" s="304" t="s">
        <v>57</v>
      </c>
      <c r="J148" s="304" t="s">
        <v>795</v>
      </c>
      <c r="K148" s="303"/>
    </row>
    <row r="149" spans="2:11" s="1" customFormat="1" ht="17.25" customHeight="1">
      <c r="B149" s="301"/>
      <c r="C149" s="306" t="s">
        <v>796</v>
      </c>
      <c r="D149" s="306"/>
      <c r="E149" s="306"/>
      <c r="F149" s="307" t="s">
        <v>797</v>
      </c>
      <c r="G149" s="308"/>
      <c r="H149" s="306"/>
      <c r="I149" s="306"/>
      <c r="J149" s="306" t="s">
        <v>798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802</v>
      </c>
      <c r="D151" s="289"/>
      <c r="E151" s="289"/>
      <c r="F151" s="342" t="s">
        <v>799</v>
      </c>
      <c r="G151" s="289"/>
      <c r="H151" s="341" t="s">
        <v>839</v>
      </c>
      <c r="I151" s="341" t="s">
        <v>801</v>
      </c>
      <c r="J151" s="341">
        <v>120</v>
      </c>
      <c r="K151" s="337"/>
    </row>
    <row r="152" spans="2:11" s="1" customFormat="1" ht="15" customHeight="1">
      <c r="B152" s="314"/>
      <c r="C152" s="341" t="s">
        <v>848</v>
      </c>
      <c r="D152" s="289"/>
      <c r="E152" s="289"/>
      <c r="F152" s="342" t="s">
        <v>799</v>
      </c>
      <c r="G152" s="289"/>
      <c r="H152" s="341" t="s">
        <v>859</v>
      </c>
      <c r="I152" s="341" t="s">
        <v>801</v>
      </c>
      <c r="J152" s="341" t="s">
        <v>850</v>
      </c>
      <c r="K152" s="337"/>
    </row>
    <row r="153" spans="2:11" s="1" customFormat="1" ht="15" customHeight="1">
      <c r="B153" s="314"/>
      <c r="C153" s="341" t="s">
        <v>747</v>
      </c>
      <c r="D153" s="289"/>
      <c r="E153" s="289"/>
      <c r="F153" s="342" t="s">
        <v>799</v>
      </c>
      <c r="G153" s="289"/>
      <c r="H153" s="341" t="s">
        <v>860</v>
      </c>
      <c r="I153" s="341" t="s">
        <v>801</v>
      </c>
      <c r="J153" s="341" t="s">
        <v>850</v>
      </c>
      <c r="K153" s="337"/>
    </row>
    <row r="154" spans="2:11" s="1" customFormat="1" ht="15" customHeight="1">
      <c r="B154" s="314"/>
      <c r="C154" s="341" t="s">
        <v>804</v>
      </c>
      <c r="D154" s="289"/>
      <c r="E154" s="289"/>
      <c r="F154" s="342" t="s">
        <v>805</v>
      </c>
      <c r="G154" s="289"/>
      <c r="H154" s="341" t="s">
        <v>839</v>
      </c>
      <c r="I154" s="341" t="s">
        <v>801</v>
      </c>
      <c r="J154" s="341">
        <v>50</v>
      </c>
      <c r="K154" s="337"/>
    </row>
    <row r="155" spans="2:11" s="1" customFormat="1" ht="15" customHeight="1">
      <c r="B155" s="314"/>
      <c r="C155" s="341" t="s">
        <v>807</v>
      </c>
      <c r="D155" s="289"/>
      <c r="E155" s="289"/>
      <c r="F155" s="342" t="s">
        <v>799</v>
      </c>
      <c r="G155" s="289"/>
      <c r="H155" s="341" t="s">
        <v>839</v>
      </c>
      <c r="I155" s="341" t="s">
        <v>809</v>
      </c>
      <c r="J155" s="341"/>
      <c r="K155" s="337"/>
    </row>
    <row r="156" spans="2:11" s="1" customFormat="1" ht="15" customHeight="1">
      <c r="B156" s="314"/>
      <c r="C156" s="341" t="s">
        <v>818</v>
      </c>
      <c r="D156" s="289"/>
      <c r="E156" s="289"/>
      <c r="F156" s="342" t="s">
        <v>805</v>
      </c>
      <c r="G156" s="289"/>
      <c r="H156" s="341" t="s">
        <v>839</v>
      </c>
      <c r="I156" s="341" t="s">
        <v>801</v>
      </c>
      <c r="J156" s="341">
        <v>50</v>
      </c>
      <c r="K156" s="337"/>
    </row>
    <row r="157" spans="2:11" s="1" customFormat="1" ht="15" customHeight="1">
      <c r="B157" s="314"/>
      <c r="C157" s="341" t="s">
        <v>826</v>
      </c>
      <c r="D157" s="289"/>
      <c r="E157" s="289"/>
      <c r="F157" s="342" t="s">
        <v>805</v>
      </c>
      <c r="G157" s="289"/>
      <c r="H157" s="341" t="s">
        <v>839</v>
      </c>
      <c r="I157" s="341" t="s">
        <v>801</v>
      </c>
      <c r="J157" s="341">
        <v>50</v>
      </c>
      <c r="K157" s="337"/>
    </row>
    <row r="158" spans="2:11" s="1" customFormat="1" ht="15" customHeight="1">
      <c r="B158" s="314"/>
      <c r="C158" s="341" t="s">
        <v>824</v>
      </c>
      <c r="D158" s="289"/>
      <c r="E158" s="289"/>
      <c r="F158" s="342" t="s">
        <v>805</v>
      </c>
      <c r="G158" s="289"/>
      <c r="H158" s="341" t="s">
        <v>839</v>
      </c>
      <c r="I158" s="341" t="s">
        <v>801</v>
      </c>
      <c r="J158" s="341">
        <v>50</v>
      </c>
      <c r="K158" s="337"/>
    </row>
    <row r="159" spans="2:11" s="1" customFormat="1" ht="15" customHeight="1">
      <c r="B159" s="314"/>
      <c r="C159" s="341" t="s">
        <v>89</v>
      </c>
      <c r="D159" s="289"/>
      <c r="E159" s="289"/>
      <c r="F159" s="342" t="s">
        <v>799</v>
      </c>
      <c r="G159" s="289"/>
      <c r="H159" s="341" t="s">
        <v>861</v>
      </c>
      <c r="I159" s="341" t="s">
        <v>801</v>
      </c>
      <c r="J159" s="341" t="s">
        <v>862</v>
      </c>
      <c r="K159" s="337"/>
    </row>
    <row r="160" spans="2:11" s="1" customFormat="1" ht="15" customHeight="1">
      <c r="B160" s="314"/>
      <c r="C160" s="341" t="s">
        <v>863</v>
      </c>
      <c r="D160" s="289"/>
      <c r="E160" s="289"/>
      <c r="F160" s="342" t="s">
        <v>799</v>
      </c>
      <c r="G160" s="289"/>
      <c r="H160" s="341" t="s">
        <v>864</v>
      </c>
      <c r="I160" s="341" t="s">
        <v>834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865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793</v>
      </c>
      <c r="D166" s="304"/>
      <c r="E166" s="304"/>
      <c r="F166" s="304" t="s">
        <v>794</v>
      </c>
      <c r="G166" s="346"/>
      <c r="H166" s="347" t="s">
        <v>54</v>
      </c>
      <c r="I166" s="347" t="s">
        <v>57</v>
      </c>
      <c r="J166" s="304" t="s">
        <v>795</v>
      </c>
      <c r="K166" s="281"/>
    </row>
    <row r="167" spans="2:11" s="1" customFormat="1" ht="17.25" customHeight="1">
      <c r="B167" s="282"/>
      <c r="C167" s="306" t="s">
        <v>796</v>
      </c>
      <c r="D167" s="306"/>
      <c r="E167" s="306"/>
      <c r="F167" s="307" t="s">
        <v>797</v>
      </c>
      <c r="G167" s="348"/>
      <c r="H167" s="349"/>
      <c r="I167" s="349"/>
      <c r="J167" s="306" t="s">
        <v>798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802</v>
      </c>
      <c r="D169" s="289"/>
      <c r="E169" s="289"/>
      <c r="F169" s="312" t="s">
        <v>799</v>
      </c>
      <c r="G169" s="289"/>
      <c r="H169" s="289" t="s">
        <v>839</v>
      </c>
      <c r="I169" s="289" t="s">
        <v>801</v>
      </c>
      <c r="J169" s="289">
        <v>120</v>
      </c>
      <c r="K169" s="337"/>
    </row>
    <row r="170" spans="2:11" s="1" customFormat="1" ht="15" customHeight="1">
      <c r="B170" s="314"/>
      <c r="C170" s="289" t="s">
        <v>848</v>
      </c>
      <c r="D170" s="289"/>
      <c r="E170" s="289"/>
      <c r="F170" s="312" t="s">
        <v>799</v>
      </c>
      <c r="G170" s="289"/>
      <c r="H170" s="289" t="s">
        <v>849</v>
      </c>
      <c r="I170" s="289" t="s">
        <v>801</v>
      </c>
      <c r="J170" s="289" t="s">
        <v>850</v>
      </c>
      <c r="K170" s="337"/>
    </row>
    <row r="171" spans="2:11" s="1" customFormat="1" ht="15" customHeight="1">
      <c r="B171" s="314"/>
      <c r="C171" s="289" t="s">
        <v>747</v>
      </c>
      <c r="D171" s="289"/>
      <c r="E171" s="289"/>
      <c r="F171" s="312" t="s">
        <v>799</v>
      </c>
      <c r="G171" s="289"/>
      <c r="H171" s="289" t="s">
        <v>866</v>
      </c>
      <c r="I171" s="289" t="s">
        <v>801</v>
      </c>
      <c r="J171" s="289" t="s">
        <v>850</v>
      </c>
      <c r="K171" s="337"/>
    </row>
    <row r="172" spans="2:11" s="1" customFormat="1" ht="15" customHeight="1">
      <c r="B172" s="314"/>
      <c r="C172" s="289" t="s">
        <v>804</v>
      </c>
      <c r="D172" s="289"/>
      <c r="E172" s="289"/>
      <c r="F172" s="312" t="s">
        <v>805</v>
      </c>
      <c r="G172" s="289"/>
      <c r="H172" s="289" t="s">
        <v>866</v>
      </c>
      <c r="I172" s="289" t="s">
        <v>801</v>
      </c>
      <c r="J172" s="289">
        <v>50</v>
      </c>
      <c r="K172" s="337"/>
    </row>
    <row r="173" spans="2:11" s="1" customFormat="1" ht="15" customHeight="1">
      <c r="B173" s="314"/>
      <c r="C173" s="289" t="s">
        <v>807</v>
      </c>
      <c r="D173" s="289"/>
      <c r="E173" s="289"/>
      <c r="F173" s="312" t="s">
        <v>799</v>
      </c>
      <c r="G173" s="289"/>
      <c r="H173" s="289" t="s">
        <v>866</v>
      </c>
      <c r="I173" s="289" t="s">
        <v>809</v>
      </c>
      <c r="J173" s="289"/>
      <c r="K173" s="337"/>
    </row>
    <row r="174" spans="2:11" s="1" customFormat="1" ht="15" customHeight="1">
      <c r="B174" s="314"/>
      <c r="C174" s="289" t="s">
        <v>818</v>
      </c>
      <c r="D174" s="289"/>
      <c r="E174" s="289"/>
      <c r="F174" s="312" t="s">
        <v>805</v>
      </c>
      <c r="G174" s="289"/>
      <c r="H174" s="289" t="s">
        <v>866</v>
      </c>
      <c r="I174" s="289" t="s">
        <v>801</v>
      </c>
      <c r="J174" s="289">
        <v>50</v>
      </c>
      <c r="K174" s="337"/>
    </row>
    <row r="175" spans="2:11" s="1" customFormat="1" ht="15" customHeight="1">
      <c r="B175" s="314"/>
      <c r="C175" s="289" t="s">
        <v>826</v>
      </c>
      <c r="D175" s="289"/>
      <c r="E175" s="289"/>
      <c r="F175" s="312" t="s">
        <v>805</v>
      </c>
      <c r="G175" s="289"/>
      <c r="H175" s="289" t="s">
        <v>866</v>
      </c>
      <c r="I175" s="289" t="s">
        <v>801</v>
      </c>
      <c r="J175" s="289">
        <v>50</v>
      </c>
      <c r="K175" s="337"/>
    </row>
    <row r="176" spans="2:11" s="1" customFormat="1" ht="15" customHeight="1">
      <c r="B176" s="314"/>
      <c r="C176" s="289" t="s">
        <v>824</v>
      </c>
      <c r="D176" s="289"/>
      <c r="E176" s="289"/>
      <c r="F176" s="312" t="s">
        <v>805</v>
      </c>
      <c r="G176" s="289"/>
      <c r="H176" s="289" t="s">
        <v>866</v>
      </c>
      <c r="I176" s="289" t="s">
        <v>801</v>
      </c>
      <c r="J176" s="289">
        <v>50</v>
      </c>
      <c r="K176" s="337"/>
    </row>
    <row r="177" spans="2:11" s="1" customFormat="1" ht="15" customHeight="1">
      <c r="B177" s="314"/>
      <c r="C177" s="289" t="s">
        <v>113</v>
      </c>
      <c r="D177" s="289"/>
      <c r="E177" s="289"/>
      <c r="F177" s="312" t="s">
        <v>799</v>
      </c>
      <c r="G177" s="289"/>
      <c r="H177" s="289" t="s">
        <v>867</v>
      </c>
      <c r="I177" s="289" t="s">
        <v>868</v>
      </c>
      <c r="J177" s="289"/>
      <c r="K177" s="337"/>
    </row>
    <row r="178" spans="2:11" s="1" customFormat="1" ht="15" customHeight="1">
      <c r="B178" s="314"/>
      <c r="C178" s="289" t="s">
        <v>57</v>
      </c>
      <c r="D178" s="289"/>
      <c r="E178" s="289"/>
      <c r="F178" s="312" t="s">
        <v>799</v>
      </c>
      <c r="G178" s="289"/>
      <c r="H178" s="289" t="s">
        <v>869</v>
      </c>
      <c r="I178" s="289" t="s">
        <v>870</v>
      </c>
      <c r="J178" s="289">
        <v>1</v>
      </c>
      <c r="K178" s="337"/>
    </row>
    <row r="179" spans="2:11" s="1" customFormat="1" ht="15" customHeight="1">
      <c r="B179" s="314"/>
      <c r="C179" s="289" t="s">
        <v>53</v>
      </c>
      <c r="D179" s="289"/>
      <c r="E179" s="289"/>
      <c r="F179" s="312" t="s">
        <v>799</v>
      </c>
      <c r="G179" s="289"/>
      <c r="H179" s="289" t="s">
        <v>871</v>
      </c>
      <c r="I179" s="289" t="s">
        <v>801</v>
      </c>
      <c r="J179" s="289">
        <v>20</v>
      </c>
      <c r="K179" s="337"/>
    </row>
    <row r="180" spans="2:11" s="1" customFormat="1" ht="15" customHeight="1">
      <c r="B180" s="314"/>
      <c r="C180" s="289" t="s">
        <v>54</v>
      </c>
      <c r="D180" s="289"/>
      <c r="E180" s="289"/>
      <c r="F180" s="312" t="s">
        <v>799</v>
      </c>
      <c r="G180" s="289"/>
      <c r="H180" s="289" t="s">
        <v>872</v>
      </c>
      <c r="I180" s="289" t="s">
        <v>801</v>
      </c>
      <c r="J180" s="289">
        <v>255</v>
      </c>
      <c r="K180" s="337"/>
    </row>
    <row r="181" spans="2:11" s="1" customFormat="1" ht="15" customHeight="1">
      <c r="B181" s="314"/>
      <c r="C181" s="289" t="s">
        <v>114</v>
      </c>
      <c r="D181" s="289"/>
      <c r="E181" s="289"/>
      <c r="F181" s="312" t="s">
        <v>799</v>
      </c>
      <c r="G181" s="289"/>
      <c r="H181" s="289" t="s">
        <v>763</v>
      </c>
      <c r="I181" s="289" t="s">
        <v>801</v>
      </c>
      <c r="J181" s="289">
        <v>10</v>
      </c>
      <c r="K181" s="337"/>
    </row>
    <row r="182" spans="2:11" s="1" customFormat="1" ht="15" customHeight="1">
      <c r="B182" s="314"/>
      <c r="C182" s="289" t="s">
        <v>115</v>
      </c>
      <c r="D182" s="289"/>
      <c r="E182" s="289"/>
      <c r="F182" s="312" t="s">
        <v>799</v>
      </c>
      <c r="G182" s="289"/>
      <c r="H182" s="289" t="s">
        <v>873</v>
      </c>
      <c r="I182" s="289" t="s">
        <v>834</v>
      </c>
      <c r="J182" s="289"/>
      <c r="K182" s="337"/>
    </row>
    <row r="183" spans="2:11" s="1" customFormat="1" ht="15" customHeight="1">
      <c r="B183" s="314"/>
      <c r="C183" s="289" t="s">
        <v>874</v>
      </c>
      <c r="D183" s="289"/>
      <c r="E183" s="289"/>
      <c r="F183" s="312" t="s">
        <v>799</v>
      </c>
      <c r="G183" s="289"/>
      <c r="H183" s="289" t="s">
        <v>875</v>
      </c>
      <c r="I183" s="289" t="s">
        <v>834</v>
      </c>
      <c r="J183" s="289"/>
      <c r="K183" s="337"/>
    </row>
    <row r="184" spans="2:11" s="1" customFormat="1" ht="15" customHeight="1">
      <c r="B184" s="314"/>
      <c r="C184" s="289" t="s">
        <v>863</v>
      </c>
      <c r="D184" s="289"/>
      <c r="E184" s="289"/>
      <c r="F184" s="312" t="s">
        <v>799</v>
      </c>
      <c r="G184" s="289"/>
      <c r="H184" s="289" t="s">
        <v>876</v>
      </c>
      <c r="I184" s="289" t="s">
        <v>834</v>
      </c>
      <c r="J184" s="289"/>
      <c r="K184" s="337"/>
    </row>
    <row r="185" spans="2:11" s="1" customFormat="1" ht="15" customHeight="1">
      <c r="B185" s="314"/>
      <c r="C185" s="289" t="s">
        <v>117</v>
      </c>
      <c r="D185" s="289"/>
      <c r="E185" s="289"/>
      <c r="F185" s="312" t="s">
        <v>805</v>
      </c>
      <c r="G185" s="289"/>
      <c r="H185" s="289" t="s">
        <v>877</v>
      </c>
      <c r="I185" s="289" t="s">
        <v>801</v>
      </c>
      <c r="J185" s="289">
        <v>50</v>
      </c>
      <c r="K185" s="337"/>
    </row>
    <row r="186" spans="2:11" s="1" customFormat="1" ht="15" customHeight="1">
      <c r="B186" s="314"/>
      <c r="C186" s="289" t="s">
        <v>878</v>
      </c>
      <c r="D186" s="289"/>
      <c r="E186" s="289"/>
      <c r="F186" s="312" t="s">
        <v>805</v>
      </c>
      <c r="G186" s="289"/>
      <c r="H186" s="289" t="s">
        <v>879</v>
      </c>
      <c r="I186" s="289" t="s">
        <v>880</v>
      </c>
      <c r="J186" s="289"/>
      <c r="K186" s="337"/>
    </row>
    <row r="187" spans="2:11" s="1" customFormat="1" ht="15" customHeight="1">
      <c r="B187" s="314"/>
      <c r="C187" s="289" t="s">
        <v>881</v>
      </c>
      <c r="D187" s="289"/>
      <c r="E187" s="289"/>
      <c r="F187" s="312" t="s">
        <v>805</v>
      </c>
      <c r="G187" s="289"/>
      <c r="H187" s="289" t="s">
        <v>882</v>
      </c>
      <c r="I187" s="289" t="s">
        <v>880</v>
      </c>
      <c r="J187" s="289"/>
      <c r="K187" s="337"/>
    </row>
    <row r="188" spans="2:11" s="1" customFormat="1" ht="15" customHeight="1">
      <c r="B188" s="314"/>
      <c r="C188" s="289" t="s">
        <v>883</v>
      </c>
      <c r="D188" s="289"/>
      <c r="E188" s="289"/>
      <c r="F188" s="312" t="s">
        <v>805</v>
      </c>
      <c r="G188" s="289"/>
      <c r="H188" s="289" t="s">
        <v>884</v>
      </c>
      <c r="I188" s="289" t="s">
        <v>880</v>
      </c>
      <c r="J188" s="289"/>
      <c r="K188" s="337"/>
    </row>
    <row r="189" spans="2:11" s="1" customFormat="1" ht="15" customHeight="1">
      <c r="B189" s="314"/>
      <c r="C189" s="350" t="s">
        <v>885</v>
      </c>
      <c r="D189" s="289"/>
      <c r="E189" s="289"/>
      <c r="F189" s="312" t="s">
        <v>805</v>
      </c>
      <c r="G189" s="289"/>
      <c r="H189" s="289" t="s">
        <v>886</v>
      </c>
      <c r="I189" s="289" t="s">
        <v>887</v>
      </c>
      <c r="J189" s="351" t="s">
        <v>888</v>
      </c>
      <c r="K189" s="337"/>
    </row>
    <row r="190" spans="2:11" s="17" customFormat="1" ht="15" customHeight="1">
      <c r="B190" s="352"/>
      <c r="C190" s="353" t="s">
        <v>889</v>
      </c>
      <c r="D190" s="354"/>
      <c r="E190" s="354"/>
      <c r="F190" s="355" t="s">
        <v>805</v>
      </c>
      <c r="G190" s="354"/>
      <c r="H190" s="354" t="s">
        <v>890</v>
      </c>
      <c r="I190" s="354" t="s">
        <v>887</v>
      </c>
      <c r="J190" s="356" t="s">
        <v>888</v>
      </c>
      <c r="K190" s="357"/>
    </row>
    <row r="191" spans="2:11" s="1" customFormat="1" ht="15" customHeight="1">
      <c r="B191" s="314"/>
      <c r="C191" s="350" t="s">
        <v>42</v>
      </c>
      <c r="D191" s="289"/>
      <c r="E191" s="289"/>
      <c r="F191" s="312" t="s">
        <v>799</v>
      </c>
      <c r="G191" s="289"/>
      <c r="H191" s="286" t="s">
        <v>891</v>
      </c>
      <c r="I191" s="289" t="s">
        <v>892</v>
      </c>
      <c r="J191" s="289"/>
      <c r="K191" s="337"/>
    </row>
    <row r="192" spans="2:11" s="1" customFormat="1" ht="15" customHeight="1">
      <c r="B192" s="314"/>
      <c r="C192" s="350" t="s">
        <v>893</v>
      </c>
      <c r="D192" s="289"/>
      <c r="E192" s="289"/>
      <c r="F192" s="312" t="s">
        <v>799</v>
      </c>
      <c r="G192" s="289"/>
      <c r="H192" s="289" t="s">
        <v>894</v>
      </c>
      <c r="I192" s="289" t="s">
        <v>834</v>
      </c>
      <c r="J192" s="289"/>
      <c r="K192" s="337"/>
    </row>
    <row r="193" spans="2:11" s="1" customFormat="1" ht="15" customHeight="1">
      <c r="B193" s="314"/>
      <c r="C193" s="350" t="s">
        <v>895</v>
      </c>
      <c r="D193" s="289"/>
      <c r="E193" s="289"/>
      <c r="F193" s="312" t="s">
        <v>799</v>
      </c>
      <c r="G193" s="289"/>
      <c r="H193" s="289" t="s">
        <v>896</v>
      </c>
      <c r="I193" s="289" t="s">
        <v>834</v>
      </c>
      <c r="J193" s="289"/>
      <c r="K193" s="337"/>
    </row>
    <row r="194" spans="2:11" s="1" customFormat="1" ht="15" customHeight="1">
      <c r="B194" s="314"/>
      <c r="C194" s="350" t="s">
        <v>897</v>
      </c>
      <c r="D194" s="289"/>
      <c r="E194" s="289"/>
      <c r="F194" s="312" t="s">
        <v>805</v>
      </c>
      <c r="G194" s="289"/>
      <c r="H194" s="289" t="s">
        <v>898</v>
      </c>
      <c r="I194" s="289" t="s">
        <v>834</v>
      </c>
      <c r="J194" s="289"/>
      <c r="K194" s="337"/>
    </row>
    <row r="195" spans="2:11" s="1" customFormat="1" ht="15" customHeight="1">
      <c r="B195" s="343"/>
      <c r="C195" s="358"/>
      <c r="D195" s="323"/>
      <c r="E195" s="323"/>
      <c r="F195" s="323"/>
      <c r="G195" s="323"/>
      <c r="H195" s="323"/>
      <c r="I195" s="323"/>
      <c r="J195" s="323"/>
      <c r="K195" s="344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325"/>
      <c r="C197" s="335"/>
      <c r="D197" s="335"/>
      <c r="E197" s="335"/>
      <c r="F197" s="345"/>
      <c r="G197" s="335"/>
      <c r="H197" s="335"/>
      <c r="I197" s="335"/>
      <c r="J197" s="335"/>
      <c r="K197" s="325"/>
    </row>
    <row r="198" spans="2:11" s="1" customFormat="1" ht="18.75" customHeight="1"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</row>
    <row r="199" spans="2:11" s="1" customFormat="1" ht="13.5">
      <c r="B199" s="276"/>
      <c r="C199" s="277"/>
      <c r="D199" s="277"/>
      <c r="E199" s="277"/>
      <c r="F199" s="277"/>
      <c r="G199" s="277"/>
      <c r="H199" s="277"/>
      <c r="I199" s="277"/>
      <c r="J199" s="277"/>
      <c r="K199" s="278"/>
    </row>
    <row r="200" spans="2:11" s="1" customFormat="1" ht="21">
      <c r="B200" s="279"/>
      <c r="C200" s="280" t="s">
        <v>899</v>
      </c>
      <c r="D200" s="280"/>
      <c r="E200" s="280"/>
      <c r="F200" s="280"/>
      <c r="G200" s="280"/>
      <c r="H200" s="280"/>
      <c r="I200" s="280"/>
      <c r="J200" s="280"/>
      <c r="K200" s="281"/>
    </row>
    <row r="201" spans="2:11" s="1" customFormat="1" ht="25.5" customHeight="1">
      <c r="B201" s="279"/>
      <c r="C201" s="359" t="s">
        <v>900</v>
      </c>
      <c r="D201" s="359"/>
      <c r="E201" s="359"/>
      <c r="F201" s="359" t="s">
        <v>901</v>
      </c>
      <c r="G201" s="360"/>
      <c r="H201" s="359" t="s">
        <v>902</v>
      </c>
      <c r="I201" s="359"/>
      <c r="J201" s="359"/>
      <c r="K201" s="281"/>
    </row>
    <row r="202" spans="2:11" s="1" customFormat="1" ht="5.25" customHeight="1">
      <c r="B202" s="314"/>
      <c r="C202" s="309"/>
      <c r="D202" s="309"/>
      <c r="E202" s="309"/>
      <c r="F202" s="309"/>
      <c r="G202" s="335"/>
      <c r="H202" s="309"/>
      <c r="I202" s="309"/>
      <c r="J202" s="309"/>
      <c r="K202" s="337"/>
    </row>
    <row r="203" spans="2:11" s="1" customFormat="1" ht="15" customHeight="1">
      <c r="B203" s="314"/>
      <c r="C203" s="289" t="s">
        <v>892</v>
      </c>
      <c r="D203" s="289"/>
      <c r="E203" s="289"/>
      <c r="F203" s="312" t="s">
        <v>43</v>
      </c>
      <c r="G203" s="289"/>
      <c r="H203" s="289" t="s">
        <v>903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44</v>
      </c>
      <c r="G204" s="289"/>
      <c r="H204" s="289" t="s">
        <v>904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47</v>
      </c>
      <c r="G205" s="289"/>
      <c r="H205" s="289" t="s">
        <v>905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45</v>
      </c>
      <c r="G206" s="289"/>
      <c r="H206" s="289" t="s">
        <v>906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 t="s">
        <v>46</v>
      </c>
      <c r="G207" s="289"/>
      <c r="H207" s="289" t="s">
        <v>907</v>
      </c>
      <c r="I207" s="289"/>
      <c r="J207" s="289"/>
      <c r="K207" s="337"/>
    </row>
    <row r="208" spans="2:11" s="1" customFormat="1" ht="15" customHeight="1">
      <c r="B208" s="314"/>
      <c r="C208" s="289"/>
      <c r="D208" s="289"/>
      <c r="E208" s="289"/>
      <c r="F208" s="312"/>
      <c r="G208" s="289"/>
      <c r="H208" s="289"/>
      <c r="I208" s="289"/>
      <c r="J208" s="289"/>
      <c r="K208" s="337"/>
    </row>
    <row r="209" spans="2:11" s="1" customFormat="1" ht="15" customHeight="1">
      <c r="B209" s="314"/>
      <c r="C209" s="289" t="s">
        <v>846</v>
      </c>
      <c r="D209" s="289"/>
      <c r="E209" s="289"/>
      <c r="F209" s="312" t="s">
        <v>79</v>
      </c>
      <c r="G209" s="289"/>
      <c r="H209" s="289" t="s">
        <v>908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742</v>
      </c>
      <c r="G210" s="289"/>
      <c r="H210" s="289" t="s">
        <v>743</v>
      </c>
      <c r="I210" s="289"/>
      <c r="J210" s="289"/>
      <c r="K210" s="337"/>
    </row>
    <row r="211" spans="2:11" s="1" customFormat="1" ht="15" customHeight="1">
      <c r="B211" s="314"/>
      <c r="C211" s="289"/>
      <c r="D211" s="289"/>
      <c r="E211" s="289"/>
      <c r="F211" s="312" t="s">
        <v>740</v>
      </c>
      <c r="G211" s="289"/>
      <c r="H211" s="289" t="s">
        <v>909</v>
      </c>
      <c r="I211" s="289"/>
      <c r="J211" s="289"/>
      <c r="K211" s="337"/>
    </row>
    <row r="212" spans="2:11" s="1" customFormat="1" ht="15" customHeight="1">
      <c r="B212" s="361"/>
      <c r="C212" s="289"/>
      <c r="D212" s="289"/>
      <c r="E212" s="289"/>
      <c r="F212" s="312" t="s">
        <v>744</v>
      </c>
      <c r="G212" s="350"/>
      <c r="H212" s="341" t="s">
        <v>83</v>
      </c>
      <c r="I212" s="341"/>
      <c r="J212" s="341"/>
      <c r="K212" s="362"/>
    </row>
    <row r="213" spans="2:11" s="1" customFormat="1" ht="15" customHeight="1">
      <c r="B213" s="361"/>
      <c r="C213" s="289"/>
      <c r="D213" s="289"/>
      <c r="E213" s="289"/>
      <c r="F213" s="312" t="s">
        <v>745</v>
      </c>
      <c r="G213" s="350"/>
      <c r="H213" s="341" t="s">
        <v>910</v>
      </c>
      <c r="I213" s="341"/>
      <c r="J213" s="341"/>
      <c r="K213" s="362"/>
    </row>
    <row r="214" spans="2:11" s="1" customFormat="1" ht="15" customHeight="1">
      <c r="B214" s="361"/>
      <c r="C214" s="289"/>
      <c r="D214" s="289"/>
      <c r="E214" s="289"/>
      <c r="F214" s="312"/>
      <c r="G214" s="350"/>
      <c r="H214" s="341"/>
      <c r="I214" s="341"/>
      <c r="J214" s="341"/>
      <c r="K214" s="362"/>
    </row>
    <row r="215" spans="2:11" s="1" customFormat="1" ht="15" customHeight="1">
      <c r="B215" s="361"/>
      <c r="C215" s="289" t="s">
        <v>870</v>
      </c>
      <c r="D215" s="289"/>
      <c r="E215" s="289"/>
      <c r="F215" s="312">
        <v>1</v>
      </c>
      <c r="G215" s="350"/>
      <c r="H215" s="341" t="s">
        <v>911</v>
      </c>
      <c r="I215" s="341"/>
      <c r="J215" s="341"/>
      <c r="K215" s="362"/>
    </row>
    <row r="216" spans="2:11" s="1" customFormat="1" ht="15" customHeight="1">
      <c r="B216" s="361"/>
      <c r="C216" s="289"/>
      <c r="D216" s="289"/>
      <c r="E216" s="289"/>
      <c r="F216" s="312">
        <v>2</v>
      </c>
      <c r="G216" s="350"/>
      <c r="H216" s="341" t="s">
        <v>912</v>
      </c>
      <c r="I216" s="341"/>
      <c r="J216" s="341"/>
      <c r="K216" s="362"/>
    </row>
    <row r="217" spans="2:11" s="1" customFormat="1" ht="15" customHeight="1">
      <c r="B217" s="361"/>
      <c r="C217" s="289"/>
      <c r="D217" s="289"/>
      <c r="E217" s="289"/>
      <c r="F217" s="312">
        <v>3</v>
      </c>
      <c r="G217" s="350"/>
      <c r="H217" s="341" t="s">
        <v>913</v>
      </c>
      <c r="I217" s="341"/>
      <c r="J217" s="341"/>
      <c r="K217" s="362"/>
    </row>
    <row r="218" spans="2:11" s="1" customFormat="1" ht="15" customHeight="1">
      <c r="B218" s="361"/>
      <c r="C218" s="289"/>
      <c r="D218" s="289"/>
      <c r="E218" s="289"/>
      <c r="F218" s="312">
        <v>4</v>
      </c>
      <c r="G218" s="350"/>
      <c r="H218" s="341" t="s">
        <v>914</v>
      </c>
      <c r="I218" s="341"/>
      <c r="J218" s="341"/>
      <c r="K218" s="362"/>
    </row>
    <row r="219" spans="2:11" s="1" customFormat="1" ht="12.75" customHeight="1">
      <c r="B219" s="363"/>
      <c r="C219" s="364"/>
      <c r="D219" s="364"/>
      <c r="E219" s="364"/>
      <c r="F219" s="364"/>
      <c r="G219" s="364"/>
      <c r="H219" s="364"/>
      <c r="I219" s="364"/>
      <c r="J219" s="364"/>
      <c r="K219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Frous</dc:creator>
  <cp:keywords/>
  <dc:description/>
  <cp:lastModifiedBy>Martin Frous</cp:lastModifiedBy>
  <dcterms:created xsi:type="dcterms:W3CDTF">2024-01-12T23:06:21Z</dcterms:created>
  <dcterms:modified xsi:type="dcterms:W3CDTF">2024-01-12T23:06:23Z</dcterms:modified>
  <cp:category/>
  <cp:version/>
  <cp:contentType/>
  <cp:contentStatus/>
</cp:coreProperties>
</file>